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admin\OneDrive\Desktop\Internship\Excel_Dashboard\Dashboard\"/>
    </mc:Choice>
  </mc:AlternateContent>
  <xr:revisionPtr revIDLastSave="9" documentId="8_{F9798C8A-4399-4295-B0F3-EE32CEB595FA}" xr6:coauthVersionLast="36" xr6:coauthVersionMax="36" xr10:uidLastSave="{81EBD743-6D20-4955-BD96-399154955BC2}"/>
  <bookViews>
    <workbookView minimized="1" xWindow="0" yWindow="0" windowWidth="17256" windowHeight="5616" activeTab="2" xr2:uid="{888F6A7D-6B1C-4D7E-8CC1-F48347FFB946}"/>
  </bookViews>
  <sheets>
    <sheet name="Sheet1" sheetId="1" r:id="rId1"/>
    <sheet name="Sheet2" sheetId="2" r:id="rId2"/>
    <sheet name="Sheet3" sheetId="3" r:id="rId3"/>
  </sheets>
  <externalReferences>
    <externalReference r:id="rId4"/>
  </externalReferences>
  <definedNames>
    <definedName name="_xlchart.v1.0" hidden="1">Sheet2!$A$17:$A$28</definedName>
    <definedName name="_xlchart.v1.1" hidden="1">Sheet2!$B$17:$B$28</definedName>
    <definedName name="Slicer_Country">#N/A</definedName>
    <definedName name="Slicer_Month">#N/A</definedName>
    <definedName name="Slicer_Quarter">#N/A</definedName>
    <definedName name="Slicer_Year">#N/A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3" i="2" l="1"/>
  <c r="C73" i="2" s="1"/>
  <c r="AJ1" i="3" l="1"/>
  <c r="S500" i="1" l="1"/>
  <c r="R500" i="1"/>
  <c r="Q500" i="1"/>
  <c r="P500" i="1"/>
  <c r="O500" i="1"/>
  <c r="N500" i="1"/>
  <c r="M500" i="1"/>
  <c r="L500" i="1"/>
  <c r="S499" i="1"/>
  <c r="R499" i="1"/>
  <c r="Q499" i="1"/>
  <c r="P499" i="1"/>
  <c r="O499" i="1"/>
  <c r="N499" i="1"/>
  <c r="M499" i="1"/>
  <c r="L499" i="1"/>
  <c r="S498" i="1"/>
  <c r="R498" i="1"/>
  <c r="Q498" i="1"/>
  <c r="P498" i="1"/>
  <c r="O498" i="1"/>
  <c r="N498" i="1"/>
  <c r="M498" i="1"/>
  <c r="L498" i="1"/>
  <c r="S497" i="1"/>
  <c r="R497" i="1"/>
  <c r="Q497" i="1"/>
  <c r="P497" i="1"/>
  <c r="O497" i="1"/>
  <c r="N497" i="1"/>
  <c r="M497" i="1"/>
  <c r="L497" i="1"/>
  <c r="S496" i="1"/>
  <c r="R496" i="1"/>
  <c r="Q496" i="1"/>
  <c r="P496" i="1"/>
  <c r="O496" i="1"/>
  <c r="N496" i="1"/>
  <c r="M496" i="1"/>
  <c r="L496" i="1"/>
  <c r="S495" i="1"/>
  <c r="R495" i="1"/>
  <c r="Q495" i="1"/>
  <c r="P495" i="1"/>
  <c r="O495" i="1"/>
  <c r="N495" i="1"/>
  <c r="M495" i="1"/>
  <c r="L495" i="1"/>
  <c r="S494" i="1"/>
  <c r="R494" i="1"/>
  <c r="Q494" i="1"/>
  <c r="P494" i="1"/>
  <c r="O494" i="1"/>
  <c r="N494" i="1"/>
  <c r="M494" i="1"/>
  <c r="L494" i="1"/>
  <c r="S493" i="1"/>
  <c r="R493" i="1"/>
  <c r="Q493" i="1"/>
  <c r="P493" i="1"/>
  <c r="O493" i="1"/>
  <c r="N493" i="1"/>
  <c r="M493" i="1"/>
  <c r="L493" i="1"/>
  <c r="S492" i="1"/>
  <c r="R492" i="1"/>
  <c r="Q492" i="1"/>
  <c r="P492" i="1"/>
  <c r="O492" i="1"/>
  <c r="N492" i="1"/>
  <c r="M492" i="1"/>
  <c r="L492" i="1"/>
  <c r="S491" i="1"/>
  <c r="R491" i="1"/>
  <c r="Q491" i="1"/>
  <c r="P491" i="1"/>
  <c r="O491" i="1"/>
  <c r="N491" i="1"/>
  <c r="M491" i="1"/>
  <c r="L491" i="1"/>
  <c r="S490" i="1"/>
  <c r="R490" i="1"/>
  <c r="Q490" i="1"/>
  <c r="P490" i="1"/>
  <c r="O490" i="1"/>
  <c r="N490" i="1"/>
  <c r="M490" i="1"/>
  <c r="L490" i="1"/>
  <c r="S489" i="1"/>
  <c r="R489" i="1"/>
  <c r="Q489" i="1"/>
  <c r="P489" i="1"/>
  <c r="O489" i="1"/>
  <c r="N489" i="1"/>
  <c r="M489" i="1"/>
  <c r="L489" i="1"/>
  <c r="S488" i="1"/>
  <c r="R488" i="1"/>
  <c r="Q488" i="1"/>
  <c r="P488" i="1"/>
  <c r="O488" i="1"/>
  <c r="N488" i="1"/>
  <c r="M488" i="1"/>
  <c r="L488" i="1"/>
  <c r="S487" i="1"/>
  <c r="R487" i="1"/>
  <c r="Q487" i="1"/>
  <c r="P487" i="1"/>
  <c r="O487" i="1"/>
  <c r="N487" i="1"/>
  <c r="M487" i="1"/>
  <c r="L487" i="1"/>
  <c r="S486" i="1"/>
  <c r="R486" i="1"/>
  <c r="Q486" i="1"/>
  <c r="P486" i="1"/>
  <c r="O486" i="1"/>
  <c r="N486" i="1"/>
  <c r="M486" i="1"/>
  <c r="L486" i="1"/>
  <c r="S485" i="1"/>
  <c r="R485" i="1"/>
  <c r="Q485" i="1"/>
  <c r="P485" i="1"/>
  <c r="O485" i="1"/>
  <c r="N485" i="1"/>
  <c r="M485" i="1"/>
  <c r="L485" i="1"/>
  <c r="S484" i="1"/>
  <c r="R484" i="1"/>
  <c r="Q484" i="1"/>
  <c r="P484" i="1"/>
  <c r="O484" i="1"/>
  <c r="N484" i="1"/>
  <c r="M484" i="1"/>
  <c r="L484" i="1"/>
  <c r="S483" i="1"/>
  <c r="R483" i="1"/>
  <c r="Q483" i="1"/>
  <c r="P483" i="1"/>
  <c r="O483" i="1"/>
  <c r="N483" i="1"/>
  <c r="M483" i="1"/>
  <c r="L483" i="1"/>
  <c r="S482" i="1"/>
  <c r="R482" i="1"/>
  <c r="Q482" i="1"/>
  <c r="P482" i="1"/>
  <c r="O482" i="1"/>
  <c r="N482" i="1"/>
  <c r="M482" i="1"/>
  <c r="L482" i="1"/>
  <c r="S481" i="1"/>
  <c r="R481" i="1"/>
  <c r="Q481" i="1"/>
  <c r="P481" i="1"/>
  <c r="O481" i="1"/>
  <c r="N481" i="1"/>
  <c r="M481" i="1"/>
  <c r="L481" i="1"/>
  <c r="S480" i="1"/>
  <c r="R480" i="1"/>
  <c r="Q480" i="1"/>
  <c r="P480" i="1"/>
  <c r="O480" i="1"/>
  <c r="N480" i="1"/>
  <c r="M480" i="1"/>
  <c r="L480" i="1"/>
  <c r="S479" i="1"/>
  <c r="R479" i="1"/>
  <c r="Q479" i="1"/>
  <c r="P479" i="1"/>
  <c r="O479" i="1"/>
  <c r="N479" i="1"/>
  <c r="M479" i="1"/>
  <c r="L479" i="1"/>
  <c r="S478" i="1"/>
  <c r="R478" i="1"/>
  <c r="Q478" i="1"/>
  <c r="P478" i="1"/>
  <c r="O478" i="1"/>
  <c r="N478" i="1"/>
  <c r="M478" i="1"/>
  <c r="L478" i="1"/>
  <c r="S477" i="1"/>
  <c r="R477" i="1"/>
  <c r="Q477" i="1"/>
  <c r="P477" i="1"/>
  <c r="O477" i="1"/>
  <c r="N477" i="1"/>
  <c r="M477" i="1"/>
  <c r="L477" i="1"/>
  <c r="S476" i="1"/>
  <c r="R476" i="1"/>
  <c r="Q476" i="1"/>
  <c r="P476" i="1"/>
  <c r="O476" i="1"/>
  <c r="N476" i="1"/>
  <c r="M476" i="1"/>
  <c r="L476" i="1"/>
  <c r="S475" i="1"/>
  <c r="R475" i="1"/>
  <c r="Q475" i="1"/>
  <c r="P475" i="1"/>
  <c r="O475" i="1"/>
  <c r="N475" i="1"/>
  <c r="M475" i="1"/>
  <c r="L475" i="1"/>
  <c r="S474" i="1"/>
  <c r="R474" i="1"/>
  <c r="Q474" i="1"/>
  <c r="P474" i="1"/>
  <c r="O474" i="1"/>
  <c r="N474" i="1"/>
  <c r="M474" i="1"/>
  <c r="L474" i="1"/>
  <c r="S473" i="1"/>
  <c r="R473" i="1"/>
  <c r="Q473" i="1"/>
  <c r="P473" i="1"/>
  <c r="O473" i="1"/>
  <c r="N473" i="1"/>
  <c r="M473" i="1"/>
  <c r="L473" i="1"/>
  <c r="S472" i="1"/>
  <c r="R472" i="1"/>
  <c r="Q472" i="1"/>
  <c r="P472" i="1"/>
  <c r="O472" i="1"/>
  <c r="N472" i="1"/>
  <c r="M472" i="1"/>
  <c r="L472" i="1"/>
  <c r="S471" i="1"/>
  <c r="R471" i="1"/>
  <c r="Q471" i="1"/>
  <c r="P471" i="1"/>
  <c r="O471" i="1"/>
  <c r="N471" i="1"/>
  <c r="M471" i="1"/>
  <c r="L471" i="1"/>
  <c r="S470" i="1"/>
  <c r="R470" i="1"/>
  <c r="Q470" i="1"/>
  <c r="P470" i="1"/>
  <c r="O470" i="1"/>
  <c r="N470" i="1"/>
  <c r="M470" i="1"/>
  <c r="L470" i="1"/>
  <c r="S469" i="1"/>
  <c r="R469" i="1"/>
  <c r="Q469" i="1"/>
  <c r="P469" i="1"/>
  <c r="O469" i="1"/>
  <c r="N469" i="1"/>
  <c r="M469" i="1"/>
  <c r="L469" i="1"/>
  <c r="S468" i="1"/>
  <c r="R468" i="1"/>
  <c r="Q468" i="1"/>
  <c r="P468" i="1"/>
  <c r="O468" i="1"/>
  <c r="N468" i="1"/>
  <c r="M468" i="1"/>
  <c r="L468" i="1"/>
  <c r="S467" i="1"/>
  <c r="R467" i="1"/>
  <c r="Q467" i="1"/>
  <c r="P467" i="1"/>
  <c r="O467" i="1"/>
  <c r="N467" i="1"/>
  <c r="M467" i="1"/>
  <c r="L467" i="1"/>
  <c r="S466" i="1"/>
  <c r="R466" i="1"/>
  <c r="Q466" i="1"/>
  <c r="P466" i="1"/>
  <c r="O466" i="1"/>
  <c r="N466" i="1"/>
  <c r="M466" i="1"/>
  <c r="L466" i="1"/>
  <c r="S465" i="1"/>
  <c r="R465" i="1"/>
  <c r="Q465" i="1"/>
  <c r="P465" i="1"/>
  <c r="O465" i="1"/>
  <c r="N465" i="1"/>
  <c r="M465" i="1"/>
  <c r="L465" i="1"/>
  <c r="S464" i="1"/>
  <c r="R464" i="1"/>
  <c r="Q464" i="1"/>
  <c r="P464" i="1"/>
  <c r="O464" i="1"/>
  <c r="N464" i="1"/>
  <c r="M464" i="1"/>
  <c r="L464" i="1"/>
  <c r="S463" i="1"/>
  <c r="R463" i="1"/>
  <c r="Q463" i="1"/>
  <c r="P463" i="1"/>
  <c r="O463" i="1"/>
  <c r="N463" i="1"/>
  <c r="M463" i="1"/>
  <c r="L463" i="1"/>
  <c r="S462" i="1"/>
  <c r="R462" i="1"/>
  <c r="Q462" i="1"/>
  <c r="P462" i="1"/>
  <c r="O462" i="1"/>
  <c r="N462" i="1"/>
  <c r="M462" i="1"/>
  <c r="L462" i="1"/>
  <c r="S461" i="1"/>
  <c r="R461" i="1"/>
  <c r="Q461" i="1"/>
  <c r="P461" i="1"/>
  <c r="O461" i="1"/>
  <c r="N461" i="1"/>
  <c r="M461" i="1"/>
  <c r="L461" i="1"/>
  <c r="S460" i="1"/>
  <c r="R460" i="1"/>
  <c r="Q460" i="1"/>
  <c r="P460" i="1"/>
  <c r="O460" i="1"/>
  <c r="N460" i="1"/>
  <c r="M460" i="1"/>
  <c r="L460" i="1"/>
  <c r="S459" i="1"/>
  <c r="R459" i="1"/>
  <c r="Q459" i="1"/>
  <c r="P459" i="1"/>
  <c r="O459" i="1"/>
  <c r="N459" i="1"/>
  <c r="M459" i="1"/>
  <c r="L459" i="1"/>
  <c r="S458" i="1"/>
  <c r="R458" i="1"/>
  <c r="Q458" i="1"/>
  <c r="P458" i="1"/>
  <c r="O458" i="1"/>
  <c r="N458" i="1"/>
  <c r="M458" i="1"/>
  <c r="L458" i="1"/>
  <c r="S457" i="1"/>
  <c r="R457" i="1"/>
  <c r="Q457" i="1"/>
  <c r="P457" i="1"/>
  <c r="O457" i="1"/>
  <c r="N457" i="1"/>
  <c r="M457" i="1"/>
  <c r="L457" i="1"/>
  <c r="S456" i="1"/>
  <c r="R456" i="1"/>
  <c r="Q456" i="1"/>
  <c r="P456" i="1"/>
  <c r="O456" i="1"/>
  <c r="N456" i="1"/>
  <c r="M456" i="1"/>
  <c r="L456" i="1"/>
  <c r="S455" i="1"/>
  <c r="R455" i="1"/>
  <c r="Q455" i="1"/>
  <c r="P455" i="1"/>
  <c r="O455" i="1"/>
  <c r="N455" i="1"/>
  <c r="M455" i="1"/>
  <c r="L455" i="1"/>
  <c r="S454" i="1"/>
  <c r="R454" i="1"/>
  <c r="Q454" i="1"/>
  <c r="P454" i="1"/>
  <c r="O454" i="1"/>
  <c r="N454" i="1"/>
  <c r="M454" i="1"/>
  <c r="L454" i="1"/>
  <c r="S453" i="1"/>
  <c r="R453" i="1"/>
  <c r="Q453" i="1"/>
  <c r="P453" i="1"/>
  <c r="O453" i="1"/>
  <c r="N453" i="1"/>
  <c r="M453" i="1"/>
  <c r="L453" i="1"/>
  <c r="S452" i="1"/>
  <c r="R452" i="1"/>
  <c r="Q452" i="1"/>
  <c r="P452" i="1"/>
  <c r="O452" i="1"/>
  <c r="N452" i="1"/>
  <c r="M452" i="1"/>
  <c r="L452" i="1"/>
  <c r="S451" i="1"/>
  <c r="R451" i="1"/>
  <c r="Q451" i="1"/>
  <c r="P451" i="1"/>
  <c r="O451" i="1"/>
  <c r="N451" i="1"/>
  <c r="M451" i="1"/>
  <c r="L451" i="1"/>
  <c r="S450" i="1"/>
  <c r="R450" i="1"/>
  <c r="Q450" i="1"/>
  <c r="P450" i="1"/>
  <c r="O450" i="1"/>
  <c r="N450" i="1"/>
  <c r="M450" i="1"/>
  <c r="L450" i="1"/>
  <c r="S449" i="1"/>
  <c r="R449" i="1"/>
  <c r="Q449" i="1"/>
  <c r="P449" i="1"/>
  <c r="O449" i="1"/>
  <c r="N449" i="1"/>
  <c r="M449" i="1"/>
  <c r="L449" i="1"/>
  <c r="S448" i="1"/>
  <c r="R448" i="1"/>
  <c r="Q448" i="1"/>
  <c r="P448" i="1"/>
  <c r="O448" i="1"/>
  <c r="N448" i="1"/>
  <c r="M448" i="1"/>
  <c r="L448" i="1"/>
  <c r="S447" i="1"/>
  <c r="R447" i="1"/>
  <c r="Q447" i="1"/>
  <c r="P447" i="1"/>
  <c r="O447" i="1"/>
  <c r="N447" i="1"/>
  <c r="M447" i="1"/>
  <c r="L447" i="1"/>
  <c r="S446" i="1"/>
  <c r="R446" i="1"/>
  <c r="Q446" i="1"/>
  <c r="P446" i="1"/>
  <c r="O446" i="1"/>
  <c r="N446" i="1"/>
  <c r="M446" i="1"/>
  <c r="L446" i="1"/>
  <c r="S445" i="1"/>
  <c r="R445" i="1"/>
  <c r="Q445" i="1"/>
  <c r="P445" i="1"/>
  <c r="O445" i="1"/>
  <c r="N445" i="1"/>
  <c r="M445" i="1"/>
  <c r="L445" i="1"/>
  <c r="S444" i="1"/>
  <c r="R444" i="1"/>
  <c r="Q444" i="1"/>
  <c r="P444" i="1"/>
  <c r="O444" i="1"/>
  <c r="N444" i="1"/>
  <c r="M444" i="1"/>
  <c r="L444" i="1"/>
  <c r="S443" i="1"/>
  <c r="R443" i="1"/>
  <c r="Q443" i="1"/>
  <c r="P443" i="1"/>
  <c r="O443" i="1"/>
  <c r="N443" i="1"/>
  <c r="M443" i="1"/>
  <c r="L443" i="1"/>
  <c r="S442" i="1"/>
  <c r="R442" i="1"/>
  <c r="Q442" i="1"/>
  <c r="P442" i="1"/>
  <c r="O442" i="1"/>
  <c r="N442" i="1"/>
  <c r="M442" i="1"/>
  <c r="L442" i="1"/>
  <c r="S441" i="1"/>
  <c r="R441" i="1"/>
  <c r="Q441" i="1"/>
  <c r="P441" i="1"/>
  <c r="O441" i="1"/>
  <c r="N441" i="1"/>
  <c r="M441" i="1"/>
  <c r="L441" i="1"/>
  <c r="S440" i="1"/>
  <c r="R440" i="1"/>
  <c r="Q440" i="1"/>
  <c r="P440" i="1"/>
  <c r="O440" i="1"/>
  <c r="N440" i="1"/>
  <c r="M440" i="1"/>
  <c r="L440" i="1"/>
  <c r="S439" i="1"/>
  <c r="R439" i="1"/>
  <c r="Q439" i="1"/>
  <c r="P439" i="1"/>
  <c r="O439" i="1"/>
  <c r="N439" i="1"/>
  <c r="M439" i="1"/>
  <c r="L439" i="1"/>
  <c r="S438" i="1"/>
  <c r="R438" i="1"/>
  <c r="Q438" i="1"/>
  <c r="P438" i="1"/>
  <c r="O438" i="1"/>
  <c r="N438" i="1"/>
  <c r="M438" i="1"/>
  <c r="L438" i="1"/>
  <c r="S437" i="1"/>
  <c r="R437" i="1"/>
  <c r="Q437" i="1"/>
  <c r="P437" i="1"/>
  <c r="O437" i="1"/>
  <c r="N437" i="1"/>
  <c r="M437" i="1"/>
  <c r="L437" i="1"/>
  <c r="S436" i="1"/>
  <c r="R436" i="1"/>
  <c r="Q436" i="1"/>
  <c r="P436" i="1"/>
  <c r="O436" i="1"/>
  <c r="N436" i="1"/>
  <c r="M436" i="1"/>
  <c r="L436" i="1"/>
  <c r="S435" i="1"/>
  <c r="R435" i="1"/>
  <c r="Q435" i="1"/>
  <c r="P435" i="1"/>
  <c r="O435" i="1"/>
  <c r="N435" i="1"/>
  <c r="M435" i="1"/>
  <c r="L435" i="1"/>
  <c r="S434" i="1"/>
  <c r="R434" i="1"/>
  <c r="Q434" i="1"/>
  <c r="P434" i="1"/>
  <c r="O434" i="1"/>
  <c r="N434" i="1"/>
  <c r="M434" i="1"/>
  <c r="L434" i="1"/>
  <c r="S433" i="1"/>
  <c r="R433" i="1"/>
  <c r="Q433" i="1"/>
  <c r="P433" i="1"/>
  <c r="O433" i="1"/>
  <c r="N433" i="1"/>
  <c r="M433" i="1"/>
  <c r="L433" i="1"/>
  <c r="S432" i="1"/>
  <c r="R432" i="1"/>
  <c r="Q432" i="1"/>
  <c r="P432" i="1"/>
  <c r="O432" i="1"/>
  <c r="N432" i="1"/>
  <c r="M432" i="1"/>
  <c r="L432" i="1"/>
  <c r="S431" i="1"/>
  <c r="R431" i="1"/>
  <c r="Q431" i="1"/>
  <c r="P431" i="1"/>
  <c r="O431" i="1"/>
  <c r="N431" i="1"/>
  <c r="M431" i="1"/>
  <c r="L431" i="1"/>
  <c r="S430" i="1"/>
  <c r="R430" i="1"/>
  <c r="Q430" i="1"/>
  <c r="P430" i="1"/>
  <c r="O430" i="1"/>
  <c r="N430" i="1"/>
  <c r="M430" i="1"/>
  <c r="L430" i="1"/>
  <c r="S429" i="1"/>
  <c r="R429" i="1"/>
  <c r="Q429" i="1"/>
  <c r="P429" i="1"/>
  <c r="O429" i="1"/>
  <c r="N429" i="1"/>
  <c r="M429" i="1"/>
  <c r="L429" i="1"/>
  <c r="S428" i="1"/>
  <c r="R428" i="1"/>
  <c r="Q428" i="1"/>
  <c r="P428" i="1"/>
  <c r="O428" i="1"/>
  <c r="N428" i="1"/>
  <c r="M428" i="1"/>
  <c r="L428" i="1"/>
  <c r="S427" i="1"/>
  <c r="R427" i="1"/>
  <c r="Q427" i="1"/>
  <c r="P427" i="1"/>
  <c r="O427" i="1"/>
  <c r="N427" i="1"/>
  <c r="M427" i="1"/>
  <c r="L427" i="1"/>
  <c r="S426" i="1"/>
  <c r="R426" i="1"/>
  <c r="Q426" i="1"/>
  <c r="P426" i="1"/>
  <c r="O426" i="1"/>
  <c r="N426" i="1"/>
  <c r="M426" i="1"/>
  <c r="L426" i="1"/>
  <c r="S425" i="1"/>
  <c r="R425" i="1"/>
  <c r="Q425" i="1"/>
  <c r="P425" i="1"/>
  <c r="O425" i="1"/>
  <c r="N425" i="1"/>
  <c r="M425" i="1"/>
  <c r="L425" i="1"/>
  <c r="S424" i="1"/>
  <c r="R424" i="1"/>
  <c r="Q424" i="1"/>
  <c r="P424" i="1"/>
  <c r="O424" i="1"/>
  <c r="N424" i="1"/>
  <c r="M424" i="1"/>
  <c r="L424" i="1"/>
  <c r="S423" i="1"/>
  <c r="R423" i="1"/>
  <c r="Q423" i="1"/>
  <c r="P423" i="1"/>
  <c r="O423" i="1"/>
  <c r="N423" i="1"/>
  <c r="M423" i="1"/>
  <c r="L423" i="1"/>
  <c r="S422" i="1"/>
  <c r="R422" i="1"/>
  <c r="Q422" i="1"/>
  <c r="P422" i="1"/>
  <c r="O422" i="1"/>
  <c r="N422" i="1"/>
  <c r="M422" i="1"/>
  <c r="L422" i="1"/>
  <c r="S421" i="1"/>
  <c r="R421" i="1"/>
  <c r="Q421" i="1"/>
  <c r="P421" i="1"/>
  <c r="O421" i="1"/>
  <c r="N421" i="1"/>
  <c r="M421" i="1"/>
  <c r="L421" i="1"/>
  <c r="S420" i="1"/>
  <c r="R420" i="1"/>
  <c r="Q420" i="1"/>
  <c r="P420" i="1"/>
  <c r="O420" i="1"/>
  <c r="N420" i="1"/>
  <c r="M420" i="1"/>
  <c r="L420" i="1"/>
  <c r="S419" i="1"/>
  <c r="R419" i="1"/>
  <c r="Q419" i="1"/>
  <c r="P419" i="1"/>
  <c r="O419" i="1"/>
  <c r="N419" i="1"/>
  <c r="M419" i="1"/>
  <c r="L419" i="1"/>
  <c r="S418" i="1"/>
  <c r="R418" i="1"/>
  <c r="Q418" i="1"/>
  <c r="P418" i="1"/>
  <c r="O418" i="1"/>
  <c r="N418" i="1"/>
  <c r="M418" i="1"/>
  <c r="L418" i="1"/>
  <c r="S417" i="1"/>
  <c r="R417" i="1"/>
  <c r="Q417" i="1"/>
  <c r="P417" i="1"/>
  <c r="O417" i="1"/>
  <c r="N417" i="1"/>
  <c r="M417" i="1"/>
  <c r="L417" i="1"/>
  <c r="S416" i="1"/>
  <c r="R416" i="1"/>
  <c r="Q416" i="1"/>
  <c r="P416" i="1"/>
  <c r="O416" i="1"/>
  <c r="N416" i="1"/>
  <c r="M416" i="1"/>
  <c r="L416" i="1"/>
  <c r="S415" i="1"/>
  <c r="R415" i="1"/>
  <c r="Q415" i="1"/>
  <c r="P415" i="1"/>
  <c r="O415" i="1"/>
  <c r="N415" i="1"/>
  <c r="M415" i="1"/>
  <c r="L415" i="1"/>
  <c r="S414" i="1"/>
  <c r="R414" i="1"/>
  <c r="Q414" i="1"/>
  <c r="P414" i="1"/>
  <c r="O414" i="1"/>
  <c r="N414" i="1"/>
  <c r="M414" i="1"/>
  <c r="L414" i="1"/>
  <c r="S413" i="1"/>
  <c r="R413" i="1"/>
  <c r="Q413" i="1"/>
  <c r="P413" i="1"/>
  <c r="O413" i="1"/>
  <c r="N413" i="1"/>
  <c r="M413" i="1"/>
  <c r="L413" i="1"/>
  <c r="S412" i="1"/>
  <c r="R412" i="1"/>
  <c r="Q412" i="1"/>
  <c r="P412" i="1"/>
  <c r="O412" i="1"/>
  <c r="N412" i="1"/>
  <c r="M412" i="1"/>
  <c r="L412" i="1"/>
  <c r="S411" i="1"/>
  <c r="R411" i="1"/>
  <c r="Q411" i="1"/>
  <c r="P411" i="1"/>
  <c r="O411" i="1"/>
  <c r="N411" i="1"/>
  <c r="M411" i="1"/>
  <c r="L411" i="1"/>
  <c r="S410" i="1"/>
  <c r="R410" i="1"/>
  <c r="Q410" i="1"/>
  <c r="P410" i="1"/>
  <c r="O410" i="1"/>
  <c r="N410" i="1"/>
  <c r="M410" i="1"/>
  <c r="L410" i="1"/>
  <c r="S409" i="1"/>
  <c r="R409" i="1"/>
  <c r="Q409" i="1"/>
  <c r="P409" i="1"/>
  <c r="O409" i="1"/>
  <c r="N409" i="1"/>
  <c r="M409" i="1"/>
  <c r="L409" i="1"/>
  <c r="S408" i="1"/>
  <c r="R408" i="1"/>
  <c r="Q408" i="1"/>
  <c r="P408" i="1"/>
  <c r="O408" i="1"/>
  <c r="N408" i="1"/>
  <c r="M408" i="1"/>
  <c r="L408" i="1"/>
  <c r="S407" i="1"/>
  <c r="R407" i="1"/>
  <c r="Q407" i="1"/>
  <c r="P407" i="1"/>
  <c r="O407" i="1"/>
  <c r="N407" i="1"/>
  <c r="M407" i="1"/>
  <c r="L407" i="1"/>
  <c r="S406" i="1"/>
  <c r="R406" i="1"/>
  <c r="Q406" i="1"/>
  <c r="P406" i="1"/>
  <c r="O406" i="1"/>
  <c r="N406" i="1"/>
  <c r="M406" i="1"/>
  <c r="L406" i="1"/>
  <c r="S405" i="1"/>
  <c r="R405" i="1"/>
  <c r="Q405" i="1"/>
  <c r="P405" i="1"/>
  <c r="O405" i="1"/>
  <c r="N405" i="1"/>
  <c r="M405" i="1"/>
  <c r="L405" i="1"/>
  <c r="S404" i="1"/>
  <c r="R404" i="1"/>
  <c r="Q404" i="1"/>
  <c r="P404" i="1"/>
  <c r="O404" i="1"/>
  <c r="N404" i="1"/>
  <c r="M404" i="1"/>
  <c r="L404" i="1"/>
  <c r="S403" i="1"/>
  <c r="R403" i="1"/>
  <c r="Q403" i="1"/>
  <c r="P403" i="1"/>
  <c r="O403" i="1"/>
  <c r="N403" i="1"/>
  <c r="M403" i="1"/>
  <c r="L403" i="1"/>
  <c r="S402" i="1"/>
  <c r="R402" i="1"/>
  <c r="Q402" i="1"/>
  <c r="P402" i="1"/>
  <c r="O402" i="1"/>
  <c r="N402" i="1"/>
  <c r="M402" i="1"/>
  <c r="L402" i="1"/>
  <c r="S401" i="1"/>
  <c r="R401" i="1"/>
  <c r="Q401" i="1"/>
  <c r="P401" i="1"/>
  <c r="O401" i="1"/>
  <c r="N401" i="1"/>
  <c r="M401" i="1"/>
  <c r="L401" i="1"/>
  <c r="S400" i="1"/>
  <c r="R400" i="1"/>
  <c r="Q400" i="1"/>
  <c r="P400" i="1"/>
  <c r="O400" i="1"/>
  <c r="N400" i="1"/>
  <c r="M400" i="1"/>
  <c r="L400" i="1"/>
  <c r="S399" i="1"/>
  <c r="R399" i="1"/>
  <c r="Q399" i="1"/>
  <c r="P399" i="1"/>
  <c r="O399" i="1"/>
  <c r="N399" i="1"/>
  <c r="M399" i="1"/>
  <c r="L399" i="1"/>
  <c r="S398" i="1"/>
  <c r="R398" i="1"/>
  <c r="Q398" i="1"/>
  <c r="P398" i="1"/>
  <c r="O398" i="1"/>
  <c r="N398" i="1"/>
  <c r="M398" i="1"/>
  <c r="L398" i="1"/>
  <c r="S397" i="1"/>
  <c r="R397" i="1"/>
  <c r="Q397" i="1"/>
  <c r="P397" i="1"/>
  <c r="O397" i="1"/>
  <c r="N397" i="1"/>
  <c r="M397" i="1"/>
  <c r="L397" i="1"/>
  <c r="S396" i="1"/>
  <c r="R396" i="1"/>
  <c r="Q396" i="1"/>
  <c r="P396" i="1"/>
  <c r="O396" i="1"/>
  <c r="N396" i="1"/>
  <c r="M396" i="1"/>
  <c r="L396" i="1"/>
  <c r="S395" i="1"/>
  <c r="R395" i="1"/>
  <c r="Q395" i="1"/>
  <c r="P395" i="1"/>
  <c r="O395" i="1"/>
  <c r="N395" i="1"/>
  <c r="M395" i="1"/>
  <c r="L395" i="1"/>
  <c r="S394" i="1"/>
  <c r="R394" i="1"/>
  <c r="Q394" i="1"/>
  <c r="P394" i="1"/>
  <c r="O394" i="1"/>
  <c r="N394" i="1"/>
  <c r="M394" i="1"/>
  <c r="L394" i="1"/>
  <c r="S393" i="1"/>
  <c r="R393" i="1"/>
  <c r="Q393" i="1"/>
  <c r="P393" i="1"/>
  <c r="O393" i="1"/>
  <c r="N393" i="1"/>
  <c r="M393" i="1"/>
  <c r="L393" i="1"/>
  <c r="S392" i="1"/>
  <c r="R392" i="1"/>
  <c r="Q392" i="1"/>
  <c r="P392" i="1"/>
  <c r="O392" i="1"/>
  <c r="N392" i="1"/>
  <c r="M392" i="1"/>
  <c r="L392" i="1"/>
  <c r="S391" i="1"/>
  <c r="R391" i="1"/>
  <c r="Q391" i="1"/>
  <c r="P391" i="1"/>
  <c r="O391" i="1"/>
  <c r="N391" i="1"/>
  <c r="M391" i="1"/>
  <c r="L391" i="1"/>
  <c r="S390" i="1"/>
  <c r="R390" i="1"/>
  <c r="Q390" i="1"/>
  <c r="P390" i="1"/>
  <c r="O390" i="1"/>
  <c r="N390" i="1"/>
  <c r="M390" i="1"/>
  <c r="L390" i="1"/>
  <c r="S389" i="1"/>
  <c r="R389" i="1"/>
  <c r="Q389" i="1"/>
  <c r="P389" i="1"/>
  <c r="O389" i="1"/>
  <c r="N389" i="1"/>
  <c r="M389" i="1"/>
  <c r="L389" i="1"/>
  <c r="S388" i="1"/>
  <c r="R388" i="1"/>
  <c r="Q388" i="1"/>
  <c r="P388" i="1"/>
  <c r="O388" i="1"/>
  <c r="N388" i="1"/>
  <c r="M388" i="1"/>
  <c r="L388" i="1"/>
  <c r="S387" i="1"/>
  <c r="R387" i="1"/>
  <c r="Q387" i="1"/>
  <c r="P387" i="1"/>
  <c r="O387" i="1"/>
  <c r="N387" i="1"/>
  <c r="M387" i="1"/>
  <c r="L387" i="1"/>
  <c r="S386" i="1"/>
  <c r="R386" i="1"/>
  <c r="Q386" i="1"/>
  <c r="P386" i="1"/>
  <c r="O386" i="1"/>
  <c r="N386" i="1"/>
  <c r="M386" i="1"/>
  <c r="L386" i="1"/>
  <c r="S385" i="1"/>
  <c r="R385" i="1"/>
  <c r="Q385" i="1"/>
  <c r="P385" i="1"/>
  <c r="O385" i="1"/>
  <c r="N385" i="1"/>
  <c r="M385" i="1"/>
  <c r="L385" i="1"/>
  <c r="S384" i="1"/>
  <c r="R384" i="1"/>
  <c r="Q384" i="1"/>
  <c r="P384" i="1"/>
  <c r="O384" i="1"/>
  <c r="N384" i="1"/>
  <c r="M384" i="1"/>
  <c r="L384" i="1"/>
  <c r="S383" i="1"/>
  <c r="R383" i="1"/>
  <c r="Q383" i="1"/>
  <c r="P383" i="1"/>
  <c r="O383" i="1"/>
  <c r="N383" i="1"/>
  <c r="M383" i="1"/>
  <c r="L383" i="1"/>
  <c r="S382" i="1"/>
  <c r="R382" i="1"/>
  <c r="Q382" i="1"/>
  <c r="P382" i="1"/>
  <c r="O382" i="1"/>
  <c r="N382" i="1"/>
  <c r="M382" i="1"/>
  <c r="L382" i="1"/>
  <c r="S381" i="1"/>
  <c r="R381" i="1"/>
  <c r="Q381" i="1"/>
  <c r="P381" i="1"/>
  <c r="O381" i="1"/>
  <c r="N381" i="1"/>
  <c r="M381" i="1"/>
  <c r="L381" i="1"/>
  <c r="S380" i="1"/>
  <c r="R380" i="1"/>
  <c r="Q380" i="1"/>
  <c r="P380" i="1"/>
  <c r="O380" i="1"/>
  <c r="N380" i="1"/>
  <c r="M380" i="1"/>
  <c r="L380" i="1"/>
  <c r="S379" i="1"/>
  <c r="R379" i="1"/>
  <c r="Q379" i="1"/>
  <c r="P379" i="1"/>
  <c r="O379" i="1"/>
  <c r="N379" i="1"/>
  <c r="M379" i="1"/>
  <c r="L379" i="1"/>
  <c r="S378" i="1"/>
  <c r="R378" i="1"/>
  <c r="Q378" i="1"/>
  <c r="P378" i="1"/>
  <c r="O378" i="1"/>
  <c r="N378" i="1"/>
  <c r="M378" i="1"/>
  <c r="L378" i="1"/>
  <c r="S377" i="1"/>
  <c r="R377" i="1"/>
  <c r="Q377" i="1"/>
  <c r="P377" i="1"/>
  <c r="O377" i="1"/>
  <c r="N377" i="1"/>
  <c r="M377" i="1"/>
  <c r="L377" i="1"/>
  <c r="S376" i="1"/>
  <c r="R376" i="1"/>
  <c r="Q376" i="1"/>
  <c r="P376" i="1"/>
  <c r="O376" i="1"/>
  <c r="N376" i="1"/>
  <c r="M376" i="1"/>
  <c r="L376" i="1"/>
  <c r="S375" i="1"/>
  <c r="R375" i="1"/>
  <c r="Q375" i="1"/>
  <c r="P375" i="1"/>
  <c r="O375" i="1"/>
  <c r="N375" i="1"/>
  <c r="M375" i="1"/>
  <c r="L375" i="1"/>
  <c r="S374" i="1"/>
  <c r="R374" i="1"/>
  <c r="Q374" i="1"/>
  <c r="P374" i="1"/>
  <c r="O374" i="1"/>
  <c r="N374" i="1"/>
  <c r="M374" i="1"/>
  <c r="L374" i="1"/>
  <c r="S373" i="1"/>
  <c r="R373" i="1"/>
  <c r="Q373" i="1"/>
  <c r="P373" i="1"/>
  <c r="O373" i="1"/>
  <c r="N373" i="1"/>
  <c r="M373" i="1"/>
  <c r="L373" i="1"/>
  <c r="S372" i="1"/>
  <c r="R372" i="1"/>
  <c r="Q372" i="1"/>
  <c r="P372" i="1"/>
  <c r="O372" i="1"/>
  <c r="N372" i="1"/>
  <c r="M372" i="1"/>
  <c r="L372" i="1"/>
  <c r="S371" i="1"/>
  <c r="R371" i="1"/>
  <c r="Q371" i="1"/>
  <c r="P371" i="1"/>
  <c r="O371" i="1"/>
  <c r="N371" i="1"/>
  <c r="M371" i="1"/>
  <c r="L371" i="1"/>
  <c r="S370" i="1"/>
  <c r="R370" i="1"/>
  <c r="Q370" i="1"/>
  <c r="P370" i="1"/>
  <c r="O370" i="1"/>
  <c r="N370" i="1"/>
  <c r="M370" i="1"/>
  <c r="L370" i="1"/>
  <c r="S369" i="1"/>
  <c r="R369" i="1"/>
  <c r="Q369" i="1"/>
  <c r="P369" i="1"/>
  <c r="O369" i="1"/>
  <c r="N369" i="1"/>
  <c r="M369" i="1"/>
  <c r="L369" i="1"/>
  <c r="S368" i="1"/>
  <c r="R368" i="1"/>
  <c r="Q368" i="1"/>
  <c r="P368" i="1"/>
  <c r="O368" i="1"/>
  <c r="N368" i="1"/>
  <c r="M368" i="1"/>
  <c r="L368" i="1"/>
  <c r="S367" i="1"/>
  <c r="R367" i="1"/>
  <c r="Q367" i="1"/>
  <c r="P367" i="1"/>
  <c r="O367" i="1"/>
  <c r="N367" i="1"/>
  <c r="M367" i="1"/>
  <c r="L367" i="1"/>
  <c r="S366" i="1"/>
  <c r="R366" i="1"/>
  <c r="Q366" i="1"/>
  <c r="P366" i="1"/>
  <c r="O366" i="1"/>
  <c r="N366" i="1"/>
  <c r="M366" i="1"/>
  <c r="L366" i="1"/>
  <c r="S365" i="1"/>
  <c r="R365" i="1"/>
  <c r="Q365" i="1"/>
  <c r="P365" i="1"/>
  <c r="O365" i="1"/>
  <c r="N365" i="1"/>
  <c r="M365" i="1"/>
  <c r="L365" i="1"/>
  <c r="S364" i="1"/>
  <c r="R364" i="1"/>
  <c r="Q364" i="1"/>
  <c r="P364" i="1"/>
  <c r="O364" i="1"/>
  <c r="N364" i="1"/>
  <c r="M364" i="1"/>
  <c r="L364" i="1"/>
  <c r="S363" i="1"/>
  <c r="R363" i="1"/>
  <c r="Q363" i="1"/>
  <c r="P363" i="1"/>
  <c r="O363" i="1"/>
  <c r="N363" i="1"/>
  <c r="M363" i="1"/>
  <c r="L363" i="1"/>
  <c r="S362" i="1"/>
  <c r="R362" i="1"/>
  <c r="Q362" i="1"/>
  <c r="P362" i="1"/>
  <c r="O362" i="1"/>
  <c r="N362" i="1"/>
  <c r="M362" i="1"/>
  <c r="L362" i="1"/>
  <c r="S361" i="1"/>
  <c r="R361" i="1"/>
  <c r="Q361" i="1"/>
  <c r="P361" i="1"/>
  <c r="O361" i="1"/>
  <c r="N361" i="1"/>
  <c r="M361" i="1"/>
  <c r="L361" i="1"/>
  <c r="S360" i="1"/>
  <c r="R360" i="1"/>
  <c r="Q360" i="1"/>
  <c r="P360" i="1"/>
  <c r="O360" i="1"/>
  <c r="N360" i="1"/>
  <c r="M360" i="1"/>
  <c r="L360" i="1"/>
  <c r="S359" i="1"/>
  <c r="R359" i="1"/>
  <c r="Q359" i="1"/>
  <c r="P359" i="1"/>
  <c r="O359" i="1"/>
  <c r="N359" i="1"/>
  <c r="M359" i="1"/>
  <c r="L359" i="1"/>
  <c r="S358" i="1"/>
  <c r="R358" i="1"/>
  <c r="Q358" i="1"/>
  <c r="P358" i="1"/>
  <c r="O358" i="1"/>
  <c r="N358" i="1"/>
  <c r="M358" i="1"/>
  <c r="L358" i="1"/>
  <c r="S357" i="1"/>
  <c r="R357" i="1"/>
  <c r="Q357" i="1"/>
  <c r="P357" i="1"/>
  <c r="O357" i="1"/>
  <c r="N357" i="1"/>
  <c r="M357" i="1"/>
  <c r="L357" i="1"/>
  <c r="S356" i="1"/>
  <c r="R356" i="1"/>
  <c r="P356" i="1"/>
  <c r="Q356" i="1" s="1"/>
  <c r="O356" i="1"/>
  <c r="N356" i="1"/>
  <c r="M356" i="1"/>
  <c r="L356" i="1"/>
  <c r="S355" i="1"/>
  <c r="R355" i="1"/>
  <c r="Q355" i="1"/>
  <c r="P355" i="1"/>
  <c r="O355" i="1"/>
  <c r="N355" i="1"/>
  <c r="M355" i="1"/>
  <c r="L355" i="1"/>
  <c r="S354" i="1"/>
  <c r="R354" i="1"/>
  <c r="Q354" i="1"/>
  <c r="P354" i="1"/>
  <c r="O354" i="1"/>
  <c r="N354" i="1"/>
  <c r="M354" i="1"/>
  <c r="L354" i="1"/>
  <c r="S353" i="1"/>
  <c r="R353" i="1"/>
  <c r="Q353" i="1"/>
  <c r="P353" i="1"/>
  <c r="O353" i="1"/>
  <c r="N353" i="1"/>
  <c r="M353" i="1"/>
  <c r="L353" i="1"/>
  <c r="S352" i="1"/>
  <c r="R352" i="1"/>
  <c r="Q352" i="1"/>
  <c r="P352" i="1"/>
  <c r="O352" i="1"/>
  <c r="N352" i="1"/>
  <c r="M352" i="1"/>
  <c r="L352" i="1"/>
  <c r="S351" i="1"/>
  <c r="R351" i="1"/>
  <c r="Q351" i="1"/>
  <c r="P351" i="1"/>
  <c r="O351" i="1"/>
  <c r="N351" i="1"/>
  <c r="M351" i="1"/>
  <c r="L351" i="1"/>
  <c r="S350" i="1"/>
  <c r="R350" i="1"/>
  <c r="Q350" i="1"/>
  <c r="P350" i="1"/>
  <c r="O350" i="1"/>
  <c r="N350" i="1"/>
  <c r="M350" i="1"/>
  <c r="L350" i="1"/>
  <c r="S349" i="1"/>
  <c r="R349" i="1"/>
  <c r="Q349" i="1"/>
  <c r="P349" i="1"/>
  <c r="O349" i="1"/>
  <c r="N349" i="1"/>
  <c r="M349" i="1"/>
  <c r="L349" i="1"/>
  <c r="S348" i="1"/>
  <c r="R348" i="1"/>
  <c r="Q348" i="1"/>
  <c r="P348" i="1"/>
  <c r="O348" i="1"/>
  <c r="N348" i="1"/>
  <c r="M348" i="1"/>
  <c r="L348" i="1"/>
  <c r="S347" i="1"/>
  <c r="R347" i="1"/>
  <c r="Q347" i="1"/>
  <c r="P347" i="1"/>
  <c r="O347" i="1"/>
  <c r="N347" i="1"/>
  <c r="M347" i="1"/>
  <c r="L347" i="1"/>
  <c r="S346" i="1"/>
  <c r="R346" i="1"/>
  <c r="Q346" i="1"/>
  <c r="P346" i="1"/>
  <c r="O346" i="1"/>
  <c r="N346" i="1"/>
  <c r="M346" i="1"/>
  <c r="L346" i="1"/>
  <c r="S345" i="1"/>
  <c r="R345" i="1"/>
  <c r="Q345" i="1"/>
  <c r="P345" i="1"/>
  <c r="O345" i="1"/>
  <c r="N345" i="1"/>
  <c r="M345" i="1"/>
  <c r="L345" i="1"/>
  <c r="S344" i="1"/>
  <c r="R344" i="1"/>
  <c r="Q344" i="1"/>
  <c r="P344" i="1"/>
  <c r="O344" i="1"/>
  <c r="N344" i="1"/>
  <c r="M344" i="1"/>
  <c r="L344" i="1"/>
  <c r="S343" i="1"/>
  <c r="R343" i="1"/>
  <c r="Q343" i="1"/>
  <c r="P343" i="1"/>
  <c r="O343" i="1"/>
  <c r="N343" i="1"/>
  <c r="M343" i="1"/>
  <c r="L343" i="1"/>
  <c r="S342" i="1"/>
  <c r="R342" i="1"/>
  <c r="Q342" i="1"/>
  <c r="P342" i="1"/>
  <c r="O342" i="1"/>
  <c r="N342" i="1"/>
  <c r="M342" i="1"/>
  <c r="L342" i="1"/>
  <c r="S341" i="1"/>
  <c r="R341" i="1"/>
  <c r="Q341" i="1"/>
  <c r="P341" i="1"/>
  <c r="O341" i="1"/>
  <c r="N341" i="1"/>
  <c r="M341" i="1"/>
  <c r="L341" i="1"/>
  <c r="S340" i="1"/>
  <c r="R340" i="1"/>
  <c r="Q340" i="1"/>
  <c r="P340" i="1"/>
  <c r="O340" i="1"/>
  <c r="N340" i="1"/>
  <c r="M340" i="1"/>
  <c r="L340" i="1"/>
  <c r="S339" i="1"/>
  <c r="R339" i="1"/>
  <c r="Q339" i="1"/>
  <c r="P339" i="1"/>
  <c r="O339" i="1"/>
  <c r="N339" i="1"/>
  <c r="M339" i="1"/>
  <c r="L339" i="1"/>
  <c r="S338" i="1"/>
  <c r="R338" i="1"/>
  <c r="Q338" i="1"/>
  <c r="P338" i="1"/>
  <c r="O338" i="1"/>
  <c r="N338" i="1"/>
  <c r="M338" i="1"/>
  <c r="L338" i="1"/>
  <c r="S337" i="1"/>
  <c r="R337" i="1"/>
  <c r="Q337" i="1"/>
  <c r="P337" i="1"/>
  <c r="O337" i="1"/>
  <c r="N337" i="1"/>
  <c r="M337" i="1"/>
  <c r="L337" i="1"/>
  <c r="S336" i="1"/>
  <c r="R336" i="1"/>
  <c r="Q336" i="1"/>
  <c r="P336" i="1"/>
  <c r="O336" i="1"/>
  <c r="N336" i="1"/>
  <c r="M336" i="1"/>
  <c r="L336" i="1"/>
  <c r="S335" i="1"/>
  <c r="R335" i="1"/>
  <c r="Q335" i="1"/>
  <c r="P335" i="1"/>
  <c r="O335" i="1"/>
  <c r="N335" i="1"/>
  <c r="M335" i="1"/>
  <c r="L335" i="1"/>
  <c r="S334" i="1"/>
  <c r="R334" i="1"/>
  <c r="Q334" i="1"/>
  <c r="P334" i="1"/>
  <c r="O334" i="1"/>
  <c r="N334" i="1"/>
  <c r="M334" i="1"/>
  <c r="L334" i="1"/>
  <c r="S333" i="1"/>
  <c r="R333" i="1"/>
  <c r="Q333" i="1"/>
  <c r="P333" i="1"/>
  <c r="O333" i="1"/>
  <c r="N333" i="1"/>
  <c r="M333" i="1"/>
  <c r="L333" i="1"/>
  <c r="S332" i="1"/>
  <c r="R332" i="1"/>
  <c r="Q332" i="1"/>
  <c r="P332" i="1"/>
  <c r="O332" i="1"/>
  <c r="N332" i="1"/>
  <c r="M332" i="1"/>
  <c r="L332" i="1"/>
  <c r="S331" i="1"/>
  <c r="R331" i="1"/>
  <c r="Q331" i="1"/>
  <c r="P331" i="1"/>
  <c r="O331" i="1"/>
  <c r="N331" i="1"/>
  <c r="M331" i="1"/>
  <c r="L331" i="1"/>
  <c r="S330" i="1"/>
  <c r="R330" i="1"/>
  <c r="Q330" i="1"/>
  <c r="P330" i="1"/>
  <c r="O330" i="1"/>
  <c r="N330" i="1"/>
  <c r="M330" i="1"/>
  <c r="L330" i="1"/>
  <c r="S329" i="1"/>
  <c r="R329" i="1"/>
  <c r="Q329" i="1"/>
  <c r="P329" i="1"/>
  <c r="O329" i="1"/>
  <c r="N329" i="1"/>
  <c r="M329" i="1"/>
  <c r="L329" i="1"/>
  <c r="S328" i="1"/>
  <c r="R328" i="1"/>
  <c r="Q328" i="1"/>
  <c r="P328" i="1"/>
  <c r="O328" i="1"/>
  <c r="N328" i="1"/>
  <c r="M328" i="1"/>
  <c r="L328" i="1"/>
  <c r="S327" i="1"/>
  <c r="R327" i="1"/>
  <c r="Q327" i="1"/>
  <c r="P327" i="1"/>
  <c r="O327" i="1"/>
  <c r="N327" i="1"/>
  <c r="M327" i="1"/>
  <c r="L327" i="1"/>
  <c r="S326" i="1"/>
  <c r="R326" i="1"/>
  <c r="Q326" i="1"/>
  <c r="P326" i="1"/>
  <c r="O326" i="1"/>
  <c r="N326" i="1"/>
  <c r="M326" i="1"/>
  <c r="L326" i="1"/>
  <c r="S325" i="1"/>
  <c r="R325" i="1"/>
  <c r="Q325" i="1"/>
  <c r="P325" i="1"/>
  <c r="O325" i="1"/>
  <c r="N325" i="1"/>
  <c r="M325" i="1"/>
  <c r="L325" i="1"/>
  <c r="S324" i="1"/>
  <c r="R324" i="1"/>
  <c r="Q324" i="1"/>
  <c r="P324" i="1"/>
  <c r="O324" i="1"/>
  <c r="N324" i="1"/>
  <c r="M324" i="1"/>
  <c r="L324" i="1"/>
  <c r="S323" i="1"/>
  <c r="R323" i="1"/>
  <c r="Q323" i="1"/>
  <c r="P323" i="1"/>
  <c r="O323" i="1"/>
  <c r="N323" i="1"/>
  <c r="M323" i="1"/>
  <c r="L323" i="1"/>
  <c r="S322" i="1"/>
  <c r="R322" i="1"/>
  <c r="Q322" i="1"/>
  <c r="P322" i="1"/>
  <c r="O322" i="1"/>
  <c r="N322" i="1"/>
  <c r="M322" i="1"/>
  <c r="L322" i="1"/>
  <c r="S321" i="1"/>
  <c r="R321" i="1"/>
  <c r="Q321" i="1"/>
  <c r="P321" i="1"/>
  <c r="O321" i="1"/>
  <c r="N321" i="1"/>
  <c r="M321" i="1"/>
  <c r="L321" i="1"/>
  <c r="S320" i="1"/>
  <c r="R320" i="1"/>
  <c r="Q320" i="1"/>
  <c r="P320" i="1"/>
  <c r="O320" i="1"/>
  <c r="N320" i="1"/>
  <c r="M320" i="1"/>
  <c r="L320" i="1"/>
  <c r="S319" i="1"/>
  <c r="R319" i="1"/>
  <c r="Q319" i="1"/>
  <c r="P319" i="1"/>
  <c r="O319" i="1"/>
  <c r="N319" i="1"/>
  <c r="M319" i="1"/>
  <c r="L319" i="1"/>
  <c r="S318" i="1"/>
  <c r="R318" i="1"/>
  <c r="Q318" i="1"/>
  <c r="P318" i="1"/>
  <c r="O318" i="1"/>
  <c r="N318" i="1"/>
  <c r="M318" i="1"/>
  <c r="L318" i="1"/>
  <c r="S317" i="1"/>
  <c r="R317" i="1"/>
  <c r="Q317" i="1"/>
  <c r="P317" i="1"/>
  <c r="O317" i="1"/>
  <c r="N317" i="1"/>
  <c r="M317" i="1"/>
  <c r="L317" i="1"/>
  <c r="S316" i="1"/>
  <c r="R316" i="1"/>
  <c r="Q316" i="1"/>
  <c r="P316" i="1"/>
  <c r="O316" i="1"/>
  <c r="N316" i="1"/>
  <c r="M316" i="1"/>
  <c r="L316" i="1"/>
  <c r="S315" i="1"/>
  <c r="R315" i="1"/>
  <c r="Q315" i="1"/>
  <c r="P315" i="1"/>
  <c r="O315" i="1"/>
  <c r="N315" i="1"/>
  <c r="M315" i="1"/>
  <c r="L315" i="1"/>
  <c r="S314" i="1"/>
  <c r="R314" i="1"/>
  <c r="Q314" i="1"/>
  <c r="P314" i="1"/>
  <c r="O314" i="1"/>
  <c r="N314" i="1"/>
  <c r="M314" i="1"/>
  <c r="L314" i="1"/>
  <c r="S313" i="1"/>
  <c r="R313" i="1"/>
  <c r="Q313" i="1"/>
  <c r="P313" i="1"/>
  <c r="O313" i="1"/>
  <c r="N313" i="1"/>
  <c r="M313" i="1"/>
  <c r="L313" i="1"/>
  <c r="S312" i="1"/>
  <c r="R312" i="1"/>
  <c r="Q312" i="1"/>
  <c r="P312" i="1"/>
  <c r="O312" i="1"/>
  <c r="N312" i="1"/>
  <c r="M312" i="1"/>
  <c r="L312" i="1"/>
  <c r="S311" i="1"/>
  <c r="R311" i="1"/>
  <c r="Q311" i="1"/>
  <c r="P311" i="1"/>
  <c r="O311" i="1"/>
  <c r="N311" i="1"/>
  <c r="M311" i="1"/>
  <c r="L311" i="1"/>
  <c r="S310" i="1"/>
  <c r="R310" i="1"/>
  <c r="Q310" i="1"/>
  <c r="P310" i="1"/>
  <c r="O310" i="1"/>
  <c r="N310" i="1"/>
  <c r="M310" i="1"/>
  <c r="L310" i="1"/>
  <c r="S309" i="1"/>
  <c r="R309" i="1"/>
  <c r="Q309" i="1"/>
  <c r="P309" i="1"/>
  <c r="O309" i="1"/>
  <c r="N309" i="1"/>
  <c r="M309" i="1"/>
  <c r="L309" i="1"/>
  <c r="S308" i="1"/>
  <c r="R308" i="1"/>
  <c r="Q308" i="1"/>
  <c r="P308" i="1"/>
  <c r="O308" i="1"/>
  <c r="N308" i="1"/>
  <c r="M308" i="1"/>
  <c r="L308" i="1"/>
  <c r="S307" i="1"/>
  <c r="R307" i="1"/>
  <c r="Q307" i="1"/>
  <c r="P307" i="1"/>
  <c r="O307" i="1"/>
  <c r="N307" i="1"/>
  <c r="M307" i="1"/>
  <c r="L307" i="1"/>
  <c r="S306" i="1"/>
  <c r="R306" i="1"/>
  <c r="Q306" i="1"/>
  <c r="P306" i="1"/>
  <c r="O306" i="1"/>
  <c r="N306" i="1"/>
  <c r="M306" i="1"/>
  <c r="L306" i="1"/>
  <c r="S305" i="1"/>
  <c r="R305" i="1"/>
  <c r="Q305" i="1"/>
  <c r="P305" i="1"/>
  <c r="O305" i="1"/>
  <c r="N305" i="1"/>
  <c r="M305" i="1"/>
  <c r="L305" i="1"/>
  <c r="S304" i="1"/>
  <c r="R304" i="1"/>
  <c r="Q304" i="1"/>
  <c r="P304" i="1"/>
  <c r="O304" i="1"/>
  <c r="N304" i="1"/>
  <c r="M304" i="1"/>
  <c r="L304" i="1"/>
  <c r="S303" i="1"/>
  <c r="R303" i="1"/>
  <c r="Q303" i="1"/>
  <c r="P303" i="1"/>
  <c r="O303" i="1"/>
  <c r="N303" i="1"/>
  <c r="M303" i="1"/>
  <c r="L303" i="1"/>
  <c r="S302" i="1"/>
  <c r="R302" i="1"/>
  <c r="Q302" i="1"/>
  <c r="P302" i="1"/>
  <c r="O302" i="1"/>
  <c r="N302" i="1"/>
  <c r="M302" i="1"/>
  <c r="L302" i="1"/>
  <c r="S301" i="1"/>
  <c r="R301" i="1"/>
  <c r="Q301" i="1"/>
  <c r="P301" i="1"/>
  <c r="O301" i="1"/>
  <c r="N301" i="1"/>
  <c r="M301" i="1"/>
  <c r="L301" i="1"/>
  <c r="S300" i="1"/>
  <c r="R300" i="1"/>
  <c r="Q300" i="1"/>
  <c r="P300" i="1"/>
  <c r="O300" i="1"/>
  <c r="N300" i="1"/>
  <c r="M300" i="1"/>
  <c r="L300" i="1"/>
  <c r="S299" i="1"/>
  <c r="R299" i="1"/>
  <c r="Q299" i="1"/>
  <c r="P299" i="1"/>
  <c r="O299" i="1"/>
  <c r="N299" i="1"/>
  <c r="M299" i="1"/>
  <c r="L299" i="1"/>
  <c r="S298" i="1"/>
  <c r="R298" i="1"/>
  <c r="Q298" i="1"/>
  <c r="P298" i="1"/>
  <c r="O298" i="1"/>
  <c r="N298" i="1"/>
  <c r="M298" i="1"/>
  <c r="L298" i="1"/>
  <c r="S297" i="1"/>
  <c r="R297" i="1"/>
  <c r="Q297" i="1"/>
  <c r="P297" i="1"/>
  <c r="O297" i="1"/>
  <c r="N297" i="1"/>
  <c r="M297" i="1"/>
  <c r="L297" i="1"/>
  <c r="S296" i="1"/>
  <c r="R296" i="1"/>
  <c r="Q296" i="1"/>
  <c r="P296" i="1"/>
  <c r="O296" i="1"/>
  <c r="N296" i="1"/>
  <c r="M296" i="1"/>
  <c r="L296" i="1"/>
  <c r="S295" i="1"/>
  <c r="R295" i="1"/>
  <c r="Q295" i="1"/>
  <c r="P295" i="1"/>
  <c r="O295" i="1"/>
  <c r="N295" i="1"/>
  <c r="M295" i="1"/>
  <c r="L295" i="1"/>
  <c r="S294" i="1"/>
  <c r="R294" i="1"/>
  <c r="Q294" i="1"/>
  <c r="P294" i="1"/>
  <c r="O294" i="1"/>
  <c r="N294" i="1"/>
  <c r="M294" i="1"/>
  <c r="L294" i="1"/>
  <c r="S293" i="1"/>
  <c r="R293" i="1"/>
  <c r="Q293" i="1"/>
  <c r="P293" i="1"/>
  <c r="O293" i="1"/>
  <c r="N293" i="1"/>
  <c r="M293" i="1"/>
  <c r="L293" i="1"/>
  <c r="S292" i="1"/>
  <c r="R292" i="1"/>
  <c r="Q292" i="1"/>
  <c r="P292" i="1"/>
  <c r="O292" i="1"/>
  <c r="N292" i="1"/>
  <c r="M292" i="1"/>
  <c r="L292" i="1"/>
  <c r="S291" i="1"/>
  <c r="R291" i="1"/>
  <c r="Q291" i="1"/>
  <c r="P291" i="1"/>
  <c r="O291" i="1"/>
  <c r="N291" i="1"/>
  <c r="M291" i="1"/>
  <c r="L291" i="1"/>
  <c r="S290" i="1"/>
  <c r="R290" i="1"/>
  <c r="Q290" i="1"/>
  <c r="P290" i="1"/>
  <c r="O290" i="1"/>
  <c r="N290" i="1"/>
  <c r="M290" i="1"/>
  <c r="L290" i="1"/>
  <c r="S289" i="1"/>
  <c r="R289" i="1"/>
  <c r="Q289" i="1"/>
  <c r="P289" i="1"/>
  <c r="O289" i="1"/>
  <c r="N289" i="1"/>
  <c r="M289" i="1"/>
  <c r="L289" i="1"/>
  <c r="S288" i="1"/>
  <c r="R288" i="1"/>
  <c r="Q288" i="1"/>
  <c r="P288" i="1"/>
  <c r="O288" i="1"/>
  <c r="N288" i="1"/>
  <c r="M288" i="1"/>
  <c r="L288" i="1"/>
  <c r="S287" i="1"/>
  <c r="R287" i="1"/>
  <c r="Q287" i="1"/>
  <c r="P287" i="1"/>
  <c r="O287" i="1"/>
  <c r="N287" i="1"/>
  <c r="M287" i="1"/>
  <c r="L287" i="1"/>
  <c r="S286" i="1"/>
  <c r="R286" i="1"/>
  <c r="Q286" i="1"/>
  <c r="P286" i="1"/>
  <c r="O286" i="1"/>
  <c r="N286" i="1"/>
  <c r="M286" i="1"/>
  <c r="L286" i="1"/>
  <c r="S285" i="1"/>
  <c r="R285" i="1"/>
  <c r="Q285" i="1"/>
  <c r="P285" i="1"/>
  <c r="O285" i="1"/>
  <c r="N285" i="1"/>
  <c r="M285" i="1"/>
  <c r="L285" i="1"/>
  <c r="S284" i="1"/>
  <c r="R284" i="1"/>
  <c r="Q284" i="1"/>
  <c r="P284" i="1"/>
  <c r="O284" i="1"/>
  <c r="N284" i="1"/>
  <c r="M284" i="1"/>
  <c r="L284" i="1"/>
  <c r="S283" i="1"/>
  <c r="R283" i="1"/>
  <c r="Q283" i="1"/>
  <c r="P283" i="1"/>
  <c r="O283" i="1"/>
  <c r="N283" i="1"/>
  <c r="M283" i="1"/>
  <c r="L283" i="1"/>
  <c r="S282" i="1"/>
  <c r="R282" i="1"/>
  <c r="Q282" i="1"/>
  <c r="P282" i="1"/>
  <c r="O282" i="1"/>
  <c r="N282" i="1"/>
  <c r="M282" i="1"/>
  <c r="L282" i="1"/>
  <c r="S281" i="1"/>
  <c r="R281" i="1"/>
  <c r="Q281" i="1"/>
  <c r="P281" i="1"/>
  <c r="O281" i="1"/>
  <c r="N281" i="1"/>
  <c r="M281" i="1"/>
  <c r="L281" i="1"/>
  <c r="S280" i="1"/>
  <c r="R280" i="1"/>
  <c r="Q280" i="1"/>
  <c r="P280" i="1"/>
  <c r="O280" i="1"/>
  <c r="N280" i="1"/>
  <c r="M280" i="1"/>
  <c r="L280" i="1"/>
  <c r="S279" i="1"/>
  <c r="R279" i="1"/>
  <c r="Q279" i="1"/>
  <c r="P279" i="1"/>
  <c r="O279" i="1"/>
  <c r="N279" i="1"/>
  <c r="M279" i="1"/>
  <c r="L279" i="1"/>
  <c r="S278" i="1"/>
  <c r="R278" i="1"/>
  <c r="Q278" i="1"/>
  <c r="P278" i="1"/>
  <c r="O278" i="1"/>
  <c r="N278" i="1"/>
  <c r="M278" i="1"/>
  <c r="L278" i="1"/>
  <c r="S277" i="1"/>
  <c r="R277" i="1"/>
  <c r="Q277" i="1"/>
  <c r="P277" i="1"/>
  <c r="O277" i="1"/>
  <c r="N277" i="1"/>
  <c r="M277" i="1"/>
  <c r="L277" i="1"/>
  <c r="S276" i="1"/>
  <c r="R276" i="1"/>
  <c r="Q276" i="1"/>
  <c r="P276" i="1"/>
  <c r="O276" i="1"/>
  <c r="N276" i="1"/>
  <c r="M276" i="1"/>
  <c r="L276" i="1"/>
  <c r="S275" i="1"/>
  <c r="R275" i="1"/>
  <c r="Q275" i="1"/>
  <c r="P275" i="1"/>
  <c r="O275" i="1"/>
  <c r="N275" i="1"/>
  <c r="M275" i="1"/>
  <c r="L275" i="1"/>
  <c r="S274" i="1"/>
  <c r="R274" i="1"/>
  <c r="Q274" i="1"/>
  <c r="P274" i="1"/>
  <c r="O274" i="1"/>
  <c r="N274" i="1"/>
  <c r="M274" i="1"/>
  <c r="L274" i="1"/>
  <c r="S273" i="1"/>
  <c r="R273" i="1"/>
  <c r="Q273" i="1"/>
  <c r="P273" i="1"/>
  <c r="O273" i="1"/>
  <c r="N273" i="1"/>
  <c r="M273" i="1"/>
  <c r="L273" i="1"/>
  <c r="S272" i="1"/>
  <c r="R272" i="1"/>
  <c r="Q272" i="1"/>
  <c r="P272" i="1"/>
  <c r="O272" i="1"/>
  <c r="N272" i="1"/>
  <c r="M272" i="1"/>
  <c r="L272" i="1"/>
  <c r="S271" i="1"/>
  <c r="R271" i="1"/>
  <c r="Q271" i="1"/>
  <c r="P271" i="1"/>
  <c r="O271" i="1"/>
  <c r="N271" i="1"/>
  <c r="M271" i="1"/>
  <c r="L271" i="1"/>
  <c r="S270" i="1"/>
  <c r="R270" i="1"/>
  <c r="Q270" i="1"/>
  <c r="P270" i="1"/>
  <c r="O270" i="1"/>
  <c r="N270" i="1"/>
  <c r="M270" i="1"/>
  <c r="L270" i="1"/>
  <c r="S269" i="1"/>
  <c r="R269" i="1"/>
  <c r="Q269" i="1"/>
  <c r="P269" i="1"/>
  <c r="O269" i="1"/>
  <c r="N269" i="1"/>
  <c r="M269" i="1"/>
  <c r="L269" i="1"/>
  <c r="S268" i="1"/>
  <c r="R268" i="1"/>
  <c r="Q268" i="1"/>
  <c r="P268" i="1"/>
  <c r="O268" i="1"/>
  <c r="N268" i="1"/>
  <c r="M268" i="1"/>
  <c r="L268" i="1"/>
  <c r="S267" i="1"/>
  <c r="R267" i="1"/>
  <c r="Q267" i="1"/>
  <c r="P267" i="1"/>
  <c r="O267" i="1"/>
  <c r="N267" i="1"/>
  <c r="M267" i="1"/>
  <c r="L267" i="1"/>
  <c r="S266" i="1"/>
  <c r="R266" i="1"/>
  <c r="Q266" i="1"/>
  <c r="P266" i="1"/>
  <c r="O266" i="1"/>
  <c r="N266" i="1"/>
  <c r="M266" i="1"/>
  <c r="L266" i="1"/>
  <c r="S265" i="1"/>
  <c r="R265" i="1"/>
  <c r="Q265" i="1"/>
  <c r="P265" i="1"/>
  <c r="O265" i="1"/>
  <c r="N265" i="1"/>
  <c r="M265" i="1"/>
  <c r="L265" i="1"/>
  <c r="S264" i="1"/>
  <c r="R264" i="1"/>
  <c r="Q264" i="1"/>
  <c r="P264" i="1"/>
  <c r="O264" i="1"/>
  <c r="N264" i="1"/>
  <c r="M264" i="1"/>
  <c r="L264" i="1"/>
  <c r="S263" i="1"/>
  <c r="R263" i="1"/>
  <c r="Q263" i="1"/>
  <c r="P263" i="1"/>
  <c r="O263" i="1"/>
  <c r="N263" i="1"/>
  <c r="M263" i="1"/>
  <c r="L263" i="1"/>
  <c r="S262" i="1"/>
  <c r="R262" i="1"/>
  <c r="Q262" i="1"/>
  <c r="P262" i="1"/>
  <c r="O262" i="1"/>
  <c r="N262" i="1"/>
  <c r="M262" i="1"/>
  <c r="L262" i="1"/>
  <c r="S261" i="1"/>
  <c r="R261" i="1"/>
  <c r="Q261" i="1"/>
  <c r="P261" i="1"/>
  <c r="O261" i="1"/>
  <c r="N261" i="1"/>
  <c r="M261" i="1"/>
  <c r="L261" i="1"/>
  <c r="S260" i="1"/>
  <c r="R260" i="1"/>
  <c r="Q260" i="1"/>
  <c r="P260" i="1"/>
  <c r="O260" i="1"/>
  <c r="N260" i="1"/>
  <c r="M260" i="1"/>
  <c r="L260" i="1"/>
  <c r="S259" i="1"/>
  <c r="R259" i="1"/>
  <c r="Q259" i="1"/>
  <c r="P259" i="1"/>
  <c r="O259" i="1"/>
  <c r="N259" i="1"/>
  <c r="M259" i="1"/>
  <c r="L259" i="1"/>
  <c r="S258" i="1"/>
  <c r="R258" i="1"/>
  <c r="Q258" i="1"/>
  <c r="P258" i="1"/>
  <c r="O258" i="1"/>
  <c r="N258" i="1"/>
  <c r="M258" i="1"/>
  <c r="L258" i="1"/>
  <c r="S257" i="1"/>
  <c r="R257" i="1"/>
  <c r="Q257" i="1"/>
  <c r="P257" i="1"/>
  <c r="O257" i="1"/>
  <c r="N257" i="1"/>
  <c r="M257" i="1"/>
  <c r="L257" i="1"/>
  <c r="S256" i="1"/>
  <c r="R256" i="1"/>
  <c r="Q256" i="1"/>
  <c r="P256" i="1"/>
  <c r="O256" i="1"/>
  <c r="N256" i="1"/>
  <c r="M256" i="1"/>
  <c r="L256" i="1"/>
  <c r="S255" i="1"/>
  <c r="R255" i="1"/>
  <c r="Q255" i="1"/>
  <c r="P255" i="1"/>
  <c r="O255" i="1"/>
  <c r="N255" i="1"/>
  <c r="M255" i="1"/>
  <c r="L255" i="1"/>
  <c r="S254" i="1"/>
  <c r="R254" i="1"/>
  <c r="Q254" i="1"/>
  <c r="P254" i="1"/>
  <c r="O254" i="1"/>
  <c r="N254" i="1"/>
  <c r="M254" i="1"/>
  <c r="L254" i="1"/>
  <c r="S253" i="1"/>
  <c r="R253" i="1"/>
  <c r="Q253" i="1"/>
  <c r="P253" i="1"/>
  <c r="O253" i="1"/>
  <c r="N253" i="1"/>
  <c r="M253" i="1"/>
  <c r="L253" i="1"/>
  <c r="S252" i="1"/>
  <c r="R252" i="1"/>
  <c r="Q252" i="1"/>
  <c r="P252" i="1"/>
  <c r="O252" i="1"/>
  <c r="N252" i="1"/>
  <c r="M252" i="1"/>
  <c r="L252" i="1"/>
  <c r="S251" i="1"/>
  <c r="R251" i="1"/>
  <c r="Q251" i="1"/>
  <c r="P251" i="1"/>
  <c r="O251" i="1"/>
  <c r="N251" i="1"/>
  <c r="M251" i="1"/>
  <c r="L251" i="1"/>
  <c r="S250" i="1"/>
  <c r="R250" i="1"/>
  <c r="Q250" i="1"/>
  <c r="P250" i="1"/>
  <c r="O250" i="1"/>
  <c r="N250" i="1"/>
  <c r="M250" i="1"/>
  <c r="L250" i="1"/>
  <c r="S249" i="1"/>
  <c r="R249" i="1"/>
  <c r="Q249" i="1"/>
  <c r="P249" i="1"/>
  <c r="O249" i="1"/>
  <c r="N249" i="1"/>
  <c r="M249" i="1"/>
  <c r="L249" i="1"/>
  <c r="S248" i="1"/>
  <c r="R248" i="1"/>
  <c r="Q248" i="1"/>
  <c r="P248" i="1"/>
  <c r="O248" i="1"/>
  <c r="N248" i="1"/>
  <c r="M248" i="1"/>
  <c r="L248" i="1"/>
  <c r="S247" i="1"/>
  <c r="R247" i="1"/>
  <c r="Q247" i="1"/>
  <c r="P247" i="1"/>
  <c r="O247" i="1"/>
  <c r="N247" i="1"/>
  <c r="M247" i="1"/>
  <c r="L247" i="1"/>
  <c r="S246" i="1"/>
  <c r="R246" i="1"/>
  <c r="Q246" i="1"/>
  <c r="P246" i="1"/>
  <c r="O246" i="1"/>
  <c r="N246" i="1"/>
  <c r="M246" i="1"/>
  <c r="L246" i="1"/>
  <c r="S245" i="1"/>
  <c r="R245" i="1"/>
  <c r="Q245" i="1"/>
  <c r="P245" i="1"/>
  <c r="O245" i="1"/>
  <c r="N245" i="1"/>
  <c r="M245" i="1"/>
  <c r="L245" i="1"/>
  <c r="S244" i="1"/>
  <c r="R244" i="1"/>
  <c r="Q244" i="1"/>
  <c r="P244" i="1"/>
  <c r="O244" i="1"/>
  <c r="N244" i="1"/>
  <c r="M244" i="1"/>
  <c r="L244" i="1"/>
  <c r="S243" i="1"/>
  <c r="R243" i="1"/>
  <c r="Q243" i="1"/>
  <c r="P243" i="1"/>
  <c r="O243" i="1"/>
  <c r="N243" i="1"/>
  <c r="M243" i="1"/>
  <c r="L243" i="1"/>
  <c r="S242" i="1"/>
  <c r="R242" i="1"/>
  <c r="Q242" i="1"/>
  <c r="P242" i="1"/>
  <c r="O242" i="1"/>
  <c r="N242" i="1"/>
  <c r="M242" i="1"/>
  <c r="L242" i="1"/>
  <c r="S241" i="1"/>
  <c r="R241" i="1"/>
  <c r="Q241" i="1"/>
  <c r="P241" i="1"/>
  <c r="O241" i="1"/>
  <c r="N241" i="1"/>
  <c r="M241" i="1"/>
  <c r="L241" i="1"/>
  <c r="S240" i="1"/>
  <c r="R240" i="1"/>
  <c r="Q240" i="1"/>
  <c r="P240" i="1"/>
  <c r="O240" i="1"/>
  <c r="N240" i="1"/>
  <c r="M240" i="1"/>
  <c r="L240" i="1"/>
  <c r="S239" i="1"/>
  <c r="R239" i="1"/>
  <c r="Q239" i="1"/>
  <c r="P239" i="1"/>
  <c r="O239" i="1"/>
  <c r="N239" i="1"/>
  <c r="M239" i="1"/>
  <c r="L239" i="1"/>
  <c r="S238" i="1"/>
  <c r="R238" i="1"/>
  <c r="Q238" i="1"/>
  <c r="P238" i="1"/>
  <c r="O238" i="1"/>
  <c r="N238" i="1"/>
  <c r="M238" i="1"/>
  <c r="L238" i="1"/>
  <c r="S237" i="1"/>
  <c r="R237" i="1"/>
  <c r="Q237" i="1"/>
  <c r="P237" i="1"/>
  <c r="O237" i="1"/>
  <c r="N237" i="1"/>
  <c r="M237" i="1"/>
  <c r="L237" i="1"/>
  <c r="S236" i="1"/>
  <c r="R236" i="1"/>
  <c r="Q236" i="1"/>
  <c r="P236" i="1"/>
  <c r="O236" i="1"/>
  <c r="N236" i="1"/>
  <c r="M236" i="1"/>
  <c r="L236" i="1"/>
  <c r="S235" i="1"/>
  <c r="R235" i="1"/>
  <c r="Q235" i="1"/>
  <c r="P235" i="1"/>
  <c r="O235" i="1"/>
  <c r="N235" i="1"/>
  <c r="M235" i="1"/>
  <c r="L235" i="1"/>
  <c r="S234" i="1"/>
  <c r="R234" i="1"/>
  <c r="Q234" i="1"/>
  <c r="P234" i="1"/>
  <c r="O234" i="1"/>
  <c r="N234" i="1"/>
  <c r="M234" i="1"/>
  <c r="L234" i="1"/>
  <c r="S233" i="1"/>
  <c r="R233" i="1"/>
  <c r="Q233" i="1"/>
  <c r="P233" i="1"/>
  <c r="O233" i="1"/>
  <c r="N233" i="1"/>
  <c r="M233" i="1"/>
  <c r="L233" i="1"/>
  <c r="S232" i="1"/>
  <c r="R232" i="1"/>
  <c r="Q232" i="1"/>
  <c r="P232" i="1"/>
  <c r="O232" i="1"/>
  <c r="N232" i="1"/>
  <c r="M232" i="1"/>
  <c r="L232" i="1"/>
  <c r="S231" i="1"/>
  <c r="R231" i="1"/>
  <c r="Q231" i="1"/>
  <c r="P231" i="1"/>
  <c r="O231" i="1"/>
  <c r="N231" i="1"/>
  <c r="M231" i="1"/>
  <c r="L231" i="1"/>
  <c r="S230" i="1"/>
  <c r="R230" i="1"/>
  <c r="Q230" i="1"/>
  <c r="P230" i="1"/>
  <c r="O230" i="1"/>
  <c r="N230" i="1"/>
  <c r="M230" i="1"/>
  <c r="L230" i="1"/>
  <c r="S229" i="1"/>
  <c r="R229" i="1"/>
  <c r="Q229" i="1"/>
  <c r="P229" i="1"/>
  <c r="O229" i="1"/>
  <c r="N229" i="1"/>
  <c r="M229" i="1"/>
  <c r="L229" i="1"/>
  <c r="S228" i="1"/>
  <c r="R228" i="1"/>
  <c r="Q228" i="1"/>
  <c r="P228" i="1"/>
  <c r="O228" i="1"/>
  <c r="N228" i="1"/>
  <c r="M228" i="1"/>
  <c r="L228" i="1"/>
  <c r="S227" i="1"/>
  <c r="R227" i="1"/>
  <c r="Q227" i="1"/>
  <c r="P227" i="1"/>
  <c r="O227" i="1"/>
  <c r="N227" i="1"/>
  <c r="M227" i="1"/>
  <c r="L227" i="1"/>
  <c r="S226" i="1"/>
  <c r="R226" i="1"/>
  <c r="Q226" i="1"/>
  <c r="P226" i="1"/>
  <c r="O226" i="1"/>
  <c r="N226" i="1"/>
  <c r="M226" i="1"/>
  <c r="L226" i="1"/>
  <c r="S225" i="1"/>
  <c r="R225" i="1"/>
  <c r="Q225" i="1"/>
  <c r="P225" i="1"/>
  <c r="O225" i="1"/>
  <c r="N225" i="1"/>
  <c r="M225" i="1"/>
  <c r="L225" i="1"/>
  <c r="S224" i="1"/>
  <c r="R224" i="1"/>
  <c r="Q224" i="1"/>
  <c r="P224" i="1"/>
  <c r="O224" i="1"/>
  <c r="N224" i="1"/>
  <c r="M224" i="1"/>
  <c r="L224" i="1"/>
  <c r="S223" i="1"/>
  <c r="R223" i="1"/>
  <c r="Q223" i="1"/>
  <c r="P223" i="1"/>
  <c r="O223" i="1"/>
  <c r="N223" i="1"/>
  <c r="M223" i="1"/>
  <c r="L223" i="1"/>
  <c r="S222" i="1"/>
  <c r="R222" i="1"/>
  <c r="Q222" i="1"/>
  <c r="P222" i="1"/>
  <c r="O222" i="1"/>
  <c r="N222" i="1"/>
  <c r="M222" i="1"/>
  <c r="L222" i="1"/>
  <c r="S221" i="1"/>
  <c r="R221" i="1"/>
  <c r="Q221" i="1"/>
  <c r="P221" i="1"/>
  <c r="O221" i="1"/>
  <c r="N221" i="1"/>
  <c r="M221" i="1"/>
  <c r="L221" i="1"/>
  <c r="S220" i="1"/>
  <c r="R220" i="1"/>
  <c r="Q220" i="1"/>
  <c r="P220" i="1"/>
  <c r="O220" i="1"/>
  <c r="N220" i="1"/>
  <c r="M220" i="1"/>
  <c r="L220" i="1"/>
  <c r="S219" i="1"/>
  <c r="R219" i="1"/>
  <c r="Q219" i="1"/>
  <c r="P219" i="1"/>
  <c r="O219" i="1"/>
  <c r="N219" i="1"/>
  <c r="M219" i="1"/>
  <c r="L219" i="1"/>
  <c r="S218" i="1"/>
  <c r="R218" i="1"/>
  <c r="Q218" i="1"/>
  <c r="P218" i="1"/>
  <c r="O218" i="1"/>
  <c r="N218" i="1"/>
  <c r="M218" i="1"/>
  <c r="L218" i="1"/>
  <c r="S217" i="1"/>
  <c r="R217" i="1"/>
  <c r="Q217" i="1"/>
  <c r="P217" i="1"/>
  <c r="O217" i="1"/>
  <c r="N217" i="1"/>
  <c r="M217" i="1"/>
  <c r="L217" i="1"/>
  <c r="S216" i="1"/>
  <c r="R216" i="1"/>
  <c r="Q216" i="1"/>
  <c r="P216" i="1"/>
  <c r="O216" i="1"/>
  <c r="N216" i="1"/>
  <c r="M216" i="1"/>
  <c r="L216" i="1"/>
  <c r="S215" i="1"/>
  <c r="R215" i="1"/>
  <c r="Q215" i="1"/>
  <c r="P215" i="1"/>
  <c r="O215" i="1"/>
  <c r="N215" i="1"/>
  <c r="M215" i="1"/>
  <c r="L215" i="1"/>
  <c r="S214" i="1"/>
  <c r="R214" i="1"/>
  <c r="Q214" i="1"/>
  <c r="P214" i="1"/>
  <c r="O214" i="1"/>
  <c r="N214" i="1"/>
  <c r="M214" i="1"/>
  <c r="L214" i="1"/>
  <c r="S213" i="1"/>
  <c r="R213" i="1"/>
  <c r="Q213" i="1"/>
  <c r="P213" i="1"/>
  <c r="O213" i="1"/>
  <c r="N213" i="1"/>
  <c r="M213" i="1"/>
  <c r="L213" i="1"/>
  <c r="S212" i="1"/>
  <c r="R212" i="1"/>
  <c r="Q212" i="1"/>
  <c r="P212" i="1"/>
  <c r="O212" i="1"/>
  <c r="N212" i="1"/>
  <c r="M212" i="1"/>
  <c r="L212" i="1"/>
  <c r="S211" i="1"/>
  <c r="R211" i="1"/>
  <c r="Q211" i="1"/>
  <c r="P211" i="1"/>
  <c r="O211" i="1"/>
  <c r="N211" i="1"/>
  <c r="M211" i="1"/>
  <c r="L211" i="1"/>
  <c r="S210" i="1"/>
  <c r="R210" i="1"/>
  <c r="Q210" i="1"/>
  <c r="P210" i="1"/>
  <c r="O210" i="1"/>
  <c r="N210" i="1"/>
  <c r="M210" i="1"/>
  <c r="L210" i="1"/>
  <c r="S209" i="1"/>
  <c r="R209" i="1"/>
  <c r="Q209" i="1"/>
  <c r="P209" i="1"/>
  <c r="O209" i="1"/>
  <c r="N209" i="1"/>
  <c r="M209" i="1"/>
  <c r="L209" i="1"/>
  <c r="S208" i="1"/>
  <c r="R208" i="1"/>
  <c r="Q208" i="1"/>
  <c r="P208" i="1"/>
  <c r="O208" i="1"/>
  <c r="N208" i="1"/>
  <c r="M208" i="1"/>
  <c r="L208" i="1"/>
  <c r="S207" i="1"/>
  <c r="R207" i="1"/>
  <c r="Q207" i="1"/>
  <c r="P207" i="1"/>
  <c r="O207" i="1"/>
  <c r="N207" i="1"/>
  <c r="M207" i="1"/>
  <c r="L207" i="1"/>
  <c r="S206" i="1"/>
  <c r="R206" i="1"/>
  <c r="Q206" i="1"/>
  <c r="P206" i="1"/>
  <c r="O206" i="1"/>
  <c r="N206" i="1"/>
  <c r="M206" i="1"/>
  <c r="L206" i="1"/>
  <c r="S205" i="1"/>
  <c r="R205" i="1"/>
  <c r="Q205" i="1"/>
  <c r="P205" i="1"/>
  <c r="O205" i="1"/>
  <c r="N205" i="1"/>
  <c r="M205" i="1"/>
  <c r="L205" i="1"/>
  <c r="S204" i="1"/>
  <c r="R204" i="1"/>
  <c r="Q204" i="1"/>
  <c r="P204" i="1"/>
  <c r="O204" i="1"/>
  <c r="N204" i="1"/>
  <c r="M204" i="1"/>
  <c r="L204" i="1"/>
  <c r="S203" i="1"/>
  <c r="R203" i="1"/>
  <c r="Q203" i="1"/>
  <c r="P203" i="1"/>
  <c r="O203" i="1"/>
  <c r="N203" i="1"/>
  <c r="M203" i="1"/>
  <c r="L203" i="1"/>
  <c r="S202" i="1"/>
  <c r="R202" i="1"/>
  <c r="Q202" i="1"/>
  <c r="P202" i="1"/>
  <c r="O202" i="1"/>
  <c r="N202" i="1"/>
  <c r="M202" i="1"/>
  <c r="L202" i="1"/>
  <c r="S201" i="1"/>
  <c r="R201" i="1"/>
  <c r="Q201" i="1"/>
  <c r="P201" i="1"/>
  <c r="O201" i="1"/>
  <c r="N201" i="1"/>
  <c r="M201" i="1"/>
  <c r="L201" i="1"/>
  <c r="S200" i="1"/>
  <c r="R200" i="1"/>
  <c r="Q200" i="1"/>
  <c r="P200" i="1"/>
  <c r="O200" i="1"/>
  <c r="N200" i="1"/>
  <c r="M200" i="1"/>
  <c r="L200" i="1"/>
  <c r="S199" i="1"/>
  <c r="R199" i="1"/>
  <c r="Q199" i="1"/>
  <c r="P199" i="1"/>
  <c r="O199" i="1"/>
  <c r="N199" i="1"/>
  <c r="M199" i="1"/>
  <c r="L199" i="1"/>
  <c r="S198" i="1"/>
  <c r="R198" i="1"/>
  <c r="Q198" i="1"/>
  <c r="P198" i="1"/>
  <c r="O198" i="1"/>
  <c r="N198" i="1"/>
  <c r="M198" i="1"/>
  <c r="L198" i="1"/>
  <c r="S197" i="1"/>
  <c r="R197" i="1"/>
  <c r="Q197" i="1"/>
  <c r="P197" i="1"/>
  <c r="O197" i="1"/>
  <c r="N197" i="1"/>
  <c r="M197" i="1"/>
  <c r="L197" i="1"/>
  <c r="S196" i="1"/>
  <c r="R196" i="1"/>
  <c r="Q196" i="1"/>
  <c r="P196" i="1"/>
  <c r="O196" i="1"/>
  <c r="N196" i="1"/>
  <c r="M196" i="1"/>
  <c r="L196" i="1"/>
  <c r="S195" i="1"/>
  <c r="R195" i="1"/>
  <c r="Q195" i="1"/>
  <c r="P195" i="1"/>
  <c r="O195" i="1"/>
  <c r="N195" i="1"/>
  <c r="M195" i="1"/>
  <c r="L195" i="1"/>
  <c r="S194" i="1"/>
  <c r="R194" i="1"/>
  <c r="Q194" i="1"/>
  <c r="P194" i="1"/>
  <c r="O194" i="1"/>
  <c r="N194" i="1"/>
  <c r="M194" i="1"/>
  <c r="L194" i="1"/>
  <c r="S193" i="1"/>
  <c r="R193" i="1"/>
  <c r="Q193" i="1"/>
  <c r="P193" i="1"/>
  <c r="O193" i="1"/>
  <c r="N193" i="1"/>
  <c r="M193" i="1"/>
  <c r="L193" i="1"/>
  <c r="S192" i="1"/>
  <c r="R192" i="1"/>
  <c r="Q192" i="1"/>
  <c r="P192" i="1"/>
  <c r="O192" i="1"/>
  <c r="N192" i="1"/>
  <c r="M192" i="1"/>
  <c r="L192" i="1"/>
  <c r="S191" i="1"/>
  <c r="R191" i="1"/>
  <c r="Q191" i="1"/>
  <c r="P191" i="1"/>
  <c r="O191" i="1"/>
  <c r="N191" i="1"/>
  <c r="M191" i="1"/>
  <c r="L191" i="1"/>
  <c r="S190" i="1"/>
  <c r="R190" i="1"/>
  <c r="Q190" i="1"/>
  <c r="P190" i="1"/>
  <c r="O190" i="1"/>
  <c r="N190" i="1"/>
  <c r="M190" i="1"/>
  <c r="L190" i="1"/>
  <c r="S189" i="1"/>
  <c r="R189" i="1"/>
  <c r="Q189" i="1"/>
  <c r="P189" i="1"/>
  <c r="O189" i="1"/>
  <c r="N189" i="1"/>
  <c r="M189" i="1"/>
  <c r="L189" i="1"/>
  <c r="S188" i="1"/>
  <c r="R188" i="1"/>
  <c r="Q188" i="1"/>
  <c r="P188" i="1"/>
  <c r="O188" i="1"/>
  <c r="N188" i="1"/>
  <c r="M188" i="1"/>
  <c r="L188" i="1"/>
  <c r="S187" i="1"/>
  <c r="R187" i="1"/>
  <c r="Q187" i="1"/>
  <c r="P187" i="1"/>
  <c r="O187" i="1"/>
  <c r="N187" i="1"/>
  <c r="M187" i="1"/>
  <c r="L187" i="1"/>
  <c r="S186" i="1"/>
  <c r="R186" i="1"/>
  <c r="Q186" i="1"/>
  <c r="P186" i="1"/>
  <c r="O186" i="1"/>
  <c r="N186" i="1"/>
  <c r="M186" i="1"/>
  <c r="L186" i="1"/>
  <c r="S185" i="1"/>
  <c r="R185" i="1"/>
  <c r="Q185" i="1"/>
  <c r="P185" i="1"/>
  <c r="O185" i="1"/>
  <c r="N185" i="1"/>
  <c r="M185" i="1"/>
  <c r="L185" i="1"/>
  <c r="S184" i="1"/>
  <c r="R184" i="1"/>
  <c r="Q184" i="1"/>
  <c r="P184" i="1"/>
  <c r="O184" i="1"/>
  <c r="N184" i="1"/>
  <c r="M184" i="1"/>
  <c r="L184" i="1"/>
  <c r="S183" i="1"/>
  <c r="R183" i="1"/>
  <c r="Q183" i="1"/>
  <c r="P183" i="1"/>
  <c r="O183" i="1"/>
  <c r="N183" i="1"/>
  <c r="M183" i="1"/>
  <c r="L183" i="1"/>
  <c r="S182" i="1"/>
  <c r="R182" i="1"/>
  <c r="Q182" i="1"/>
  <c r="P182" i="1"/>
  <c r="O182" i="1"/>
  <c r="N182" i="1"/>
  <c r="M182" i="1"/>
  <c r="L182" i="1"/>
  <c r="S181" i="1"/>
  <c r="R181" i="1"/>
  <c r="Q181" i="1"/>
  <c r="P181" i="1"/>
  <c r="O181" i="1"/>
  <c r="N181" i="1"/>
  <c r="M181" i="1"/>
  <c r="L181" i="1"/>
  <c r="S180" i="1"/>
  <c r="R180" i="1"/>
  <c r="Q180" i="1"/>
  <c r="P180" i="1"/>
  <c r="O180" i="1"/>
  <c r="N180" i="1"/>
  <c r="M180" i="1"/>
  <c r="L180" i="1"/>
  <c r="S179" i="1"/>
  <c r="R179" i="1"/>
  <c r="Q179" i="1"/>
  <c r="P179" i="1"/>
  <c r="O179" i="1"/>
  <c r="N179" i="1"/>
  <c r="M179" i="1"/>
  <c r="L179" i="1"/>
  <c r="S178" i="1"/>
  <c r="R178" i="1"/>
  <c r="Q178" i="1"/>
  <c r="P178" i="1"/>
  <c r="O178" i="1"/>
  <c r="N178" i="1"/>
  <c r="M178" i="1"/>
  <c r="L178" i="1"/>
  <c r="S177" i="1"/>
  <c r="R177" i="1"/>
  <c r="Q177" i="1"/>
  <c r="P177" i="1"/>
  <c r="O177" i="1"/>
  <c r="N177" i="1"/>
  <c r="M177" i="1"/>
  <c r="L177" i="1"/>
  <c r="S176" i="1"/>
  <c r="R176" i="1"/>
  <c r="Q176" i="1"/>
  <c r="P176" i="1"/>
  <c r="O176" i="1"/>
  <c r="N176" i="1"/>
  <c r="M176" i="1"/>
  <c r="L176" i="1"/>
  <c r="S175" i="1"/>
  <c r="R175" i="1"/>
  <c r="Q175" i="1"/>
  <c r="P175" i="1"/>
  <c r="O175" i="1"/>
  <c r="N175" i="1"/>
  <c r="M175" i="1"/>
  <c r="L175" i="1"/>
  <c r="S174" i="1"/>
  <c r="R174" i="1"/>
  <c r="Q174" i="1"/>
  <c r="P174" i="1"/>
  <c r="O174" i="1"/>
  <c r="N174" i="1"/>
  <c r="M174" i="1"/>
  <c r="L174" i="1"/>
  <c r="S173" i="1"/>
  <c r="R173" i="1"/>
  <c r="Q173" i="1"/>
  <c r="P173" i="1"/>
  <c r="O173" i="1"/>
  <c r="N173" i="1"/>
  <c r="M173" i="1"/>
  <c r="L173" i="1"/>
  <c r="S172" i="1"/>
  <c r="R172" i="1"/>
  <c r="Q172" i="1"/>
  <c r="P172" i="1"/>
  <c r="O172" i="1"/>
  <c r="N172" i="1"/>
  <c r="M172" i="1"/>
  <c r="L172" i="1"/>
  <c r="S171" i="1"/>
  <c r="R171" i="1"/>
  <c r="Q171" i="1"/>
  <c r="P171" i="1"/>
  <c r="O171" i="1"/>
  <c r="N171" i="1"/>
  <c r="M171" i="1"/>
  <c r="L171" i="1"/>
  <c r="S170" i="1"/>
  <c r="R170" i="1"/>
  <c r="Q170" i="1"/>
  <c r="P170" i="1"/>
  <c r="O170" i="1"/>
  <c r="N170" i="1"/>
  <c r="M170" i="1"/>
  <c r="L170" i="1"/>
  <c r="S169" i="1"/>
  <c r="R169" i="1"/>
  <c r="Q169" i="1"/>
  <c r="P169" i="1"/>
  <c r="O169" i="1"/>
  <c r="N169" i="1"/>
  <c r="M169" i="1"/>
  <c r="L169" i="1"/>
  <c r="S168" i="1"/>
  <c r="R168" i="1"/>
  <c r="Q168" i="1"/>
  <c r="P168" i="1"/>
  <c r="O168" i="1"/>
  <c r="N168" i="1"/>
  <c r="M168" i="1"/>
  <c r="L168" i="1"/>
  <c r="S167" i="1"/>
  <c r="R167" i="1"/>
  <c r="Q167" i="1"/>
  <c r="P167" i="1"/>
  <c r="O167" i="1"/>
  <c r="N167" i="1"/>
  <c r="M167" i="1"/>
  <c r="L167" i="1"/>
  <c r="S166" i="1"/>
  <c r="R166" i="1"/>
  <c r="Q166" i="1"/>
  <c r="P166" i="1"/>
  <c r="O166" i="1"/>
  <c r="N166" i="1"/>
  <c r="M166" i="1"/>
  <c r="L166" i="1"/>
  <c r="S165" i="1"/>
  <c r="R165" i="1"/>
  <c r="Q165" i="1"/>
  <c r="P165" i="1"/>
  <c r="O165" i="1"/>
  <c r="N165" i="1"/>
  <c r="M165" i="1"/>
  <c r="L165" i="1"/>
  <c r="S164" i="1"/>
  <c r="R164" i="1"/>
  <c r="Q164" i="1"/>
  <c r="P164" i="1"/>
  <c r="O164" i="1"/>
  <c r="N164" i="1"/>
  <c r="M164" i="1"/>
  <c r="L164" i="1"/>
  <c r="S163" i="1"/>
  <c r="R163" i="1"/>
  <c r="Q163" i="1"/>
  <c r="P163" i="1"/>
  <c r="O163" i="1"/>
  <c r="N163" i="1"/>
  <c r="M163" i="1"/>
  <c r="L163" i="1"/>
  <c r="S162" i="1"/>
  <c r="R162" i="1"/>
  <c r="Q162" i="1"/>
  <c r="P162" i="1"/>
  <c r="O162" i="1"/>
  <c r="N162" i="1"/>
  <c r="M162" i="1"/>
  <c r="L162" i="1"/>
  <c r="S161" i="1"/>
  <c r="R161" i="1"/>
  <c r="Q161" i="1"/>
  <c r="P161" i="1"/>
  <c r="O161" i="1"/>
  <c r="N161" i="1"/>
  <c r="M161" i="1"/>
  <c r="L161" i="1"/>
  <c r="S160" i="1"/>
  <c r="R160" i="1"/>
  <c r="Q160" i="1"/>
  <c r="P160" i="1"/>
  <c r="O160" i="1"/>
  <c r="N160" i="1"/>
  <c r="M160" i="1"/>
  <c r="L160" i="1"/>
  <c r="S159" i="1"/>
  <c r="R159" i="1"/>
  <c r="Q159" i="1"/>
  <c r="P159" i="1"/>
  <c r="O159" i="1"/>
  <c r="N159" i="1"/>
  <c r="M159" i="1"/>
  <c r="L159" i="1"/>
  <c r="S158" i="1"/>
  <c r="R158" i="1"/>
  <c r="Q158" i="1"/>
  <c r="P158" i="1"/>
  <c r="O158" i="1"/>
  <c r="N158" i="1"/>
  <c r="M158" i="1"/>
  <c r="L158" i="1"/>
  <c r="S157" i="1"/>
  <c r="R157" i="1"/>
  <c r="Q157" i="1"/>
  <c r="P157" i="1"/>
  <c r="O157" i="1"/>
  <c r="N157" i="1"/>
  <c r="M157" i="1"/>
  <c r="L157" i="1"/>
  <c r="S156" i="1"/>
  <c r="R156" i="1"/>
  <c r="Q156" i="1"/>
  <c r="P156" i="1"/>
  <c r="O156" i="1"/>
  <c r="N156" i="1"/>
  <c r="M156" i="1"/>
  <c r="L156" i="1"/>
  <c r="S155" i="1"/>
  <c r="R155" i="1"/>
  <c r="Q155" i="1"/>
  <c r="P155" i="1"/>
  <c r="O155" i="1"/>
  <c r="N155" i="1"/>
  <c r="M155" i="1"/>
  <c r="L155" i="1"/>
  <c r="S154" i="1"/>
  <c r="R154" i="1"/>
  <c r="Q154" i="1"/>
  <c r="P154" i="1"/>
  <c r="O154" i="1"/>
  <c r="N154" i="1"/>
  <c r="M154" i="1"/>
  <c r="L154" i="1"/>
  <c r="S153" i="1"/>
  <c r="R153" i="1"/>
  <c r="Q153" i="1"/>
  <c r="P153" i="1"/>
  <c r="O153" i="1"/>
  <c r="N153" i="1"/>
  <c r="M153" i="1"/>
  <c r="L153" i="1"/>
  <c r="S152" i="1"/>
  <c r="R152" i="1"/>
  <c r="Q152" i="1"/>
  <c r="P152" i="1"/>
  <c r="O152" i="1"/>
  <c r="N152" i="1"/>
  <c r="M152" i="1"/>
  <c r="L152" i="1"/>
  <c r="S151" i="1"/>
  <c r="R151" i="1"/>
  <c r="Q151" i="1"/>
  <c r="P151" i="1"/>
  <c r="O151" i="1"/>
  <c r="N151" i="1"/>
  <c r="M151" i="1"/>
  <c r="L151" i="1"/>
  <c r="S150" i="1"/>
  <c r="R150" i="1"/>
  <c r="Q150" i="1"/>
  <c r="P150" i="1"/>
  <c r="O150" i="1"/>
  <c r="N150" i="1"/>
  <c r="M150" i="1"/>
  <c r="L150" i="1"/>
  <c r="S149" i="1"/>
  <c r="R149" i="1"/>
  <c r="Q149" i="1"/>
  <c r="P149" i="1"/>
  <c r="O149" i="1"/>
  <c r="N149" i="1"/>
  <c r="M149" i="1"/>
  <c r="L149" i="1"/>
  <c r="S148" i="1"/>
  <c r="R148" i="1"/>
  <c r="Q148" i="1"/>
  <c r="P148" i="1"/>
  <c r="O148" i="1"/>
  <c r="N148" i="1"/>
  <c r="M148" i="1"/>
  <c r="L148" i="1"/>
  <c r="S147" i="1"/>
  <c r="R147" i="1"/>
  <c r="Q147" i="1"/>
  <c r="P147" i="1"/>
  <c r="O147" i="1"/>
  <c r="N147" i="1"/>
  <c r="M147" i="1"/>
  <c r="L147" i="1"/>
  <c r="S146" i="1"/>
  <c r="R146" i="1"/>
  <c r="Q146" i="1"/>
  <c r="P146" i="1"/>
  <c r="O146" i="1"/>
  <c r="N146" i="1"/>
  <c r="M146" i="1"/>
  <c r="L146" i="1"/>
  <c r="S145" i="1"/>
  <c r="R145" i="1"/>
  <c r="Q145" i="1"/>
  <c r="P145" i="1"/>
  <c r="O145" i="1"/>
  <c r="N145" i="1"/>
  <c r="M145" i="1"/>
  <c r="L145" i="1"/>
  <c r="S144" i="1"/>
  <c r="R144" i="1"/>
  <c r="Q144" i="1"/>
  <c r="P144" i="1"/>
  <c r="O144" i="1"/>
  <c r="N144" i="1"/>
  <c r="M144" i="1"/>
  <c r="L144" i="1"/>
  <c r="S143" i="1"/>
  <c r="R143" i="1"/>
  <c r="Q143" i="1"/>
  <c r="P143" i="1"/>
  <c r="O143" i="1"/>
  <c r="N143" i="1"/>
  <c r="M143" i="1"/>
  <c r="L143" i="1"/>
  <c r="S142" i="1"/>
  <c r="R142" i="1"/>
  <c r="Q142" i="1"/>
  <c r="P142" i="1"/>
  <c r="O142" i="1"/>
  <c r="N142" i="1"/>
  <c r="M142" i="1"/>
  <c r="L142" i="1"/>
  <c r="S141" i="1"/>
  <c r="R141" i="1"/>
  <c r="Q141" i="1"/>
  <c r="P141" i="1"/>
  <c r="O141" i="1"/>
  <c r="N141" i="1"/>
  <c r="M141" i="1"/>
  <c r="L141" i="1"/>
  <c r="S140" i="1"/>
  <c r="R140" i="1"/>
  <c r="Q140" i="1"/>
  <c r="P140" i="1"/>
  <c r="O140" i="1"/>
  <c r="N140" i="1"/>
  <c r="M140" i="1"/>
  <c r="L140" i="1"/>
  <c r="S139" i="1"/>
  <c r="R139" i="1"/>
  <c r="Q139" i="1"/>
  <c r="P139" i="1"/>
  <c r="O139" i="1"/>
  <c r="N139" i="1"/>
  <c r="M139" i="1"/>
  <c r="L139" i="1"/>
  <c r="S138" i="1"/>
  <c r="R138" i="1"/>
  <c r="Q138" i="1"/>
  <c r="P138" i="1"/>
  <c r="O138" i="1"/>
  <c r="N138" i="1"/>
  <c r="M138" i="1"/>
  <c r="L138" i="1"/>
  <c r="S137" i="1"/>
  <c r="R137" i="1"/>
  <c r="Q137" i="1"/>
  <c r="P137" i="1"/>
  <c r="O137" i="1"/>
  <c r="N137" i="1"/>
  <c r="M137" i="1"/>
  <c r="L137" i="1"/>
  <c r="S136" i="1"/>
  <c r="R136" i="1"/>
  <c r="Q136" i="1"/>
  <c r="P136" i="1"/>
  <c r="O136" i="1"/>
  <c r="N136" i="1"/>
  <c r="M136" i="1"/>
  <c r="L136" i="1"/>
  <c r="S135" i="1"/>
  <c r="R135" i="1"/>
  <c r="Q135" i="1"/>
  <c r="P135" i="1"/>
  <c r="O135" i="1"/>
  <c r="N135" i="1"/>
  <c r="M135" i="1"/>
  <c r="L135" i="1"/>
  <c r="S134" i="1"/>
  <c r="R134" i="1"/>
  <c r="Q134" i="1"/>
  <c r="P134" i="1"/>
  <c r="O134" i="1"/>
  <c r="N134" i="1"/>
  <c r="M134" i="1"/>
  <c r="L134" i="1"/>
  <c r="S133" i="1"/>
  <c r="R133" i="1"/>
  <c r="Q133" i="1"/>
  <c r="P133" i="1"/>
  <c r="O133" i="1"/>
  <c r="N133" i="1"/>
  <c r="M133" i="1"/>
  <c r="L133" i="1"/>
  <c r="S132" i="1"/>
  <c r="R132" i="1"/>
  <c r="Q132" i="1"/>
  <c r="P132" i="1"/>
  <c r="O132" i="1"/>
  <c r="N132" i="1"/>
  <c r="M132" i="1"/>
  <c r="L132" i="1"/>
  <c r="S131" i="1"/>
  <c r="R131" i="1"/>
  <c r="Q131" i="1"/>
  <c r="P131" i="1"/>
  <c r="O131" i="1"/>
  <c r="N131" i="1"/>
  <c r="M131" i="1"/>
  <c r="L131" i="1"/>
  <c r="S130" i="1"/>
  <c r="R130" i="1"/>
  <c r="Q130" i="1"/>
  <c r="P130" i="1"/>
  <c r="O130" i="1"/>
  <c r="N130" i="1"/>
  <c r="M130" i="1"/>
  <c r="L130" i="1"/>
  <c r="S129" i="1"/>
  <c r="R129" i="1"/>
  <c r="Q129" i="1"/>
  <c r="P129" i="1"/>
  <c r="O129" i="1"/>
  <c r="N129" i="1"/>
  <c r="M129" i="1"/>
  <c r="L129" i="1"/>
  <c r="S128" i="1"/>
  <c r="R128" i="1"/>
  <c r="Q128" i="1"/>
  <c r="P128" i="1"/>
  <c r="O128" i="1"/>
  <c r="N128" i="1"/>
  <c r="M128" i="1"/>
  <c r="L128" i="1"/>
  <c r="S127" i="1"/>
  <c r="R127" i="1"/>
  <c r="Q127" i="1"/>
  <c r="P127" i="1"/>
  <c r="O127" i="1"/>
  <c r="N127" i="1"/>
  <c r="M127" i="1"/>
  <c r="L127" i="1"/>
  <c r="S126" i="1"/>
  <c r="R126" i="1"/>
  <c r="Q126" i="1"/>
  <c r="P126" i="1"/>
  <c r="O126" i="1"/>
  <c r="N126" i="1"/>
  <c r="M126" i="1"/>
  <c r="L126" i="1"/>
  <c r="S125" i="1"/>
  <c r="R125" i="1"/>
  <c r="Q125" i="1"/>
  <c r="P125" i="1"/>
  <c r="O125" i="1"/>
  <c r="N125" i="1"/>
  <c r="M125" i="1"/>
  <c r="L125" i="1"/>
  <c r="S124" i="1"/>
  <c r="R124" i="1"/>
  <c r="Q124" i="1"/>
  <c r="P124" i="1"/>
  <c r="O124" i="1"/>
  <c r="N124" i="1"/>
  <c r="M124" i="1"/>
  <c r="L124" i="1"/>
  <c r="S123" i="1"/>
  <c r="R123" i="1"/>
  <c r="Q123" i="1"/>
  <c r="P123" i="1"/>
  <c r="O123" i="1"/>
  <c r="N123" i="1"/>
  <c r="M123" i="1"/>
  <c r="L123" i="1"/>
  <c r="S122" i="1"/>
  <c r="R122" i="1"/>
  <c r="Q122" i="1"/>
  <c r="P122" i="1"/>
  <c r="O122" i="1"/>
  <c r="N122" i="1"/>
  <c r="M122" i="1"/>
  <c r="L122" i="1"/>
  <c r="S121" i="1"/>
  <c r="R121" i="1"/>
  <c r="Q121" i="1"/>
  <c r="P121" i="1"/>
  <c r="O121" i="1"/>
  <c r="N121" i="1"/>
  <c r="M121" i="1"/>
  <c r="L121" i="1"/>
  <c r="S120" i="1"/>
  <c r="R120" i="1"/>
  <c r="Q120" i="1"/>
  <c r="P120" i="1"/>
  <c r="O120" i="1"/>
  <c r="N120" i="1"/>
  <c r="M120" i="1"/>
  <c r="L120" i="1"/>
  <c r="S119" i="1"/>
  <c r="R119" i="1"/>
  <c r="Q119" i="1"/>
  <c r="P119" i="1"/>
  <c r="O119" i="1"/>
  <c r="N119" i="1"/>
  <c r="M119" i="1"/>
  <c r="L119" i="1"/>
  <c r="S118" i="1"/>
  <c r="R118" i="1"/>
  <c r="Q118" i="1"/>
  <c r="P118" i="1"/>
  <c r="O118" i="1"/>
  <c r="N118" i="1"/>
  <c r="M118" i="1"/>
  <c r="L118" i="1"/>
  <c r="S117" i="1"/>
  <c r="R117" i="1"/>
  <c r="Q117" i="1"/>
  <c r="P117" i="1"/>
  <c r="O117" i="1"/>
  <c r="N117" i="1"/>
  <c r="M117" i="1"/>
  <c r="L117" i="1"/>
  <c r="S116" i="1"/>
  <c r="R116" i="1"/>
  <c r="Q116" i="1"/>
  <c r="P116" i="1"/>
  <c r="O116" i="1"/>
  <c r="N116" i="1"/>
  <c r="M116" i="1"/>
  <c r="L116" i="1"/>
  <c r="S115" i="1"/>
  <c r="R115" i="1"/>
  <c r="Q115" i="1"/>
  <c r="P115" i="1"/>
  <c r="O115" i="1"/>
  <c r="N115" i="1"/>
  <c r="M115" i="1"/>
  <c r="L115" i="1"/>
  <c r="S114" i="1"/>
  <c r="R114" i="1"/>
  <c r="Q114" i="1"/>
  <c r="P114" i="1"/>
  <c r="O114" i="1"/>
  <c r="N114" i="1"/>
  <c r="M114" i="1"/>
  <c r="L114" i="1"/>
  <c r="S113" i="1"/>
  <c r="R113" i="1"/>
  <c r="Q113" i="1"/>
  <c r="P113" i="1"/>
  <c r="O113" i="1"/>
  <c r="N113" i="1"/>
  <c r="M113" i="1"/>
  <c r="L113" i="1"/>
  <c r="S112" i="1"/>
  <c r="R112" i="1"/>
  <c r="Q112" i="1"/>
  <c r="P112" i="1"/>
  <c r="O112" i="1"/>
  <c r="N112" i="1"/>
  <c r="M112" i="1"/>
  <c r="L112" i="1"/>
  <c r="S111" i="1"/>
  <c r="R111" i="1"/>
  <c r="Q111" i="1"/>
  <c r="P111" i="1"/>
  <c r="O111" i="1"/>
  <c r="N111" i="1"/>
  <c r="M111" i="1"/>
  <c r="L111" i="1"/>
  <c r="S110" i="1"/>
  <c r="R110" i="1"/>
  <c r="Q110" i="1"/>
  <c r="P110" i="1"/>
  <c r="O110" i="1"/>
  <c r="N110" i="1"/>
  <c r="M110" i="1"/>
  <c r="L110" i="1"/>
  <c r="S109" i="1"/>
  <c r="R109" i="1"/>
  <c r="Q109" i="1"/>
  <c r="P109" i="1"/>
  <c r="O109" i="1"/>
  <c r="N109" i="1"/>
  <c r="M109" i="1"/>
  <c r="L109" i="1"/>
  <c r="S108" i="1"/>
  <c r="R108" i="1"/>
  <c r="Q108" i="1"/>
  <c r="P108" i="1"/>
  <c r="O108" i="1"/>
  <c r="N108" i="1"/>
  <c r="M108" i="1"/>
  <c r="L108" i="1"/>
  <c r="S107" i="1"/>
  <c r="R107" i="1"/>
  <c r="Q107" i="1"/>
  <c r="P107" i="1"/>
  <c r="O107" i="1"/>
  <c r="N107" i="1"/>
  <c r="M107" i="1"/>
  <c r="L107" i="1"/>
  <c r="S106" i="1"/>
  <c r="R106" i="1"/>
  <c r="Q106" i="1"/>
  <c r="P106" i="1"/>
  <c r="O106" i="1"/>
  <c r="N106" i="1"/>
  <c r="M106" i="1"/>
  <c r="L106" i="1"/>
  <c r="S105" i="1"/>
  <c r="R105" i="1"/>
  <c r="Q105" i="1"/>
  <c r="P105" i="1"/>
  <c r="O105" i="1"/>
  <c r="N105" i="1"/>
  <c r="M105" i="1"/>
  <c r="L105" i="1"/>
  <c r="S104" i="1"/>
  <c r="R104" i="1"/>
  <c r="Q104" i="1"/>
  <c r="P104" i="1"/>
  <c r="O104" i="1"/>
  <c r="N104" i="1"/>
  <c r="M104" i="1"/>
  <c r="L104" i="1"/>
  <c r="S103" i="1"/>
  <c r="R103" i="1"/>
  <c r="Q103" i="1"/>
  <c r="P103" i="1"/>
  <c r="O103" i="1"/>
  <c r="N103" i="1"/>
  <c r="M103" i="1"/>
  <c r="L103" i="1"/>
  <c r="S102" i="1"/>
  <c r="R102" i="1"/>
  <c r="Q102" i="1"/>
  <c r="P102" i="1"/>
  <c r="O102" i="1"/>
  <c r="N102" i="1"/>
  <c r="M102" i="1"/>
  <c r="L102" i="1"/>
  <c r="S101" i="1"/>
  <c r="R101" i="1"/>
  <c r="Q101" i="1"/>
  <c r="P101" i="1"/>
  <c r="O101" i="1"/>
  <c r="N101" i="1"/>
  <c r="M101" i="1"/>
  <c r="L101" i="1"/>
  <c r="S100" i="1"/>
  <c r="R100" i="1"/>
  <c r="Q100" i="1"/>
  <c r="P100" i="1"/>
  <c r="O100" i="1"/>
  <c r="N100" i="1"/>
  <c r="M100" i="1"/>
  <c r="L100" i="1"/>
  <c r="S99" i="1"/>
  <c r="R99" i="1"/>
  <c r="Q99" i="1"/>
  <c r="P99" i="1"/>
  <c r="O99" i="1"/>
  <c r="N99" i="1"/>
  <c r="M99" i="1"/>
  <c r="L99" i="1"/>
  <c r="S98" i="1"/>
  <c r="R98" i="1"/>
  <c r="Q98" i="1"/>
  <c r="P98" i="1"/>
  <c r="O98" i="1"/>
  <c r="N98" i="1"/>
  <c r="M98" i="1"/>
  <c r="L98" i="1"/>
  <c r="S97" i="1"/>
  <c r="R97" i="1"/>
  <c r="Q97" i="1"/>
  <c r="P97" i="1"/>
  <c r="O97" i="1"/>
  <c r="N97" i="1"/>
  <c r="M97" i="1"/>
  <c r="L97" i="1"/>
  <c r="S96" i="1"/>
  <c r="R96" i="1"/>
  <c r="Q96" i="1"/>
  <c r="P96" i="1"/>
  <c r="O96" i="1"/>
  <c r="N96" i="1"/>
  <c r="M96" i="1"/>
  <c r="L96" i="1"/>
  <c r="S95" i="1"/>
  <c r="R95" i="1"/>
  <c r="Q95" i="1"/>
  <c r="P95" i="1"/>
  <c r="O95" i="1"/>
  <c r="N95" i="1"/>
  <c r="M95" i="1"/>
  <c r="L95" i="1"/>
  <c r="S94" i="1"/>
  <c r="R94" i="1"/>
  <c r="Q94" i="1"/>
  <c r="P94" i="1"/>
  <c r="O94" i="1"/>
  <c r="N94" i="1"/>
  <c r="M94" i="1"/>
  <c r="L94" i="1"/>
  <c r="S93" i="1"/>
  <c r="R93" i="1"/>
  <c r="Q93" i="1"/>
  <c r="P93" i="1"/>
  <c r="O93" i="1"/>
  <c r="N93" i="1"/>
  <c r="M93" i="1"/>
  <c r="L93" i="1"/>
  <c r="S92" i="1"/>
  <c r="R92" i="1"/>
  <c r="Q92" i="1"/>
  <c r="P92" i="1"/>
  <c r="O92" i="1"/>
  <c r="N92" i="1"/>
  <c r="M92" i="1"/>
  <c r="L92" i="1"/>
  <c r="S91" i="1"/>
  <c r="R91" i="1"/>
  <c r="Q91" i="1"/>
  <c r="P91" i="1"/>
  <c r="O91" i="1"/>
  <c r="N91" i="1"/>
  <c r="M91" i="1"/>
  <c r="L91" i="1"/>
  <c r="S90" i="1"/>
  <c r="R90" i="1"/>
  <c r="Q90" i="1"/>
  <c r="P90" i="1"/>
  <c r="O90" i="1"/>
  <c r="N90" i="1"/>
  <c r="M90" i="1"/>
  <c r="L90" i="1"/>
  <c r="S89" i="1"/>
  <c r="R89" i="1"/>
  <c r="Q89" i="1"/>
  <c r="P89" i="1"/>
  <c r="O89" i="1"/>
  <c r="N89" i="1"/>
  <c r="M89" i="1"/>
  <c r="L89" i="1"/>
  <c r="S88" i="1"/>
  <c r="R88" i="1"/>
  <c r="Q88" i="1"/>
  <c r="P88" i="1"/>
  <c r="O88" i="1"/>
  <c r="N88" i="1"/>
  <c r="M88" i="1"/>
  <c r="L88" i="1"/>
  <c r="S87" i="1"/>
  <c r="R87" i="1"/>
  <c r="Q87" i="1"/>
  <c r="P87" i="1"/>
  <c r="O87" i="1"/>
  <c r="N87" i="1"/>
  <c r="M87" i="1"/>
  <c r="L87" i="1"/>
  <c r="S86" i="1"/>
  <c r="R86" i="1"/>
  <c r="Q86" i="1"/>
  <c r="P86" i="1"/>
  <c r="O86" i="1"/>
  <c r="N86" i="1"/>
  <c r="M86" i="1"/>
  <c r="L86" i="1"/>
  <c r="S85" i="1"/>
  <c r="R85" i="1"/>
  <c r="Q85" i="1"/>
  <c r="P85" i="1"/>
  <c r="O85" i="1"/>
  <c r="N85" i="1"/>
  <c r="M85" i="1"/>
  <c r="L85" i="1"/>
  <c r="S84" i="1"/>
  <c r="R84" i="1"/>
  <c r="Q84" i="1"/>
  <c r="P84" i="1"/>
  <c r="O84" i="1"/>
  <c r="N84" i="1"/>
  <c r="M84" i="1"/>
  <c r="L84" i="1"/>
  <c r="S83" i="1"/>
  <c r="R83" i="1"/>
  <c r="Q83" i="1"/>
  <c r="P83" i="1"/>
  <c r="O83" i="1"/>
  <c r="N83" i="1"/>
  <c r="M83" i="1"/>
  <c r="L83" i="1"/>
  <c r="S82" i="1"/>
  <c r="R82" i="1"/>
  <c r="Q82" i="1"/>
  <c r="P82" i="1"/>
  <c r="O82" i="1"/>
  <c r="N82" i="1"/>
  <c r="M82" i="1"/>
  <c r="L82" i="1"/>
  <c r="S81" i="1"/>
  <c r="R81" i="1"/>
  <c r="Q81" i="1"/>
  <c r="P81" i="1"/>
  <c r="O81" i="1"/>
  <c r="N81" i="1"/>
  <c r="M81" i="1"/>
  <c r="L81" i="1"/>
  <c r="S80" i="1"/>
  <c r="R80" i="1"/>
  <c r="Q80" i="1"/>
  <c r="P80" i="1"/>
  <c r="O80" i="1"/>
  <c r="N80" i="1"/>
  <c r="M80" i="1"/>
  <c r="L80" i="1"/>
  <c r="S79" i="1"/>
  <c r="R79" i="1"/>
  <c r="Q79" i="1"/>
  <c r="P79" i="1"/>
  <c r="O79" i="1"/>
  <c r="N79" i="1"/>
  <c r="M79" i="1"/>
  <c r="L79" i="1"/>
  <c r="S78" i="1"/>
  <c r="R78" i="1"/>
  <c r="Q78" i="1"/>
  <c r="P78" i="1"/>
  <c r="O78" i="1"/>
  <c r="N78" i="1"/>
  <c r="M78" i="1"/>
  <c r="L78" i="1"/>
  <c r="S77" i="1"/>
  <c r="R77" i="1"/>
  <c r="Q77" i="1"/>
  <c r="P77" i="1"/>
  <c r="O77" i="1"/>
  <c r="N77" i="1"/>
  <c r="M77" i="1"/>
  <c r="L77" i="1"/>
  <c r="S76" i="1"/>
  <c r="R76" i="1"/>
  <c r="Q76" i="1"/>
  <c r="P76" i="1"/>
  <c r="O76" i="1"/>
  <c r="N76" i="1"/>
  <c r="M76" i="1"/>
  <c r="L76" i="1"/>
  <c r="S75" i="1"/>
  <c r="R75" i="1"/>
  <c r="Q75" i="1"/>
  <c r="P75" i="1"/>
  <c r="O75" i="1"/>
  <c r="N75" i="1"/>
  <c r="M75" i="1"/>
  <c r="L75" i="1"/>
  <c r="S74" i="1"/>
  <c r="R74" i="1"/>
  <c r="Q74" i="1"/>
  <c r="P74" i="1"/>
  <c r="O74" i="1"/>
  <c r="N74" i="1"/>
  <c r="M74" i="1"/>
  <c r="L74" i="1"/>
  <c r="S73" i="1"/>
  <c r="R73" i="1"/>
  <c r="Q73" i="1"/>
  <c r="P73" i="1"/>
  <c r="O73" i="1"/>
  <c r="N73" i="1"/>
  <c r="M73" i="1"/>
  <c r="L73" i="1"/>
  <c r="S72" i="1"/>
  <c r="R72" i="1"/>
  <c r="Q72" i="1"/>
  <c r="P72" i="1"/>
  <c r="O72" i="1"/>
  <c r="N72" i="1"/>
  <c r="M72" i="1"/>
  <c r="L72" i="1"/>
  <c r="S71" i="1"/>
  <c r="R71" i="1"/>
  <c r="Q71" i="1"/>
  <c r="P71" i="1"/>
  <c r="O71" i="1"/>
  <c r="N71" i="1"/>
  <c r="M71" i="1"/>
  <c r="L71" i="1"/>
  <c r="S70" i="1"/>
  <c r="R70" i="1"/>
  <c r="Q70" i="1"/>
  <c r="P70" i="1"/>
  <c r="O70" i="1"/>
  <c r="N70" i="1"/>
  <c r="M70" i="1"/>
  <c r="L70" i="1"/>
  <c r="S69" i="1"/>
  <c r="R69" i="1"/>
  <c r="Q69" i="1"/>
  <c r="P69" i="1"/>
  <c r="O69" i="1"/>
  <c r="N69" i="1"/>
  <c r="M69" i="1"/>
  <c r="L69" i="1"/>
  <c r="S68" i="1"/>
  <c r="R68" i="1"/>
  <c r="Q68" i="1"/>
  <c r="P68" i="1"/>
  <c r="O68" i="1"/>
  <c r="N68" i="1"/>
  <c r="M68" i="1"/>
  <c r="L68" i="1"/>
  <c r="S67" i="1"/>
  <c r="R67" i="1"/>
  <c r="Q67" i="1"/>
  <c r="P67" i="1"/>
  <c r="O67" i="1"/>
  <c r="N67" i="1"/>
  <c r="M67" i="1"/>
  <c r="L67" i="1"/>
  <c r="S66" i="1"/>
  <c r="R66" i="1"/>
  <c r="Q66" i="1"/>
  <c r="P66" i="1"/>
  <c r="O66" i="1"/>
  <c r="N66" i="1"/>
  <c r="M66" i="1"/>
  <c r="L66" i="1"/>
  <c r="S65" i="1"/>
  <c r="R65" i="1"/>
  <c r="Q65" i="1"/>
  <c r="P65" i="1"/>
  <c r="O65" i="1"/>
  <c r="N65" i="1"/>
  <c r="M65" i="1"/>
  <c r="L65" i="1"/>
  <c r="S64" i="1"/>
  <c r="R64" i="1"/>
  <c r="Q64" i="1"/>
  <c r="P64" i="1"/>
  <c r="O64" i="1"/>
  <c r="N64" i="1"/>
  <c r="M64" i="1"/>
  <c r="L64" i="1"/>
  <c r="S63" i="1"/>
  <c r="R63" i="1"/>
  <c r="Q63" i="1"/>
  <c r="P63" i="1"/>
  <c r="O63" i="1"/>
  <c r="N63" i="1"/>
  <c r="M63" i="1"/>
  <c r="L63" i="1"/>
  <c r="S62" i="1"/>
  <c r="R62" i="1"/>
  <c r="Q62" i="1"/>
  <c r="P62" i="1"/>
  <c r="O62" i="1"/>
  <c r="N62" i="1"/>
  <c r="M62" i="1"/>
  <c r="L62" i="1"/>
  <c r="S61" i="1"/>
  <c r="R61" i="1"/>
  <c r="Q61" i="1"/>
  <c r="P61" i="1"/>
  <c r="O61" i="1"/>
  <c r="N61" i="1"/>
  <c r="M61" i="1"/>
  <c r="L61" i="1"/>
  <c r="S60" i="1"/>
  <c r="R60" i="1"/>
  <c r="Q60" i="1"/>
  <c r="P60" i="1"/>
  <c r="O60" i="1"/>
  <c r="N60" i="1"/>
  <c r="M60" i="1"/>
  <c r="L60" i="1"/>
  <c r="S59" i="1"/>
  <c r="R59" i="1"/>
  <c r="Q59" i="1"/>
  <c r="P59" i="1"/>
  <c r="O59" i="1"/>
  <c r="N59" i="1"/>
  <c r="M59" i="1"/>
  <c r="L59" i="1"/>
  <c r="S58" i="1"/>
  <c r="R58" i="1"/>
  <c r="Q58" i="1"/>
  <c r="P58" i="1"/>
  <c r="O58" i="1"/>
  <c r="N58" i="1"/>
  <c r="M58" i="1"/>
  <c r="L58" i="1"/>
  <c r="S57" i="1"/>
  <c r="R57" i="1"/>
  <c r="Q57" i="1"/>
  <c r="P57" i="1"/>
  <c r="O57" i="1"/>
  <c r="N57" i="1"/>
  <c r="M57" i="1"/>
  <c r="L57" i="1"/>
  <c r="S56" i="1"/>
  <c r="R56" i="1"/>
  <c r="Q56" i="1"/>
  <c r="P56" i="1"/>
  <c r="O56" i="1"/>
  <c r="N56" i="1"/>
  <c r="M56" i="1"/>
  <c r="L56" i="1"/>
  <c r="S55" i="1"/>
  <c r="R55" i="1"/>
  <c r="Q55" i="1"/>
  <c r="P55" i="1"/>
  <c r="O55" i="1"/>
  <c r="N55" i="1"/>
  <c r="M55" i="1"/>
  <c r="L55" i="1"/>
  <c r="S54" i="1"/>
  <c r="R54" i="1"/>
  <c r="Q54" i="1"/>
  <c r="P54" i="1"/>
  <c r="O54" i="1"/>
  <c r="N54" i="1"/>
  <c r="M54" i="1"/>
  <c r="L54" i="1"/>
  <c r="S53" i="1"/>
  <c r="R53" i="1"/>
  <c r="Q53" i="1"/>
  <c r="P53" i="1"/>
  <c r="O53" i="1"/>
  <c r="N53" i="1"/>
  <c r="M53" i="1"/>
  <c r="L53" i="1"/>
  <c r="S52" i="1"/>
  <c r="R52" i="1"/>
  <c r="Q52" i="1"/>
  <c r="P52" i="1"/>
  <c r="O52" i="1"/>
  <c r="N52" i="1"/>
  <c r="M52" i="1"/>
  <c r="L52" i="1"/>
  <c r="S51" i="1"/>
  <c r="R51" i="1"/>
  <c r="Q51" i="1"/>
  <c r="P51" i="1"/>
  <c r="O51" i="1"/>
  <c r="N51" i="1"/>
  <c r="M51" i="1"/>
  <c r="L51" i="1"/>
  <c r="S50" i="1"/>
  <c r="R50" i="1"/>
  <c r="Q50" i="1"/>
  <c r="P50" i="1"/>
  <c r="O50" i="1"/>
  <c r="N50" i="1"/>
  <c r="M50" i="1"/>
  <c r="L50" i="1"/>
  <c r="S49" i="1"/>
  <c r="R49" i="1"/>
  <c r="Q49" i="1"/>
  <c r="P49" i="1"/>
  <c r="O49" i="1"/>
  <c r="N49" i="1"/>
  <c r="M49" i="1"/>
  <c r="L49" i="1"/>
  <c r="S48" i="1"/>
  <c r="R48" i="1"/>
  <c r="Q48" i="1"/>
  <c r="P48" i="1"/>
  <c r="O48" i="1"/>
  <c r="N48" i="1"/>
  <c r="M48" i="1"/>
  <c r="L48" i="1"/>
  <c r="S47" i="1"/>
  <c r="R47" i="1"/>
  <c r="Q47" i="1"/>
  <c r="P47" i="1"/>
  <c r="O47" i="1"/>
  <c r="N47" i="1"/>
  <c r="M47" i="1"/>
  <c r="L47" i="1"/>
  <c r="S46" i="1"/>
  <c r="R46" i="1"/>
  <c r="Q46" i="1"/>
  <c r="P46" i="1"/>
  <c r="O46" i="1"/>
  <c r="N46" i="1"/>
  <c r="M46" i="1"/>
  <c r="L46" i="1"/>
  <c r="S45" i="1"/>
  <c r="R45" i="1"/>
  <c r="Q45" i="1"/>
  <c r="P45" i="1"/>
  <c r="O45" i="1"/>
  <c r="N45" i="1"/>
  <c r="M45" i="1"/>
  <c r="L45" i="1"/>
  <c r="S44" i="1"/>
  <c r="R44" i="1"/>
  <c r="Q44" i="1"/>
  <c r="P44" i="1"/>
  <c r="O44" i="1"/>
  <c r="N44" i="1"/>
  <c r="M44" i="1"/>
  <c r="L44" i="1"/>
  <c r="S43" i="1"/>
  <c r="R43" i="1"/>
  <c r="Q43" i="1"/>
  <c r="P43" i="1"/>
  <c r="O43" i="1"/>
  <c r="N43" i="1"/>
  <c r="M43" i="1"/>
  <c r="L43" i="1"/>
  <c r="S42" i="1"/>
  <c r="R42" i="1"/>
  <c r="Q42" i="1"/>
  <c r="P42" i="1"/>
  <c r="O42" i="1"/>
  <c r="N42" i="1"/>
  <c r="M42" i="1"/>
  <c r="L42" i="1"/>
  <c r="S41" i="1"/>
  <c r="R41" i="1"/>
  <c r="Q41" i="1"/>
  <c r="P41" i="1"/>
  <c r="O41" i="1"/>
  <c r="N41" i="1"/>
  <c r="M41" i="1"/>
  <c r="L41" i="1"/>
  <c r="S40" i="1"/>
  <c r="R40" i="1"/>
  <c r="Q40" i="1"/>
  <c r="P40" i="1"/>
  <c r="O40" i="1"/>
  <c r="N40" i="1"/>
  <c r="M40" i="1"/>
  <c r="L40" i="1"/>
  <c r="S39" i="1"/>
  <c r="R39" i="1"/>
  <c r="Q39" i="1"/>
  <c r="P39" i="1"/>
  <c r="O39" i="1"/>
  <c r="N39" i="1"/>
  <c r="M39" i="1"/>
  <c r="L39" i="1"/>
  <c r="S38" i="1"/>
  <c r="R38" i="1"/>
  <c r="Q38" i="1"/>
  <c r="P38" i="1"/>
  <c r="O38" i="1"/>
  <c r="N38" i="1"/>
  <c r="M38" i="1"/>
  <c r="L38" i="1"/>
  <c r="S37" i="1"/>
  <c r="R37" i="1"/>
  <c r="Q37" i="1"/>
  <c r="P37" i="1"/>
  <c r="O37" i="1"/>
  <c r="N37" i="1"/>
  <c r="M37" i="1"/>
  <c r="L37" i="1"/>
  <c r="S36" i="1"/>
  <c r="R36" i="1"/>
  <c r="Q36" i="1"/>
  <c r="P36" i="1"/>
  <c r="O36" i="1"/>
  <c r="N36" i="1"/>
  <c r="M36" i="1"/>
  <c r="L36" i="1"/>
  <c r="S35" i="1"/>
  <c r="R35" i="1"/>
  <c r="Q35" i="1"/>
  <c r="P35" i="1"/>
  <c r="O35" i="1"/>
  <c r="N35" i="1"/>
  <c r="M35" i="1"/>
  <c r="L35" i="1"/>
  <c r="S34" i="1"/>
  <c r="R34" i="1"/>
  <c r="Q34" i="1"/>
  <c r="P34" i="1"/>
  <c r="O34" i="1"/>
  <c r="N34" i="1"/>
  <c r="M34" i="1"/>
  <c r="L34" i="1"/>
  <c r="S33" i="1"/>
  <c r="R33" i="1"/>
  <c r="Q33" i="1"/>
  <c r="P33" i="1"/>
  <c r="O33" i="1"/>
  <c r="N33" i="1"/>
  <c r="M33" i="1"/>
  <c r="L33" i="1"/>
  <c r="S32" i="1"/>
  <c r="R32" i="1"/>
  <c r="Q32" i="1"/>
  <c r="P32" i="1"/>
  <c r="O32" i="1"/>
  <c r="N32" i="1"/>
  <c r="M32" i="1"/>
  <c r="L32" i="1"/>
  <c r="S31" i="1"/>
  <c r="R31" i="1"/>
  <c r="Q31" i="1"/>
  <c r="P31" i="1"/>
  <c r="O31" i="1"/>
  <c r="N31" i="1"/>
  <c r="M31" i="1"/>
  <c r="L31" i="1"/>
  <c r="S30" i="1"/>
  <c r="R30" i="1"/>
  <c r="Q30" i="1"/>
  <c r="P30" i="1"/>
  <c r="O30" i="1"/>
  <c r="N30" i="1"/>
  <c r="M30" i="1"/>
  <c r="L30" i="1"/>
  <c r="S29" i="1"/>
  <c r="R29" i="1"/>
  <c r="Q29" i="1"/>
  <c r="P29" i="1"/>
  <c r="O29" i="1"/>
  <c r="N29" i="1"/>
  <c r="M29" i="1"/>
  <c r="L29" i="1"/>
  <c r="S28" i="1"/>
  <c r="R28" i="1"/>
  <c r="Q28" i="1"/>
  <c r="P28" i="1"/>
  <c r="O28" i="1"/>
  <c r="N28" i="1"/>
  <c r="M28" i="1"/>
  <c r="L28" i="1"/>
  <c r="S27" i="1"/>
  <c r="R27" i="1"/>
  <c r="Q27" i="1"/>
  <c r="P27" i="1"/>
  <c r="O27" i="1"/>
  <c r="N27" i="1"/>
  <c r="M27" i="1"/>
  <c r="L27" i="1"/>
  <c r="S26" i="1"/>
  <c r="R26" i="1"/>
  <c r="Q26" i="1"/>
  <c r="P26" i="1"/>
  <c r="O26" i="1"/>
  <c r="N26" i="1"/>
  <c r="M26" i="1"/>
  <c r="L26" i="1"/>
  <c r="S25" i="1"/>
  <c r="R25" i="1"/>
  <c r="Q25" i="1"/>
  <c r="P25" i="1"/>
  <c r="O25" i="1"/>
  <c r="N25" i="1"/>
  <c r="M25" i="1"/>
  <c r="L25" i="1"/>
  <c r="S24" i="1"/>
  <c r="R24" i="1"/>
  <c r="Q24" i="1"/>
  <c r="P24" i="1"/>
  <c r="O24" i="1"/>
  <c r="N24" i="1"/>
  <c r="M24" i="1"/>
  <c r="L24" i="1"/>
  <c r="S23" i="1"/>
  <c r="R23" i="1"/>
  <c r="Q23" i="1"/>
  <c r="P23" i="1"/>
  <c r="O23" i="1"/>
  <c r="N23" i="1"/>
  <c r="M23" i="1"/>
  <c r="L23" i="1"/>
  <c r="S22" i="1"/>
  <c r="R22" i="1"/>
  <c r="Q22" i="1"/>
  <c r="P22" i="1"/>
  <c r="O22" i="1"/>
  <c r="N22" i="1"/>
  <c r="M22" i="1"/>
  <c r="L22" i="1"/>
  <c r="S21" i="1"/>
  <c r="R21" i="1"/>
  <c r="Q21" i="1"/>
  <c r="P21" i="1"/>
  <c r="O21" i="1"/>
  <c r="N21" i="1"/>
  <c r="M21" i="1"/>
  <c r="L21" i="1"/>
  <c r="S20" i="1"/>
  <c r="R20" i="1"/>
  <c r="Q20" i="1"/>
  <c r="P20" i="1"/>
  <c r="O20" i="1"/>
  <c r="N20" i="1"/>
  <c r="M20" i="1"/>
  <c r="L20" i="1"/>
  <c r="S19" i="1"/>
  <c r="R19" i="1"/>
  <c r="Q19" i="1"/>
  <c r="P19" i="1"/>
  <c r="O19" i="1"/>
  <c r="N19" i="1"/>
  <c r="M19" i="1"/>
  <c r="L19" i="1"/>
  <c r="S18" i="1"/>
  <c r="R18" i="1"/>
  <c r="Q18" i="1"/>
  <c r="P18" i="1"/>
  <c r="O18" i="1"/>
  <c r="N18" i="1"/>
  <c r="M18" i="1"/>
  <c r="L18" i="1"/>
  <c r="S17" i="1"/>
  <c r="R17" i="1"/>
  <c r="Q17" i="1"/>
  <c r="P17" i="1"/>
  <c r="O17" i="1"/>
  <c r="N17" i="1"/>
  <c r="M17" i="1"/>
  <c r="L17" i="1"/>
  <c r="S16" i="1"/>
  <c r="R16" i="1"/>
  <c r="Q16" i="1"/>
  <c r="P16" i="1"/>
  <c r="O16" i="1"/>
  <c r="N16" i="1"/>
  <c r="M16" i="1"/>
  <c r="L16" i="1"/>
  <c r="S15" i="1"/>
  <c r="R15" i="1"/>
  <c r="Q15" i="1"/>
  <c r="P15" i="1"/>
  <c r="O15" i="1"/>
  <c r="N15" i="1"/>
  <c r="M15" i="1"/>
  <c r="L15" i="1"/>
  <c r="S14" i="1"/>
  <c r="R14" i="1"/>
  <c r="Q14" i="1"/>
  <c r="P14" i="1"/>
  <c r="O14" i="1"/>
  <c r="N14" i="1"/>
  <c r="M14" i="1"/>
  <c r="L14" i="1"/>
  <c r="S13" i="1"/>
  <c r="R13" i="1"/>
  <c r="Q13" i="1"/>
  <c r="P13" i="1"/>
  <c r="O13" i="1"/>
  <c r="N13" i="1"/>
  <c r="M13" i="1"/>
  <c r="L13" i="1"/>
  <c r="S12" i="1"/>
  <c r="R12" i="1"/>
  <c r="Q12" i="1"/>
  <c r="P12" i="1"/>
  <c r="O12" i="1"/>
  <c r="N12" i="1"/>
  <c r="M12" i="1"/>
  <c r="L12" i="1"/>
  <c r="S11" i="1"/>
  <c r="R11" i="1"/>
  <c r="Q11" i="1"/>
  <c r="P11" i="1"/>
  <c r="O11" i="1"/>
  <c r="N11" i="1"/>
  <c r="M11" i="1"/>
  <c r="L11" i="1"/>
  <c r="S10" i="1"/>
  <c r="R10" i="1"/>
  <c r="Q10" i="1"/>
  <c r="P10" i="1"/>
  <c r="O10" i="1"/>
  <c r="N10" i="1"/>
  <c r="M10" i="1"/>
  <c r="L10" i="1"/>
  <c r="S9" i="1"/>
  <c r="R9" i="1"/>
  <c r="Q9" i="1"/>
  <c r="P9" i="1"/>
  <c r="O9" i="1"/>
  <c r="N9" i="1"/>
  <c r="M9" i="1"/>
  <c r="L9" i="1"/>
  <c r="S8" i="1"/>
  <c r="R8" i="1"/>
  <c r="Q8" i="1"/>
  <c r="P8" i="1"/>
  <c r="O8" i="1"/>
  <c r="N8" i="1"/>
  <c r="M8" i="1"/>
  <c r="L8" i="1"/>
  <c r="S7" i="1"/>
  <c r="R7" i="1"/>
  <c r="Q7" i="1"/>
  <c r="P7" i="1"/>
  <c r="O7" i="1"/>
  <c r="N7" i="1"/>
  <c r="M7" i="1"/>
  <c r="L7" i="1"/>
  <c r="S6" i="1"/>
  <c r="R6" i="1"/>
  <c r="Q6" i="1"/>
  <c r="P6" i="1"/>
  <c r="O6" i="1"/>
  <c r="N6" i="1"/>
  <c r="M6" i="1"/>
  <c r="L6" i="1"/>
  <c r="S5" i="1"/>
  <c r="R5" i="1"/>
  <c r="Q5" i="1"/>
  <c r="P5" i="1"/>
  <c r="O5" i="1"/>
  <c r="N5" i="1"/>
  <c r="M5" i="1"/>
  <c r="L5" i="1"/>
  <c r="S4" i="1"/>
  <c r="R4" i="1"/>
  <c r="Q4" i="1"/>
  <c r="P4" i="1"/>
  <c r="O4" i="1"/>
  <c r="N4" i="1"/>
  <c r="M4" i="1"/>
  <c r="L4" i="1"/>
  <c r="S3" i="1"/>
  <c r="R3" i="1"/>
  <c r="Q3" i="1"/>
  <c r="P3" i="1"/>
  <c r="O3" i="1"/>
  <c r="N3" i="1"/>
  <c r="M3" i="1"/>
  <c r="L3" i="1"/>
  <c r="S2" i="1"/>
  <c r="R2" i="1"/>
  <c r="Q2" i="1"/>
  <c r="P2" i="1"/>
  <c r="O2" i="1"/>
  <c r="N2" i="1"/>
  <c r="M2" i="1"/>
  <c r="L2" i="1"/>
</calcChain>
</file>

<file path=xl/sharedStrings.xml><?xml version="1.0" encoding="utf-8"?>
<sst xmlns="http://schemas.openxmlformats.org/spreadsheetml/2006/main" count="2595" uniqueCount="247">
  <si>
    <t>Region</t>
  </si>
  <si>
    <t>Country</t>
  </si>
  <si>
    <t>Item Type</t>
  </si>
  <si>
    <t>Sales Channel</t>
  </si>
  <si>
    <t>Order Priority</t>
  </si>
  <si>
    <t>Order Date</t>
  </si>
  <si>
    <t>Order ID</t>
  </si>
  <si>
    <t>Ship Date</t>
  </si>
  <si>
    <t>Units Sold</t>
  </si>
  <si>
    <t>Unit Price</t>
  </si>
  <si>
    <t>Unit Cost</t>
  </si>
  <si>
    <t>Month</t>
  </si>
  <si>
    <t>Year</t>
  </si>
  <si>
    <t>Quarter</t>
  </si>
  <si>
    <t>COGS</t>
  </si>
  <si>
    <t>Revenue</t>
  </si>
  <si>
    <t>Profit</t>
  </si>
  <si>
    <t>Dates</t>
  </si>
  <si>
    <t>month_no.</t>
  </si>
  <si>
    <t>Sub-Saharan Africa</t>
  </si>
  <si>
    <t>South Africa</t>
  </si>
  <si>
    <t>Fruits</t>
  </si>
  <si>
    <t>Offline</t>
  </si>
  <si>
    <t>M</t>
  </si>
  <si>
    <t>Middle East and North Africa</t>
  </si>
  <si>
    <t>Morocco</t>
  </si>
  <si>
    <t>Clothes</t>
  </si>
  <si>
    <t>Online</t>
  </si>
  <si>
    <t>Australia and Oceania</t>
  </si>
  <si>
    <t>Papua New Guinea</t>
  </si>
  <si>
    <t>Meat</t>
  </si>
  <si>
    <t>Djibouti</t>
  </si>
  <si>
    <t>H</t>
  </si>
  <si>
    <t>Europe</t>
  </si>
  <si>
    <t>Slovakia</t>
  </si>
  <si>
    <t>Beverages</t>
  </si>
  <si>
    <t>L</t>
  </si>
  <si>
    <t>Asia</t>
  </si>
  <si>
    <t>Sri Lanka</t>
  </si>
  <si>
    <t xml:space="preserve">Seychelles </t>
  </si>
  <si>
    <t>Tanzania</t>
  </si>
  <si>
    <t>Ghana</t>
  </si>
  <si>
    <t>Office Supplies</t>
  </si>
  <si>
    <t>Cosmetics</t>
  </si>
  <si>
    <t>Taiwan</t>
  </si>
  <si>
    <t>Algeria</t>
  </si>
  <si>
    <t>Singapore</t>
  </si>
  <si>
    <t>Snacks</t>
  </si>
  <si>
    <t>C</t>
  </si>
  <si>
    <t>Vietnam</t>
  </si>
  <si>
    <t>Personal Care</t>
  </si>
  <si>
    <t>Uganda</t>
  </si>
  <si>
    <t>Zimbabwe</t>
  </si>
  <si>
    <t>Ethiopia</t>
  </si>
  <si>
    <t>France</t>
  </si>
  <si>
    <t>Central America and the Caribbean</t>
  </si>
  <si>
    <t>The Bahamas</t>
  </si>
  <si>
    <t>Haiti</t>
  </si>
  <si>
    <t>Nicaragua</t>
  </si>
  <si>
    <t>Household</t>
  </si>
  <si>
    <t>Turkmenistan</t>
  </si>
  <si>
    <t>Vegetables</t>
  </si>
  <si>
    <t>United Kingdom</t>
  </si>
  <si>
    <t>Dominican Republic</t>
  </si>
  <si>
    <t>Baby Food</t>
  </si>
  <si>
    <t>China</t>
  </si>
  <si>
    <t>Kuwait</t>
  </si>
  <si>
    <t>United Arab Emirates</t>
  </si>
  <si>
    <t>Estonia</t>
  </si>
  <si>
    <t>Malaysia</t>
  </si>
  <si>
    <t>Vanuatu</t>
  </si>
  <si>
    <t>India</t>
  </si>
  <si>
    <t xml:space="preserve">Samoa </t>
  </si>
  <si>
    <t>Kazakhstan</t>
  </si>
  <si>
    <t>Czech Republic</t>
  </si>
  <si>
    <t>Belgium</t>
  </si>
  <si>
    <t>Finland</t>
  </si>
  <si>
    <t>Oman</t>
  </si>
  <si>
    <t>Dominica</t>
  </si>
  <si>
    <t>Serbia</t>
  </si>
  <si>
    <t>Sao Tome and Principe</t>
  </si>
  <si>
    <t>Brunei</t>
  </si>
  <si>
    <t>Cereal</t>
  </si>
  <si>
    <t>Israel</t>
  </si>
  <si>
    <t>Solomon Islands</t>
  </si>
  <si>
    <t>Togo</t>
  </si>
  <si>
    <t xml:space="preserve">Mauritius </t>
  </si>
  <si>
    <t>North America</t>
  </si>
  <si>
    <t>Canada</t>
  </si>
  <si>
    <t>Lebanon</t>
  </si>
  <si>
    <t>South Korea</t>
  </si>
  <si>
    <t>Indonesia</t>
  </si>
  <si>
    <t xml:space="preserve">Antigua and Barbuda </t>
  </si>
  <si>
    <t xml:space="preserve">Tunisia </t>
  </si>
  <si>
    <t>Thailand</t>
  </si>
  <si>
    <t>Nepal</t>
  </si>
  <si>
    <t>Montenegro</t>
  </si>
  <si>
    <t>Greece</t>
  </si>
  <si>
    <t>Monaco</t>
  </si>
  <si>
    <t>Albania</t>
  </si>
  <si>
    <t>Saint Lucia</t>
  </si>
  <si>
    <t>Italy</t>
  </si>
  <si>
    <t>Switzerland</t>
  </si>
  <si>
    <t>Netherlands</t>
  </si>
  <si>
    <t>Sweden</t>
  </si>
  <si>
    <t>Burundi</t>
  </si>
  <si>
    <t>Iceland</t>
  </si>
  <si>
    <t>Rwanda</t>
  </si>
  <si>
    <t>Japan</t>
  </si>
  <si>
    <t>Romania</t>
  </si>
  <si>
    <t>Belize</t>
  </si>
  <si>
    <t>Egypt</t>
  </si>
  <si>
    <t>Tonga</t>
  </si>
  <si>
    <t>East Timor</t>
  </si>
  <si>
    <t>The Gambia</t>
  </si>
  <si>
    <t>Mali</t>
  </si>
  <si>
    <t xml:space="preserve">Moldova </t>
  </si>
  <si>
    <t>Pakistan</t>
  </si>
  <si>
    <t>Madagascar</t>
  </si>
  <si>
    <t>United States of America</t>
  </si>
  <si>
    <t>Democratic Republic of the Congo</t>
  </si>
  <si>
    <t>New Zealand</t>
  </si>
  <si>
    <t>Liberia</t>
  </si>
  <si>
    <t>Malawi</t>
  </si>
  <si>
    <t>Equatorial Guinea</t>
  </si>
  <si>
    <t>El Salvador</t>
  </si>
  <si>
    <t>Greenland</t>
  </si>
  <si>
    <t>Myanmar</t>
  </si>
  <si>
    <t>Costa Rica</t>
  </si>
  <si>
    <t>Armenia</t>
  </si>
  <si>
    <t>Somalia</t>
  </si>
  <si>
    <t>Kenya</t>
  </si>
  <si>
    <t>Zambia</t>
  </si>
  <si>
    <t>Marshall Islands</t>
  </si>
  <si>
    <t>Syria</t>
  </si>
  <si>
    <t>Niger</t>
  </si>
  <si>
    <t>Mongolia</t>
  </si>
  <si>
    <t>Sierra Leone</t>
  </si>
  <si>
    <t>Cape Verde</t>
  </si>
  <si>
    <t>Denmark</t>
  </si>
  <si>
    <t xml:space="preserve">Saint Kitts and Nevis </t>
  </si>
  <si>
    <t>Saudi Arabia</t>
  </si>
  <si>
    <t>Bulgaria</t>
  </si>
  <si>
    <t>Sudan</t>
  </si>
  <si>
    <t>Yemen</t>
  </si>
  <si>
    <t>Cambodia</t>
  </si>
  <si>
    <t>Trinidad and Tobago</t>
  </si>
  <si>
    <t>Central African Republic</t>
  </si>
  <si>
    <t>Latvia</t>
  </si>
  <si>
    <t>Grenada</t>
  </si>
  <si>
    <t>Portugal</t>
  </si>
  <si>
    <t>Bahrain</t>
  </si>
  <si>
    <t>Cameroon</t>
  </si>
  <si>
    <t>Bhutan</t>
  </si>
  <si>
    <t>Georgia</t>
  </si>
  <si>
    <t>Kiribati</t>
  </si>
  <si>
    <t>Croatia</t>
  </si>
  <si>
    <t>Turkey</t>
  </si>
  <si>
    <t>Iraq</t>
  </si>
  <si>
    <t>Comoros</t>
  </si>
  <si>
    <t>Uzbekistan</t>
  </si>
  <si>
    <t>Tuvalu</t>
  </si>
  <si>
    <t>Gabon</t>
  </si>
  <si>
    <t>Hungary</t>
  </si>
  <si>
    <t>Jordan</t>
  </si>
  <si>
    <t>Andorra</t>
  </si>
  <si>
    <t>Luxembourg</t>
  </si>
  <si>
    <t>Guinea-Bissau</t>
  </si>
  <si>
    <t>Bangladesh</t>
  </si>
  <si>
    <t>Laos</t>
  </si>
  <si>
    <t>Nigeria</t>
  </si>
  <si>
    <t>Germany</t>
  </si>
  <si>
    <t>Jamaica</t>
  </si>
  <si>
    <t>Botswana</t>
  </si>
  <si>
    <t>Vatican City</t>
  </si>
  <si>
    <t>Panama</t>
  </si>
  <si>
    <t>Namibia</t>
  </si>
  <si>
    <t>Ireland</t>
  </si>
  <si>
    <t>Federated States of Micronesia</t>
  </si>
  <si>
    <t>Poland</t>
  </si>
  <si>
    <t>Kosovo</t>
  </si>
  <si>
    <t>Palau</t>
  </si>
  <si>
    <t>Angola</t>
  </si>
  <si>
    <t>Benin</t>
  </si>
  <si>
    <t>Mexico</t>
  </si>
  <si>
    <t>Malta</t>
  </si>
  <si>
    <t>Iran</t>
  </si>
  <si>
    <t>Mauritania</t>
  </si>
  <si>
    <t>Saint Vincent and the Grenadines</t>
  </si>
  <si>
    <t>Guatemala</t>
  </si>
  <si>
    <t>Lesotho</t>
  </si>
  <si>
    <t>Mozambique</t>
  </si>
  <si>
    <t>North Korea</t>
  </si>
  <si>
    <t>Kyrgyzstan</t>
  </si>
  <si>
    <t>Belarus</t>
  </si>
  <si>
    <t>Liechtenstein</t>
  </si>
  <si>
    <t>Burkina Faso</t>
  </si>
  <si>
    <t>Australia</t>
  </si>
  <si>
    <t>Macedonia</t>
  </si>
  <si>
    <t>Bosnia and Herzegovina</t>
  </si>
  <si>
    <t>Barbados</t>
  </si>
  <si>
    <t>Senegal</t>
  </si>
  <si>
    <t>Tajikistan</t>
  </si>
  <si>
    <t>South Sudan</t>
  </si>
  <si>
    <t>Cuba</t>
  </si>
  <si>
    <t>Russia</t>
  </si>
  <si>
    <t>Swaziland</t>
  </si>
  <si>
    <t>Azerbaijan</t>
  </si>
  <si>
    <t>Cote d'Ivoire</t>
  </si>
  <si>
    <t>Austria</t>
  </si>
  <si>
    <t>Chad</t>
  </si>
  <si>
    <t>Libya</t>
  </si>
  <si>
    <t>Norway</t>
  </si>
  <si>
    <t>Afghanistan</t>
  </si>
  <si>
    <t>Lithuania</t>
  </si>
  <si>
    <t>Eritrea</t>
  </si>
  <si>
    <t>Sum of COGS</t>
  </si>
  <si>
    <t>Row Labels</t>
  </si>
  <si>
    <t>Grand Total</t>
  </si>
  <si>
    <t>Sum of Unit Price</t>
  </si>
  <si>
    <t>Sum of Units Sold</t>
  </si>
  <si>
    <t>Sum of Revenue</t>
  </si>
  <si>
    <t>Sum of Profit</t>
  </si>
  <si>
    <t>Feb</t>
  </si>
  <si>
    <t>Apr</t>
  </si>
  <si>
    <t>May</t>
  </si>
  <si>
    <t>Q1</t>
  </si>
  <si>
    <t>Q2</t>
  </si>
  <si>
    <t>Column Labels</t>
  </si>
  <si>
    <t>2011</t>
  </si>
  <si>
    <t>2012</t>
  </si>
  <si>
    <t>2013</t>
  </si>
  <si>
    <t>2014</t>
  </si>
  <si>
    <t>2015</t>
  </si>
  <si>
    <t>2016</t>
  </si>
  <si>
    <t>2017</t>
  </si>
  <si>
    <t>Jan</t>
  </si>
  <si>
    <t>Mar</t>
  </si>
  <si>
    <t>Jun</t>
  </si>
  <si>
    <t>Jul</t>
  </si>
  <si>
    <t>Q3</t>
  </si>
  <si>
    <t>Aug</t>
  </si>
  <si>
    <t>Sep</t>
  </si>
  <si>
    <t>Oct</t>
  </si>
  <si>
    <t>Q4</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</si>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</sst>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yy;@"/>
  </numFmts>
  <fonts count="2" x14ac:knownFonts="1">
    <font>
      <sz val="12"/>
      <color theme="1"/>
      <name val="Calibri"/>
      <family val="2"/>
      <scheme val="minor"/>
    </font>
    <font>
      <b/>
      <sz val="11"/>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3">
    <xf numFmtId="0" fontId="0" fillId="0" borderId="0" xfId="0"/>
    <xf numFmtId="0" fontId="1" fillId="2" borderId="1" xfId="0" applyFont="1" applyFill="1" applyBorder="1"/>
    <xf numFmtId="0" fontId="1" fillId="2" borderId="0" xfId="0" applyFont="1" applyFill="1"/>
    <xf numFmtId="0" fontId="0" fillId="3" borderId="1" xfId="0" applyFill="1" applyBorder="1"/>
    <xf numFmtId="14" fontId="0" fillId="3" borderId="1" xfId="0" applyNumberFormat="1" applyFill="1" applyBorder="1"/>
    <xf numFmtId="14" fontId="0" fillId="0" borderId="0" xfId="0" applyNumberFormat="1"/>
    <xf numFmtId="0" fontId="0" fillId="0" borderId="0" xfId="0" applyNumberFormat="1"/>
    <xf numFmtId="0" fontId="0" fillId="0" borderId="1" xfId="0" applyBorder="1"/>
    <xf numFmtId="14" fontId="0" fillId="0" borderId="1" xfId="0" applyNumberFormat="1" applyBorder="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cellXfs>
  <cellStyles count="1">
    <cellStyle name="Normal" xfId="0" builtinId="0"/>
  </cellStyles>
  <dxfs count="22">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9" formatCode="m/d/yyyy"/>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left style="thin">
          <color theme="4" tint="0.39997558519241921"/>
        </left>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color theme="0"/>
      </font>
      <fill>
        <patternFill>
          <bgColor rgb="FF7030A0"/>
        </patternFill>
      </fill>
      <border diagonalUp="0" diagonalDown="0">
        <left style="thin">
          <color auto="1"/>
        </left>
        <right style="thin">
          <color auto="1"/>
        </right>
        <top style="thin">
          <color auto="1"/>
        </top>
        <bottom style="thin">
          <color auto="1"/>
        </bottom>
        <vertical/>
        <horizontal/>
      </border>
    </dxf>
  </dxfs>
  <tableStyles count="1" defaultTableStyle="TableStyleMedium2" defaultPivotStyle="PivotStyleLight16">
    <tableStyle name="Slicer Style 1" pivot="0" table="0" count="1" xr9:uid="{81E23DB0-D4C9-4267-B161-B0D35D92386F}">
      <tableStyleElement type="wholeTable" dxfId="21"/>
    </tableStyle>
  </tableStyles>
  <colors>
    <mruColors>
      <color rgb="FF48016F"/>
    </mruColors>
  </colors>
  <extLst>
    <ext xmlns:x14="http://schemas.microsoft.com/office/spreadsheetml/2009/9/main" uri="{EB79DEF2-80B8-43e5-95BD-54CBDDF9020C}">
      <x14:slicerStyles defaultSlicerStyle="Slicer Style 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externalLink" Target="externalLinks/externalLink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[Dashboard1Excel(2).xlsx]Sheet2!PivotTable17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Times New Roman" panose="02020603050405020304" pitchFamily="18" charset="0"/>
                <a:cs typeface="Times New Roman" panose="02020603050405020304" pitchFamily="18" charset="0"/>
              </a:rPr>
              <a:t>Total</a:t>
            </a:r>
            <a:r>
              <a:rPr lang="en-US" b="1" baseline="0">
                <a:latin typeface="Times New Roman" panose="02020603050405020304" pitchFamily="18" charset="0"/>
                <a:cs typeface="Times New Roman" panose="02020603050405020304" pitchFamily="18" charset="0"/>
              </a:rPr>
              <a:t> COGS by Sales region</a:t>
            </a:r>
            <a:endParaRPr lang="en-US" b="1">
              <a:latin typeface="Times New Roman" panose="02020603050405020304" pitchFamily="18" charset="0"/>
              <a:cs typeface="Times New Roman" panose="02020603050405020304" pitchFamily="18" charset="0"/>
            </a:endParaRPr>
          </a:p>
        </c:rich>
      </c:tx>
      <c:layout>
        <c:manualLayout>
          <c:xMode val="edge"/>
          <c:yMode val="edge"/>
          <c:x val="0.29145813563272305"/>
          <c:y val="5.76179946690829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8433683289588803"/>
          <c:y val="0.26328484981044037"/>
          <c:w val="0.44199650043744532"/>
          <c:h val="0.6293157626130067"/>
        </c:manualLayout>
      </c:layout>
      <c:barChart>
        <c:barDir val="bar"/>
        <c:grouping val="clustered"/>
        <c:varyColors val="0"/>
        <c:ser>
          <c:idx val="0"/>
          <c:order val="0"/>
          <c:tx>
            <c:strRef>
              <c:f>Sheet2!$B$1</c:f>
              <c:strCache>
                <c:ptCount val="1"/>
                <c:pt idx="0">
                  <c:v>Total</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Sheet2!$A$2:$A$9</c:f>
              <c:strCache>
                <c:ptCount val="7"/>
                <c:pt idx="0">
                  <c:v>Asia</c:v>
                </c:pt>
                <c:pt idx="1">
                  <c:v>Australia and Oceania</c:v>
                </c:pt>
                <c:pt idx="2">
                  <c:v>Central America and the Caribbean</c:v>
                </c:pt>
                <c:pt idx="3">
                  <c:v>Europe</c:v>
                </c:pt>
                <c:pt idx="4">
                  <c:v>Middle East and North Africa</c:v>
                </c:pt>
                <c:pt idx="5">
                  <c:v>North America</c:v>
                </c:pt>
                <c:pt idx="6">
                  <c:v>Sub-Saharan Africa</c:v>
                </c:pt>
              </c:strCache>
            </c:strRef>
          </c:cat>
          <c:val>
            <c:numRef>
              <c:f>Sheet2!$B$2:$B$9</c:f>
              <c:numCache>
                <c:formatCode>General</c:formatCode>
                <c:ptCount val="7"/>
                <c:pt idx="0">
                  <c:v>71267120.450000003</c:v>
                </c:pt>
                <c:pt idx="1">
                  <c:v>25595800.559999999</c:v>
                </c:pt>
                <c:pt idx="2">
                  <c:v>57428795.819999978</c:v>
                </c:pt>
                <c:pt idx="3">
                  <c:v>101022557.28</c:v>
                </c:pt>
                <c:pt idx="4">
                  <c:v>63574515.07</c:v>
                </c:pt>
                <c:pt idx="5">
                  <c:v>8309939.3099999987</c:v>
                </c:pt>
                <c:pt idx="6">
                  <c:v>95201836.089999974</c:v>
                </c:pt>
              </c:numCache>
            </c:numRef>
          </c:val>
          <c:extLst>
            <c:ext xmlns:c16="http://schemas.microsoft.com/office/drawing/2014/chart" uri="{C3380CC4-5D6E-409C-BE32-E72D297353CC}">
              <c16:uniqueId val="{00000000-83E3-4F99-B99B-C17740392566}"/>
            </c:ext>
          </c:extLst>
        </c:ser>
        <c:dLbls>
          <c:dLblPos val="inBase"/>
          <c:showLegendKey val="0"/>
          <c:showVal val="1"/>
          <c:showCatName val="0"/>
          <c:showSerName val="0"/>
          <c:showPercent val="0"/>
          <c:showBubbleSize val="0"/>
        </c:dLbls>
        <c:gapWidth val="24"/>
        <c:axId val="631863464"/>
        <c:axId val="631868056"/>
      </c:barChart>
      <c:catAx>
        <c:axId val="631863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31868056"/>
        <c:crosses val="autoZero"/>
        <c:auto val="1"/>
        <c:lblAlgn val="ctr"/>
        <c:lblOffset val="100"/>
        <c:noMultiLvlLbl val="0"/>
      </c:catAx>
      <c:valAx>
        <c:axId val="631868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863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Total COGS by sales channel</a:t>
            </a:r>
          </a:p>
        </c:rich>
      </c:tx>
      <c:layout>
        <c:manualLayout>
          <c:xMode val="edge"/>
          <c:yMode val="edge"/>
          <c:x val="0.26908333333333334"/>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v>Total COGS by sales channel</c:v>
          </c:tx>
          <c:spPr>
            <a:solidFill>
              <a:srgbClr val="7030A0"/>
            </a:solidFill>
            <a:ln>
              <a:noFill/>
            </a:ln>
            <a:effectLst/>
          </c:spPr>
          <c:dLbls>
            <c:spPr>
              <a:solidFill>
                <a:schemeClr val="bg2">
                  <a:alpha val="53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Sheet2!$A$12:$A$13</c:f>
              <c:strCache>
                <c:ptCount val="2"/>
                <c:pt idx="0">
                  <c:v>Offline</c:v>
                </c:pt>
                <c:pt idx="1">
                  <c:v>Online</c:v>
                </c:pt>
              </c:strCache>
            </c:strRef>
          </c:cat>
          <c:val>
            <c:numRef>
              <c:f>Sheet2!$B$12:$B$13</c:f>
              <c:numCache>
                <c:formatCode>General</c:formatCode>
                <c:ptCount val="2"/>
                <c:pt idx="0">
                  <c:v>214163142.85000008</c:v>
                </c:pt>
                <c:pt idx="1">
                  <c:v>208237421.73000008</c:v>
                </c:pt>
              </c:numCache>
            </c:numRef>
          </c:val>
          <c:extLst>
            <c:ext xmlns:c16="http://schemas.microsoft.com/office/drawing/2014/chart" uri="{C3380CC4-5D6E-409C-BE32-E72D297353CC}">
              <c16:uniqueId val="{00000000-990C-41B3-AC81-659720F67BE2}"/>
            </c:ext>
          </c:extLst>
        </c:ser>
        <c:dLbls>
          <c:showLegendKey val="0"/>
          <c:showVal val="1"/>
          <c:showCatName val="0"/>
          <c:showSerName val="0"/>
          <c:showPercent val="0"/>
          <c:showBubbleSize val="0"/>
        </c:dLbls>
        <c:axId val="709535952"/>
        <c:axId val="709537264"/>
      </c:areaChart>
      <c:catAx>
        <c:axId val="7095359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537264"/>
        <c:crosses val="autoZero"/>
        <c:auto val="1"/>
        <c:lblAlgn val="ctr"/>
        <c:lblOffset val="100"/>
        <c:noMultiLvlLbl val="0"/>
      </c:catAx>
      <c:valAx>
        <c:axId val="709537264"/>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09535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[Dashboard1Excel(2).xlsx]Sheet2!PivotTable1</c:name>
    <c:fmtId val="3"/>
  </c:pivotSource>
  <c:chart>
    <c:autoTitleDeleted val="0"/>
    <c:pivotFmts>
      <c:pivotFmt>
        <c:idx val="0"/>
        <c:spPr>
          <a:solidFill>
            <a:schemeClr val="accent5"/>
          </a:solidFill>
          <a:ln>
            <a:noFill/>
          </a:ln>
          <a:effectLst/>
        </c:spPr>
        <c:marker>
          <c:symbol val="none"/>
        </c:marker>
      </c:pivotFmt>
      <c:pivotFmt>
        <c:idx val="1"/>
        <c:spPr>
          <a:solidFill>
            <a:schemeClr val="accent5"/>
          </a:solidFill>
          <a:ln>
            <a:noFill/>
          </a:ln>
          <a:effectLst/>
        </c:spPr>
        <c:marker>
          <c:symbol val="none"/>
        </c:marker>
      </c:pivotFmt>
      <c:pivotFmt>
        <c:idx val="2"/>
        <c:spPr>
          <a:solidFill>
            <a:schemeClr val="accent5"/>
          </a:solidFill>
          <a:ln>
            <a:noFill/>
          </a:ln>
          <a:effectLst/>
        </c:spPr>
        <c:marker>
          <c:symbol val="none"/>
        </c:marker>
      </c:pivotFmt>
      <c:pivotFmt>
        <c:idx val="3"/>
        <c:spPr>
          <a:solidFill>
            <a:schemeClr val="accent5"/>
          </a:solidFill>
          <a:ln>
            <a:noFill/>
          </a:ln>
          <a:effectLst/>
        </c:spPr>
        <c:marker>
          <c:symbol val="none"/>
        </c:marker>
      </c:pivotFmt>
      <c:pivotFmt>
        <c:idx val="4"/>
        <c:spPr>
          <a:solidFill>
            <a:schemeClr val="accent5"/>
          </a:solidFill>
          <a:ln>
            <a:noFill/>
          </a:ln>
          <a:effectLst/>
        </c:spPr>
        <c:marker>
          <c:symbol val="none"/>
        </c:marker>
      </c:pivotFmt>
      <c:pivotFmt>
        <c:idx val="5"/>
        <c:spPr>
          <a:solidFill>
            <a:schemeClr val="accent5"/>
          </a:solidFill>
          <a:ln>
            <a:noFill/>
          </a:ln>
          <a:effectLst/>
        </c:spPr>
        <c:marker>
          <c:symbol val="none"/>
        </c:marker>
      </c:pivotFmt>
      <c:pivotFmt>
        <c:idx val="6"/>
        <c:spPr>
          <a:solidFill>
            <a:schemeClr val="accent5"/>
          </a:solidFill>
          <a:ln>
            <a:noFill/>
          </a:ln>
          <a:effectLst/>
        </c:spPr>
        <c:marker>
          <c:symbol val="none"/>
        </c:marker>
      </c:pivotFmt>
      <c:pivotFmt>
        <c:idx val="7"/>
        <c:spPr>
          <a:solidFill>
            <a:schemeClr val="accent5"/>
          </a:solidFill>
          <a:ln>
            <a:noFill/>
          </a:ln>
          <a:effectLst/>
        </c:spPr>
        <c:marker>
          <c:symbol val="none"/>
        </c:marker>
      </c:pivotFmt>
      <c:pivotFmt>
        <c:idx val="8"/>
        <c:spPr>
          <a:solidFill>
            <a:schemeClr val="accent5"/>
          </a:solidFill>
          <a:ln>
            <a:noFill/>
          </a:ln>
          <a:effectLst/>
        </c:spPr>
        <c:marker>
          <c:symbol val="none"/>
        </c:marker>
      </c:pivotFmt>
      <c:pivotFmt>
        <c:idx val="9"/>
        <c:spPr>
          <a:solidFill>
            <a:schemeClr val="accent5"/>
          </a:solidFill>
          <a:ln>
            <a:noFill/>
          </a:ln>
          <a:effectLst/>
        </c:spPr>
        <c:marker>
          <c:symbol val="none"/>
        </c:marker>
      </c:pivotFmt>
      <c:pivotFmt>
        <c:idx val="10"/>
        <c:spPr>
          <a:solidFill>
            <a:schemeClr val="accent5"/>
          </a:solidFill>
          <a:ln>
            <a:noFill/>
          </a:ln>
          <a:effectLst/>
        </c:spPr>
        <c:marker>
          <c:symbol val="none"/>
        </c:marker>
      </c:pivotFmt>
      <c:pivotFmt>
        <c:idx val="11"/>
        <c:spPr>
          <a:solidFill>
            <a:schemeClr val="accent5"/>
          </a:solidFill>
          <a:ln>
            <a:noFill/>
          </a:ln>
          <a:effectLst/>
        </c:spPr>
        <c:marker>
          <c:symbol val="none"/>
        </c:marker>
      </c:pivotFmt>
      <c:pivotFmt>
        <c:idx val="12"/>
        <c:spPr>
          <a:solidFill>
            <a:schemeClr val="accent5"/>
          </a:solidFill>
          <a:ln>
            <a:noFill/>
          </a:ln>
          <a:effectLst/>
        </c:spPr>
        <c:marker>
          <c:symbol val="none"/>
        </c:marker>
      </c:pivotFmt>
      <c:pivotFmt>
        <c:idx val="13"/>
        <c:spPr>
          <a:solidFill>
            <a:schemeClr val="accent5"/>
          </a:solidFill>
          <a:ln>
            <a:noFill/>
          </a:ln>
          <a:effectLst/>
        </c:spPr>
        <c:marker>
          <c:symbol val="none"/>
        </c:marker>
      </c:pivotFmt>
      <c:pivotFmt>
        <c:idx val="14"/>
        <c:spPr>
          <a:solidFill>
            <a:schemeClr val="accent5"/>
          </a:solidFill>
          <a:ln>
            <a:noFill/>
          </a:ln>
          <a:effectLst/>
        </c:spPr>
        <c:marker>
          <c:symbol val="none"/>
        </c:marker>
      </c:pivotFmt>
      <c:pivotFmt>
        <c:idx val="15"/>
        <c:spPr>
          <a:solidFill>
            <a:schemeClr val="accent5"/>
          </a:solidFill>
          <a:ln>
            <a:noFill/>
          </a:ln>
          <a:effectLst/>
        </c:spPr>
        <c:marker>
          <c:symbol val="none"/>
        </c:marker>
      </c:pivotFmt>
      <c:pivotFmt>
        <c:idx val="16"/>
        <c:spPr>
          <a:solidFill>
            <a:schemeClr val="accent5"/>
          </a:solidFill>
          <a:ln>
            <a:noFill/>
          </a:ln>
          <a:effectLst/>
        </c:spPr>
        <c:marker>
          <c:symbol val="none"/>
        </c:marker>
      </c:pivotFmt>
      <c:pivotFmt>
        <c:idx val="17"/>
        <c:spPr>
          <a:solidFill>
            <a:schemeClr val="accent5"/>
          </a:solidFill>
          <a:ln>
            <a:noFill/>
          </a:ln>
          <a:effectLst/>
        </c:spPr>
        <c:marker>
          <c:symbol val="none"/>
        </c:marker>
      </c:pivotFmt>
      <c:pivotFmt>
        <c:idx val="18"/>
        <c:spPr>
          <a:solidFill>
            <a:schemeClr val="accent5"/>
          </a:solidFill>
          <a:ln>
            <a:noFill/>
          </a:ln>
          <a:effectLst/>
        </c:spPr>
        <c:marker>
          <c:symbol val="none"/>
        </c:marker>
      </c:pivotFmt>
      <c:pivotFmt>
        <c:idx val="19"/>
        <c:spPr>
          <a:solidFill>
            <a:schemeClr val="accent5"/>
          </a:solidFill>
          <a:ln>
            <a:noFill/>
          </a:ln>
          <a:effectLst/>
        </c:spPr>
        <c:marker>
          <c:symbol val="none"/>
        </c:marker>
      </c:pivotFmt>
      <c:pivotFmt>
        <c:idx val="20"/>
        <c:spPr>
          <a:solidFill>
            <a:schemeClr val="accent5"/>
          </a:solidFill>
          <a:ln>
            <a:noFill/>
          </a:ln>
          <a:effectLst/>
        </c:spPr>
        <c:marker>
          <c:symbol val="none"/>
        </c:marker>
      </c:pivotFmt>
      <c:pivotFmt>
        <c:idx val="21"/>
        <c:spPr>
          <a:solidFill>
            <a:schemeClr val="accent5"/>
          </a:solidFill>
          <a:ln>
            <a:noFill/>
          </a:ln>
          <a:effectLst/>
        </c:spPr>
        <c:marker>
          <c:symbol val="none"/>
        </c:marker>
      </c:pivotFmt>
      <c:pivotFmt>
        <c:idx val="22"/>
        <c:spPr>
          <a:solidFill>
            <a:schemeClr val="accent5"/>
          </a:solidFill>
          <a:ln>
            <a:noFill/>
          </a:ln>
          <a:effectLst/>
        </c:spPr>
        <c:marker>
          <c:symbol val="none"/>
        </c:marker>
      </c:pivotFmt>
      <c:pivotFmt>
        <c:idx val="23"/>
        <c:spPr>
          <a:solidFill>
            <a:schemeClr val="accent5"/>
          </a:solidFill>
          <a:ln>
            <a:noFill/>
          </a:ln>
          <a:effectLst/>
        </c:spPr>
        <c:marker>
          <c:symbol val="none"/>
        </c:marker>
      </c:pivotFmt>
      <c:pivotFmt>
        <c:idx val="24"/>
        <c:spPr>
          <a:solidFill>
            <a:schemeClr val="accent5"/>
          </a:solidFill>
          <a:ln>
            <a:noFill/>
          </a:ln>
          <a:effectLst/>
        </c:spPr>
        <c:marker>
          <c:symbol val="none"/>
        </c:marker>
      </c:pivotFmt>
    </c:pivotFmts>
    <c:plotArea>
      <c:layout/>
      <c:barChart>
        <c:barDir val="col"/>
        <c:grouping val="clustered"/>
        <c:varyColors val="0"/>
        <c:ser>
          <c:idx val="0"/>
          <c:order val="0"/>
          <c:tx>
            <c:strRef>
              <c:f>Sheet2!$B$32:$B$33</c:f>
              <c:strCache>
                <c:ptCount val="1"/>
                <c:pt idx="0">
                  <c:v>2011</c:v>
                </c:pt>
              </c:strCache>
            </c:strRef>
          </c:tx>
          <c:spPr>
            <a:solidFill>
              <a:schemeClr val="accent5">
                <a:shade val="47000"/>
              </a:schemeClr>
            </a:solidFill>
            <a:ln>
              <a:noFill/>
            </a:ln>
            <a:effectLst/>
          </c:spPr>
          <c:invertIfNegative val="0"/>
          <c:cat>
            <c:multiLvlStrRef>
              <c:f>Sheet2!$A$34:$A$58</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Sheet2!$B$34:$B$58</c:f>
              <c:numCache>
                <c:formatCode>General</c:formatCode>
                <c:ptCount val="12"/>
                <c:pt idx="0">
                  <c:v>1390618.29</c:v>
                </c:pt>
                <c:pt idx="1">
                  <c:v>4440014.41</c:v>
                </c:pt>
                <c:pt idx="2">
                  <c:v>10574728.789999999</c:v>
                </c:pt>
                <c:pt idx="3">
                  <c:v>5540702.5300000003</c:v>
                </c:pt>
                <c:pt idx="4">
                  <c:v>7254576.8199999994</c:v>
                </c:pt>
                <c:pt idx="5">
                  <c:v>4063277.08</c:v>
                </c:pt>
                <c:pt idx="6">
                  <c:v>3507473.58</c:v>
                </c:pt>
                <c:pt idx="7">
                  <c:v>2770001.3099999996</c:v>
                </c:pt>
                <c:pt idx="8">
                  <c:v>6094136.8099999996</c:v>
                </c:pt>
                <c:pt idx="9">
                  <c:v>8656423.3499999996</c:v>
                </c:pt>
                <c:pt idx="10">
                  <c:v>12413990.740000002</c:v>
                </c:pt>
                <c:pt idx="11">
                  <c:v>6901494.9600000009</c:v>
                </c:pt>
              </c:numCache>
            </c:numRef>
          </c:val>
          <c:extLst>
            <c:ext xmlns:c16="http://schemas.microsoft.com/office/drawing/2014/chart" uri="{C3380CC4-5D6E-409C-BE32-E72D297353CC}">
              <c16:uniqueId val="{00000000-02A6-4DD2-84A4-0E4A2662791E}"/>
            </c:ext>
          </c:extLst>
        </c:ser>
        <c:ser>
          <c:idx val="1"/>
          <c:order val="1"/>
          <c:tx>
            <c:strRef>
              <c:f>Sheet2!$C$32:$C$33</c:f>
              <c:strCache>
                <c:ptCount val="1"/>
                <c:pt idx="0">
                  <c:v>2012</c:v>
                </c:pt>
              </c:strCache>
            </c:strRef>
          </c:tx>
          <c:spPr>
            <a:solidFill>
              <a:schemeClr val="accent5">
                <a:shade val="65000"/>
              </a:schemeClr>
            </a:solidFill>
            <a:ln>
              <a:noFill/>
            </a:ln>
            <a:effectLst/>
          </c:spPr>
          <c:invertIfNegative val="0"/>
          <c:cat>
            <c:multiLvlStrRef>
              <c:f>Sheet2!$A$34:$A$58</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Sheet2!$C$34:$C$58</c:f>
              <c:numCache>
                <c:formatCode>General</c:formatCode>
                <c:ptCount val="12"/>
                <c:pt idx="0">
                  <c:v>4484921.17</c:v>
                </c:pt>
                <c:pt idx="1">
                  <c:v>4321703.8499999996</c:v>
                </c:pt>
                <c:pt idx="2">
                  <c:v>3722474.2800000003</c:v>
                </c:pt>
                <c:pt idx="3">
                  <c:v>1704781.6800000002</c:v>
                </c:pt>
                <c:pt idx="4">
                  <c:v>4454835.37</c:v>
                </c:pt>
                <c:pt idx="5">
                  <c:v>6178975.9299999997</c:v>
                </c:pt>
                <c:pt idx="6">
                  <c:v>2414891.7399999998</c:v>
                </c:pt>
                <c:pt idx="7">
                  <c:v>5458194.7600000007</c:v>
                </c:pt>
                <c:pt idx="8">
                  <c:v>10751416.639999999</c:v>
                </c:pt>
                <c:pt idx="9">
                  <c:v>7324826.1799999997</c:v>
                </c:pt>
                <c:pt idx="10">
                  <c:v>1951470.92</c:v>
                </c:pt>
                <c:pt idx="11">
                  <c:v>905442.8</c:v>
                </c:pt>
              </c:numCache>
            </c:numRef>
          </c:val>
          <c:extLst>
            <c:ext xmlns:c16="http://schemas.microsoft.com/office/drawing/2014/chart" uri="{C3380CC4-5D6E-409C-BE32-E72D297353CC}">
              <c16:uniqueId val="{00000007-DDCE-4884-A721-E69F07C4A918}"/>
            </c:ext>
          </c:extLst>
        </c:ser>
        <c:ser>
          <c:idx val="2"/>
          <c:order val="2"/>
          <c:tx>
            <c:strRef>
              <c:f>Sheet2!$D$32:$D$33</c:f>
              <c:strCache>
                <c:ptCount val="1"/>
                <c:pt idx="0">
                  <c:v>2013</c:v>
                </c:pt>
              </c:strCache>
            </c:strRef>
          </c:tx>
          <c:spPr>
            <a:solidFill>
              <a:schemeClr val="accent5">
                <a:shade val="82000"/>
              </a:schemeClr>
            </a:solidFill>
            <a:ln>
              <a:noFill/>
            </a:ln>
            <a:effectLst/>
          </c:spPr>
          <c:invertIfNegative val="0"/>
          <c:cat>
            <c:multiLvlStrRef>
              <c:f>Sheet2!$A$34:$A$58</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Sheet2!$D$34:$D$58</c:f>
              <c:numCache>
                <c:formatCode>General</c:formatCode>
                <c:ptCount val="12"/>
                <c:pt idx="0">
                  <c:v>4531534.05</c:v>
                </c:pt>
                <c:pt idx="1">
                  <c:v>1654057.43</c:v>
                </c:pt>
                <c:pt idx="2">
                  <c:v>283221.69999999995</c:v>
                </c:pt>
                <c:pt idx="3">
                  <c:v>8620849.2599999979</c:v>
                </c:pt>
                <c:pt idx="4">
                  <c:v>4748071.6700000009</c:v>
                </c:pt>
                <c:pt idx="5">
                  <c:v>1814185.1</c:v>
                </c:pt>
                <c:pt idx="6">
                  <c:v>15150852.600000001</c:v>
                </c:pt>
                <c:pt idx="7">
                  <c:v>838829.25000000012</c:v>
                </c:pt>
                <c:pt idx="8">
                  <c:v>2954023.33</c:v>
                </c:pt>
                <c:pt idx="9">
                  <c:v>5285650.6000000006</c:v>
                </c:pt>
                <c:pt idx="10">
                  <c:v>2244167.67</c:v>
                </c:pt>
                <c:pt idx="11">
                  <c:v>8428512.2400000002</c:v>
                </c:pt>
              </c:numCache>
            </c:numRef>
          </c:val>
          <c:extLst>
            <c:ext xmlns:c16="http://schemas.microsoft.com/office/drawing/2014/chart" uri="{C3380CC4-5D6E-409C-BE32-E72D297353CC}">
              <c16:uniqueId val="{00000008-DDCE-4884-A721-E69F07C4A918}"/>
            </c:ext>
          </c:extLst>
        </c:ser>
        <c:ser>
          <c:idx val="3"/>
          <c:order val="3"/>
          <c:tx>
            <c:strRef>
              <c:f>Sheet2!$E$32:$E$33</c:f>
              <c:strCache>
                <c:ptCount val="1"/>
                <c:pt idx="0">
                  <c:v>2014</c:v>
                </c:pt>
              </c:strCache>
            </c:strRef>
          </c:tx>
          <c:spPr>
            <a:solidFill>
              <a:schemeClr val="accent5"/>
            </a:solidFill>
            <a:ln>
              <a:noFill/>
            </a:ln>
            <a:effectLst/>
          </c:spPr>
          <c:invertIfNegative val="0"/>
          <c:cat>
            <c:multiLvlStrRef>
              <c:f>Sheet2!$A$34:$A$58</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Sheet2!$E$34:$E$58</c:f>
              <c:numCache>
                <c:formatCode>General</c:formatCode>
                <c:ptCount val="12"/>
                <c:pt idx="0">
                  <c:v>5031058.79</c:v>
                </c:pt>
                <c:pt idx="1">
                  <c:v>8785643.5799999982</c:v>
                </c:pt>
                <c:pt idx="2">
                  <c:v>8501420.8100000005</c:v>
                </c:pt>
                <c:pt idx="3">
                  <c:v>3152808.2099999995</c:v>
                </c:pt>
                <c:pt idx="4">
                  <c:v>1213504.56</c:v>
                </c:pt>
                <c:pt idx="5">
                  <c:v>6620570.2200000007</c:v>
                </c:pt>
                <c:pt idx="6">
                  <c:v>11784492.620000001</c:v>
                </c:pt>
                <c:pt idx="7">
                  <c:v>2399195.42</c:v>
                </c:pt>
                <c:pt idx="8">
                  <c:v>191998.34</c:v>
                </c:pt>
                <c:pt idx="9">
                  <c:v>1240576.3799999999</c:v>
                </c:pt>
                <c:pt idx="10">
                  <c:v>10251606.859999999</c:v>
                </c:pt>
                <c:pt idx="11">
                  <c:v>10990955.390000001</c:v>
                </c:pt>
              </c:numCache>
            </c:numRef>
          </c:val>
          <c:extLst>
            <c:ext xmlns:c16="http://schemas.microsoft.com/office/drawing/2014/chart" uri="{C3380CC4-5D6E-409C-BE32-E72D297353CC}">
              <c16:uniqueId val="{00000009-DDCE-4884-A721-E69F07C4A918}"/>
            </c:ext>
          </c:extLst>
        </c:ser>
        <c:ser>
          <c:idx val="4"/>
          <c:order val="4"/>
          <c:tx>
            <c:strRef>
              <c:f>Sheet2!$F$32:$F$33</c:f>
              <c:strCache>
                <c:ptCount val="1"/>
                <c:pt idx="0">
                  <c:v>2015</c:v>
                </c:pt>
              </c:strCache>
            </c:strRef>
          </c:tx>
          <c:spPr>
            <a:solidFill>
              <a:schemeClr val="accent5">
                <a:tint val="83000"/>
              </a:schemeClr>
            </a:solidFill>
            <a:ln>
              <a:noFill/>
            </a:ln>
            <a:effectLst/>
          </c:spPr>
          <c:invertIfNegative val="0"/>
          <c:cat>
            <c:multiLvlStrRef>
              <c:f>Sheet2!$A$34:$A$58</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Sheet2!$F$34:$F$58</c:f>
              <c:numCache>
                <c:formatCode>General</c:formatCode>
                <c:ptCount val="12"/>
                <c:pt idx="0">
                  <c:v>7183460.8200000003</c:v>
                </c:pt>
                <c:pt idx="1">
                  <c:v>3743784</c:v>
                </c:pt>
                <c:pt idx="2">
                  <c:v>6196023.9700000007</c:v>
                </c:pt>
                <c:pt idx="3">
                  <c:v>18507331.649999999</c:v>
                </c:pt>
                <c:pt idx="4">
                  <c:v>685998.23</c:v>
                </c:pt>
                <c:pt idx="5">
                  <c:v>5071755.9399999995</c:v>
                </c:pt>
                <c:pt idx="6">
                  <c:v>802995.46000000008</c:v>
                </c:pt>
                <c:pt idx="7">
                  <c:v>6158419.2599999998</c:v>
                </c:pt>
                <c:pt idx="8">
                  <c:v>8082263.2999999998</c:v>
                </c:pt>
                <c:pt idx="9">
                  <c:v>8076219.4900000002</c:v>
                </c:pt>
                <c:pt idx="10">
                  <c:v>4244057.1100000003</c:v>
                </c:pt>
                <c:pt idx="11">
                  <c:v>6150222.8500000006</c:v>
                </c:pt>
              </c:numCache>
            </c:numRef>
          </c:val>
          <c:extLst>
            <c:ext xmlns:c16="http://schemas.microsoft.com/office/drawing/2014/chart" uri="{C3380CC4-5D6E-409C-BE32-E72D297353CC}">
              <c16:uniqueId val="{0000000A-DDCE-4884-A721-E69F07C4A918}"/>
            </c:ext>
          </c:extLst>
        </c:ser>
        <c:ser>
          <c:idx val="5"/>
          <c:order val="5"/>
          <c:tx>
            <c:strRef>
              <c:f>Sheet2!$G$32:$G$33</c:f>
              <c:strCache>
                <c:ptCount val="1"/>
                <c:pt idx="0">
                  <c:v>2016</c:v>
                </c:pt>
              </c:strCache>
            </c:strRef>
          </c:tx>
          <c:spPr>
            <a:solidFill>
              <a:schemeClr val="accent5">
                <a:tint val="65000"/>
              </a:schemeClr>
            </a:solidFill>
            <a:ln>
              <a:noFill/>
            </a:ln>
            <a:effectLst/>
          </c:spPr>
          <c:invertIfNegative val="0"/>
          <c:cat>
            <c:multiLvlStrRef>
              <c:f>Sheet2!$A$34:$A$58</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Sheet2!$G$34:$G$58</c:f>
              <c:numCache>
                <c:formatCode>General</c:formatCode>
                <c:ptCount val="12"/>
                <c:pt idx="0">
                  <c:v>6543663.2300000004</c:v>
                </c:pt>
                <c:pt idx="1">
                  <c:v>5695831.7200000007</c:v>
                </c:pt>
                <c:pt idx="2">
                  <c:v>10774944.810000001</c:v>
                </c:pt>
                <c:pt idx="3">
                  <c:v>248622.08000000002</c:v>
                </c:pt>
                <c:pt idx="4">
                  <c:v>4827799.2</c:v>
                </c:pt>
                <c:pt idx="5">
                  <c:v>1361936.3</c:v>
                </c:pt>
                <c:pt idx="6">
                  <c:v>2152084.62</c:v>
                </c:pt>
                <c:pt idx="7">
                  <c:v>8917438.7599999998</c:v>
                </c:pt>
                <c:pt idx="8">
                  <c:v>9259840.1699999999</c:v>
                </c:pt>
                <c:pt idx="9">
                  <c:v>237764.07</c:v>
                </c:pt>
                <c:pt idx="10">
                  <c:v>4362479.6900000004</c:v>
                </c:pt>
                <c:pt idx="11">
                  <c:v>4708524.03</c:v>
                </c:pt>
              </c:numCache>
            </c:numRef>
          </c:val>
          <c:extLst>
            <c:ext xmlns:c16="http://schemas.microsoft.com/office/drawing/2014/chart" uri="{C3380CC4-5D6E-409C-BE32-E72D297353CC}">
              <c16:uniqueId val="{0000000B-DDCE-4884-A721-E69F07C4A918}"/>
            </c:ext>
          </c:extLst>
        </c:ser>
        <c:ser>
          <c:idx val="6"/>
          <c:order val="6"/>
          <c:tx>
            <c:strRef>
              <c:f>Sheet2!$H$32:$H$33</c:f>
              <c:strCache>
                <c:ptCount val="1"/>
                <c:pt idx="0">
                  <c:v>2017</c:v>
                </c:pt>
              </c:strCache>
            </c:strRef>
          </c:tx>
          <c:spPr>
            <a:solidFill>
              <a:schemeClr val="accent5">
                <a:tint val="48000"/>
              </a:schemeClr>
            </a:solidFill>
            <a:ln>
              <a:noFill/>
            </a:ln>
            <a:effectLst/>
          </c:spPr>
          <c:invertIfNegative val="0"/>
          <c:cat>
            <c:multiLvlStrRef>
              <c:f>Sheet2!$A$34:$A$58</c:f>
              <c:multiLvlStrCache>
                <c:ptCount val="12"/>
                <c:lvl>
                  <c:pt idx="0">
                    <c:v>Q1</c:v>
                  </c:pt>
                  <c:pt idx="1">
                    <c:v>Q1</c:v>
                  </c:pt>
                  <c:pt idx="2">
                    <c:v>Q1</c:v>
                  </c:pt>
                  <c:pt idx="3">
                    <c:v>Q2</c:v>
                  </c:pt>
                  <c:pt idx="4">
                    <c:v>Q2</c:v>
                  </c:pt>
                  <c:pt idx="5">
                    <c:v>Q2</c:v>
                  </c:pt>
                  <c:pt idx="6">
                    <c:v>Q3</c:v>
                  </c:pt>
                  <c:pt idx="7">
                    <c:v>Q3</c:v>
                  </c:pt>
                  <c:pt idx="8">
                    <c:v>Q3</c:v>
                  </c:pt>
                  <c:pt idx="9">
                    <c:v>Q4</c:v>
                  </c:pt>
                  <c:pt idx="10">
                    <c:v>Q4</c:v>
                  </c:pt>
                  <c:pt idx="11">
                    <c:v>Q4</c:v>
                  </c:pt>
                </c:lvl>
                <c:lvl>
                  <c:pt idx="0">
                    <c:v>Jan</c:v>
                  </c:pt>
                  <c:pt idx="1">
                    <c:v>Feb</c:v>
                  </c:pt>
                  <c:pt idx="2">
                    <c:v>Mar</c:v>
                  </c:pt>
                  <c:pt idx="3">
                    <c:v>Apr</c:v>
                  </c:pt>
                  <c:pt idx="4">
                    <c:v>May</c:v>
                  </c:pt>
                  <c:pt idx="5">
                    <c:v>Jun</c:v>
                  </c:pt>
                  <c:pt idx="6">
                    <c:v>Jul</c:v>
                  </c:pt>
                  <c:pt idx="7">
                    <c:v>Aug</c:v>
                  </c:pt>
                  <c:pt idx="8">
                    <c:v>Sep</c:v>
                  </c:pt>
                  <c:pt idx="9">
                    <c:v>Oct</c:v>
                  </c:pt>
                  <c:pt idx="10">
                    <c:v>Nov</c:v>
                  </c:pt>
                  <c:pt idx="11">
                    <c:v>Dec</c:v>
                  </c:pt>
                </c:lvl>
              </c:multiLvlStrCache>
            </c:multiLvlStrRef>
          </c:cat>
          <c:val>
            <c:numRef>
              <c:f>Sheet2!$H$34:$H$58</c:f>
              <c:numCache>
                <c:formatCode>General</c:formatCode>
                <c:ptCount val="12"/>
                <c:pt idx="0">
                  <c:v>2965567.67</c:v>
                </c:pt>
                <c:pt idx="1">
                  <c:v>329931.83999999997</c:v>
                </c:pt>
                <c:pt idx="2">
                  <c:v>6252629.4200000009</c:v>
                </c:pt>
                <c:pt idx="3">
                  <c:v>10034576.850000001</c:v>
                </c:pt>
                <c:pt idx="4">
                  <c:v>9560362.6000000015</c:v>
                </c:pt>
                <c:pt idx="5">
                  <c:v>2061118.33</c:v>
                </c:pt>
                <c:pt idx="6">
                  <c:v>3203757.04</c:v>
                </c:pt>
              </c:numCache>
            </c:numRef>
          </c:val>
          <c:extLst>
            <c:ext xmlns:c16="http://schemas.microsoft.com/office/drawing/2014/chart" uri="{C3380CC4-5D6E-409C-BE32-E72D297353CC}">
              <c16:uniqueId val="{0000000C-DDCE-4884-A721-E69F07C4A918}"/>
            </c:ext>
          </c:extLst>
        </c:ser>
        <c:dLbls>
          <c:showLegendKey val="0"/>
          <c:showVal val="0"/>
          <c:showCatName val="0"/>
          <c:showSerName val="0"/>
          <c:showPercent val="0"/>
          <c:showBubbleSize val="0"/>
        </c:dLbls>
        <c:gapWidth val="219"/>
        <c:overlap val="-27"/>
        <c:axId val="483236104"/>
        <c:axId val="483236432"/>
      </c:barChart>
      <c:catAx>
        <c:axId val="483236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36432"/>
        <c:crosses val="autoZero"/>
        <c:auto val="1"/>
        <c:lblAlgn val="ctr"/>
        <c:lblOffset val="100"/>
        <c:noMultiLvlLbl val="0"/>
      </c:catAx>
      <c:valAx>
        <c:axId val="48323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236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7373854848332708E-2"/>
          <c:y val="2.6471927771240855E-2"/>
          <c:w val="0.88922770281322727"/>
          <c:h val="0.97352807222875914"/>
        </c:manualLayout>
      </c:layout>
      <c:doughnutChart>
        <c:varyColors val="1"/>
        <c:ser>
          <c:idx val="0"/>
          <c:order val="0"/>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6-4929-4F1D-924D-EB51E24AFDA7}"/>
              </c:ext>
            </c:extLst>
          </c:dPt>
          <c:dPt>
            <c:idx val="1"/>
            <c:bubble3D val="0"/>
            <c:spPr>
              <a:solidFill>
                <a:schemeClr val="accent1">
                  <a:lumMod val="75000"/>
                  <a:alpha val="70000"/>
                </a:schemeClr>
              </a:solidFill>
              <a:ln w="19050">
                <a:solidFill>
                  <a:schemeClr val="lt1"/>
                </a:solidFill>
              </a:ln>
              <a:effectLst/>
            </c:spPr>
            <c:extLst>
              <c:ext xmlns:c16="http://schemas.microsoft.com/office/drawing/2014/chart" uri="{C3380CC4-5D6E-409C-BE32-E72D297353CC}">
                <c16:uniqueId val="{00000008-4929-4F1D-924D-EB51E24AFDA7}"/>
              </c:ext>
            </c:extLst>
          </c:dPt>
          <c:val>
            <c:numRef>
              <c:f>Sheet2!$B$73:$C$73</c:f>
              <c:numCache>
                <c:formatCode>General</c:formatCode>
                <c:ptCount val="2"/>
                <c:pt idx="0">
                  <c:v>422400564.5800004</c:v>
                </c:pt>
                <c:pt idx="1">
                  <c:v>0</c:v>
                </c:pt>
              </c:numCache>
            </c:numRef>
          </c:val>
          <c:extLst>
            <c:ext xmlns:c16="http://schemas.microsoft.com/office/drawing/2014/chart" uri="{C3380CC4-5D6E-409C-BE32-E72D297353CC}">
              <c16:uniqueId val="{00000009-4929-4F1D-924D-EB51E24AFDA7}"/>
            </c:ext>
          </c:extLst>
        </c:ser>
        <c:dLbls>
          <c:showLegendKey val="0"/>
          <c:showVal val="0"/>
          <c:showCatName val="0"/>
          <c:showSerName val="0"/>
          <c:showPercent val="0"/>
          <c:showBubbleSize val="0"/>
          <c:showLeaderLines val="1"/>
        </c:dLbls>
        <c:firstSliceAng val="0"/>
        <c:holeSize val="75"/>
      </c:doughnutChart>
      <c:spPr>
        <a:noFill/>
        <a:ln>
          <a:noFill/>
        </a:ln>
      </c:spPr>
    </c:plotArea>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Total COGS by item type sold over time</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Times New Roman" panose="02020603050405020304" pitchFamily="18" charset="0"/>
              <a:cs typeface="Times New Roman" panose="02020603050405020304" pitchFamily="18" charset="0"/>
            </a:rPr>
            <a:t>Total COGS by item type sold over time</a:t>
          </a:r>
        </a:p>
      </cx:txPr>
    </cx:title>
    <cx:plotArea>
      <cx:plotAreaRegion>
        <cx:series layoutId="treemap" uniqueId="{00000000-A21E-4D57-829A-5E14B7660DC5}">
          <cx:tx>
            <cx:txData>
              <cx:f>_xlchart.v1.0</cx:f>
              <cx:v>Baby Food Beverages Cereal Clothes Cosmetics Fruits Household Meat Office Supplies Personal Care Snacks Vegetables</cx:v>
            </cx:txData>
          </cx:tx>
          <cx:dataLabels>
            <cx:txPr>
              <a:bodyPr spcFirstLastPara="1" vertOverflow="ellipsis" horzOverflow="overflow" wrap="square" lIns="0" tIns="0" rIns="0" bIns="0" anchor="ctr" anchorCtr="1"/>
              <a:lstStyle/>
              <a:p>
                <a:pPr algn="ctr" rtl="0">
                  <a:defRPr>
                    <a:solidFill>
                      <a:schemeClr val="tx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900" b="0" i="0" u="none" strike="noStrike" baseline="0">
                  <a:solidFill>
                    <a:schemeClr val="tx1"/>
                  </a:solidFill>
                  <a:latin typeface="Times New Roman" panose="02020603050405020304" pitchFamily="18" charset="0"/>
                  <a:cs typeface="Times New Roman" panose="02020603050405020304" pitchFamily="18" charset="0"/>
                </a:endParaRPr>
              </a:p>
            </cx:txPr>
            <cx:visibility seriesName="0" categoryName="1" value="1"/>
            <cx:separator>, </cx:separator>
          </cx:dataLabels>
          <cx:dataId val="0"/>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png"/><Relationship Id="rId3" Type="http://schemas.microsoft.com/office/2014/relationships/chartEx" Target="../charts/chartEx1.xml"/><Relationship Id="rId7" Type="http://schemas.openxmlformats.org/officeDocument/2006/relationships/image" Target="../media/image4.jpeg"/><Relationship Id="rId12"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3.xml"/><Relationship Id="rId5" Type="http://schemas.openxmlformats.org/officeDocument/2006/relationships/image" Target="../media/image2.jpeg"/><Relationship Id="rId10" Type="http://schemas.openxmlformats.org/officeDocument/2006/relationships/image" Target="../media/image6.png"/><Relationship Id="rId4" Type="http://schemas.openxmlformats.org/officeDocument/2006/relationships/image" Target="../media/image1.png"/><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7620</xdr:colOff>
      <xdr:row>56</xdr:row>
      <xdr:rowOff>122621</xdr:rowOff>
    </xdr:to>
    <xdr:sp macro="" textlink="">
      <xdr:nvSpPr>
        <xdr:cNvPr id="2" name="Rectangle 1">
          <a:extLst>
            <a:ext uri="{FF2B5EF4-FFF2-40B4-BE49-F238E27FC236}">
              <a16:creationId xmlns:a16="http://schemas.microsoft.com/office/drawing/2014/main" id="{69FD5899-D785-4BA9-A132-367801FE1791}"/>
            </a:ext>
          </a:extLst>
        </xdr:cNvPr>
        <xdr:cNvSpPr/>
      </xdr:nvSpPr>
      <xdr:spPr>
        <a:xfrm>
          <a:off x="0" y="0"/>
          <a:ext cx="2030861" cy="11000828"/>
        </a:xfrm>
        <a:prstGeom prst="rect">
          <a:avLst/>
        </a:prstGeom>
        <a:solidFill>
          <a:srgbClr val="7030A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35034</xdr:colOff>
      <xdr:row>0</xdr:row>
      <xdr:rowOff>0</xdr:rowOff>
    </xdr:from>
    <xdr:to>
      <xdr:col>24</xdr:col>
      <xdr:colOff>669859</xdr:colOff>
      <xdr:row>4</xdr:row>
      <xdr:rowOff>133657</xdr:rowOff>
    </xdr:to>
    <xdr:sp macro="" textlink="">
      <xdr:nvSpPr>
        <xdr:cNvPr id="3" name="Rectangle 2">
          <a:extLst>
            <a:ext uri="{FF2B5EF4-FFF2-40B4-BE49-F238E27FC236}">
              <a16:creationId xmlns:a16="http://schemas.microsoft.com/office/drawing/2014/main" id="{6EBAC8E7-80CA-48F5-B9FD-E42BD7A6D28D}"/>
            </a:ext>
          </a:extLst>
        </xdr:cNvPr>
        <xdr:cNvSpPr/>
      </xdr:nvSpPr>
      <xdr:spPr>
        <a:xfrm>
          <a:off x="2058275" y="0"/>
          <a:ext cx="14797515" cy="939450"/>
        </a:xfrm>
        <a:prstGeom prst="rect">
          <a:avLst/>
        </a:prstGeom>
        <a:solidFill>
          <a:schemeClr val="accent3">
            <a:lumMod val="40000"/>
            <a:lumOff val="6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52551</xdr:colOff>
      <xdr:row>4</xdr:row>
      <xdr:rowOff>140139</xdr:rowOff>
    </xdr:from>
    <xdr:to>
      <xdr:col>24</xdr:col>
      <xdr:colOff>648138</xdr:colOff>
      <xdr:row>56</xdr:row>
      <xdr:rowOff>148897</xdr:rowOff>
    </xdr:to>
    <xdr:sp macro="" textlink="">
      <xdr:nvSpPr>
        <xdr:cNvPr id="4" name="Rectangle 3">
          <a:extLst>
            <a:ext uri="{FF2B5EF4-FFF2-40B4-BE49-F238E27FC236}">
              <a16:creationId xmlns:a16="http://schemas.microsoft.com/office/drawing/2014/main" id="{F192AFA1-1902-4B5D-B54C-76760E57BE57}"/>
            </a:ext>
          </a:extLst>
        </xdr:cNvPr>
        <xdr:cNvSpPr/>
      </xdr:nvSpPr>
      <xdr:spPr>
        <a:xfrm>
          <a:off x="2075792" y="945932"/>
          <a:ext cx="14758277" cy="10081172"/>
        </a:xfrm>
        <a:prstGeom prst="rect">
          <a:avLst/>
        </a:prstGeom>
        <a:solidFill>
          <a:schemeClr val="accent3">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236483</xdr:colOff>
      <xdr:row>29</xdr:row>
      <xdr:rowOff>122620</xdr:rowOff>
    </xdr:from>
    <xdr:to>
      <xdr:col>11</xdr:col>
      <xdr:colOff>394137</xdr:colOff>
      <xdr:row>50</xdr:row>
      <xdr:rowOff>166413</xdr:rowOff>
    </xdr:to>
    <xdr:graphicFrame macro="">
      <xdr:nvGraphicFramePr>
        <xdr:cNvPr id="5" name="Chart 4">
          <a:extLst>
            <a:ext uri="{FF2B5EF4-FFF2-40B4-BE49-F238E27FC236}">
              <a16:creationId xmlns:a16="http://schemas.microsoft.com/office/drawing/2014/main" id="{6A2E9AAD-0E15-4BED-93D4-96DC8626D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227724</xdr:colOff>
      <xdr:row>7</xdr:row>
      <xdr:rowOff>183931</xdr:rowOff>
    </xdr:from>
    <xdr:to>
      <xdr:col>24</xdr:col>
      <xdr:colOff>218966</xdr:colOff>
      <xdr:row>28</xdr:row>
      <xdr:rowOff>35035</xdr:rowOff>
    </xdr:to>
    <xdr:graphicFrame macro="">
      <xdr:nvGraphicFramePr>
        <xdr:cNvPr id="6" name="Chart 5">
          <a:extLst>
            <a:ext uri="{FF2B5EF4-FFF2-40B4-BE49-F238E27FC236}">
              <a16:creationId xmlns:a16="http://schemas.microsoft.com/office/drawing/2014/main" id="{1C5711DA-07D9-4168-8D57-3E714D1F66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175172</xdr:colOff>
      <xdr:row>29</xdr:row>
      <xdr:rowOff>22860</xdr:rowOff>
    </xdr:from>
    <xdr:to>
      <xdr:col>24</xdr:col>
      <xdr:colOff>192689</xdr:colOff>
      <xdr:row>50</xdr:row>
      <xdr:rowOff>140138</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BEAB7940-A2EC-400C-A02C-0FA53CDB47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233572" y="5372100"/>
              <a:ext cx="6052557" cy="427779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60579</xdr:colOff>
      <xdr:row>0</xdr:row>
      <xdr:rowOff>129540</xdr:rowOff>
    </xdr:from>
    <xdr:to>
      <xdr:col>2</xdr:col>
      <xdr:colOff>571881</xdr:colOff>
      <xdr:row>4</xdr:row>
      <xdr:rowOff>33867</xdr:rowOff>
    </xdr:to>
    <xdr:sp macro="" textlink="">
      <xdr:nvSpPr>
        <xdr:cNvPr id="8" name="Rectangle 7">
          <a:extLst>
            <a:ext uri="{FF2B5EF4-FFF2-40B4-BE49-F238E27FC236}">
              <a16:creationId xmlns:a16="http://schemas.microsoft.com/office/drawing/2014/main" id="{4EAB23B7-41F9-4E7F-B5C0-DA4B6D3A89E1}"/>
            </a:ext>
          </a:extLst>
        </xdr:cNvPr>
        <xdr:cNvSpPr/>
      </xdr:nvSpPr>
      <xdr:spPr>
        <a:xfrm>
          <a:off x="60579" y="129540"/>
          <a:ext cx="1849035" cy="68326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a:solidFill>
                <a:schemeClr val="bg1"/>
              </a:solidFill>
              <a:latin typeface="Times New Roman" panose="02020603050405020304" pitchFamily="18" charset="0"/>
              <a:cs typeface="Times New Roman" panose="02020603050405020304" pitchFamily="18" charset="0"/>
            </a:rPr>
            <a:t>Sales</a:t>
          </a:r>
        </a:p>
        <a:p>
          <a:pPr algn="ctr"/>
          <a:r>
            <a:rPr lang="en-US" sz="1800" b="1">
              <a:solidFill>
                <a:schemeClr val="bg1"/>
              </a:solidFill>
              <a:latin typeface="Times New Roman" panose="02020603050405020304" pitchFamily="18" charset="0"/>
              <a:cs typeface="Times New Roman" panose="02020603050405020304" pitchFamily="18" charset="0"/>
            </a:rPr>
            <a:t> Dashboard</a:t>
          </a:r>
        </a:p>
      </xdr:txBody>
    </xdr:sp>
    <xdr:clientData/>
  </xdr:twoCellAnchor>
  <xdr:twoCellAnchor>
    <xdr:from>
      <xdr:col>0</xdr:col>
      <xdr:colOff>82974</xdr:colOff>
      <xdr:row>4</xdr:row>
      <xdr:rowOff>131234</xdr:rowOff>
    </xdr:from>
    <xdr:to>
      <xdr:col>2</xdr:col>
      <xdr:colOff>563034</xdr:colOff>
      <xdr:row>6</xdr:row>
      <xdr:rowOff>62654</xdr:rowOff>
    </xdr:to>
    <xdr:sp macro="" textlink="AJ1">
      <xdr:nvSpPr>
        <xdr:cNvPr id="10" name="TextBox 9">
          <a:extLst>
            <a:ext uri="{FF2B5EF4-FFF2-40B4-BE49-F238E27FC236}">
              <a16:creationId xmlns:a16="http://schemas.microsoft.com/office/drawing/2014/main" id="{8040A121-1E3A-4343-A6ED-79E528FE53CA}"/>
            </a:ext>
          </a:extLst>
        </xdr:cNvPr>
        <xdr:cNvSpPr txBox="1"/>
      </xdr:nvSpPr>
      <xdr:spPr>
        <a:xfrm>
          <a:off x="82974" y="910167"/>
          <a:ext cx="1817793" cy="320887"/>
        </a:xfrm>
        <a:prstGeom prst="rect">
          <a:avLst/>
        </a:prstGeom>
        <a:solidFill>
          <a:srgbClr val="48016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723F76-AF17-4D4F-B076-D4B29727580C}" type="TxLink">
            <a:rPr lang="en-US" sz="1400" b="0" i="0" u="none" strike="noStrike">
              <a:solidFill>
                <a:schemeClr val="bg1"/>
              </a:solidFill>
              <a:latin typeface="Calibri"/>
              <a:ea typeface="Calibri"/>
              <a:cs typeface="Calibri"/>
            </a:rPr>
            <a:pPr algn="ctr"/>
            <a:t>28-Jun-2025</a:t>
          </a:fld>
          <a:endParaRPr lang="en-US" sz="1200">
            <a:solidFill>
              <a:schemeClr val="bg1"/>
            </a:solidFill>
          </a:endParaRPr>
        </a:p>
      </xdr:txBody>
    </xdr:sp>
    <xdr:clientData/>
  </xdr:twoCellAnchor>
  <xdr:twoCellAnchor>
    <xdr:from>
      <xdr:col>3</xdr:col>
      <xdr:colOff>86886</xdr:colOff>
      <xdr:row>0</xdr:row>
      <xdr:rowOff>193477</xdr:rowOff>
    </xdr:from>
    <xdr:to>
      <xdr:col>7</xdr:col>
      <xdr:colOff>406926</xdr:colOff>
      <xdr:row>3</xdr:row>
      <xdr:rowOff>83469</xdr:rowOff>
    </xdr:to>
    <xdr:grpSp>
      <xdr:nvGrpSpPr>
        <xdr:cNvPr id="16" name="Group 15">
          <a:extLst>
            <a:ext uri="{FF2B5EF4-FFF2-40B4-BE49-F238E27FC236}">
              <a16:creationId xmlns:a16="http://schemas.microsoft.com/office/drawing/2014/main" id="{BE0861DB-FD88-4639-848F-E8B5F92BFB2E}"/>
            </a:ext>
          </a:extLst>
        </xdr:cNvPr>
        <xdr:cNvGrpSpPr/>
      </xdr:nvGrpSpPr>
      <xdr:grpSpPr>
        <a:xfrm>
          <a:off x="2106186" y="193477"/>
          <a:ext cx="3012440" cy="499592"/>
          <a:chOff x="2145161" y="298580"/>
          <a:chExt cx="3017696" cy="494337"/>
        </a:xfrm>
      </xdr:grpSpPr>
      <xdr:sp macro="" textlink="">
        <xdr:nvSpPr>
          <xdr:cNvPr id="11" name="Rectangle 10">
            <a:extLst>
              <a:ext uri="{FF2B5EF4-FFF2-40B4-BE49-F238E27FC236}">
                <a16:creationId xmlns:a16="http://schemas.microsoft.com/office/drawing/2014/main" id="{1FD574BA-7BCE-4BBA-AC69-EBC2662B624A}"/>
              </a:ext>
            </a:extLst>
          </xdr:cNvPr>
          <xdr:cNvSpPr/>
        </xdr:nvSpPr>
        <xdr:spPr>
          <a:xfrm>
            <a:off x="2145161" y="298580"/>
            <a:ext cx="3017696" cy="4943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    </a:t>
            </a:r>
            <a:r>
              <a:rPr lang="en-US" sz="2400" b="1">
                <a:solidFill>
                  <a:schemeClr val="bg2">
                    <a:lumMod val="50000"/>
                  </a:schemeClr>
                </a:solidFill>
              </a:rPr>
              <a:t>8</a:t>
            </a:r>
            <a:r>
              <a:rPr lang="en-US" sz="2400" b="1" baseline="0">
                <a:solidFill>
                  <a:schemeClr val="bg2">
                    <a:lumMod val="50000"/>
                  </a:schemeClr>
                </a:solidFill>
              </a:rPr>
              <a:t>-yrs Sales Analyst</a:t>
            </a:r>
            <a:endParaRPr lang="en-US" sz="2400" b="1">
              <a:solidFill>
                <a:schemeClr val="bg2">
                  <a:lumMod val="50000"/>
                </a:schemeClr>
              </a:solidFill>
            </a:endParaRPr>
          </a:p>
        </xdr:txBody>
      </xdr:sp>
      <xdr:pic>
        <xdr:nvPicPr>
          <xdr:cNvPr id="15" name="Picture 14">
            <a:extLst>
              <a:ext uri="{FF2B5EF4-FFF2-40B4-BE49-F238E27FC236}">
                <a16:creationId xmlns:a16="http://schemas.microsoft.com/office/drawing/2014/main" id="{BD2E830B-3897-4503-B4B1-8653DD5FE1E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50966" y="358560"/>
            <a:ext cx="291984" cy="352946"/>
          </a:xfrm>
          <a:prstGeom prst="rect">
            <a:avLst/>
          </a:prstGeom>
          <a:noFill/>
        </xdr:spPr>
      </xdr:pic>
    </xdr:grpSp>
    <xdr:clientData/>
  </xdr:twoCellAnchor>
  <xdr:twoCellAnchor>
    <xdr:from>
      <xdr:col>8</xdr:col>
      <xdr:colOff>341588</xdr:colOff>
      <xdr:row>3</xdr:row>
      <xdr:rowOff>43793</xdr:rowOff>
    </xdr:from>
    <xdr:to>
      <xdr:col>11</xdr:col>
      <xdr:colOff>271518</xdr:colOff>
      <xdr:row>6</xdr:row>
      <xdr:rowOff>192690</xdr:rowOff>
    </xdr:to>
    <xdr:grpSp>
      <xdr:nvGrpSpPr>
        <xdr:cNvPr id="26" name="Group 25">
          <a:extLst>
            <a:ext uri="{FF2B5EF4-FFF2-40B4-BE49-F238E27FC236}">
              <a16:creationId xmlns:a16="http://schemas.microsoft.com/office/drawing/2014/main" id="{0FAD52A3-5BA5-4C93-9DDE-5E93C7F9EF7C}"/>
            </a:ext>
          </a:extLst>
        </xdr:cNvPr>
        <xdr:cNvGrpSpPr/>
      </xdr:nvGrpSpPr>
      <xdr:grpSpPr>
        <a:xfrm>
          <a:off x="5726388" y="653393"/>
          <a:ext cx="1949230" cy="758497"/>
          <a:chOff x="5859516" y="648138"/>
          <a:chExt cx="1751724" cy="753242"/>
        </a:xfrm>
      </xdr:grpSpPr>
      <xdr:sp macro="" textlink="">
        <xdr:nvSpPr>
          <xdr:cNvPr id="21" name="Rectangle: Rounded Corners 20">
            <a:extLst>
              <a:ext uri="{FF2B5EF4-FFF2-40B4-BE49-F238E27FC236}">
                <a16:creationId xmlns:a16="http://schemas.microsoft.com/office/drawing/2014/main" id="{F189FB40-A19F-4CFC-BEBC-EC9F75F908A5}"/>
              </a:ext>
            </a:extLst>
          </xdr:cNvPr>
          <xdr:cNvSpPr/>
        </xdr:nvSpPr>
        <xdr:spPr>
          <a:xfrm>
            <a:off x="5859516" y="648138"/>
            <a:ext cx="1751724" cy="7532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bg2">
                    <a:lumMod val="50000"/>
                  </a:schemeClr>
                </a:solidFill>
              </a:rPr>
              <a:t>Orders</a:t>
            </a:r>
          </a:p>
        </xdr:txBody>
      </xdr:sp>
      <xdr:pic>
        <xdr:nvPicPr>
          <xdr:cNvPr id="23" name="Picture 22">
            <a:extLst>
              <a:ext uri="{FF2B5EF4-FFF2-40B4-BE49-F238E27FC236}">
                <a16:creationId xmlns:a16="http://schemas.microsoft.com/office/drawing/2014/main" id="{16F543EE-DF9F-4DBF-A8C9-6293C668B5E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5929586" y="755789"/>
            <a:ext cx="481725" cy="399910"/>
          </a:xfrm>
          <a:prstGeom prst="rect">
            <a:avLst/>
          </a:prstGeom>
          <a:solidFill>
            <a:srgbClr val="00B0F0"/>
          </a:solidFill>
        </xdr:spPr>
      </xdr:pic>
      <xdr:sp macro="" textlink="Sheet2!$F$2">
        <xdr:nvSpPr>
          <xdr:cNvPr id="25" name="TextBox 24">
            <a:extLst>
              <a:ext uri="{FF2B5EF4-FFF2-40B4-BE49-F238E27FC236}">
                <a16:creationId xmlns:a16="http://schemas.microsoft.com/office/drawing/2014/main" id="{0BF15CE7-53EE-4EE2-A854-2DD908595049}"/>
              </a:ext>
            </a:extLst>
          </xdr:cNvPr>
          <xdr:cNvSpPr txBox="1"/>
        </xdr:nvSpPr>
        <xdr:spPr>
          <a:xfrm>
            <a:off x="6314966" y="989724"/>
            <a:ext cx="1182413"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6B768B31-68C2-4281-9F7D-F7CA96F29747}" type="TxLink">
              <a:rPr lang="en-US" sz="1800" b="1" i="0" u="none" strike="noStrike">
                <a:solidFill>
                  <a:srgbClr val="7030A0"/>
                </a:solidFill>
                <a:latin typeface="Calibri"/>
                <a:ea typeface="Calibri"/>
                <a:cs typeface="Calibri"/>
              </a:rPr>
              <a:pPr algn="r"/>
              <a:t>2255550</a:t>
            </a:fld>
            <a:endParaRPr lang="en-US" sz="1600" b="1">
              <a:solidFill>
                <a:srgbClr val="7030A0"/>
              </a:solidFill>
            </a:endParaRPr>
          </a:p>
        </xdr:txBody>
      </xdr:sp>
    </xdr:grpSp>
    <xdr:clientData/>
  </xdr:twoCellAnchor>
  <xdr:twoCellAnchor>
    <xdr:from>
      <xdr:col>5</xdr:col>
      <xdr:colOff>411655</xdr:colOff>
      <xdr:row>3</xdr:row>
      <xdr:rowOff>43792</xdr:rowOff>
    </xdr:from>
    <xdr:to>
      <xdr:col>8</xdr:col>
      <xdr:colOff>140141</xdr:colOff>
      <xdr:row>6</xdr:row>
      <xdr:rowOff>192689</xdr:rowOff>
    </xdr:to>
    <xdr:grpSp>
      <xdr:nvGrpSpPr>
        <xdr:cNvPr id="31" name="Group 30">
          <a:extLst>
            <a:ext uri="{FF2B5EF4-FFF2-40B4-BE49-F238E27FC236}">
              <a16:creationId xmlns:a16="http://schemas.microsoft.com/office/drawing/2014/main" id="{BBEF91DD-2E2F-459B-B5F3-56381D869AEE}"/>
            </a:ext>
          </a:extLst>
        </xdr:cNvPr>
        <xdr:cNvGrpSpPr/>
      </xdr:nvGrpSpPr>
      <xdr:grpSpPr>
        <a:xfrm>
          <a:off x="3777155" y="653392"/>
          <a:ext cx="1747786" cy="758497"/>
          <a:chOff x="3783724" y="648137"/>
          <a:chExt cx="1751727" cy="753242"/>
        </a:xfrm>
      </xdr:grpSpPr>
      <xdr:grpSp>
        <xdr:nvGrpSpPr>
          <xdr:cNvPr id="24" name="Group 23">
            <a:extLst>
              <a:ext uri="{FF2B5EF4-FFF2-40B4-BE49-F238E27FC236}">
                <a16:creationId xmlns:a16="http://schemas.microsoft.com/office/drawing/2014/main" id="{7491BAD1-FA48-4389-9146-5494C523228A}"/>
              </a:ext>
            </a:extLst>
          </xdr:cNvPr>
          <xdr:cNvGrpSpPr/>
        </xdr:nvGrpSpPr>
        <xdr:grpSpPr>
          <a:xfrm>
            <a:off x="3783724" y="648137"/>
            <a:ext cx="1751727" cy="753242"/>
            <a:chOff x="3783724" y="648137"/>
            <a:chExt cx="1751727" cy="753242"/>
          </a:xfrm>
        </xdr:grpSpPr>
        <xdr:sp macro="" textlink="">
          <xdr:nvSpPr>
            <xdr:cNvPr id="17" name="Rectangle: Rounded Corners 16">
              <a:extLst>
                <a:ext uri="{FF2B5EF4-FFF2-40B4-BE49-F238E27FC236}">
                  <a16:creationId xmlns:a16="http://schemas.microsoft.com/office/drawing/2014/main" id="{DF90D43F-7FC1-474E-8CCD-D2A40DEDBFEE}"/>
                </a:ext>
              </a:extLst>
            </xdr:cNvPr>
            <xdr:cNvSpPr/>
          </xdr:nvSpPr>
          <xdr:spPr>
            <a:xfrm>
              <a:off x="3783724" y="648137"/>
              <a:ext cx="1751724" cy="7532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bg2">
                      <a:lumMod val="50000"/>
                    </a:schemeClr>
                  </a:solidFill>
                </a:rPr>
                <a:t>Transaction</a:t>
              </a:r>
            </a:p>
          </xdr:txBody>
        </xdr:sp>
        <xdr:sp macro="" textlink="Sheet2!$D$2">
          <xdr:nvSpPr>
            <xdr:cNvPr id="20" name="TextBox 19">
              <a:extLst>
                <a:ext uri="{FF2B5EF4-FFF2-40B4-BE49-F238E27FC236}">
                  <a16:creationId xmlns:a16="http://schemas.microsoft.com/office/drawing/2014/main" id="{5EFC6D12-E78A-4ED3-8698-C01F561A917E}"/>
                </a:ext>
              </a:extLst>
            </xdr:cNvPr>
            <xdr:cNvSpPr txBox="1"/>
          </xdr:nvSpPr>
          <xdr:spPr>
            <a:xfrm>
              <a:off x="4090276" y="998482"/>
              <a:ext cx="1445175" cy="297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66086AE9-A126-448F-80A4-6A2608BB09F4}" type="TxLink">
                <a:rPr lang="en-US" sz="1800" b="1" i="0" u="none" strike="noStrike">
                  <a:solidFill>
                    <a:srgbClr val="7030A0"/>
                  </a:solidFill>
                  <a:latin typeface="Calibri"/>
                  <a:ea typeface="Calibri"/>
                  <a:cs typeface="Calibri"/>
                </a:rPr>
                <a:pPr algn="r"/>
                <a:t>114113.51</a:t>
              </a:fld>
              <a:endParaRPr lang="en-US" sz="1600" b="1">
                <a:solidFill>
                  <a:srgbClr val="7030A0"/>
                </a:solidFill>
              </a:endParaRPr>
            </a:p>
          </xdr:txBody>
        </xdr:sp>
      </xdr:grpSp>
      <xdr:pic>
        <xdr:nvPicPr>
          <xdr:cNvPr id="30" name="Picture 29">
            <a:extLst>
              <a:ext uri="{FF2B5EF4-FFF2-40B4-BE49-F238E27FC236}">
                <a16:creationId xmlns:a16="http://schemas.microsoft.com/office/drawing/2014/main" id="{05C1ACF4-02C7-4D57-99D4-ED4A62D81F39}"/>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880069" y="774263"/>
            <a:ext cx="411653" cy="399391"/>
          </a:xfrm>
          <a:prstGeom prst="rect">
            <a:avLst/>
          </a:prstGeom>
        </xdr:spPr>
      </xdr:pic>
    </xdr:grpSp>
    <xdr:clientData/>
  </xdr:twoCellAnchor>
  <xdr:twoCellAnchor>
    <xdr:from>
      <xdr:col>11</xdr:col>
      <xdr:colOff>551793</xdr:colOff>
      <xdr:row>3</xdr:row>
      <xdr:rowOff>50274</xdr:rowOff>
    </xdr:from>
    <xdr:to>
      <xdr:col>14</xdr:col>
      <xdr:colOff>529941</xdr:colOff>
      <xdr:row>6</xdr:row>
      <xdr:rowOff>199171</xdr:rowOff>
    </xdr:to>
    <xdr:grpSp>
      <xdr:nvGrpSpPr>
        <xdr:cNvPr id="41" name="Group 40">
          <a:extLst>
            <a:ext uri="{FF2B5EF4-FFF2-40B4-BE49-F238E27FC236}">
              <a16:creationId xmlns:a16="http://schemas.microsoft.com/office/drawing/2014/main" id="{A1447C92-9234-4069-804B-BF089A0B8F3A}"/>
            </a:ext>
          </a:extLst>
        </xdr:cNvPr>
        <xdr:cNvGrpSpPr/>
      </xdr:nvGrpSpPr>
      <xdr:grpSpPr>
        <a:xfrm>
          <a:off x="7955893" y="659874"/>
          <a:ext cx="1997448" cy="758497"/>
          <a:chOff x="7961586" y="593309"/>
          <a:chExt cx="2001389" cy="753242"/>
        </a:xfrm>
      </xdr:grpSpPr>
      <xdr:grpSp>
        <xdr:nvGrpSpPr>
          <xdr:cNvPr id="32" name="Group 31">
            <a:extLst>
              <a:ext uri="{FF2B5EF4-FFF2-40B4-BE49-F238E27FC236}">
                <a16:creationId xmlns:a16="http://schemas.microsoft.com/office/drawing/2014/main" id="{A239A83E-7F85-403E-A073-454260D2462F}"/>
              </a:ext>
            </a:extLst>
          </xdr:cNvPr>
          <xdr:cNvGrpSpPr/>
        </xdr:nvGrpSpPr>
        <xdr:grpSpPr>
          <a:xfrm>
            <a:off x="7961586" y="593309"/>
            <a:ext cx="2001389" cy="753242"/>
            <a:chOff x="5859516" y="648138"/>
            <a:chExt cx="1794968" cy="753242"/>
          </a:xfrm>
        </xdr:grpSpPr>
        <xdr:sp macro="" textlink="">
          <xdr:nvSpPr>
            <xdr:cNvPr id="33" name="Rectangle: Rounded Corners 32">
              <a:extLst>
                <a:ext uri="{FF2B5EF4-FFF2-40B4-BE49-F238E27FC236}">
                  <a16:creationId xmlns:a16="http://schemas.microsoft.com/office/drawing/2014/main" id="{A2A46581-7883-4BD6-A232-59B6B20C2797}"/>
                </a:ext>
              </a:extLst>
            </xdr:cNvPr>
            <xdr:cNvSpPr/>
          </xdr:nvSpPr>
          <xdr:spPr>
            <a:xfrm>
              <a:off x="5859516" y="648138"/>
              <a:ext cx="1751724" cy="7532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bg2">
                      <a:lumMod val="50000"/>
                    </a:schemeClr>
                  </a:solidFill>
                </a:rPr>
                <a:t>$</a:t>
              </a:r>
            </a:p>
          </xdr:txBody>
        </xdr:sp>
        <xdr:sp macro="" textlink="Sheet2!$H$2">
          <xdr:nvSpPr>
            <xdr:cNvPr id="35" name="TextBox 34">
              <a:extLst>
                <a:ext uri="{FF2B5EF4-FFF2-40B4-BE49-F238E27FC236}">
                  <a16:creationId xmlns:a16="http://schemas.microsoft.com/office/drawing/2014/main" id="{E2817497-2957-416F-959B-DEA9AD06E23D}"/>
                </a:ext>
              </a:extLst>
            </xdr:cNvPr>
            <xdr:cNvSpPr txBox="1"/>
          </xdr:nvSpPr>
          <xdr:spPr>
            <a:xfrm>
              <a:off x="6322977" y="1016000"/>
              <a:ext cx="1331507"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56FB9DC1-D68B-4F7E-8EC6-C4B4F8E67FDA}" type="TxLink">
                <a:rPr lang="en-US" sz="1800" b="1" i="0" u="none" strike="noStrike">
                  <a:solidFill>
                    <a:srgbClr val="7030A0"/>
                  </a:solidFill>
                  <a:latin typeface="Calibri"/>
                  <a:ea typeface="Calibri"/>
                  <a:cs typeface="Calibri"/>
                </a:rPr>
                <a:pPr algn="r"/>
                <a:t>597639759.4</a:t>
              </a:fld>
              <a:endParaRPr lang="en-US" sz="2400" b="1">
                <a:solidFill>
                  <a:srgbClr val="7030A0"/>
                </a:solidFill>
              </a:endParaRPr>
            </a:p>
          </xdr:txBody>
        </xdr:sp>
      </xdr:grpSp>
      <xdr:pic>
        <xdr:nvPicPr>
          <xdr:cNvPr id="37" name="Picture 36">
            <a:extLst>
              <a:ext uri="{FF2B5EF4-FFF2-40B4-BE49-F238E27FC236}">
                <a16:creationId xmlns:a16="http://schemas.microsoft.com/office/drawing/2014/main" id="{15299DCE-E83C-4E45-BC90-3B838F2D67BE}"/>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066691" y="750505"/>
            <a:ext cx="394138" cy="394138"/>
          </a:xfrm>
          <a:prstGeom prst="rect">
            <a:avLst/>
          </a:prstGeom>
        </xdr:spPr>
      </xdr:pic>
    </xdr:grpSp>
    <xdr:clientData/>
  </xdr:twoCellAnchor>
  <xdr:twoCellAnchor>
    <xdr:from>
      <xdr:col>14</xdr:col>
      <xdr:colOff>648138</xdr:colOff>
      <xdr:row>3</xdr:row>
      <xdr:rowOff>43792</xdr:rowOff>
    </xdr:from>
    <xdr:to>
      <xdr:col>17</xdr:col>
      <xdr:colOff>626286</xdr:colOff>
      <xdr:row>6</xdr:row>
      <xdr:rowOff>192689</xdr:rowOff>
    </xdr:to>
    <xdr:grpSp>
      <xdr:nvGrpSpPr>
        <xdr:cNvPr id="44" name="Group 43">
          <a:extLst>
            <a:ext uri="{FF2B5EF4-FFF2-40B4-BE49-F238E27FC236}">
              <a16:creationId xmlns:a16="http://schemas.microsoft.com/office/drawing/2014/main" id="{70DE32B1-003B-4541-A1CD-D54C8BD46BDB}"/>
            </a:ext>
          </a:extLst>
        </xdr:cNvPr>
        <xdr:cNvGrpSpPr/>
      </xdr:nvGrpSpPr>
      <xdr:grpSpPr>
        <a:xfrm>
          <a:off x="10071538" y="653392"/>
          <a:ext cx="1997448" cy="758497"/>
          <a:chOff x="10089931" y="648137"/>
          <a:chExt cx="2001389" cy="753242"/>
        </a:xfrm>
      </xdr:grpSpPr>
      <xdr:grpSp>
        <xdr:nvGrpSpPr>
          <xdr:cNvPr id="38" name="Group 37">
            <a:extLst>
              <a:ext uri="{FF2B5EF4-FFF2-40B4-BE49-F238E27FC236}">
                <a16:creationId xmlns:a16="http://schemas.microsoft.com/office/drawing/2014/main" id="{F380C8EC-B8ED-4C90-BAA7-1A0975D16E87}"/>
              </a:ext>
            </a:extLst>
          </xdr:cNvPr>
          <xdr:cNvGrpSpPr/>
        </xdr:nvGrpSpPr>
        <xdr:grpSpPr>
          <a:xfrm>
            <a:off x="10089931" y="648137"/>
            <a:ext cx="2001389" cy="753242"/>
            <a:chOff x="5859516" y="648138"/>
            <a:chExt cx="1794968" cy="753242"/>
          </a:xfrm>
        </xdr:grpSpPr>
        <xdr:sp macro="" textlink="">
          <xdr:nvSpPr>
            <xdr:cNvPr id="39" name="Rectangle: Rounded Corners 38">
              <a:extLst>
                <a:ext uri="{FF2B5EF4-FFF2-40B4-BE49-F238E27FC236}">
                  <a16:creationId xmlns:a16="http://schemas.microsoft.com/office/drawing/2014/main" id="{E08AD85B-D614-4EB0-926D-6234CA333F0E}"/>
                </a:ext>
              </a:extLst>
            </xdr:cNvPr>
            <xdr:cNvSpPr/>
          </xdr:nvSpPr>
          <xdr:spPr>
            <a:xfrm>
              <a:off x="5859516" y="648138"/>
              <a:ext cx="1751724" cy="7532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bg2">
                      <a:lumMod val="50000"/>
                    </a:schemeClr>
                  </a:solidFill>
                </a:rPr>
                <a:t>$COGS</a:t>
              </a:r>
            </a:p>
          </xdr:txBody>
        </xdr:sp>
        <xdr:sp macro="" textlink="Sheet2!$J$2">
          <xdr:nvSpPr>
            <xdr:cNvPr id="40" name="TextBox 39">
              <a:extLst>
                <a:ext uri="{FF2B5EF4-FFF2-40B4-BE49-F238E27FC236}">
                  <a16:creationId xmlns:a16="http://schemas.microsoft.com/office/drawing/2014/main" id="{1EE3C64A-5C40-439A-BFD6-F103734DBE0C}"/>
                </a:ext>
              </a:extLst>
            </xdr:cNvPr>
            <xdr:cNvSpPr txBox="1"/>
          </xdr:nvSpPr>
          <xdr:spPr>
            <a:xfrm>
              <a:off x="6322977" y="1016000"/>
              <a:ext cx="1331507"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1F728218-EFCF-4F89-9216-1178C5DEF4C7}" type="TxLink">
                <a:rPr lang="en-US" sz="1800" b="1" i="0" u="none" strike="noStrike">
                  <a:solidFill>
                    <a:srgbClr val="7030A0"/>
                  </a:solidFill>
                  <a:latin typeface="Calibri"/>
                  <a:ea typeface="Calibri"/>
                  <a:cs typeface="Calibri"/>
                </a:rPr>
                <a:pPr algn="r"/>
                <a:t>422400564.6</a:t>
              </a:fld>
              <a:endParaRPr lang="en-US" sz="3600" b="1">
                <a:solidFill>
                  <a:srgbClr val="7030A0"/>
                </a:solidFill>
              </a:endParaRPr>
            </a:p>
          </xdr:txBody>
        </xdr:sp>
      </xdr:grpSp>
      <xdr:pic>
        <xdr:nvPicPr>
          <xdr:cNvPr id="43" name="Picture 42">
            <a:extLst>
              <a:ext uri="{FF2B5EF4-FFF2-40B4-BE49-F238E27FC236}">
                <a16:creationId xmlns:a16="http://schemas.microsoft.com/office/drawing/2014/main" id="{443E0F29-C034-4049-BF53-3AC5361D7038}"/>
              </a:ext>
            </a:extLst>
          </xdr:cNvPr>
          <xdr:cNvPicPr>
            <a:picLocks noChangeAspect="1"/>
          </xdr:cNvPicPr>
        </xdr:nvPicPr>
        <xdr:blipFill>
          <a:blip xmlns:r="http://schemas.openxmlformats.org/officeDocument/2006/relationships" r:embed="rId8" cstate="print">
            <a:extLst>
              <a:ext uri="{BEBA8EAE-BF5A-486C-A8C5-ECC9F3942E4B}">
                <a14:imgProps xmlns:a14="http://schemas.microsoft.com/office/drawing/2010/main">
                  <a14:imgLayer r:embed="rId9">
                    <a14:imgEffect>
                      <a14:backgroundRemoval t="10000" b="90000" l="10000" r="90000"/>
                    </a14:imgEffect>
                  </a14:imgLayer>
                </a14:imgProps>
              </a:ext>
              <a:ext uri="{28A0092B-C50C-407E-A947-70E740481C1C}">
                <a14:useLocalDpi xmlns:a14="http://schemas.microsoft.com/office/drawing/2010/main" val="0"/>
              </a:ext>
            </a:extLst>
          </a:blip>
          <a:stretch>
            <a:fillRect/>
          </a:stretch>
        </xdr:blipFill>
        <xdr:spPr>
          <a:xfrm>
            <a:off x="10151243" y="709447"/>
            <a:ext cx="613102" cy="630622"/>
          </a:xfrm>
          <a:prstGeom prst="rect">
            <a:avLst/>
          </a:prstGeom>
        </xdr:spPr>
      </xdr:pic>
    </xdr:grpSp>
    <xdr:clientData/>
  </xdr:twoCellAnchor>
  <xdr:twoCellAnchor>
    <xdr:from>
      <xdr:col>18</xdr:col>
      <xdr:colOff>70068</xdr:colOff>
      <xdr:row>3</xdr:row>
      <xdr:rowOff>43793</xdr:rowOff>
    </xdr:from>
    <xdr:to>
      <xdr:col>21</xdr:col>
      <xdr:colOff>48215</xdr:colOff>
      <xdr:row>6</xdr:row>
      <xdr:rowOff>192690</xdr:rowOff>
    </xdr:to>
    <xdr:grpSp>
      <xdr:nvGrpSpPr>
        <xdr:cNvPr id="46" name="Group 45">
          <a:extLst>
            <a:ext uri="{FF2B5EF4-FFF2-40B4-BE49-F238E27FC236}">
              <a16:creationId xmlns:a16="http://schemas.microsoft.com/office/drawing/2014/main" id="{2FC1F94F-2AB0-4F43-9ADA-4E0765250B78}"/>
            </a:ext>
          </a:extLst>
        </xdr:cNvPr>
        <xdr:cNvGrpSpPr/>
      </xdr:nvGrpSpPr>
      <xdr:grpSpPr>
        <a:xfrm>
          <a:off x="12185868" y="653393"/>
          <a:ext cx="1997447" cy="758497"/>
          <a:chOff x="5859516" y="648138"/>
          <a:chExt cx="1794968" cy="753242"/>
        </a:xfrm>
      </xdr:grpSpPr>
      <xdr:sp macro="" textlink="">
        <xdr:nvSpPr>
          <xdr:cNvPr id="48" name="Rectangle: Rounded Corners 47">
            <a:extLst>
              <a:ext uri="{FF2B5EF4-FFF2-40B4-BE49-F238E27FC236}">
                <a16:creationId xmlns:a16="http://schemas.microsoft.com/office/drawing/2014/main" id="{353995A3-01AB-4D67-9530-9D2A64E54D07}"/>
              </a:ext>
            </a:extLst>
          </xdr:cNvPr>
          <xdr:cNvSpPr/>
        </xdr:nvSpPr>
        <xdr:spPr>
          <a:xfrm>
            <a:off x="5859516" y="648138"/>
            <a:ext cx="1751724" cy="753242"/>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US" sz="1400" b="1">
                <a:solidFill>
                  <a:schemeClr val="bg2">
                    <a:lumMod val="50000"/>
                  </a:schemeClr>
                </a:solidFill>
              </a:rPr>
              <a:t>$Profit</a:t>
            </a:r>
          </a:p>
        </xdr:txBody>
      </xdr:sp>
      <xdr:sp macro="" textlink="Sheet2!$L$2">
        <xdr:nvSpPr>
          <xdr:cNvPr id="49" name="TextBox 48">
            <a:extLst>
              <a:ext uri="{FF2B5EF4-FFF2-40B4-BE49-F238E27FC236}">
                <a16:creationId xmlns:a16="http://schemas.microsoft.com/office/drawing/2014/main" id="{66471E22-2D23-46D5-BAE7-D4D99492205C}"/>
              </a:ext>
            </a:extLst>
          </xdr:cNvPr>
          <xdr:cNvSpPr txBox="1"/>
        </xdr:nvSpPr>
        <xdr:spPr>
          <a:xfrm>
            <a:off x="6322977" y="1016000"/>
            <a:ext cx="1331507" cy="315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fld id="{DBEC2E94-57D7-4846-909E-FACC9E466F52}" type="TxLink">
              <a:rPr lang="en-US" sz="1800" b="1" i="0" u="none" strike="noStrike">
                <a:solidFill>
                  <a:srgbClr val="7030A0"/>
                </a:solidFill>
                <a:latin typeface="Calibri"/>
                <a:ea typeface="Calibri"/>
                <a:cs typeface="Calibri"/>
              </a:rPr>
              <a:pPr algn="r"/>
              <a:t>175239194.9</a:t>
            </a:fld>
            <a:endParaRPr lang="en-US" sz="4800" b="1">
              <a:solidFill>
                <a:srgbClr val="7030A0"/>
              </a:solidFill>
            </a:endParaRPr>
          </a:p>
        </xdr:txBody>
      </xdr:sp>
    </xdr:grpSp>
    <xdr:clientData/>
  </xdr:twoCellAnchor>
  <xdr:twoCellAnchor editAs="oneCell">
    <xdr:from>
      <xdr:col>18</xdr:col>
      <xdr:colOff>166414</xdr:colOff>
      <xdr:row>3</xdr:row>
      <xdr:rowOff>148827</xdr:rowOff>
    </xdr:from>
    <xdr:to>
      <xdr:col>18</xdr:col>
      <xdr:colOff>630621</xdr:colOff>
      <xdr:row>6</xdr:row>
      <xdr:rowOff>17447</xdr:rowOff>
    </xdr:to>
    <xdr:pic>
      <xdr:nvPicPr>
        <xdr:cNvPr id="51" name="Picture 50">
          <a:extLst>
            <a:ext uri="{FF2B5EF4-FFF2-40B4-BE49-F238E27FC236}">
              <a16:creationId xmlns:a16="http://schemas.microsoft.com/office/drawing/2014/main" id="{BEB84E4F-ECCF-49BC-ABDF-72C48EFE3711}"/>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305862" y="753172"/>
          <a:ext cx="464207" cy="472965"/>
        </a:xfrm>
        <a:prstGeom prst="rect">
          <a:avLst/>
        </a:prstGeom>
      </xdr:spPr>
    </xdr:pic>
    <xdr:clientData/>
  </xdr:twoCellAnchor>
  <xdr:twoCellAnchor editAs="oneCell">
    <xdr:from>
      <xdr:col>0</xdr:col>
      <xdr:colOff>61310</xdr:colOff>
      <xdr:row>7</xdr:row>
      <xdr:rowOff>105104</xdr:rowOff>
    </xdr:from>
    <xdr:to>
      <xdr:col>2</xdr:col>
      <xdr:colOff>541282</xdr:colOff>
      <xdr:row>22</xdr:row>
      <xdr:rowOff>181851</xdr:rowOff>
    </xdr:to>
    <mc:AlternateContent xmlns:mc="http://schemas.openxmlformats.org/markup-compatibility/2006" xmlns:a14="http://schemas.microsoft.com/office/drawing/2010/main">
      <mc:Choice Requires="a14">
        <xdr:graphicFrame macro="">
          <xdr:nvGraphicFramePr>
            <xdr:cNvPr id="52" name="Country">
              <a:extLst>
                <a:ext uri="{FF2B5EF4-FFF2-40B4-BE49-F238E27FC236}">
                  <a16:creationId xmlns:a16="http://schemas.microsoft.com/office/drawing/2014/main" id="{ED370A3C-D1C8-432B-81CB-A1D615CC091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10" y="1515242"/>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78827</xdr:colOff>
      <xdr:row>23</xdr:row>
      <xdr:rowOff>131380</xdr:rowOff>
    </xdr:from>
    <xdr:to>
      <xdr:col>2</xdr:col>
      <xdr:colOff>558799</xdr:colOff>
      <xdr:row>37</xdr:row>
      <xdr:rowOff>6679</xdr:rowOff>
    </xdr:to>
    <mc:AlternateContent xmlns:mc="http://schemas.openxmlformats.org/markup-compatibility/2006" xmlns:a14="http://schemas.microsoft.com/office/drawing/2010/main">
      <mc:Choice Requires="a14">
        <xdr:graphicFrame macro="">
          <xdr:nvGraphicFramePr>
            <xdr:cNvPr id="53" name="Year">
              <a:extLst>
                <a:ext uri="{FF2B5EF4-FFF2-40B4-BE49-F238E27FC236}">
                  <a16:creationId xmlns:a16="http://schemas.microsoft.com/office/drawing/2014/main" id="{0DD3BC33-2076-45C1-B4B0-D6C40F24DAA6}"/>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8827" y="4361794"/>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78828</xdr:colOff>
      <xdr:row>37</xdr:row>
      <xdr:rowOff>148897</xdr:rowOff>
    </xdr:from>
    <xdr:to>
      <xdr:col>2</xdr:col>
      <xdr:colOff>558800</xdr:colOff>
      <xdr:row>43</xdr:row>
      <xdr:rowOff>127001</xdr:rowOff>
    </xdr:to>
    <mc:AlternateContent xmlns:mc="http://schemas.openxmlformats.org/markup-compatibility/2006" xmlns:a14="http://schemas.microsoft.com/office/drawing/2010/main">
      <mc:Choice Requires="a14">
        <xdr:graphicFrame macro="">
          <xdr:nvGraphicFramePr>
            <xdr:cNvPr id="54" name="Quarter">
              <a:extLst>
                <a:ext uri="{FF2B5EF4-FFF2-40B4-BE49-F238E27FC236}">
                  <a16:creationId xmlns:a16="http://schemas.microsoft.com/office/drawing/2014/main" id="{3E3FFC2E-CC7E-454F-AC3A-24A7FCFC9B8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78828" y="7199586"/>
              <a:ext cx="1828800" cy="17079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280276</xdr:colOff>
      <xdr:row>7</xdr:row>
      <xdr:rowOff>122621</xdr:rowOff>
    </xdr:from>
    <xdr:to>
      <xdr:col>11</xdr:col>
      <xdr:colOff>420414</xdr:colOff>
      <xdr:row>28</xdr:row>
      <xdr:rowOff>166414</xdr:rowOff>
    </xdr:to>
    <xdr:graphicFrame macro="">
      <xdr:nvGraphicFramePr>
        <xdr:cNvPr id="42" name="Chart 41">
          <a:extLst>
            <a:ext uri="{FF2B5EF4-FFF2-40B4-BE49-F238E27FC236}">
              <a16:creationId xmlns:a16="http://schemas.microsoft.com/office/drawing/2014/main" id="{69929999-1364-450F-BC73-7F865505E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534276</xdr:colOff>
      <xdr:row>7</xdr:row>
      <xdr:rowOff>135916</xdr:rowOff>
    </xdr:from>
    <xdr:to>
      <xdr:col>15</xdr:col>
      <xdr:colOff>105103</xdr:colOff>
      <xdr:row>50</xdr:row>
      <xdr:rowOff>181753</xdr:rowOff>
    </xdr:to>
    <xdr:sp macro="" textlink="">
      <xdr:nvSpPr>
        <xdr:cNvPr id="9" name="Rectangle 8">
          <a:extLst>
            <a:ext uri="{FF2B5EF4-FFF2-40B4-BE49-F238E27FC236}">
              <a16:creationId xmlns:a16="http://schemas.microsoft.com/office/drawing/2014/main" id="{45106D99-8F1D-47E3-BFF3-95C4697A2716}"/>
            </a:ext>
          </a:extLst>
        </xdr:cNvPr>
        <xdr:cNvSpPr/>
      </xdr:nvSpPr>
      <xdr:spPr>
        <a:xfrm>
          <a:off x="7882879" y="1524217"/>
          <a:ext cx="2243046" cy="81773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621862</xdr:colOff>
      <xdr:row>8</xdr:row>
      <xdr:rowOff>105104</xdr:rowOff>
    </xdr:from>
    <xdr:to>
      <xdr:col>15</xdr:col>
      <xdr:colOff>0</xdr:colOff>
      <xdr:row>12</xdr:row>
      <xdr:rowOff>157655</xdr:rowOff>
    </xdr:to>
    <xdr:sp macro="" textlink="">
      <xdr:nvSpPr>
        <xdr:cNvPr id="12" name="Rectangle 11">
          <a:extLst>
            <a:ext uri="{FF2B5EF4-FFF2-40B4-BE49-F238E27FC236}">
              <a16:creationId xmlns:a16="http://schemas.microsoft.com/office/drawing/2014/main" id="{099A29B8-2E2C-40F9-BD97-26E6678D8C04}"/>
            </a:ext>
          </a:extLst>
        </xdr:cNvPr>
        <xdr:cNvSpPr/>
      </xdr:nvSpPr>
      <xdr:spPr>
        <a:xfrm>
          <a:off x="8040414" y="1716690"/>
          <a:ext cx="2075793" cy="85834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bg2">
                  <a:lumMod val="50000"/>
                </a:schemeClr>
              </a:solidFill>
              <a:latin typeface="Times New Roman" panose="02020603050405020304" pitchFamily="18" charset="0"/>
              <a:cs typeface="Times New Roman" panose="02020603050405020304" pitchFamily="18" charset="0"/>
            </a:rPr>
            <a:t>Total Location</a:t>
          </a:r>
        </a:p>
        <a:p>
          <a:pPr algn="ctr"/>
          <a:r>
            <a:rPr lang="en-US" sz="3600" b="1">
              <a:solidFill>
                <a:schemeClr val="bg2">
                  <a:lumMod val="50000"/>
                </a:schemeClr>
              </a:solidFill>
              <a:latin typeface="Times New Roman" panose="02020603050405020304" pitchFamily="18" charset="0"/>
              <a:cs typeface="Times New Roman" panose="02020603050405020304" pitchFamily="18" charset="0"/>
            </a:rPr>
            <a:t>185</a:t>
          </a:r>
        </a:p>
      </xdr:txBody>
    </xdr:sp>
    <xdr:clientData/>
  </xdr:twoCellAnchor>
  <xdr:twoCellAnchor>
    <xdr:from>
      <xdr:col>11</xdr:col>
      <xdr:colOff>525517</xdr:colOff>
      <xdr:row>12</xdr:row>
      <xdr:rowOff>105104</xdr:rowOff>
    </xdr:from>
    <xdr:to>
      <xdr:col>15</xdr:col>
      <xdr:colOff>105103</xdr:colOff>
      <xdr:row>12</xdr:row>
      <xdr:rowOff>113862</xdr:rowOff>
    </xdr:to>
    <xdr:cxnSp macro="">
      <xdr:nvCxnSpPr>
        <xdr:cNvPr id="14" name="Straight Connector 13">
          <a:extLst>
            <a:ext uri="{FF2B5EF4-FFF2-40B4-BE49-F238E27FC236}">
              <a16:creationId xmlns:a16="http://schemas.microsoft.com/office/drawing/2014/main" id="{B4EFF4E1-8087-4B21-AD1F-719DDEA955A3}"/>
            </a:ext>
          </a:extLst>
        </xdr:cNvPr>
        <xdr:cNvCxnSpPr/>
      </xdr:nvCxnSpPr>
      <xdr:spPr>
        <a:xfrm>
          <a:off x="7944069" y="2522483"/>
          <a:ext cx="2277241" cy="8758"/>
        </a:xfrm>
        <a:prstGeom prst="line">
          <a:avLst/>
        </a:prstGeom>
        <a:ln w="38100">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595586</xdr:colOff>
      <xdr:row>13</xdr:row>
      <xdr:rowOff>105104</xdr:rowOff>
    </xdr:from>
    <xdr:to>
      <xdr:col>15</xdr:col>
      <xdr:colOff>43793</xdr:colOff>
      <xdr:row>20</xdr:row>
      <xdr:rowOff>183932</xdr:rowOff>
    </xdr:to>
    <xdr:sp macro="" textlink="">
      <xdr:nvSpPr>
        <xdr:cNvPr id="28" name="Rectangle 27">
          <a:extLst>
            <a:ext uri="{FF2B5EF4-FFF2-40B4-BE49-F238E27FC236}">
              <a16:creationId xmlns:a16="http://schemas.microsoft.com/office/drawing/2014/main" id="{CC731A36-F3BD-44E7-9383-BD7EFD6DB562}"/>
            </a:ext>
          </a:extLst>
        </xdr:cNvPr>
        <xdr:cNvSpPr/>
      </xdr:nvSpPr>
      <xdr:spPr>
        <a:xfrm>
          <a:off x="8014138" y="2723932"/>
          <a:ext cx="2145862" cy="10860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bg2">
                  <a:lumMod val="50000"/>
                </a:schemeClr>
              </a:solidFill>
              <a:latin typeface="Times New Roman" panose="02020603050405020304" pitchFamily="18" charset="0"/>
              <a:cs typeface="Times New Roman" panose="02020603050405020304" pitchFamily="18" charset="0"/>
            </a:rPr>
            <a:t>Order Analysis</a:t>
          </a:r>
        </a:p>
        <a:p>
          <a:pPr algn="ctr"/>
          <a:endParaRPr lang="en-US" sz="1800" b="1">
            <a:solidFill>
              <a:schemeClr val="bg2">
                <a:lumMod val="50000"/>
              </a:schemeClr>
            </a:solidFill>
            <a:latin typeface="Times New Roman" panose="02020603050405020304" pitchFamily="18" charset="0"/>
            <a:cs typeface="Times New Roman" panose="02020603050405020304" pitchFamily="18" charset="0"/>
          </a:endParaRPr>
        </a:p>
        <a:p>
          <a:pPr algn="ctr"/>
          <a:r>
            <a:rPr lang="en-US" sz="1600" b="0">
              <a:solidFill>
                <a:schemeClr val="tx1"/>
              </a:solidFill>
              <a:latin typeface="Times New Roman" panose="02020603050405020304" pitchFamily="18" charset="0"/>
              <a:cs typeface="Times New Roman" panose="02020603050405020304" pitchFamily="18" charset="0"/>
            </a:rPr>
            <a:t>Shipping interval to customer</a:t>
          </a:r>
        </a:p>
      </xdr:txBody>
    </xdr:sp>
    <xdr:clientData/>
  </xdr:twoCellAnchor>
  <xdr:twoCellAnchor>
    <xdr:from>
      <xdr:col>12</xdr:col>
      <xdr:colOff>297793</xdr:colOff>
      <xdr:row>20</xdr:row>
      <xdr:rowOff>183930</xdr:rowOff>
    </xdr:from>
    <xdr:to>
      <xdr:col>14</xdr:col>
      <xdr:colOff>341586</xdr:colOff>
      <xdr:row>22</xdr:row>
      <xdr:rowOff>157655</xdr:rowOff>
    </xdr:to>
    <xdr:sp macro="" textlink="">
      <xdr:nvSpPr>
        <xdr:cNvPr id="29" name="Isosceles Triangle 28">
          <a:extLst>
            <a:ext uri="{FF2B5EF4-FFF2-40B4-BE49-F238E27FC236}">
              <a16:creationId xmlns:a16="http://schemas.microsoft.com/office/drawing/2014/main" id="{5D2E6CBE-9483-4991-B01B-05E6E0549228}"/>
            </a:ext>
          </a:extLst>
        </xdr:cNvPr>
        <xdr:cNvSpPr/>
      </xdr:nvSpPr>
      <xdr:spPr>
        <a:xfrm>
          <a:off x="8390759" y="3809999"/>
          <a:ext cx="1392620" cy="376622"/>
        </a:xfrm>
        <a:prstGeom prst="triangle">
          <a:avLst/>
        </a:prstGeom>
        <a:solidFill>
          <a:schemeClr val="bg2">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647700</xdr:colOff>
      <xdr:row>24</xdr:row>
      <xdr:rowOff>7310</xdr:rowOff>
    </xdr:from>
    <xdr:to>
      <xdr:col>15</xdr:col>
      <xdr:colOff>90290</xdr:colOff>
      <xdr:row>35</xdr:row>
      <xdr:rowOff>81279</xdr:rowOff>
    </xdr:to>
    <xdr:graphicFrame macro="">
      <xdr:nvGraphicFramePr>
        <xdr:cNvPr id="56" name="Chart 55">
          <a:extLst>
            <a:ext uri="{FF2B5EF4-FFF2-40B4-BE49-F238E27FC236}">
              <a16:creationId xmlns:a16="http://schemas.microsoft.com/office/drawing/2014/main" id="{D98C822E-5FCF-44DF-BAA6-7F00874BE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0</xdr:col>
      <xdr:colOff>16933</xdr:colOff>
      <xdr:row>44</xdr:row>
      <xdr:rowOff>67734</xdr:rowOff>
    </xdr:from>
    <xdr:to>
      <xdr:col>2</xdr:col>
      <xdr:colOff>626534</xdr:colOff>
      <xdr:row>51</xdr:row>
      <xdr:rowOff>30480</xdr:rowOff>
    </xdr:to>
    <mc:AlternateContent xmlns:mc="http://schemas.openxmlformats.org/markup-compatibility/2006">
      <mc:Choice xmlns:a14="http://schemas.microsoft.com/office/drawing/2010/main" Requires="a14">
        <xdr:graphicFrame macro="">
          <xdr:nvGraphicFramePr>
            <xdr:cNvPr id="55" name="Month">
              <a:extLst>
                <a:ext uri="{FF2B5EF4-FFF2-40B4-BE49-F238E27FC236}">
                  <a16:creationId xmlns:a16="http://schemas.microsoft.com/office/drawing/2014/main" id="{6CD32F04-D87F-430F-BCE2-C17AAFA5634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6933" y="8602134"/>
              <a:ext cx="1955801" cy="13851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541867</xdr:colOff>
      <xdr:row>35</xdr:row>
      <xdr:rowOff>160058</xdr:rowOff>
    </xdr:from>
    <xdr:to>
      <xdr:col>15</xdr:col>
      <xdr:colOff>42334</xdr:colOff>
      <xdr:row>40</xdr:row>
      <xdr:rowOff>16125</xdr:rowOff>
    </xdr:to>
    <xdr:sp macro="" textlink="">
      <xdr:nvSpPr>
        <xdr:cNvPr id="13" name="TextBox 12">
          <a:extLst>
            <a:ext uri="{FF2B5EF4-FFF2-40B4-BE49-F238E27FC236}">
              <a16:creationId xmlns:a16="http://schemas.microsoft.com/office/drawing/2014/main" id="{1A3EDD26-8D66-460E-94E5-3C97EFD46424}"/>
            </a:ext>
          </a:extLst>
        </xdr:cNvPr>
        <xdr:cNvSpPr txBox="1"/>
      </xdr:nvSpPr>
      <xdr:spPr>
        <a:xfrm>
          <a:off x="7945967" y="6865658"/>
          <a:ext cx="2192867" cy="872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2">
                  <a:lumMod val="50000"/>
                </a:schemeClr>
              </a:solidFill>
              <a:latin typeface="Times New Roman" panose="02020603050405020304" pitchFamily="18" charset="0"/>
              <a:cs typeface="Times New Roman" panose="02020603050405020304" pitchFamily="18" charset="0"/>
            </a:rPr>
            <a:t>Thi</a:t>
          </a:r>
          <a:r>
            <a:rPr lang="en-US" sz="1400" b="1" baseline="0">
              <a:solidFill>
                <a:schemeClr val="bg2">
                  <a:lumMod val="50000"/>
                </a:schemeClr>
              </a:solidFill>
              <a:latin typeface="Times New Roman" panose="02020603050405020304" pitchFamily="18" charset="0"/>
              <a:cs typeface="Times New Roman" panose="02020603050405020304" pitchFamily="18" charset="0"/>
            </a:rPr>
            <a:t>s Chart can be used for both last 1 month and 2 Months using Slicers.</a:t>
          </a:r>
          <a:endParaRPr lang="en-US" sz="1400" b="1">
            <a:solidFill>
              <a:schemeClr val="bg2">
                <a:lumMod val="50000"/>
              </a:schemeClr>
            </a:solidFill>
            <a:latin typeface="Times New Roman" panose="02020603050405020304" pitchFamily="18" charset="0"/>
            <a:cs typeface="Times New Roman" panose="02020603050405020304" pitchFamily="18"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shboardExcel(21-6-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 Tables"/>
      <sheetName val="Dashboard"/>
      <sheetName val="Data"/>
    </sheetNames>
    <sheetDataSet>
      <sheetData sheetId="0">
        <row r="75">
          <cell r="A75" t="str">
            <v>May</v>
          </cell>
          <cell r="B75">
            <v>33577516.850000001</v>
          </cell>
        </row>
        <row r="76">
          <cell r="A76" t="str">
            <v>Grand Total</v>
          </cell>
          <cell r="B76">
            <v>210502782.59999999</v>
          </cell>
        </row>
        <row r="80">
          <cell r="B80">
            <v>28797109.869999997</v>
          </cell>
        </row>
        <row r="84">
          <cell r="B84">
            <v>6128794.959999999</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1.946414583334" createdVersion="6" refreshedVersion="6" minRefreshableVersion="3" recordCount="499" xr:uid="{317B39A9-55BF-423A-878E-925F02DC09A8}">
  <cacheSource type="worksheet">
    <worksheetSource name="Table1"/>
  </cacheSource>
  <cacheFields count="21">
    <cacheField name="Region" numFmtId="0">
      <sharedItems count="7">
        <s v="Sub-Saharan Africa"/>
        <s v="Middle East and North Africa"/>
        <s v="Australia and Oceania"/>
        <s v="Europe"/>
        <s v="Asia"/>
        <s v="Central America and the Caribbean"/>
        <s v="North America"/>
      </sharedItems>
    </cacheField>
    <cacheField name="Country" numFmtId="0">
      <sharedItems count="172">
        <s v="South Africa"/>
        <s v="Morocco"/>
        <s v="Papua New Guinea"/>
        <s v="Djibouti"/>
        <s v="Slovakia"/>
        <s v="Sri Lanka"/>
        <s v="Seychelles "/>
        <s v="Tanzania"/>
        <s v="Ghana"/>
        <s v="Taiwan"/>
        <s v="Algeria"/>
        <s v="Singapore"/>
        <s v="Vietnam"/>
        <s v="Uganda"/>
        <s v="Zimbabwe"/>
        <s v="Ethiopia"/>
        <s v="France"/>
        <s v="The Bahamas"/>
        <s v="Haiti"/>
        <s v="Nicaragua"/>
        <s v="Turkmenistan"/>
        <s v="United Kingdom"/>
        <s v="Dominican Republic"/>
        <s v="China"/>
        <s v="Kuwait"/>
        <s v="United Arab Emirates"/>
        <s v="Estonia"/>
        <s v="Malaysia"/>
        <s v="Vanuatu"/>
        <s v="India"/>
        <s v="Samoa "/>
        <s v="Kazakhstan"/>
        <s v="Czech Republic"/>
        <s v="Belgium"/>
        <s v="Finland"/>
        <s v="Oman"/>
        <s v="Dominica"/>
        <s v="Serbia"/>
        <s v="Sao Tome and Principe"/>
        <s v="Brunei"/>
        <s v="Israel"/>
        <s v="Solomon Islands"/>
        <s v="Togo"/>
        <s v="Mauritius "/>
        <s v="Canada"/>
        <s v="Lebanon"/>
        <s v="South Korea"/>
        <s v="Indonesia"/>
        <s v="Antigua and Barbuda "/>
        <s v="Tunisia "/>
        <s v="Thailand"/>
        <s v="Nepal"/>
        <s v="Montenegro"/>
        <s v="Greece"/>
        <s v="Monaco"/>
        <s v="Albania"/>
        <s v="Saint Lucia"/>
        <s v="Italy"/>
        <s v="Switzerland"/>
        <s v="Netherlands"/>
        <s v="Sweden"/>
        <s v="Burundi"/>
        <s v="Iceland"/>
        <s v="Rwanda"/>
        <s v="Japan"/>
        <s v="Romania"/>
        <s v="Belize"/>
        <s v="Egypt"/>
        <s v="Tonga"/>
        <s v="East Timor"/>
        <s v="The Gambia"/>
        <s v="Mali"/>
        <s v="Moldova "/>
        <s v="Pakistan"/>
        <s v="Madagascar"/>
        <s v="United States of America"/>
        <s v="Democratic Republic of the Congo"/>
        <s v="New Zealand"/>
        <s v="Liberia"/>
        <s v="Malawi"/>
        <s v="Equatorial Guinea"/>
        <s v="El Salvador"/>
        <s v="Greenland"/>
        <s v="Myanmar"/>
        <s v="Costa Rica"/>
        <s v="Armenia"/>
        <s v="Somalia"/>
        <s v="Kenya"/>
        <s v="Zambia"/>
        <s v="Marshall Islands"/>
        <s v="Syria"/>
        <s v="Niger"/>
        <s v="Mongolia"/>
        <s v="Sierra Leone"/>
        <s v="Cape Verde"/>
        <s v="Denmark"/>
        <s v="Saint Kitts and Nevis "/>
        <s v="Saudi Arabia"/>
        <s v="Bulgaria"/>
        <s v="Sudan"/>
        <s v="Yemen"/>
        <s v="Cambodia"/>
        <s v="Trinidad and Tobago"/>
        <s v="Central African Republic"/>
        <s v="Latvia"/>
        <s v="Grenada"/>
        <s v="Portugal"/>
        <s v="Bahrain"/>
        <s v="Cameroon"/>
        <s v="Bhutan"/>
        <s v="Georgia"/>
        <s v="Kiribati"/>
        <s v="Croatia"/>
        <s v="Turkey"/>
        <s v="Iraq"/>
        <s v="Comoros"/>
        <s v="Uzbekistan"/>
        <s v="Tuvalu"/>
        <s v="Gabon"/>
        <s v="Hungary"/>
        <s v="Jordan"/>
        <s v="Andorra"/>
        <s v="Luxembourg"/>
        <s v="Guinea-Bissau"/>
        <s v="Bangladesh"/>
        <s v="Laos"/>
        <s v="Nigeria"/>
        <s v="Germany"/>
        <s v="Jamaica"/>
        <s v="Botswana"/>
        <s v="Vatican City"/>
        <s v="Panama"/>
        <s v="Namibia"/>
        <s v="Ireland"/>
        <s v="Federated States of Micronesia"/>
        <s v="Poland"/>
        <s v="Kosovo"/>
        <s v="Palau"/>
        <s v="Angola"/>
        <s v="Benin"/>
        <s v="Mexico"/>
        <s v="Malta"/>
        <s v="Iran"/>
        <s v="Mauritania"/>
        <s v="Saint Vincent and the Grenadines"/>
        <s v="Guatemala"/>
        <s v="Lesotho"/>
        <s v="Mozambique"/>
        <s v="North Korea"/>
        <s v="Kyrgyzstan"/>
        <s v="Belarus"/>
        <s v="Liechtenstein"/>
        <s v="Burkina Faso"/>
        <s v="Australia"/>
        <s v="Macedonia"/>
        <s v="Bosnia and Herzegovina"/>
        <s v="Barbados"/>
        <s v="Senegal"/>
        <s v="Tajikistan"/>
        <s v="South Sudan"/>
        <s v="Cuba"/>
        <s v="Russia"/>
        <s v="Swaziland"/>
        <s v="Azerbaijan"/>
        <s v="Cote d'Ivoire"/>
        <s v="Austria"/>
        <s v="Chad"/>
        <s v="Libya"/>
        <s v="Norway"/>
        <s v="Afghanistan"/>
        <s v="Lithuania"/>
        <s v="Eritrea"/>
      </sharedItems>
    </cacheField>
    <cacheField name="Item Type" numFmtId="0">
      <sharedItems count="12">
        <s v="Fruits"/>
        <s v="Clothes"/>
        <s v="Meat"/>
        <s v="Beverages"/>
        <s v="Office Supplies"/>
        <s v="Cosmetics"/>
        <s v="Snacks"/>
        <s v="Personal Care"/>
        <s v="Household"/>
        <s v="Vegetables"/>
        <s v="Baby Food"/>
        <s v="Cereal"/>
      </sharedItems>
    </cacheField>
    <cacheField name="Sales Channel" numFmtId="0">
      <sharedItems count="2">
        <s v="Offline"/>
        <s v="Online"/>
      </sharedItems>
    </cacheField>
    <cacheField name="Order Priority" numFmtId="0">
      <sharedItems/>
    </cacheField>
    <cacheField name="Order Date" numFmtId="14">
      <sharedItems containsSemiMixedTypes="0" containsNonDate="0" containsDate="1" containsString="0" minDate="2010-01-02T00:00:00" maxDate="2017-07-23T00:00:00" count="458">
        <d v="2012-07-27T00:00:00"/>
        <d v="2013-09-14T00:00:00"/>
        <d v="2015-05-15T00:00:00"/>
        <d v="2017-05-17T00:00:00"/>
        <d v="2016-10-26T00:00:00"/>
        <d v="2011-11-07T00:00:00"/>
        <d v="2013-01-18T00:00:00"/>
        <d v="2016-11-30T00:00:00"/>
        <d v="2017-03-23T00:00:00"/>
        <d v="2016-05-23T00:00:00"/>
        <d v="2014-02-09T00:00:00"/>
        <d v="2011-02-18T00:00:00"/>
        <d v="2013-01-28T00:00:00"/>
        <d v="2011-06-20T00:00:00"/>
        <d v="2010-04-04T00:00:00"/>
        <d v="2014-06-19T00:00:00"/>
        <d v="2011-03-28T00:00:00"/>
        <d v="2011-07-07T00:00:00"/>
        <d v="2015-12-07T00:00:00"/>
        <d v="2011-01-19T00:00:00"/>
        <d v="2010-12-31T00:00:00"/>
        <d v="2015-10-28T00:00:00"/>
        <d v="2015-04-13T00:00:00"/>
        <d v="2015-05-01T00:00:00"/>
        <d v="2011-08-25T00:00:00"/>
        <d v="2016-02-10T00:00:00"/>
        <d v="2015-02-28T00:00:00"/>
        <d v="2011-06-13T00:00:00"/>
        <d v="2012-06-23T00:00:00"/>
        <d v="2011-09-01T00:00:00"/>
        <d v="2014-11-13T00:00:00"/>
        <d v="2013-11-03T00:00:00"/>
        <d v="2012-10-10T00:00:00"/>
        <d v="2016-12-05T00:00:00"/>
        <d v="2013-09-08T00:00:00"/>
        <d v="2014-03-22T00:00:00"/>
        <d v="2011-11-01T00:00:00"/>
        <d v="2016-01-15T00:00:00"/>
        <d v="2010-11-29T00:00:00"/>
        <d v="2011-11-19T00:00:00"/>
        <d v="2016-07-06T00:00:00"/>
        <d v="2015-11-11T00:00:00"/>
        <d v="2013-05-28T00:00:00"/>
        <d v="2010-12-17T00:00:00"/>
        <d v="2015-09-08T00:00:00"/>
        <d v="2012-11-17T00:00:00"/>
        <d v="2011-05-09T00:00:00"/>
        <d v="2017-03-08T00:00:00"/>
        <d v="2014-10-20T00:00:00"/>
        <d v="2016-03-16T00:00:00"/>
        <d v="2011-09-28T00:00:00"/>
        <d v="2011-10-02T00:00:00"/>
        <d v="2012-07-01T00:00:00"/>
        <d v="2015-02-04T00:00:00"/>
        <d v="2014-02-21T00:00:00"/>
        <d v="2016-09-04T00:00:00"/>
        <d v="2015-08-22T00:00:00"/>
        <d v="2016-05-29T00:00:00"/>
        <d v="2010-04-11T00:00:00"/>
        <d v="2016-02-06T00:00:00"/>
        <d v="2015-12-12T00:00:00"/>
        <d v="2011-11-15T00:00:00"/>
        <d v="2014-07-29T00:00:00"/>
        <d v="2016-11-19T00:00:00"/>
        <d v="2012-09-13T00:00:00"/>
        <d v="2015-11-30T00:00:00"/>
        <d v="2011-03-09T00:00:00"/>
        <d v="2010-10-02T00:00:00"/>
        <d v="2012-10-09T00:00:00"/>
        <d v="2012-09-05T00:00:00"/>
        <d v="2014-07-16T00:00:00"/>
        <d v="2012-02-19T00:00:00"/>
        <d v="2015-06-14T00:00:00"/>
        <d v="2016-08-09T00:00:00"/>
        <d v="2016-05-11T00:00:00"/>
        <d v="2012-09-30T00:00:00"/>
        <d v="2012-06-12T00:00:00"/>
        <d v="2011-11-02T00:00:00"/>
        <d v="2011-11-20T00:00:00"/>
        <d v="2010-08-19T00:00:00"/>
        <d v="2012-10-22T00:00:00"/>
        <d v="2012-07-19T00:00:00"/>
        <d v="2016-11-11T00:00:00"/>
        <d v="2011-03-29T00:00:00"/>
        <d v="2013-01-27T00:00:00"/>
        <d v="2010-06-18T00:00:00"/>
        <d v="2015-04-16T00:00:00"/>
        <d v="2013-12-28T00:00:00"/>
        <d v="2016-10-17T00:00:00"/>
        <d v="2016-01-21T00:00:00"/>
        <d v="2012-10-07T00:00:00"/>
        <d v="2012-10-11T00:00:00"/>
        <d v="2015-06-06T00:00:00"/>
        <d v="2017-04-30T00:00:00"/>
        <d v="2016-03-01T00:00:00"/>
        <d v="2014-06-20T00:00:00"/>
        <d v="2015-11-03T00:00:00"/>
        <d v="2013-07-30T00:00:00"/>
        <d v="2017-03-13T00:00:00"/>
        <d v="2010-10-11T00:00:00"/>
        <d v="2017-04-25T00:00:00"/>
        <d v="2011-08-30T00:00:00"/>
        <d v="2015-02-27T00:00:00"/>
        <d v="2016-02-20T00:00:00"/>
        <d v="2011-07-30T00:00:00"/>
        <d v="2010-11-14T00:00:00"/>
        <d v="2016-11-25T00:00:00"/>
        <d v="2014-09-12T00:00:00"/>
        <d v="2013-01-21T00:00:00"/>
        <d v="2010-06-30T00:00:00"/>
        <d v="2014-02-26T00:00:00"/>
        <d v="2013-04-26T00:00:00"/>
        <d v="2013-06-23T00:00:00"/>
        <d v="2017-05-26T00:00:00"/>
        <d v="2013-10-10T00:00:00"/>
        <d v="2011-04-16T00:00:00"/>
        <d v="2012-02-14T00:00:00"/>
        <d v="2015-09-23T00:00:00"/>
        <d v="2015-01-20T00:00:00"/>
        <d v="2015-06-23T00:00:00"/>
        <d v="2015-11-09T00:00:00"/>
        <d v="2012-05-04T00:00:00"/>
        <d v="2017-04-13T00:00:00"/>
        <d v="2010-01-07T00:00:00"/>
        <d v="2016-05-25T00:00:00"/>
        <d v="2014-02-07T00:00:00"/>
        <d v="2012-03-04T00:00:00"/>
        <d v="2013-01-14T00:00:00"/>
        <d v="2012-09-24T00:00:00"/>
        <d v="2014-03-03T00:00:00"/>
        <d v="2012-08-20T00:00:00"/>
        <d v="2015-02-02T00:00:00"/>
        <d v="2014-12-25T00:00:00"/>
        <d v="2012-01-02T00:00:00"/>
        <d v="2014-06-27T00:00:00"/>
        <d v="2012-11-22T00:00:00"/>
        <d v="2013-11-26T00:00:00"/>
        <d v="2013-11-21T00:00:00"/>
        <d v="2010-04-21T00:00:00"/>
        <d v="2013-01-03T00:00:00"/>
        <d v="2010-03-23T00:00:00"/>
        <d v="2010-02-27T00:00:00"/>
        <d v="2014-07-10T00:00:00"/>
        <d v="2014-09-21T00:00:00"/>
        <d v="2010-10-21T00:00:00"/>
        <d v="2015-03-31T00:00:00"/>
        <d v="2017-04-28T00:00:00"/>
        <d v="2014-12-09T00:00:00"/>
        <d v="2013-04-17T00:00:00"/>
        <d v="2015-01-14T00:00:00"/>
        <d v="2012-07-13T00:00:00"/>
        <d v="2014-05-04T00:00:00"/>
        <d v="2011-03-02T00:00:00"/>
        <d v="2017-06-27T00:00:00"/>
        <d v="2014-10-13T00:00:00"/>
        <d v="2015-11-16T00:00:00"/>
        <d v="2015-09-22T00:00:00"/>
        <d v="2010-05-10T00:00:00"/>
        <d v="2015-10-17T00:00:00"/>
        <d v="2011-04-04T00:00:00"/>
        <d v="2011-02-11T00:00:00"/>
        <d v="2015-08-26T00:00:00"/>
        <d v="2014-11-07T00:00:00"/>
        <d v="2014-12-04T00:00:00"/>
        <d v="2011-10-10T00:00:00"/>
        <d v="2017-07-06T00:00:00"/>
        <d v="2011-04-02T00:00:00"/>
        <d v="2011-01-08T00:00:00"/>
        <d v="2016-12-26T00:00:00"/>
        <d v="2015-03-28T00:00:00"/>
        <d v="2011-11-08T00:00:00"/>
        <d v="2013-12-25T00:00:00"/>
        <d v="2010-11-27T00:00:00"/>
        <d v="2015-07-11T00:00:00"/>
        <d v="2015-07-14T00:00:00"/>
        <d v="2010-07-29T00:00:00"/>
        <d v="2015-04-02T00:00:00"/>
        <d v="2014-12-10T00:00:00"/>
        <d v="2015-01-06T00:00:00"/>
        <d v="2016-08-17T00:00:00"/>
        <d v="2011-07-08T00:00:00"/>
        <d v="2016-03-19T00:00:00"/>
        <d v="2011-02-14T00:00:00"/>
        <d v="2011-10-17T00:00:00"/>
        <d v="2012-02-13T00:00:00"/>
        <d v="2010-11-06T00:00:00"/>
        <d v="2015-05-14T00:00:00"/>
        <d v="2015-03-09T00:00:00"/>
        <d v="2016-01-14T00:00:00"/>
        <d v="2013-05-09T00:00:00"/>
        <d v="2011-03-17T00:00:00"/>
        <d v="2010-12-12T00:00:00"/>
        <d v="2014-12-26T00:00:00"/>
        <d v="2015-06-13T00:00:00"/>
        <d v="2013-01-31T00:00:00"/>
        <d v="2013-07-06T00:00:00"/>
        <d v="2015-10-31T00:00:00"/>
        <d v="2016-06-01T00:00:00"/>
        <d v="2012-09-19T00:00:00"/>
        <d v="2014-08-08T00:00:00"/>
        <d v="2010-04-15T00:00:00"/>
        <d v="2015-07-22T00:00:00"/>
        <d v="2016-12-19T00:00:00"/>
        <d v="2013-07-04T00:00:00"/>
        <d v="2012-10-16T00:00:00"/>
        <d v="2012-02-25T00:00:00"/>
        <d v="2017-07-20T00:00:00"/>
        <d v="2017-01-31T00:00:00"/>
        <d v="2015-01-23T00:00:00"/>
        <d v="2013-01-25T00:00:00"/>
        <d v="2013-10-03T00:00:00"/>
        <d v="2017-01-20T00:00:00"/>
        <d v="2016-05-21T00:00:00"/>
        <d v="2010-01-09T00:00:00"/>
        <d v="2012-06-13T00:00:00"/>
        <d v="2012-09-16T00:00:00"/>
        <d v="2017-06-14T00:00:00"/>
        <d v="2012-12-01T00:00:00"/>
        <d v="2010-11-28T00:00:00"/>
        <d v="2013-05-12T00:00:00"/>
        <d v="2011-12-04T00:00:00"/>
        <d v="2014-06-16T00:00:00"/>
        <d v="2010-12-11T00:00:00"/>
        <d v="2015-03-02T00:00:00"/>
        <d v="2015-06-15T00:00:00"/>
        <d v="2016-05-07T00:00:00"/>
        <d v="2012-02-09T00:00:00"/>
        <d v="2013-03-09T00:00:00"/>
        <d v="2012-03-06T00:00:00"/>
        <d v="2010-04-26T00:00:00"/>
        <d v="2013-09-07T00:00:00"/>
        <d v="2014-04-13T00:00:00"/>
        <d v="2016-07-15T00:00:00"/>
        <d v="2010-10-17T00:00:00"/>
        <d v="2014-12-20T00:00:00"/>
        <d v="2010-03-05T00:00:00"/>
        <d v="2012-09-03T00:00:00"/>
        <d v="2017-01-26T00:00:00"/>
        <d v="2015-04-01T00:00:00"/>
        <d v="2015-04-20T00:00:00"/>
        <d v="2015-01-10T00:00:00"/>
        <d v="2013-10-24T00:00:00"/>
        <d v="2013-10-19T00:00:00"/>
        <d v="2015-04-23T00:00:00"/>
        <d v="2013-11-22T00:00:00"/>
        <d v="2017-07-12T00:00:00"/>
        <d v="2012-07-15T00:00:00"/>
        <d v="2012-10-24T00:00:00"/>
        <d v="2010-08-05T00:00:00"/>
        <d v="2010-07-16T00:00:00"/>
        <d v="2014-05-27T00:00:00"/>
        <d v="2010-04-02T00:00:00"/>
        <d v="2014-11-06T00:00:00"/>
        <d v="2015-06-19T00:00:00"/>
        <d v="2011-10-16T00:00:00"/>
        <d v="2012-02-28T00:00:00"/>
        <d v="2014-08-09T00:00:00"/>
        <d v="2010-08-29T00:00:00"/>
        <d v="2011-11-05T00:00:00"/>
        <d v="2015-08-10T00:00:00"/>
        <d v="2016-09-02T00:00:00"/>
        <d v="2010-10-28T00:00:00"/>
        <d v="2013-11-07T00:00:00"/>
        <d v="2012-04-24T00:00:00"/>
        <d v="2012-10-06T00:00:00"/>
        <d v="2017-02-07T00:00:00"/>
        <d v="2016-09-17T00:00:00"/>
        <d v="2017-04-26T00:00:00"/>
        <d v="2015-08-29T00:00:00"/>
        <d v="2012-12-12T00:00:00"/>
        <d v="2014-06-24T00:00:00"/>
        <d v="2011-05-02T00:00:00"/>
        <d v="2015-06-16T00:00:00"/>
        <d v="2011-02-09T00:00:00"/>
        <d v="2012-01-30T00:00:00"/>
        <d v="2015-12-16T00:00:00"/>
        <d v="2014-01-26T00:00:00"/>
        <d v="2015-12-10T00:00:00"/>
        <d v="2013-03-17T00:00:00"/>
        <d v="2013-09-26T00:00:00"/>
        <d v="2015-01-31T00:00:00"/>
        <d v="2015-11-18T00:00:00"/>
        <d v="2012-01-13T00:00:00"/>
        <d v="2013-06-08T00:00:00"/>
        <d v="2015-06-01T00:00:00"/>
        <d v="2013-06-11T00:00:00"/>
        <d v="2015-12-28T00:00:00"/>
        <d v="2015-01-21T00:00:00"/>
        <d v="2015-01-26T00:00:00"/>
        <d v="2013-12-13T00:00:00"/>
        <d v="2014-06-18T00:00:00"/>
        <d v="2012-11-14T00:00:00"/>
        <d v="2010-04-17T00:00:00"/>
        <d v="2016-06-20T00:00:00"/>
        <d v="2015-09-20T00:00:00"/>
        <d v="2016-02-18T00:00:00"/>
        <d v="2015-07-07T00:00:00"/>
        <d v="2012-09-20T00:00:00"/>
        <d v="2011-06-23T00:00:00"/>
        <d v="2016-07-22T00:00:00"/>
        <d v="2014-11-17T00:00:00"/>
        <d v="2017-02-19T00:00:00"/>
        <d v="2013-06-06T00:00:00"/>
        <d v="2013-11-12T00:00:00"/>
        <d v="2013-12-08T00:00:00"/>
        <d v="2013-08-15T00:00:00"/>
        <d v="2015-12-03T00:00:00"/>
        <d v="2017-05-04T00:00:00"/>
        <d v="2011-08-26T00:00:00"/>
        <d v="2016-03-07T00:00:00"/>
        <d v="2011-09-15T00:00:00"/>
        <d v="2016-03-03T00:00:00"/>
        <d v="2013-07-13T00:00:00"/>
        <d v="2015-04-26T00:00:00"/>
        <d v="2011-05-25T00:00:00"/>
        <d v="2011-08-22T00:00:00"/>
        <d v="2012-08-15T00:00:00"/>
        <d v="2015-09-15T00:00:00"/>
        <d v="2012-06-29T00:00:00"/>
        <d v="2010-08-12T00:00:00"/>
        <d v="2014-12-16T00:00:00"/>
        <d v="2016-05-06T00:00:00"/>
        <d v="2010-06-14T00:00:00"/>
        <d v="2016-09-22T00:00:00"/>
        <d v="2014-01-15T00:00:00"/>
        <d v="2012-08-11T00:00:00"/>
        <d v="2012-05-17T00:00:00"/>
        <d v="2014-04-29T00:00:00"/>
        <d v="2016-09-24T00:00:00"/>
        <d v="2011-05-14T00:00:00"/>
        <d v="2017-07-22T00:00:00"/>
        <d v="2010-04-08T00:00:00"/>
        <d v="2014-10-03T00:00:00"/>
        <d v="2011-11-23T00:00:00"/>
        <d v="2010-02-18T00:00:00"/>
        <d v="2011-06-03T00:00:00"/>
        <d v="2014-12-19T00:00:00"/>
        <d v="2013-06-28T00:00:00"/>
        <d v="2012-02-15T00:00:00"/>
        <d v="2017-01-25T00:00:00"/>
        <d v="2016-08-29T00:00:00"/>
        <d v="2015-06-11T00:00:00"/>
        <d v="2011-05-12T00:00:00"/>
        <d v="2011-07-21T00:00:00"/>
        <d v="2017-01-15T00:00:00"/>
        <d v="2011-03-13T00:00:00"/>
        <d v="2016-04-21T00:00:00"/>
        <d v="2014-01-28T00:00:00"/>
        <d v="2010-01-02T00:00:00"/>
        <d v="2014-06-07T00:00:00"/>
        <d v="2016-01-16T00:00:00"/>
        <d v="2015-12-15T00:00:00"/>
        <d v="2016-05-05T00:00:00"/>
        <d v="2016-08-30T00:00:00"/>
        <d v="2017-06-10T00:00:00"/>
        <d v="2016-06-21T00:00:00"/>
        <d v="2017-03-07T00:00:00"/>
        <d v="2012-03-18T00:00:00"/>
        <d v="2014-12-02T00:00:00"/>
        <d v="2013-04-13T00:00:00"/>
        <d v="2015-04-11T00:00:00"/>
        <d v="2014-10-18T00:00:00"/>
        <d v="2010-08-04T00:00:00"/>
        <d v="2010-01-15T00:00:00"/>
        <d v="2010-03-28T00:00:00"/>
        <d v="2016-11-28T00:00:00"/>
        <d v="2010-05-06T00:00:00"/>
        <d v="2017-05-01T00:00:00"/>
        <d v="2016-07-01T00:00:00"/>
        <d v="2013-06-21T00:00:00"/>
        <d v="2011-09-22T00:00:00"/>
        <d v="2010-08-21T00:00:00"/>
        <d v="2016-11-17T00:00:00"/>
        <d v="2011-09-10T00:00:00"/>
        <d v="2015-03-26T00:00:00"/>
        <d v="2014-08-27T00:00:00"/>
        <d v="2011-11-12T00:00:00"/>
        <d v="2011-12-31T00:00:00"/>
        <d v="2012-09-12T00:00:00"/>
        <d v="2014-01-07T00:00:00"/>
        <d v="2016-06-15T00:00:00"/>
        <d v="2011-08-20T00:00:00"/>
        <d v="2010-09-12T00:00:00"/>
        <d v="2015-03-27T00:00:00"/>
        <d v="2012-10-01T00:00:00"/>
        <d v="2010-09-30T00:00:00"/>
        <d v="2010-03-21T00:00:00"/>
        <d v="2017-01-04T00:00:00"/>
        <d v="2015-04-27T00:00:00"/>
        <d v="2011-11-14T00:00:00"/>
        <d v="2010-05-01T00:00:00"/>
        <d v="2015-11-17T00:00:00"/>
        <d v="2014-03-30T00:00:00"/>
        <d v="2014-12-11T00:00:00"/>
        <d v="2013-09-19T00:00:00"/>
        <d v="2017-03-17T00:00:00"/>
        <d v="2011-02-27T00:00:00"/>
        <d v="2014-03-10T00:00:00"/>
        <d v="2015-09-13T00:00:00"/>
        <d v="2015-09-26T00:00:00"/>
        <d v="2013-07-17T00:00:00"/>
        <d v="2014-06-12T00:00:00"/>
        <d v="2013-07-22T00:00:00"/>
        <d v="2014-02-08T00:00:00"/>
        <d v="2014-11-15T00:00:00"/>
        <d v="2012-02-11T00:00:00"/>
        <d v="2014-07-08T00:00:00"/>
        <d v="2016-09-08T00:00:00"/>
        <d v="2010-07-05T00:00:00"/>
        <d v="2012-12-30T00:00:00"/>
        <d v="2015-10-16T00:00:00"/>
        <d v="2015-12-01T00:00:00"/>
        <d v="2015-06-08T00:00:00"/>
        <d v="2017-06-22T00:00:00"/>
        <d v="2014-11-10T00:00:00"/>
        <d v="2016-08-20T00:00:00"/>
        <d v="2013-12-22T00:00:00"/>
        <d v="2014-04-05T00:00:00"/>
        <d v="2014-08-01T00:00:00"/>
        <d v="2013-02-05T00:00:00"/>
        <d v="2012-10-23T00:00:00"/>
        <d v="2010-03-22T00:00:00"/>
        <d v="2014-04-01T00:00:00"/>
        <d v="2012-03-01T00:00:00"/>
        <d v="2012-03-20T00:00:00"/>
        <d v="2013-02-23T00:00:00"/>
        <d v="2013-02-16T00:00:00"/>
        <d v="2011-12-20T00:00:00"/>
        <d v="2010-07-27T00:00:00"/>
        <d v="2011-08-01T00:00:00"/>
        <d v="2016-05-02T00:00:00"/>
        <d v="2013-05-18T00:00:00"/>
        <d v="2010-04-29T00:00:00"/>
        <d v="2012-01-31T00:00:00"/>
        <d v="2017-01-13T00:00:00"/>
        <d v="2013-04-15T00:00:00"/>
        <d v="2012-09-18T00:00:00"/>
        <d v="2016-11-26T00:00:00"/>
        <d v="2017-03-01T00:00:00"/>
        <d v="2014-02-27T00:00:00"/>
        <d v="2010-03-11T00:00:00"/>
        <d v="2016-09-20T00:00:00"/>
        <d v="2013-12-11T00:00:00"/>
        <d v="2012-10-05T00:00:00"/>
        <d v="2011-04-03T00:00:00"/>
        <d v="2011-05-16T00:00:00"/>
        <d v="2012-04-30T00:00:00"/>
        <d v="2014-06-01T00:00:00"/>
        <d v="2015-03-13T00:00:00"/>
        <d v="2012-03-10T00:00:00"/>
        <d v="2016-06-05T00:00:00"/>
        <d v="2012-09-08T00:00:00"/>
        <d v="2011-06-06T00:00:00"/>
        <d v="2012-10-26T00:00:00"/>
        <d v="2010-07-07T00:00:00"/>
        <d v="2010-08-07T00:00:00"/>
        <d v="2012-08-24T00:00:00"/>
        <d v="2013-07-05T00:00:00"/>
      </sharedItems>
      <fieldGroup par="20" base="5">
        <rangePr groupBy="months" startDate="2010-01-02T00:00:00" endDate="2017-07-23T00:00:00"/>
        <groupItems count="14">
          <s v="&lt;1/2/2010"/>
          <s v="Jan"/>
          <s v="Feb"/>
          <s v="Mar"/>
          <s v="Apr"/>
          <s v="May"/>
          <s v="Jun"/>
          <s v="Jul"/>
          <s v="Aug"/>
          <s v="Sep"/>
          <s v="Oct"/>
          <s v="Nov"/>
          <s v="Dec"/>
          <s v="&gt;7/23/2017"/>
        </groupItems>
      </fieldGroup>
    </cacheField>
    <cacheField name="Order ID" numFmtId="0">
      <sharedItems containsSemiMixedTypes="0" containsString="0" containsNumber="1" containsInteger="1" minValue="101328551" maxValue="998415029"/>
    </cacheField>
    <cacheField name="Ship Date" numFmtId="14">
      <sharedItems containsSemiMixedTypes="0" containsNonDate="0" containsDate="1" containsString="0" minDate="2010-01-15T00:00:00" maxDate="2017-09-02T00:00:00"/>
    </cacheField>
    <cacheField name="Units Sold" numFmtId="0">
      <sharedItems containsSemiMixedTypes="0" containsString="0" containsNumber="1" containsInteger="1" minValue="11" maxValue="9976"/>
    </cacheField>
    <cacheField name="Unit Price" numFmtId="0">
      <sharedItems containsSemiMixedTypes="0" containsString="0" containsNumber="1" minValue="9.33" maxValue="668.27"/>
    </cacheField>
    <cacheField name="Unit Cost" numFmtId="0">
      <sharedItems containsSemiMixedTypes="0" containsString="0" containsNumber="1" minValue="6.92" maxValue="524.96"/>
    </cacheField>
    <cacheField name="Month" numFmtId="0">
      <sharedItems count="12">
        <s v="Jul"/>
        <s v="Sep"/>
        <s v="May"/>
        <s v="Oct"/>
        <s v="Nov"/>
        <s v="Jan"/>
        <s v="Mar"/>
        <s v="Feb"/>
        <s v="Jun"/>
        <s v="Apr"/>
        <s v="Dec"/>
        <s v="Aug"/>
      </sharedItems>
    </cacheField>
    <cacheField name="Year" numFmtId="0">
      <sharedItems count="8">
        <s v="2012"/>
        <s v="2013"/>
        <s v="2015"/>
        <s v="2017"/>
        <s v="2016"/>
        <s v="2011"/>
        <s v="2014"/>
        <s v="2010"/>
      </sharedItems>
    </cacheField>
    <cacheField name="Quarter" numFmtId="0">
      <sharedItems count="4">
        <s v="Q3"/>
        <s v="Q2"/>
        <s v="Q4"/>
        <s v="Q1"/>
      </sharedItems>
    </cacheField>
    <cacheField name="COGS" numFmtId="0">
      <sharedItems containsSemiMixedTypes="0" containsString="0" containsNumber="1" minValue="1584.68" maxValue="5232801.28"/>
    </cacheField>
    <cacheField name="Revenue" numFmtId="0">
      <sharedItems containsSemiMixedTypes="0" containsString="0" containsNumber="1" minValue="2136.5700000000002" maxValue="6666661.5199999996"/>
    </cacheField>
    <cacheField name="Profit" numFmtId="0">
      <sharedItems containsSemiMixedTypes="0" containsString="0" containsNumber="1" minValue="551.8900000000001" maxValue="1681149.0299999998"/>
    </cacheField>
    <cacheField name="Dates" numFmtId="14">
      <sharedItems containsSemiMixedTypes="0" containsNonDate="0" containsDate="1" containsString="0" minDate="2025-01-02T00:00:00" maxDate="2026-01-01T00:00:00"/>
    </cacheField>
    <cacheField name="month_no." numFmtId="0">
      <sharedItems containsSemiMixedTypes="0" containsString="0" containsNumber="1" containsInteger="1" minValue="1" maxValue="12" count="12">
        <n v="7"/>
        <n v="10"/>
        <n v="6"/>
        <n v="12"/>
        <n v="2"/>
        <n v="1"/>
        <n v="4"/>
        <n v="5"/>
        <n v="9"/>
        <n v="3"/>
        <n v="11"/>
        <n v="8"/>
      </sharedItems>
    </cacheField>
    <cacheField name="Quarters" numFmtId="0" databaseField="0">
      <fieldGroup base="5">
        <rangePr groupBy="quarters" startDate="2010-01-02T00:00:00" endDate="2017-07-23T00:00:00"/>
        <groupItems count="6">
          <s v="&lt;1/2/2010"/>
          <s v="Qtr1"/>
          <s v="Qtr2"/>
          <s v="Qtr3"/>
          <s v="Qtr4"/>
          <s v="&gt;7/23/2017"/>
        </groupItems>
      </fieldGroup>
    </cacheField>
    <cacheField name="Years" numFmtId="0" databaseField="0">
      <fieldGroup base="5">
        <rangePr groupBy="years" startDate="2010-01-02T00:00:00" endDate="2017-07-23T00:00:00"/>
        <groupItems count="10">
          <s v="&lt;1/2/2010"/>
          <s v="2010"/>
          <s v="2011"/>
          <s v="2012"/>
          <s v="2013"/>
          <s v="2014"/>
          <s v="2015"/>
          <s v="2016"/>
          <s v="2017"/>
          <s v="&gt;7/23/2017"/>
        </groupItems>
      </fieldGroup>
    </cacheField>
  </cacheFields>
  <extLst>
    <ext xmlns:x14="http://schemas.microsoft.com/office/spreadsheetml/2009/9/main" uri="{725AE2AE-9491-48be-B2B4-4EB974FC3084}">
      <x14:pivotCacheDefinition pivotCacheId="19053242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x v="0"/>
    <x v="0"/>
    <x v="0"/>
    <x v="0"/>
    <s v="M"/>
    <x v="0"/>
    <n v="443368995"/>
    <d v="2012-07-28T00:00:00"/>
    <n v="1593"/>
    <n v="9.33"/>
    <n v="6.92"/>
    <x v="0"/>
    <x v="0"/>
    <x v="0"/>
    <n v="11023.56"/>
    <n v="14862.69"/>
    <n v="3839.130000000001"/>
    <d v="2025-07-27T00:00:00"/>
    <x v="0"/>
  </r>
  <r>
    <x v="1"/>
    <x v="1"/>
    <x v="1"/>
    <x v="1"/>
    <s v="M"/>
    <x v="1"/>
    <n v="667593514"/>
    <d v="2013-10-19T00:00:00"/>
    <n v="4611"/>
    <n v="109.28"/>
    <n v="35.840000000000003"/>
    <x v="1"/>
    <x v="1"/>
    <x v="0"/>
    <n v="165258.24000000002"/>
    <n v="503890.08"/>
    <n v="338631.83999999997"/>
    <d v="2025-09-14T00:00:00"/>
    <x v="1"/>
  </r>
  <r>
    <x v="2"/>
    <x v="2"/>
    <x v="2"/>
    <x v="0"/>
    <s v="M"/>
    <x v="2"/>
    <n v="940995585"/>
    <d v="2015-06-04T00:00:00"/>
    <n v="360"/>
    <n v="421.89"/>
    <n v="364.69"/>
    <x v="2"/>
    <x v="2"/>
    <x v="1"/>
    <n v="131288.4"/>
    <n v="151880.4"/>
    <n v="20592"/>
    <d v="2025-05-15T00:00:00"/>
    <x v="2"/>
  </r>
  <r>
    <x v="0"/>
    <x v="3"/>
    <x v="1"/>
    <x v="0"/>
    <s v="H"/>
    <x v="3"/>
    <n v="880811536"/>
    <d v="2017-07-02T00:00:00"/>
    <n v="562"/>
    <n v="109.28"/>
    <n v="35.840000000000003"/>
    <x v="2"/>
    <x v="3"/>
    <x v="1"/>
    <n v="20142.080000000002"/>
    <n v="61415.360000000001"/>
    <n v="41273.279999999999"/>
    <d v="2025-05-17T00:00:00"/>
    <x v="0"/>
  </r>
  <r>
    <x v="3"/>
    <x v="4"/>
    <x v="3"/>
    <x v="0"/>
    <s v="L"/>
    <x v="4"/>
    <n v="174590194"/>
    <d v="2016-12-04T00:00:00"/>
    <n v="3973"/>
    <n v="47.45"/>
    <n v="31.79"/>
    <x v="3"/>
    <x v="4"/>
    <x v="2"/>
    <n v="126301.67"/>
    <n v="188518.85"/>
    <n v="62217.180000000008"/>
    <d v="2025-10-26T00:00:00"/>
    <x v="3"/>
  </r>
  <r>
    <x v="4"/>
    <x v="5"/>
    <x v="0"/>
    <x v="1"/>
    <s v="L"/>
    <x v="5"/>
    <n v="830192887"/>
    <d v="2011-12-18T00:00:00"/>
    <n v="1379"/>
    <n v="9.33"/>
    <n v="6.92"/>
    <x v="4"/>
    <x v="5"/>
    <x v="2"/>
    <n v="9542.68"/>
    <n v="12866.07"/>
    <n v="3323.3899999999994"/>
    <d v="2025-11-07T00:00:00"/>
    <x v="3"/>
  </r>
  <r>
    <x v="0"/>
    <x v="6"/>
    <x v="3"/>
    <x v="1"/>
    <s v="M"/>
    <x v="6"/>
    <n v="425793445"/>
    <d v="2013-02-16T00:00:00"/>
    <n v="597"/>
    <n v="47.45"/>
    <n v="31.79"/>
    <x v="5"/>
    <x v="1"/>
    <x v="3"/>
    <n v="18978.63"/>
    <n v="28327.65"/>
    <n v="9349.02"/>
    <d v="2025-01-18T00:00:00"/>
    <x v="4"/>
  </r>
  <r>
    <x v="0"/>
    <x v="7"/>
    <x v="3"/>
    <x v="1"/>
    <s v="L"/>
    <x v="7"/>
    <n v="659878194"/>
    <d v="2017-01-16T00:00:00"/>
    <n v="1476"/>
    <n v="47.45"/>
    <n v="31.79"/>
    <x v="4"/>
    <x v="4"/>
    <x v="2"/>
    <n v="46922.04"/>
    <n v="70036.2"/>
    <n v="23114.159999999996"/>
    <d v="2025-11-30T00:00:00"/>
    <x v="5"/>
  </r>
  <r>
    <x v="0"/>
    <x v="8"/>
    <x v="4"/>
    <x v="1"/>
    <s v="L"/>
    <x v="8"/>
    <n v="601245963"/>
    <d v="2017-04-15T00:00:00"/>
    <n v="896"/>
    <n v="651.21"/>
    <n v="524.96"/>
    <x v="6"/>
    <x v="3"/>
    <x v="3"/>
    <n v="470364.16000000003"/>
    <n v="583484.16000000003"/>
    <n v="113120"/>
    <d v="2025-03-23T00:00:00"/>
    <x v="6"/>
  </r>
  <r>
    <x v="0"/>
    <x v="7"/>
    <x v="5"/>
    <x v="0"/>
    <s v="L"/>
    <x v="9"/>
    <n v="739008080"/>
    <d v="2016-05-24T00:00:00"/>
    <n v="7768"/>
    <n v="437.2"/>
    <n v="263.33"/>
    <x v="2"/>
    <x v="4"/>
    <x v="1"/>
    <n v="2045547.44"/>
    <n v="3396169.6"/>
    <n v="1350622.1600000001"/>
    <d v="2025-05-23T00:00:00"/>
    <x v="7"/>
  </r>
  <r>
    <x v="4"/>
    <x v="9"/>
    <x v="0"/>
    <x v="0"/>
    <s v="M"/>
    <x v="10"/>
    <n v="732588374"/>
    <d v="2014-02-23T00:00:00"/>
    <n v="8034"/>
    <n v="9.33"/>
    <n v="6.92"/>
    <x v="7"/>
    <x v="6"/>
    <x v="3"/>
    <n v="55595.28"/>
    <n v="74957.22"/>
    <n v="19361.940000000002"/>
    <d v="2025-02-09T00:00:00"/>
    <x v="4"/>
  </r>
  <r>
    <x v="1"/>
    <x v="10"/>
    <x v="5"/>
    <x v="1"/>
    <s v="M"/>
    <x v="11"/>
    <n v="761723172"/>
    <d v="2011-02-24T00:00:00"/>
    <n v="9669"/>
    <n v="437.2"/>
    <n v="263.33"/>
    <x v="7"/>
    <x v="5"/>
    <x v="3"/>
    <n v="2546137.77"/>
    <n v="4227286.8"/>
    <n v="1681149.0299999998"/>
    <d v="2025-02-18T00:00:00"/>
    <x v="4"/>
  </r>
  <r>
    <x v="4"/>
    <x v="11"/>
    <x v="6"/>
    <x v="1"/>
    <s v="C"/>
    <x v="12"/>
    <n v="176461303"/>
    <d v="2013-02-07T00:00:00"/>
    <n v="7676"/>
    <n v="152.58000000000001"/>
    <n v="97.44"/>
    <x v="5"/>
    <x v="1"/>
    <x v="3"/>
    <n v="747949.44"/>
    <n v="1171204.08"/>
    <n v="423254.64000000013"/>
    <d v="2025-01-28T00:00:00"/>
    <x v="4"/>
  </r>
  <r>
    <x v="2"/>
    <x v="2"/>
    <x v="1"/>
    <x v="0"/>
    <s v="L"/>
    <x v="13"/>
    <n v="647164094"/>
    <d v="2011-07-14T00:00:00"/>
    <n v="9092"/>
    <n v="109.28"/>
    <n v="35.840000000000003"/>
    <x v="8"/>
    <x v="5"/>
    <x v="1"/>
    <n v="325857.28000000003"/>
    <n v="993573.76"/>
    <n v="667716.48"/>
    <d v="2025-06-20T00:00:00"/>
    <x v="0"/>
  </r>
  <r>
    <x v="4"/>
    <x v="12"/>
    <x v="7"/>
    <x v="1"/>
    <s v="M"/>
    <x v="14"/>
    <n v="314505374"/>
    <d v="2010-05-06T00:00:00"/>
    <n v="7984"/>
    <n v="81.73"/>
    <n v="56.67"/>
    <x v="9"/>
    <x v="7"/>
    <x v="1"/>
    <n v="452453.28"/>
    <n v="652532.32000000007"/>
    <n v="200079.04000000004"/>
    <d v="2025-04-04T00:00:00"/>
    <x v="7"/>
  </r>
  <r>
    <x v="0"/>
    <x v="13"/>
    <x v="7"/>
    <x v="1"/>
    <s v="M"/>
    <x v="15"/>
    <n v="539471471"/>
    <d v="2014-07-21T00:00:00"/>
    <n v="451"/>
    <n v="81.73"/>
    <n v="56.67"/>
    <x v="8"/>
    <x v="6"/>
    <x v="1"/>
    <n v="25558.170000000002"/>
    <n v="36860.230000000003"/>
    <n v="11302.060000000001"/>
    <d v="2025-06-19T00:00:00"/>
    <x v="0"/>
  </r>
  <r>
    <x v="0"/>
    <x v="14"/>
    <x v="4"/>
    <x v="0"/>
    <s v="C"/>
    <x v="16"/>
    <n v="953361213"/>
    <d v="2011-04-08T00:00:00"/>
    <n v="9623"/>
    <n v="651.21"/>
    <n v="524.96"/>
    <x v="6"/>
    <x v="5"/>
    <x v="3"/>
    <n v="5051690.08"/>
    <n v="6266593.8300000001"/>
    <n v="1214903.75"/>
    <d v="2025-03-28T00:00:00"/>
    <x v="6"/>
  </r>
  <r>
    <x v="0"/>
    <x v="15"/>
    <x v="5"/>
    <x v="1"/>
    <s v="M"/>
    <x v="17"/>
    <n v="807785928"/>
    <d v="2011-07-25T00:00:00"/>
    <n v="662"/>
    <n v="437.2"/>
    <n v="263.33"/>
    <x v="0"/>
    <x v="5"/>
    <x v="0"/>
    <n v="174324.46"/>
    <n v="289426.39999999997"/>
    <n v="115101.93999999997"/>
    <d v="2025-07-07T00:00:00"/>
    <x v="0"/>
  </r>
  <r>
    <x v="3"/>
    <x v="16"/>
    <x v="5"/>
    <x v="1"/>
    <s v="M"/>
    <x v="18"/>
    <n v="324669444"/>
    <d v="2016-01-18T00:00:00"/>
    <n v="5758"/>
    <n v="437.2"/>
    <n v="263.33"/>
    <x v="10"/>
    <x v="2"/>
    <x v="2"/>
    <n v="1516254.14"/>
    <n v="2517397.6"/>
    <n v="1001143.4600000002"/>
    <d v="2025-12-07T00:00:00"/>
    <x v="5"/>
  </r>
  <r>
    <x v="5"/>
    <x v="17"/>
    <x v="7"/>
    <x v="1"/>
    <s v="C"/>
    <x v="19"/>
    <n v="246248090"/>
    <d v="2011-02-21T00:00:00"/>
    <n v="9137"/>
    <n v="81.73"/>
    <n v="56.67"/>
    <x v="5"/>
    <x v="5"/>
    <x v="3"/>
    <n v="517793.79000000004"/>
    <n v="746767.01"/>
    <n v="228973.21999999997"/>
    <d v="2025-01-19T00:00:00"/>
    <x v="4"/>
  </r>
  <r>
    <x v="5"/>
    <x v="18"/>
    <x v="4"/>
    <x v="1"/>
    <s v="C"/>
    <x v="20"/>
    <n v="485070693"/>
    <d v="2011-01-31T00:00:00"/>
    <n v="2052"/>
    <n v="651.21"/>
    <n v="524.96"/>
    <x v="10"/>
    <x v="7"/>
    <x v="2"/>
    <n v="1077217.9200000002"/>
    <n v="1336282.9200000002"/>
    <n v="259065"/>
    <d v="2025-12-31T00:00:00"/>
    <x v="5"/>
  </r>
  <r>
    <x v="5"/>
    <x v="19"/>
    <x v="8"/>
    <x v="1"/>
    <s v="C"/>
    <x v="21"/>
    <n v="573998582"/>
    <d v="2015-12-07T00:00:00"/>
    <n v="7791"/>
    <n v="668.27"/>
    <n v="502.54"/>
    <x v="3"/>
    <x v="2"/>
    <x v="2"/>
    <n v="3915289.14"/>
    <n v="5206491.57"/>
    <n v="1291202.4300000002"/>
    <d v="2025-10-28T00:00:00"/>
    <x v="3"/>
  </r>
  <r>
    <x v="4"/>
    <x v="20"/>
    <x v="9"/>
    <x v="1"/>
    <s v="M"/>
    <x v="22"/>
    <n v="116205585"/>
    <d v="2015-06-02T00:00:00"/>
    <n v="6670"/>
    <n v="154.06"/>
    <n v="90.93"/>
    <x v="9"/>
    <x v="2"/>
    <x v="1"/>
    <n v="606503.10000000009"/>
    <n v="1027580.2000000001"/>
    <n v="421077.1"/>
    <d v="2025-04-13T00:00:00"/>
    <x v="2"/>
  </r>
  <r>
    <x v="3"/>
    <x v="21"/>
    <x v="5"/>
    <x v="1"/>
    <s v="L"/>
    <x v="23"/>
    <n v="135178029"/>
    <d v="2015-05-16T00:00:00"/>
    <n v="1038"/>
    <n v="437.2"/>
    <n v="263.33"/>
    <x v="2"/>
    <x v="2"/>
    <x v="1"/>
    <n v="273336.53999999998"/>
    <n v="453813.6"/>
    <n v="180477.06"/>
    <d v="2025-05-01T00:00:00"/>
    <x v="7"/>
  </r>
  <r>
    <x v="5"/>
    <x v="22"/>
    <x v="10"/>
    <x v="0"/>
    <s v="H"/>
    <x v="24"/>
    <n v="824714744"/>
    <d v="2011-09-24T00:00:00"/>
    <n v="274"/>
    <n v="255.28"/>
    <n v="159.41999999999999"/>
    <x v="11"/>
    <x v="5"/>
    <x v="0"/>
    <n v="43681.079999999994"/>
    <n v="69946.720000000001"/>
    <n v="26265.640000000007"/>
    <d v="2025-08-25T00:00:00"/>
    <x v="8"/>
  </r>
  <r>
    <x v="4"/>
    <x v="23"/>
    <x v="4"/>
    <x v="1"/>
    <s v="M"/>
    <x v="25"/>
    <n v="198927056"/>
    <d v="2016-03-29T00:00:00"/>
    <n v="5791"/>
    <n v="651.21"/>
    <n v="524.96"/>
    <x v="7"/>
    <x v="4"/>
    <x v="3"/>
    <n v="3040043.3600000003"/>
    <n v="3771157.1100000003"/>
    <n v="731113.75"/>
    <d v="2025-02-10T00:00:00"/>
    <x v="9"/>
  </r>
  <r>
    <x v="0"/>
    <x v="13"/>
    <x v="5"/>
    <x v="1"/>
    <s v="M"/>
    <x v="26"/>
    <n v="842238795"/>
    <d v="2015-03-15T00:00:00"/>
    <n v="6031"/>
    <n v="437.2"/>
    <n v="263.33"/>
    <x v="7"/>
    <x v="2"/>
    <x v="3"/>
    <n v="1588143.23"/>
    <n v="2636753.1999999997"/>
    <n v="1048609.9699999997"/>
    <d v="2025-02-28T00:00:00"/>
    <x v="9"/>
  </r>
  <r>
    <x v="1"/>
    <x v="24"/>
    <x v="8"/>
    <x v="0"/>
    <s v="C"/>
    <x v="27"/>
    <n v="459386289"/>
    <d v="2011-07-21T00:00:00"/>
    <n v="1466"/>
    <n v="668.27"/>
    <n v="502.54"/>
    <x v="8"/>
    <x v="5"/>
    <x v="1"/>
    <n v="736723.64"/>
    <n v="979683.82"/>
    <n v="242960.17999999993"/>
    <d v="2025-06-13T00:00:00"/>
    <x v="0"/>
  </r>
  <r>
    <x v="1"/>
    <x v="25"/>
    <x v="4"/>
    <x v="1"/>
    <s v="M"/>
    <x v="28"/>
    <n v="425418365"/>
    <d v="2012-07-06T00:00:00"/>
    <n v="9603"/>
    <n v="651.21"/>
    <n v="524.96"/>
    <x v="8"/>
    <x v="0"/>
    <x v="1"/>
    <n v="5041190.88"/>
    <n v="6253569.6299999999"/>
    <n v="1212378.75"/>
    <d v="2025-06-23T00:00:00"/>
    <x v="0"/>
  </r>
  <r>
    <x v="3"/>
    <x v="26"/>
    <x v="8"/>
    <x v="0"/>
    <s v="H"/>
    <x v="29"/>
    <n v="835696351"/>
    <d v="2011-10-21T00:00:00"/>
    <n v="9976"/>
    <n v="668.27"/>
    <n v="502.54"/>
    <x v="1"/>
    <x v="5"/>
    <x v="0"/>
    <n v="5013339.04"/>
    <n v="6666661.5199999996"/>
    <n v="1653322.4799999995"/>
    <d v="2025-09-01T00:00:00"/>
    <x v="1"/>
  </r>
  <r>
    <x v="4"/>
    <x v="27"/>
    <x v="3"/>
    <x v="1"/>
    <s v="M"/>
    <x v="30"/>
    <n v="955894076"/>
    <d v="2014-12-28T00:00:00"/>
    <n v="9154"/>
    <n v="47.45"/>
    <n v="31.79"/>
    <x v="4"/>
    <x v="6"/>
    <x v="2"/>
    <n v="291005.65999999997"/>
    <n v="434357.30000000005"/>
    <n v="143351.64000000007"/>
    <d v="2025-11-13T00:00:00"/>
    <x v="3"/>
  </r>
  <r>
    <x v="2"/>
    <x v="28"/>
    <x v="0"/>
    <x v="1"/>
    <s v="C"/>
    <x v="31"/>
    <n v="571997869"/>
    <d v="2013-11-11T00:00:00"/>
    <n v="5735"/>
    <n v="9.33"/>
    <n v="6.92"/>
    <x v="4"/>
    <x v="1"/>
    <x v="2"/>
    <n v="39686.199999999997"/>
    <n v="53507.55"/>
    <n v="13821.350000000006"/>
    <d v="2025-11-03T00:00:00"/>
    <x v="10"/>
  </r>
  <r>
    <x v="4"/>
    <x v="29"/>
    <x v="6"/>
    <x v="1"/>
    <s v="L"/>
    <x v="32"/>
    <n v="440306556"/>
    <d v="2012-11-20T00:00:00"/>
    <n v="5349"/>
    <n v="152.58000000000001"/>
    <n v="97.44"/>
    <x v="3"/>
    <x v="0"/>
    <x v="2"/>
    <n v="521206.56"/>
    <n v="816150.42"/>
    <n v="294943.86000000004"/>
    <d v="2025-10-10T00:00:00"/>
    <x v="10"/>
  </r>
  <r>
    <x v="2"/>
    <x v="30"/>
    <x v="8"/>
    <x v="1"/>
    <s v="L"/>
    <x v="33"/>
    <n v="937431466"/>
    <d v="2016-12-08T00:00:00"/>
    <n v="5657"/>
    <n v="668.27"/>
    <n v="502.54"/>
    <x v="10"/>
    <x v="4"/>
    <x v="2"/>
    <n v="2842868.7800000003"/>
    <n v="3780403.3899999997"/>
    <n v="937534.6099999994"/>
    <d v="2025-12-05T00:00:00"/>
    <x v="3"/>
  </r>
  <r>
    <x v="4"/>
    <x v="31"/>
    <x v="6"/>
    <x v="1"/>
    <s v="L"/>
    <x v="34"/>
    <n v="710296428"/>
    <d v="2013-10-25T00:00:00"/>
    <n v="1352"/>
    <n v="152.58000000000001"/>
    <n v="97.44"/>
    <x v="1"/>
    <x v="1"/>
    <x v="0"/>
    <n v="131738.88"/>
    <n v="206288.16"/>
    <n v="74549.279999999999"/>
    <d v="2025-09-08T00:00:00"/>
    <x v="1"/>
  </r>
  <r>
    <x v="3"/>
    <x v="32"/>
    <x v="5"/>
    <x v="1"/>
    <s v="H"/>
    <x v="35"/>
    <n v="726137769"/>
    <d v="2014-04-26T00:00:00"/>
    <n v="9157"/>
    <n v="437.2"/>
    <n v="263.33"/>
    <x v="6"/>
    <x v="6"/>
    <x v="3"/>
    <n v="2411312.81"/>
    <n v="4003440.4"/>
    <n v="1592127.5899999999"/>
    <d v="2025-03-22T00:00:00"/>
    <x v="6"/>
  </r>
  <r>
    <x v="3"/>
    <x v="33"/>
    <x v="7"/>
    <x v="1"/>
    <s v="H"/>
    <x v="36"/>
    <n v="222504317"/>
    <d v="2011-11-20T00:00:00"/>
    <n v="2827"/>
    <n v="81.73"/>
    <n v="56.67"/>
    <x v="4"/>
    <x v="5"/>
    <x v="2"/>
    <n v="160206.09"/>
    <n v="231050.71000000002"/>
    <n v="70844.620000000024"/>
    <d v="2025-11-01T00:00:00"/>
    <x v="10"/>
  </r>
  <r>
    <x v="3"/>
    <x v="34"/>
    <x v="8"/>
    <x v="0"/>
    <s v="H"/>
    <x v="37"/>
    <n v="757257401"/>
    <d v="2016-01-31T00:00:00"/>
    <n v="8148"/>
    <n v="668.27"/>
    <n v="502.54"/>
    <x v="5"/>
    <x v="4"/>
    <x v="3"/>
    <n v="4094695.9200000004"/>
    <n v="5445063.96"/>
    <n v="1350368.0399999996"/>
    <d v="2025-01-15T00:00:00"/>
    <x v="5"/>
  </r>
  <r>
    <x v="1"/>
    <x v="35"/>
    <x v="5"/>
    <x v="1"/>
    <s v="H"/>
    <x v="38"/>
    <n v="358570849"/>
    <d v="2010-12-28T00:00:00"/>
    <n v="7937"/>
    <n v="437.2"/>
    <n v="263.33"/>
    <x v="4"/>
    <x v="7"/>
    <x v="2"/>
    <n v="2090050.21"/>
    <n v="3470056.4"/>
    <n v="1380006.19"/>
    <d v="2025-11-29T00:00:00"/>
    <x v="3"/>
  </r>
  <r>
    <x v="5"/>
    <x v="36"/>
    <x v="8"/>
    <x v="0"/>
    <s v="C"/>
    <x v="39"/>
    <n v="274930989"/>
    <d v="2011-12-13T00:00:00"/>
    <n v="7044"/>
    <n v="668.27"/>
    <n v="502.54"/>
    <x v="4"/>
    <x v="5"/>
    <x v="2"/>
    <n v="3539891.7600000002"/>
    <n v="4707293.88"/>
    <n v="1167402.1199999996"/>
    <d v="2025-11-19T00:00:00"/>
    <x v="3"/>
  </r>
  <r>
    <x v="3"/>
    <x v="37"/>
    <x v="1"/>
    <x v="0"/>
    <s v="L"/>
    <x v="40"/>
    <n v="925136649"/>
    <d v="2016-07-13T00:00:00"/>
    <n v="7348"/>
    <n v="109.28"/>
    <n v="35.840000000000003"/>
    <x v="0"/>
    <x v="4"/>
    <x v="0"/>
    <n v="263352.32000000001"/>
    <n v="802989.44000000006"/>
    <n v="539637.12000000011"/>
    <d v="2025-07-06T00:00:00"/>
    <x v="0"/>
  </r>
  <r>
    <x v="0"/>
    <x v="38"/>
    <x v="1"/>
    <x v="0"/>
    <s v="L"/>
    <x v="41"/>
    <n v="548299157"/>
    <d v="2015-12-28T00:00:00"/>
    <n v="2760"/>
    <n v="109.28"/>
    <n v="35.840000000000003"/>
    <x v="4"/>
    <x v="2"/>
    <x v="2"/>
    <n v="98918.400000000009"/>
    <n v="301612.79999999999"/>
    <n v="202694.39999999997"/>
    <d v="2025-11-11T00:00:00"/>
    <x v="3"/>
  </r>
  <r>
    <x v="4"/>
    <x v="39"/>
    <x v="11"/>
    <x v="0"/>
    <s v="L"/>
    <x v="42"/>
    <n v="153842341"/>
    <d v="2013-07-16T00:00:00"/>
    <n v="4222"/>
    <n v="205.7"/>
    <n v="117.11"/>
    <x v="2"/>
    <x v="1"/>
    <x v="1"/>
    <n v="494438.42"/>
    <n v="868465.39999999991"/>
    <n v="374026.97999999992"/>
    <d v="2025-05-28T00:00:00"/>
    <x v="0"/>
  </r>
  <r>
    <x v="1"/>
    <x v="40"/>
    <x v="3"/>
    <x v="0"/>
    <s v="H"/>
    <x v="34"/>
    <n v="371502530"/>
    <d v="2013-10-13T00:00:00"/>
    <n v="4709"/>
    <n v="47.45"/>
    <n v="31.79"/>
    <x v="1"/>
    <x v="1"/>
    <x v="0"/>
    <n v="149699.10999999999"/>
    <n v="223442.05000000002"/>
    <n v="73742.940000000031"/>
    <d v="2025-09-08T00:00:00"/>
    <x v="1"/>
  </r>
  <r>
    <x v="2"/>
    <x v="41"/>
    <x v="8"/>
    <x v="1"/>
    <s v="M"/>
    <x v="43"/>
    <n v="101328551"/>
    <d v="2010-12-28T00:00:00"/>
    <n v="4225"/>
    <n v="668.27"/>
    <n v="502.54"/>
    <x v="10"/>
    <x v="7"/>
    <x v="2"/>
    <n v="2123231.5"/>
    <n v="2823440.75"/>
    <n v="700209.25"/>
    <d v="2025-12-17T00:00:00"/>
    <x v="3"/>
  </r>
  <r>
    <x v="0"/>
    <x v="42"/>
    <x v="5"/>
    <x v="1"/>
    <s v="M"/>
    <x v="44"/>
    <n v="563681733"/>
    <d v="2015-09-09T00:00:00"/>
    <n v="4806"/>
    <n v="437.2"/>
    <n v="263.33"/>
    <x v="1"/>
    <x v="2"/>
    <x v="0"/>
    <n v="1265563.98"/>
    <n v="2101183.1999999997"/>
    <n v="835619.21999999974"/>
    <d v="2025-09-08T00:00:00"/>
    <x v="8"/>
  </r>
  <r>
    <x v="0"/>
    <x v="43"/>
    <x v="1"/>
    <x v="0"/>
    <s v="M"/>
    <x v="45"/>
    <n v="349235904"/>
    <d v="2012-12-02T00:00:00"/>
    <n v="5520"/>
    <n v="109.28"/>
    <n v="35.840000000000003"/>
    <x v="4"/>
    <x v="0"/>
    <x v="2"/>
    <n v="197836.80000000002"/>
    <n v="603225.59999999998"/>
    <n v="405388.79999999993"/>
    <d v="2025-11-17T00:00:00"/>
    <x v="3"/>
  </r>
  <r>
    <x v="6"/>
    <x v="44"/>
    <x v="5"/>
    <x v="1"/>
    <s v="H"/>
    <x v="46"/>
    <n v="368977391"/>
    <d v="2011-06-02T00:00:00"/>
    <n v="7464"/>
    <n v="437.2"/>
    <n v="263.33"/>
    <x v="2"/>
    <x v="5"/>
    <x v="1"/>
    <n v="1965495.1199999999"/>
    <n v="3263260.8"/>
    <n v="1297765.68"/>
    <d v="2025-05-09T00:00:00"/>
    <x v="2"/>
  </r>
  <r>
    <x v="1"/>
    <x v="45"/>
    <x v="2"/>
    <x v="1"/>
    <s v="L"/>
    <x v="47"/>
    <n v="704205024"/>
    <d v="2017-04-18T00:00:00"/>
    <n v="8770"/>
    <n v="421.89"/>
    <n v="364.69"/>
    <x v="6"/>
    <x v="3"/>
    <x v="3"/>
    <n v="3198331.3"/>
    <n v="3699975.3"/>
    <n v="501644"/>
    <d v="2025-03-08T00:00:00"/>
    <x v="6"/>
  </r>
  <r>
    <x v="0"/>
    <x v="7"/>
    <x v="0"/>
    <x v="0"/>
    <s v="H"/>
    <x v="48"/>
    <n v="156530129"/>
    <d v="2014-11-29T00:00:00"/>
    <n v="9599"/>
    <n v="9.33"/>
    <n v="6.92"/>
    <x v="3"/>
    <x v="6"/>
    <x v="2"/>
    <n v="66425.08"/>
    <n v="89558.67"/>
    <n v="23133.589999999997"/>
    <d v="2025-10-20T00:00:00"/>
    <x v="10"/>
  </r>
  <r>
    <x v="4"/>
    <x v="46"/>
    <x v="2"/>
    <x v="0"/>
    <s v="L"/>
    <x v="49"/>
    <n v="297876536"/>
    <d v="2016-04-20T00:00:00"/>
    <n v="7141"/>
    <n v="421.89"/>
    <n v="364.69"/>
    <x v="6"/>
    <x v="4"/>
    <x v="3"/>
    <n v="2604251.29"/>
    <n v="3012716.4899999998"/>
    <n v="408465.19999999972"/>
    <d v="2025-03-16T00:00:00"/>
    <x v="6"/>
  </r>
  <r>
    <x v="4"/>
    <x v="47"/>
    <x v="8"/>
    <x v="1"/>
    <s v="C"/>
    <x v="50"/>
    <n v="520480573"/>
    <d v="2011-09-28T00:00:00"/>
    <n v="623"/>
    <n v="668.27"/>
    <n v="502.54"/>
    <x v="1"/>
    <x v="5"/>
    <x v="0"/>
    <n v="313082.42"/>
    <n v="416332.20999999996"/>
    <n v="103249.78999999998"/>
    <d v="2025-09-28T00:00:00"/>
    <x v="8"/>
  </r>
  <r>
    <x v="5"/>
    <x v="48"/>
    <x v="4"/>
    <x v="0"/>
    <s v="C"/>
    <x v="51"/>
    <n v="286891067"/>
    <d v="2011-10-04T00:00:00"/>
    <n v="6297"/>
    <n v="651.21"/>
    <n v="524.96"/>
    <x v="3"/>
    <x v="5"/>
    <x v="2"/>
    <n v="3305673.12"/>
    <n v="4100669.37"/>
    <n v="794996.25"/>
    <d v="2025-10-02T00:00:00"/>
    <x v="1"/>
  </r>
  <r>
    <x v="1"/>
    <x v="49"/>
    <x v="5"/>
    <x v="0"/>
    <s v="H"/>
    <x v="52"/>
    <n v="479969346"/>
    <d v="2012-07-20T00:00:00"/>
    <n v="2450"/>
    <n v="437.2"/>
    <n v="263.33"/>
    <x v="0"/>
    <x v="0"/>
    <x v="0"/>
    <n v="645158.5"/>
    <n v="1071140"/>
    <n v="425981.5"/>
    <d v="2025-07-01T00:00:00"/>
    <x v="0"/>
  </r>
  <r>
    <x v="4"/>
    <x v="50"/>
    <x v="2"/>
    <x v="1"/>
    <s v="C"/>
    <x v="53"/>
    <n v="252889239"/>
    <d v="2015-02-19T00:00:00"/>
    <n v="4401"/>
    <n v="421.89"/>
    <n v="364.69"/>
    <x v="7"/>
    <x v="2"/>
    <x v="3"/>
    <n v="1605000.69"/>
    <n v="1856737.89"/>
    <n v="251737.19999999995"/>
    <d v="2025-02-04T00:00:00"/>
    <x v="4"/>
  </r>
  <r>
    <x v="4"/>
    <x v="51"/>
    <x v="2"/>
    <x v="1"/>
    <s v="H"/>
    <x v="54"/>
    <n v="179137074"/>
    <d v="2014-03-14T00:00:00"/>
    <n v="9496"/>
    <n v="421.89"/>
    <n v="364.69"/>
    <x v="7"/>
    <x v="6"/>
    <x v="3"/>
    <n v="3463096.2399999998"/>
    <n v="4006267.44"/>
    <n v="543171.20000000019"/>
    <d v="2025-02-21T00:00:00"/>
    <x v="9"/>
  </r>
  <r>
    <x v="3"/>
    <x v="52"/>
    <x v="1"/>
    <x v="0"/>
    <s v="M"/>
    <x v="55"/>
    <n v="902511680"/>
    <d v="2016-09-08T00:00:00"/>
    <n v="2117"/>
    <n v="109.28"/>
    <n v="35.840000000000003"/>
    <x v="1"/>
    <x v="4"/>
    <x v="0"/>
    <n v="75873.280000000013"/>
    <n v="231345.76"/>
    <n v="155472.47999999998"/>
    <d v="2025-09-04T00:00:00"/>
    <x v="8"/>
  </r>
  <r>
    <x v="3"/>
    <x v="53"/>
    <x v="11"/>
    <x v="1"/>
    <s v="H"/>
    <x v="56"/>
    <n v="887124383"/>
    <d v="2015-10-08T00:00:00"/>
    <n v="8674"/>
    <n v="205.7"/>
    <n v="117.11"/>
    <x v="11"/>
    <x v="2"/>
    <x v="0"/>
    <n v="1015812.14"/>
    <n v="1784241.7999999998"/>
    <n v="768429.6599999998"/>
    <d v="2025-08-22T00:00:00"/>
    <x v="1"/>
  </r>
  <r>
    <x v="3"/>
    <x v="54"/>
    <x v="3"/>
    <x v="0"/>
    <s v="M"/>
    <x v="57"/>
    <n v="467399013"/>
    <d v="2016-06-14T00:00:00"/>
    <n v="2609"/>
    <n v="47.45"/>
    <n v="31.79"/>
    <x v="2"/>
    <x v="4"/>
    <x v="1"/>
    <n v="82940.11"/>
    <n v="123797.05"/>
    <n v="40856.94"/>
    <d v="2025-05-29T00:00:00"/>
    <x v="2"/>
  </r>
  <r>
    <x v="4"/>
    <x v="9"/>
    <x v="11"/>
    <x v="1"/>
    <s v="H"/>
    <x v="58"/>
    <n v="498071897"/>
    <d v="2010-05-26T00:00:00"/>
    <n v="9397"/>
    <n v="205.7"/>
    <n v="117.11"/>
    <x v="9"/>
    <x v="7"/>
    <x v="1"/>
    <n v="1100482.67"/>
    <n v="1932962.9"/>
    <n v="832480.23"/>
    <d v="2025-04-11T00:00:00"/>
    <x v="7"/>
  </r>
  <r>
    <x v="3"/>
    <x v="55"/>
    <x v="7"/>
    <x v="0"/>
    <s v="M"/>
    <x v="59"/>
    <n v="104191863"/>
    <d v="2016-02-11T00:00:00"/>
    <n v="1543"/>
    <n v="81.73"/>
    <n v="56.67"/>
    <x v="7"/>
    <x v="4"/>
    <x v="3"/>
    <n v="87441.81"/>
    <n v="126109.39"/>
    <n v="38667.58"/>
    <d v="2025-02-06T00:00:00"/>
    <x v="4"/>
  </r>
  <r>
    <x v="5"/>
    <x v="56"/>
    <x v="0"/>
    <x v="0"/>
    <s v="L"/>
    <x v="60"/>
    <n v="731120240"/>
    <d v="2016-01-12T00:00:00"/>
    <n v="3581"/>
    <n v="9.33"/>
    <n v="6.92"/>
    <x v="10"/>
    <x v="2"/>
    <x v="2"/>
    <n v="24780.52"/>
    <n v="33410.730000000003"/>
    <n v="8630.2100000000028"/>
    <d v="2025-12-12T00:00:00"/>
    <x v="5"/>
  </r>
  <r>
    <x v="3"/>
    <x v="57"/>
    <x v="11"/>
    <x v="1"/>
    <s v="M"/>
    <x v="61"/>
    <n v="294530856"/>
    <d v="2011-12-28T00:00:00"/>
    <n v="7080"/>
    <n v="205.7"/>
    <n v="117.11"/>
    <x v="4"/>
    <x v="5"/>
    <x v="2"/>
    <n v="829138.8"/>
    <n v="1456356"/>
    <n v="627217.19999999995"/>
    <d v="2025-11-15T00:00:00"/>
    <x v="3"/>
  </r>
  <r>
    <x v="3"/>
    <x v="58"/>
    <x v="4"/>
    <x v="0"/>
    <s v="C"/>
    <x v="62"/>
    <n v="830410039"/>
    <d v="2014-08-27T00:00:00"/>
    <n v="5639"/>
    <n v="651.21"/>
    <n v="524.96"/>
    <x v="0"/>
    <x v="6"/>
    <x v="0"/>
    <n v="2960249.4400000004"/>
    <n v="3672173.1900000004"/>
    <n v="711923.75"/>
    <d v="2025-07-29T00:00:00"/>
    <x v="11"/>
  </r>
  <r>
    <x v="3"/>
    <x v="59"/>
    <x v="0"/>
    <x v="1"/>
    <s v="L"/>
    <x v="63"/>
    <n v="845056617"/>
    <d v="2016-11-30T00:00:00"/>
    <n v="9887"/>
    <n v="9.33"/>
    <n v="6.92"/>
    <x v="4"/>
    <x v="4"/>
    <x v="2"/>
    <n v="68418.039999999994"/>
    <n v="92245.71"/>
    <n v="23827.670000000013"/>
    <d v="2025-11-19T00:00:00"/>
    <x v="10"/>
  </r>
  <r>
    <x v="3"/>
    <x v="60"/>
    <x v="3"/>
    <x v="1"/>
    <s v="H"/>
    <x v="64"/>
    <n v="265081918"/>
    <d v="2012-10-12T00:00:00"/>
    <n v="2485"/>
    <n v="47.45"/>
    <n v="31.79"/>
    <x v="1"/>
    <x v="0"/>
    <x v="0"/>
    <n v="78998.149999999994"/>
    <n v="117913.25"/>
    <n v="38915.100000000006"/>
    <d v="2025-09-13T00:00:00"/>
    <x v="1"/>
  </r>
  <r>
    <x v="3"/>
    <x v="57"/>
    <x v="11"/>
    <x v="1"/>
    <s v="C"/>
    <x v="65"/>
    <n v="887409770"/>
    <d v="2015-12-05T00:00:00"/>
    <n v="3126"/>
    <n v="205.7"/>
    <n v="117.11"/>
    <x v="4"/>
    <x v="2"/>
    <x v="2"/>
    <n v="366085.86"/>
    <n v="643018.19999999995"/>
    <n v="276932.33999999997"/>
    <d v="2025-11-30T00:00:00"/>
    <x v="3"/>
  </r>
  <r>
    <x v="0"/>
    <x v="61"/>
    <x v="3"/>
    <x v="1"/>
    <s v="H"/>
    <x v="66"/>
    <n v="529276502"/>
    <d v="2011-04-09T00:00:00"/>
    <n v="3533"/>
    <n v="47.45"/>
    <n v="31.79"/>
    <x v="6"/>
    <x v="5"/>
    <x v="3"/>
    <n v="112314.06999999999"/>
    <n v="167640.85"/>
    <n v="55326.780000000013"/>
    <d v="2025-03-09T00:00:00"/>
    <x v="6"/>
  </r>
  <r>
    <x v="3"/>
    <x v="62"/>
    <x v="10"/>
    <x v="0"/>
    <s v="M"/>
    <x v="67"/>
    <n v="678230941"/>
    <d v="2010-11-03T00:00:00"/>
    <n v="2462"/>
    <n v="255.28"/>
    <n v="159.41999999999999"/>
    <x v="3"/>
    <x v="7"/>
    <x v="2"/>
    <n v="392492.04"/>
    <n v="628499.36"/>
    <n v="236007.32"/>
    <d v="2025-10-02T00:00:00"/>
    <x v="10"/>
  </r>
  <r>
    <x v="3"/>
    <x v="34"/>
    <x v="9"/>
    <x v="0"/>
    <s v="C"/>
    <x v="68"/>
    <n v="642134416"/>
    <d v="2012-11-27T00:00:00"/>
    <n v="698"/>
    <n v="154.06"/>
    <n v="90.93"/>
    <x v="3"/>
    <x v="0"/>
    <x v="2"/>
    <n v="63469.140000000007"/>
    <n v="107533.88"/>
    <n v="44064.74"/>
    <d v="2025-10-09T00:00:00"/>
    <x v="10"/>
  </r>
  <r>
    <x v="0"/>
    <x v="63"/>
    <x v="0"/>
    <x v="1"/>
    <s v="L"/>
    <x v="69"/>
    <n v="699160754"/>
    <d v="2012-09-15T00:00:00"/>
    <n v="6059"/>
    <n v="9.33"/>
    <n v="6.92"/>
    <x v="1"/>
    <x v="0"/>
    <x v="0"/>
    <n v="41928.28"/>
    <n v="56530.47"/>
    <n v="14602.190000000002"/>
    <d v="2025-09-05T00:00:00"/>
    <x v="8"/>
  </r>
  <r>
    <x v="4"/>
    <x v="64"/>
    <x v="8"/>
    <x v="0"/>
    <s v="M"/>
    <x v="70"/>
    <n v="747796285"/>
    <d v="2014-07-24T00:00:00"/>
    <n v="8393"/>
    <n v="668.27"/>
    <n v="502.54"/>
    <x v="0"/>
    <x v="6"/>
    <x v="0"/>
    <n v="4217818.22"/>
    <n v="5608790.1099999994"/>
    <n v="1390971.8899999997"/>
    <d v="2025-07-16T00:00:00"/>
    <x v="0"/>
  </r>
  <r>
    <x v="3"/>
    <x v="65"/>
    <x v="3"/>
    <x v="1"/>
    <s v="M"/>
    <x v="71"/>
    <n v="756839835"/>
    <d v="2012-03-13T00:00:00"/>
    <n v="4581"/>
    <n v="47.45"/>
    <n v="31.79"/>
    <x v="7"/>
    <x v="0"/>
    <x v="3"/>
    <n v="145629.99"/>
    <n v="217368.45"/>
    <n v="71738.460000000021"/>
    <d v="2025-02-19T00:00:00"/>
    <x v="9"/>
  </r>
  <r>
    <x v="5"/>
    <x v="66"/>
    <x v="7"/>
    <x v="1"/>
    <s v="H"/>
    <x v="72"/>
    <n v="315402734"/>
    <d v="2015-08-02T00:00:00"/>
    <n v="3533"/>
    <n v="81.73"/>
    <n v="56.67"/>
    <x v="8"/>
    <x v="2"/>
    <x v="1"/>
    <n v="200215.11000000002"/>
    <n v="288752.09000000003"/>
    <n v="88536.98000000001"/>
    <d v="2025-06-14T00:00:00"/>
    <x v="11"/>
  </r>
  <r>
    <x v="1"/>
    <x v="67"/>
    <x v="1"/>
    <x v="1"/>
    <s v="C"/>
    <x v="73"/>
    <n v="882908809"/>
    <d v="2016-08-24T00:00:00"/>
    <n v="1192"/>
    <n v="109.28"/>
    <n v="35.840000000000003"/>
    <x v="11"/>
    <x v="4"/>
    <x v="0"/>
    <n v="42721.280000000006"/>
    <n v="130261.75999999999"/>
    <n v="87540.479999999981"/>
    <d v="2025-08-09T00:00:00"/>
    <x v="11"/>
  </r>
  <r>
    <x v="2"/>
    <x v="68"/>
    <x v="10"/>
    <x v="1"/>
    <s v="L"/>
    <x v="74"/>
    <n v="839094388"/>
    <d v="2016-05-31T00:00:00"/>
    <n v="5531"/>
    <n v="255.28"/>
    <n v="159.41999999999999"/>
    <x v="2"/>
    <x v="4"/>
    <x v="1"/>
    <n v="881752.0199999999"/>
    <n v="1411953.68"/>
    <n v="530201.66"/>
    <d v="2025-05-11T00:00:00"/>
    <x v="7"/>
  </r>
  <r>
    <x v="4"/>
    <x v="50"/>
    <x v="0"/>
    <x v="0"/>
    <s v="C"/>
    <x v="75"/>
    <n v="434008300"/>
    <d v="2012-11-14T00:00:00"/>
    <n v="1555"/>
    <n v="9.33"/>
    <n v="6.92"/>
    <x v="1"/>
    <x v="0"/>
    <x v="0"/>
    <n v="10760.6"/>
    <n v="14508.15"/>
    <n v="3747.5499999999993"/>
    <d v="2025-09-30T00:00:00"/>
    <x v="10"/>
  </r>
  <r>
    <x v="5"/>
    <x v="36"/>
    <x v="3"/>
    <x v="1"/>
    <s v="L"/>
    <x v="76"/>
    <n v="438011872"/>
    <d v="2012-07-18T00:00:00"/>
    <n v="6301"/>
    <n v="47.45"/>
    <n v="31.79"/>
    <x v="8"/>
    <x v="0"/>
    <x v="1"/>
    <n v="200308.79"/>
    <n v="298982.45"/>
    <n v="98673.66"/>
    <d v="2025-06-12T00:00:00"/>
    <x v="0"/>
  </r>
  <r>
    <x v="0"/>
    <x v="8"/>
    <x v="1"/>
    <x v="1"/>
    <s v="M"/>
    <x v="77"/>
    <n v="791778934"/>
    <d v="2011-12-01T00:00:00"/>
    <n v="3836"/>
    <n v="109.28"/>
    <n v="35.840000000000003"/>
    <x v="4"/>
    <x v="5"/>
    <x v="2"/>
    <n v="137482.24000000002"/>
    <n v="419198.08"/>
    <n v="281715.83999999997"/>
    <d v="2025-11-02T00:00:00"/>
    <x v="3"/>
  </r>
  <r>
    <x v="2"/>
    <x v="69"/>
    <x v="11"/>
    <x v="0"/>
    <s v="M"/>
    <x v="18"/>
    <n v="156295812"/>
    <d v="2015-12-30T00:00:00"/>
    <n v="259"/>
    <n v="205.7"/>
    <n v="117.11"/>
    <x v="10"/>
    <x v="2"/>
    <x v="2"/>
    <n v="30331.49"/>
    <n v="53276.299999999996"/>
    <n v="22944.809999999994"/>
    <d v="2025-12-07T00:00:00"/>
    <x v="3"/>
  </r>
  <r>
    <x v="0"/>
    <x v="70"/>
    <x v="0"/>
    <x v="1"/>
    <s v="C"/>
    <x v="78"/>
    <n v="862861335"/>
    <d v="2011-11-22T00:00:00"/>
    <n v="8699"/>
    <n v="9.33"/>
    <n v="6.92"/>
    <x v="4"/>
    <x v="5"/>
    <x v="2"/>
    <n v="60197.08"/>
    <n v="81161.67"/>
    <n v="20964.589999999997"/>
    <d v="2025-11-20T00:00:00"/>
    <x v="10"/>
  </r>
  <r>
    <x v="0"/>
    <x v="71"/>
    <x v="8"/>
    <x v="0"/>
    <s v="M"/>
    <x v="79"/>
    <n v="363086831"/>
    <d v="2010-09-07T00:00:00"/>
    <n v="4317"/>
    <n v="668.27"/>
    <n v="502.54"/>
    <x v="11"/>
    <x v="7"/>
    <x v="0"/>
    <n v="2169465.1800000002"/>
    <n v="2884921.59"/>
    <n v="715456.40999999968"/>
    <d v="2025-08-19T00:00:00"/>
    <x v="8"/>
  </r>
  <r>
    <x v="4"/>
    <x v="47"/>
    <x v="7"/>
    <x v="0"/>
    <s v="L"/>
    <x v="80"/>
    <n v="678896129"/>
    <d v="2012-10-31T00:00:00"/>
    <n v="9306"/>
    <n v="81.73"/>
    <n v="56.67"/>
    <x v="3"/>
    <x v="0"/>
    <x v="2"/>
    <n v="527371.02"/>
    <n v="760579.38"/>
    <n v="233208.36"/>
    <d v="2025-10-22T00:00:00"/>
    <x v="1"/>
  </r>
  <r>
    <x v="3"/>
    <x v="55"/>
    <x v="10"/>
    <x v="0"/>
    <s v="H"/>
    <x v="81"/>
    <n v="752525556"/>
    <d v="2012-08-13T00:00:00"/>
    <n v="7890"/>
    <n v="255.28"/>
    <n v="159.41999999999999"/>
    <x v="0"/>
    <x v="0"/>
    <x v="0"/>
    <n v="1257823.7999999998"/>
    <n v="2014159.2"/>
    <n v="756335.40000000014"/>
    <d v="2025-07-19T00:00:00"/>
    <x v="11"/>
  </r>
  <r>
    <x v="0"/>
    <x v="8"/>
    <x v="0"/>
    <x v="0"/>
    <s v="M"/>
    <x v="57"/>
    <n v="496523940"/>
    <d v="2016-06-04T00:00:00"/>
    <n v="1323"/>
    <n v="9.33"/>
    <n v="6.92"/>
    <x v="2"/>
    <x v="4"/>
    <x v="1"/>
    <n v="9155.16"/>
    <n v="12343.59"/>
    <n v="3188.4300000000003"/>
    <d v="2025-05-29T00:00:00"/>
    <x v="2"/>
  </r>
  <r>
    <x v="5"/>
    <x v="19"/>
    <x v="10"/>
    <x v="1"/>
    <s v="L"/>
    <x v="82"/>
    <n v="343752610"/>
    <d v="2016-11-16T00:00:00"/>
    <n v="2891"/>
    <n v="255.28"/>
    <n v="159.41999999999999"/>
    <x v="4"/>
    <x v="4"/>
    <x v="2"/>
    <n v="460883.22"/>
    <n v="738014.48"/>
    <n v="277131.26"/>
    <d v="2025-11-11T00:00:00"/>
    <x v="10"/>
  </r>
  <r>
    <x v="3"/>
    <x v="57"/>
    <x v="4"/>
    <x v="1"/>
    <s v="H"/>
    <x v="83"/>
    <n v="797385394"/>
    <d v="2011-04-11T00:00:00"/>
    <n v="2913"/>
    <n v="651.21"/>
    <n v="524.96"/>
    <x v="6"/>
    <x v="5"/>
    <x v="3"/>
    <n v="1529208.4800000002"/>
    <n v="1896974.7300000002"/>
    <n v="367766.25"/>
    <d v="2025-03-29T00:00:00"/>
    <x v="6"/>
  </r>
  <r>
    <x v="3"/>
    <x v="72"/>
    <x v="0"/>
    <x v="1"/>
    <s v="C"/>
    <x v="84"/>
    <n v="180908620"/>
    <d v="2013-03-03T00:00:00"/>
    <n v="3736"/>
    <n v="9.33"/>
    <n v="6.92"/>
    <x v="5"/>
    <x v="1"/>
    <x v="3"/>
    <n v="25853.119999999999"/>
    <n v="34856.879999999997"/>
    <n v="9003.7599999999984"/>
    <d v="2025-01-27T00:00:00"/>
    <x v="9"/>
  </r>
  <r>
    <x v="5"/>
    <x v="17"/>
    <x v="0"/>
    <x v="0"/>
    <s v="L"/>
    <x v="85"/>
    <n v="488121116"/>
    <d v="2010-06-30T00:00:00"/>
    <n v="4740"/>
    <n v="9.33"/>
    <n v="6.92"/>
    <x v="8"/>
    <x v="7"/>
    <x v="1"/>
    <n v="32800.800000000003"/>
    <n v="44224.2"/>
    <n v="11423.399999999994"/>
    <d v="2025-06-18T00:00:00"/>
    <x v="2"/>
  </r>
  <r>
    <x v="3"/>
    <x v="65"/>
    <x v="11"/>
    <x v="1"/>
    <s v="M"/>
    <x v="86"/>
    <n v="633134210"/>
    <d v="2015-04-18T00:00:00"/>
    <n v="7337"/>
    <n v="205.7"/>
    <n v="117.11"/>
    <x v="9"/>
    <x v="2"/>
    <x v="1"/>
    <n v="859236.07"/>
    <n v="1509220.9"/>
    <n v="649984.82999999996"/>
    <d v="2025-04-16T00:00:00"/>
    <x v="6"/>
  </r>
  <r>
    <x v="1"/>
    <x v="73"/>
    <x v="2"/>
    <x v="1"/>
    <s v="M"/>
    <x v="87"/>
    <n v="500371730"/>
    <d v="2014-02-15T00:00:00"/>
    <n v="9969"/>
    <n v="421.89"/>
    <n v="364.69"/>
    <x v="10"/>
    <x v="1"/>
    <x v="2"/>
    <n v="3635594.61"/>
    <n v="4205821.41"/>
    <n v="570226.80000000028"/>
    <d v="2025-12-28T00:00:00"/>
    <x v="4"/>
  </r>
  <r>
    <x v="0"/>
    <x v="74"/>
    <x v="1"/>
    <x v="1"/>
    <s v="L"/>
    <x v="88"/>
    <n v="494570004"/>
    <d v="2016-10-26T00:00:00"/>
    <n v="3110"/>
    <n v="109.28"/>
    <n v="35.840000000000003"/>
    <x v="3"/>
    <x v="4"/>
    <x v="2"/>
    <n v="111462.40000000001"/>
    <n v="339860.8"/>
    <n v="228398.39999999997"/>
    <d v="2025-10-17T00:00:00"/>
    <x v="1"/>
  </r>
  <r>
    <x v="6"/>
    <x v="75"/>
    <x v="7"/>
    <x v="1"/>
    <s v="H"/>
    <x v="89"/>
    <n v="190777862"/>
    <d v="2016-02-19T00:00:00"/>
    <n v="4264"/>
    <n v="81.73"/>
    <n v="56.67"/>
    <x v="5"/>
    <x v="4"/>
    <x v="3"/>
    <n v="241640.88"/>
    <n v="348496.72000000003"/>
    <n v="106855.84000000003"/>
    <d v="2025-01-21T00:00:00"/>
    <x v="4"/>
  </r>
  <r>
    <x v="0"/>
    <x v="76"/>
    <x v="5"/>
    <x v="1"/>
    <s v="M"/>
    <x v="90"/>
    <n v="584356629"/>
    <d v="2012-10-25T00:00:00"/>
    <n v="2967"/>
    <n v="437.2"/>
    <n v="263.33"/>
    <x v="3"/>
    <x v="0"/>
    <x v="2"/>
    <n v="781300.11"/>
    <n v="1297172.3999999999"/>
    <n v="515872.28999999992"/>
    <d v="2025-10-07T00:00:00"/>
    <x v="1"/>
  </r>
  <r>
    <x v="2"/>
    <x v="77"/>
    <x v="3"/>
    <x v="1"/>
    <s v="M"/>
    <x v="91"/>
    <n v="940980136"/>
    <d v="2012-11-04T00:00:00"/>
    <n v="5788"/>
    <n v="47.45"/>
    <n v="31.79"/>
    <x v="3"/>
    <x v="0"/>
    <x v="2"/>
    <n v="184000.52"/>
    <n v="274640.60000000003"/>
    <n v="90640.080000000045"/>
    <d v="2025-10-11T00:00:00"/>
    <x v="10"/>
  </r>
  <r>
    <x v="0"/>
    <x v="78"/>
    <x v="10"/>
    <x v="0"/>
    <s v="H"/>
    <x v="92"/>
    <n v="146634709"/>
    <d v="2015-06-12T00:00:00"/>
    <n v="1324"/>
    <n v="255.28"/>
    <n v="159.41999999999999"/>
    <x v="8"/>
    <x v="2"/>
    <x v="1"/>
    <n v="211072.08"/>
    <n v="337990.72000000003"/>
    <n v="126918.64000000004"/>
    <d v="2025-06-06T00:00:00"/>
    <x v="2"/>
  </r>
  <r>
    <x v="4"/>
    <x v="20"/>
    <x v="2"/>
    <x v="1"/>
    <s v="M"/>
    <x v="93"/>
    <n v="757619178"/>
    <d v="2017-05-14T00:00:00"/>
    <n v="5206"/>
    <n v="421.89"/>
    <n v="364.69"/>
    <x v="9"/>
    <x v="3"/>
    <x v="1"/>
    <n v="1898576.14"/>
    <n v="2196359.34"/>
    <n v="297783.19999999995"/>
    <d v="2025-04-30T00:00:00"/>
    <x v="7"/>
  </r>
  <r>
    <x v="0"/>
    <x v="79"/>
    <x v="2"/>
    <x v="0"/>
    <s v="H"/>
    <x v="94"/>
    <n v="450544869"/>
    <d v="2016-03-12T00:00:00"/>
    <n v="5094"/>
    <n v="421.89"/>
    <n v="364.69"/>
    <x v="6"/>
    <x v="4"/>
    <x v="3"/>
    <n v="1857730.86"/>
    <n v="2149107.66"/>
    <n v="291376.80000000005"/>
    <d v="2025-03-01T00:00:00"/>
    <x v="9"/>
  </r>
  <r>
    <x v="2"/>
    <x v="28"/>
    <x v="11"/>
    <x v="0"/>
    <s v="C"/>
    <x v="95"/>
    <n v="572335612"/>
    <d v="2014-08-05T00:00:00"/>
    <n v="5681"/>
    <n v="205.7"/>
    <n v="117.11"/>
    <x v="8"/>
    <x v="6"/>
    <x v="1"/>
    <n v="665301.91"/>
    <n v="1168581.7"/>
    <n v="503279.78999999992"/>
    <d v="2025-06-20T00:00:00"/>
    <x v="11"/>
  </r>
  <r>
    <x v="0"/>
    <x v="71"/>
    <x v="10"/>
    <x v="1"/>
    <s v="L"/>
    <x v="96"/>
    <n v="290227735"/>
    <d v="2015-12-07T00:00:00"/>
    <n v="3691"/>
    <n v="255.28"/>
    <n v="159.41999999999999"/>
    <x v="4"/>
    <x v="2"/>
    <x v="2"/>
    <n v="588419.22"/>
    <n v="942238.48"/>
    <n v="353819.26"/>
    <d v="2025-11-03T00:00:00"/>
    <x v="3"/>
  </r>
  <r>
    <x v="0"/>
    <x v="76"/>
    <x v="5"/>
    <x v="0"/>
    <s v="M"/>
    <x v="97"/>
    <n v="641770064"/>
    <d v="2013-08-25T00:00:00"/>
    <n v="2878"/>
    <n v="437.2"/>
    <n v="263.33"/>
    <x v="0"/>
    <x v="1"/>
    <x v="0"/>
    <n v="757863.74"/>
    <n v="1258261.5999999999"/>
    <n v="500397.85999999987"/>
    <d v="2025-07-30T00:00:00"/>
    <x v="11"/>
  </r>
  <r>
    <x v="4"/>
    <x v="5"/>
    <x v="0"/>
    <x v="1"/>
    <s v="H"/>
    <x v="98"/>
    <n v="484823930"/>
    <d v="2017-04-20T00:00:00"/>
    <n v="9030"/>
    <n v="9.33"/>
    <n v="6.92"/>
    <x v="6"/>
    <x v="3"/>
    <x v="3"/>
    <n v="62487.6"/>
    <n v="84249.9"/>
    <n v="21762.299999999996"/>
    <d v="2025-03-13T00:00:00"/>
    <x v="6"/>
  </r>
  <r>
    <x v="0"/>
    <x v="80"/>
    <x v="11"/>
    <x v="1"/>
    <s v="C"/>
    <x v="99"/>
    <n v="547563159"/>
    <d v="2010-11-04T00:00:00"/>
    <n v="4962"/>
    <n v="205.7"/>
    <n v="117.11"/>
    <x v="3"/>
    <x v="7"/>
    <x v="2"/>
    <n v="581099.81999999995"/>
    <n v="1020683.3999999999"/>
    <n v="439583.57999999996"/>
    <d v="2025-10-11T00:00:00"/>
    <x v="10"/>
  </r>
  <r>
    <x v="1"/>
    <x v="25"/>
    <x v="10"/>
    <x v="0"/>
    <s v="M"/>
    <x v="100"/>
    <n v="278474080"/>
    <d v="2017-06-14T00:00:00"/>
    <n v="5523"/>
    <n v="255.28"/>
    <n v="159.41999999999999"/>
    <x v="9"/>
    <x v="3"/>
    <x v="1"/>
    <n v="880476.65999999992"/>
    <n v="1409911.44"/>
    <n v="529434.78"/>
    <d v="2025-04-25T00:00:00"/>
    <x v="2"/>
  </r>
  <r>
    <x v="0"/>
    <x v="76"/>
    <x v="6"/>
    <x v="0"/>
    <s v="C"/>
    <x v="101"/>
    <n v="996355521"/>
    <d v="2011-09-21T00:00:00"/>
    <n v="2595"/>
    <n v="152.58000000000001"/>
    <n v="97.44"/>
    <x v="11"/>
    <x v="5"/>
    <x v="0"/>
    <n v="252856.8"/>
    <n v="395945.10000000003"/>
    <n v="143088.30000000005"/>
    <d v="2025-08-30T00:00:00"/>
    <x v="8"/>
  </r>
  <r>
    <x v="4"/>
    <x v="46"/>
    <x v="8"/>
    <x v="0"/>
    <s v="C"/>
    <x v="102"/>
    <n v="940318810"/>
    <d v="2015-03-06T00:00:00"/>
    <n v="87"/>
    <n v="668.27"/>
    <n v="502.54"/>
    <x v="7"/>
    <x v="2"/>
    <x v="3"/>
    <n v="43720.98"/>
    <n v="58139.49"/>
    <n v="14418.509999999995"/>
    <d v="2025-02-27T00:00:00"/>
    <x v="9"/>
  </r>
  <r>
    <x v="5"/>
    <x v="81"/>
    <x v="5"/>
    <x v="0"/>
    <s v="L"/>
    <x v="103"/>
    <n v="219787776"/>
    <d v="2016-03-05T00:00:00"/>
    <n v="8942"/>
    <n v="437.2"/>
    <n v="263.33"/>
    <x v="7"/>
    <x v="4"/>
    <x v="3"/>
    <n v="2354696.86"/>
    <n v="3909442.4"/>
    <n v="1554745.54"/>
    <d v="2025-02-20T00:00:00"/>
    <x v="9"/>
  </r>
  <r>
    <x v="5"/>
    <x v="48"/>
    <x v="9"/>
    <x v="1"/>
    <s v="H"/>
    <x v="104"/>
    <n v="364498746"/>
    <d v="2011-08-11T00:00:00"/>
    <n v="2134"/>
    <n v="154.06"/>
    <n v="90.93"/>
    <x v="0"/>
    <x v="5"/>
    <x v="0"/>
    <n v="194044.62000000002"/>
    <n v="328764.03999999998"/>
    <n v="134719.41999999995"/>
    <d v="2025-07-30T00:00:00"/>
    <x v="11"/>
  </r>
  <r>
    <x v="6"/>
    <x v="82"/>
    <x v="8"/>
    <x v="1"/>
    <s v="H"/>
    <x v="105"/>
    <n v="274500548"/>
    <d v="2010-11-23T00:00:00"/>
    <n v="9667"/>
    <n v="668.27"/>
    <n v="502.54"/>
    <x v="4"/>
    <x v="7"/>
    <x v="2"/>
    <n v="4858054.1800000006"/>
    <n v="6460166.0899999999"/>
    <n v="1602111.9099999992"/>
    <d v="2025-11-14T00:00:00"/>
    <x v="10"/>
  </r>
  <r>
    <x v="4"/>
    <x v="31"/>
    <x v="10"/>
    <x v="1"/>
    <s v="H"/>
    <x v="106"/>
    <n v="270154511"/>
    <d v="2016-12-22T00:00:00"/>
    <n v="3578"/>
    <n v="255.28"/>
    <n v="159.41999999999999"/>
    <x v="4"/>
    <x v="4"/>
    <x v="2"/>
    <n v="570404.76"/>
    <n v="913391.84"/>
    <n v="342987.07999999996"/>
    <d v="2025-11-25T00:00:00"/>
    <x v="3"/>
  </r>
  <r>
    <x v="2"/>
    <x v="2"/>
    <x v="7"/>
    <x v="1"/>
    <s v="H"/>
    <x v="107"/>
    <n v="742134463"/>
    <d v="2014-10-08T00:00:00"/>
    <n v="2934"/>
    <n v="81.73"/>
    <n v="56.67"/>
    <x v="1"/>
    <x v="6"/>
    <x v="0"/>
    <n v="166269.78"/>
    <n v="239795.82"/>
    <n v="73526.040000000008"/>
    <d v="2025-09-12T00:00:00"/>
    <x v="1"/>
  </r>
  <r>
    <x v="4"/>
    <x v="83"/>
    <x v="5"/>
    <x v="1"/>
    <s v="C"/>
    <x v="108"/>
    <n v="801426732"/>
    <d v="2013-02-19T00:00:00"/>
    <n v="8834"/>
    <n v="437.2"/>
    <n v="263.33"/>
    <x v="5"/>
    <x v="1"/>
    <x v="3"/>
    <n v="2326257.2199999997"/>
    <n v="3862224.8"/>
    <n v="1535967.58"/>
    <d v="2025-01-21T00:00:00"/>
    <x v="4"/>
  </r>
  <r>
    <x v="5"/>
    <x v="84"/>
    <x v="3"/>
    <x v="0"/>
    <s v="H"/>
    <x v="109"/>
    <n v="529330146"/>
    <d v="2010-08-16T00:00:00"/>
    <n v="9408"/>
    <n v="47.45"/>
    <n v="31.79"/>
    <x v="8"/>
    <x v="7"/>
    <x v="1"/>
    <n v="299080.32000000001"/>
    <n v="446409.60000000003"/>
    <n v="147329.28000000003"/>
    <d v="2025-06-30T00:00:00"/>
    <x v="11"/>
  </r>
  <r>
    <x v="3"/>
    <x v="37"/>
    <x v="4"/>
    <x v="0"/>
    <s v="C"/>
    <x v="110"/>
    <n v="527456033"/>
    <d v="2014-03-02T00:00:00"/>
    <n v="4816"/>
    <n v="651.21"/>
    <n v="524.96"/>
    <x v="7"/>
    <x v="6"/>
    <x v="3"/>
    <n v="2528207.3600000003"/>
    <n v="3136227.3600000003"/>
    <n v="608020"/>
    <d v="2025-02-26T00:00:00"/>
    <x v="9"/>
  </r>
  <r>
    <x v="3"/>
    <x v="55"/>
    <x v="2"/>
    <x v="0"/>
    <s v="M"/>
    <x v="111"/>
    <n v="567728221"/>
    <d v="2013-05-12T00:00:00"/>
    <n v="2252"/>
    <n v="421.89"/>
    <n v="364.69"/>
    <x v="9"/>
    <x v="1"/>
    <x v="1"/>
    <n v="821281.88"/>
    <n v="950096.27999999991"/>
    <n v="128814.39999999991"/>
    <d v="2025-04-26T00:00:00"/>
    <x v="7"/>
  </r>
  <r>
    <x v="3"/>
    <x v="85"/>
    <x v="1"/>
    <x v="0"/>
    <s v="C"/>
    <x v="112"/>
    <n v="942383038"/>
    <d v="2013-06-29T00:00:00"/>
    <n v="938"/>
    <n v="109.28"/>
    <n v="35.840000000000003"/>
    <x v="8"/>
    <x v="1"/>
    <x v="1"/>
    <n v="33617.920000000006"/>
    <n v="102504.64"/>
    <n v="68886.720000000001"/>
    <d v="2025-06-23T00:00:00"/>
    <x v="2"/>
  </r>
  <r>
    <x v="1"/>
    <x v="86"/>
    <x v="6"/>
    <x v="1"/>
    <s v="C"/>
    <x v="113"/>
    <n v="213969314"/>
    <d v="2017-07-07T00:00:00"/>
    <n v="7130"/>
    <n v="152.58000000000001"/>
    <n v="97.44"/>
    <x v="2"/>
    <x v="3"/>
    <x v="1"/>
    <n v="694747.2"/>
    <n v="1087895.4000000001"/>
    <n v="393148.20000000019"/>
    <d v="2025-05-26T00:00:00"/>
    <x v="0"/>
  </r>
  <r>
    <x v="0"/>
    <x v="87"/>
    <x v="11"/>
    <x v="0"/>
    <s v="M"/>
    <x v="114"/>
    <n v="165348374"/>
    <d v="2013-11-27T00:00:00"/>
    <n v="9113"/>
    <n v="205.7"/>
    <n v="117.11"/>
    <x v="3"/>
    <x v="1"/>
    <x v="2"/>
    <n v="1067223.43"/>
    <n v="1874544.0999999999"/>
    <n v="807320.66999999993"/>
    <d v="2025-10-10T00:00:00"/>
    <x v="10"/>
  </r>
  <r>
    <x v="0"/>
    <x v="88"/>
    <x v="5"/>
    <x v="1"/>
    <s v="M"/>
    <x v="115"/>
    <n v="849694049"/>
    <d v="2011-05-29T00:00:00"/>
    <n v="2206"/>
    <n v="437.2"/>
    <n v="263.33"/>
    <x v="9"/>
    <x v="5"/>
    <x v="1"/>
    <n v="580905.98"/>
    <n v="964463.2"/>
    <n v="383557.22"/>
    <d v="2025-04-16T00:00:00"/>
    <x v="7"/>
  </r>
  <r>
    <x v="6"/>
    <x v="44"/>
    <x v="5"/>
    <x v="1"/>
    <s v="C"/>
    <x v="116"/>
    <n v="140492665"/>
    <d v="2012-02-18T00:00:00"/>
    <n v="3757"/>
    <n v="437.2"/>
    <n v="263.33"/>
    <x v="7"/>
    <x v="0"/>
    <x v="3"/>
    <n v="989330.80999999994"/>
    <n v="1642560.4"/>
    <n v="653229.59"/>
    <d v="2025-02-14T00:00:00"/>
    <x v="4"/>
  </r>
  <r>
    <x v="2"/>
    <x v="89"/>
    <x v="7"/>
    <x v="1"/>
    <s v="L"/>
    <x v="117"/>
    <n v="481543052"/>
    <d v="2015-09-24T00:00:00"/>
    <n v="8145"/>
    <n v="81.73"/>
    <n v="56.67"/>
    <x v="1"/>
    <x v="2"/>
    <x v="0"/>
    <n v="461577.15"/>
    <n v="665690.85"/>
    <n v="204113.69999999995"/>
    <d v="2025-09-23T00:00:00"/>
    <x v="8"/>
  </r>
  <r>
    <x v="3"/>
    <x v="26"/>
    <x v="9"/>
    <x v="1"/>
    <s v="L"/>
    <x v="118"/>
    <n v="336956536"/>
    <d v="2015-02-04T00:00:00"/>
    <n v="1782"/>
    <n v="154.06"/>
    <n v="90.93"/>
    <x v="5"/>
    <x v="2"/>
    <x v="3"/>
    <n v="162037.26"/>
    <n v="274534.92"/>
    <n v="112497.65999999997"/>
    <d v="2025-01-20T00:00:00"/>
    <x v="4"/>
  </r>
  <r>
    <x v="3"/>
    <x v="85"/>
    <x v="6"/>
    <x v="0"/>
    <s v="M"/>
    <x v="119"/>
    <n v="941156947"/>
    <d v="2015-07-06T00:00:00"/>
    <n v="8110"/>
    <n v="152.58000000000001"/>
    <n v="97.44"/>
    <x v="8"/>
    <x v="2"/>
    <x v="1"/>
    <n v="790238.4"/>
    <n v="1237423.8"/>
    <n v="447185.4"/>
    <d v="2025-06-23T00:00:00"/>
    <x v="0"/>
  </r>
  <r>
    <x v="1"/>
    <x v="90"/>
    <x v="6"/>
    <x v="1"/>
    <s v="M"/>
    <x v="120"/>
    <n v="448880612"/>
    <d v="2015-12-09T00:00:00"/>
    <n v="2603"/>
    <n v="152.58000000000001"/>
    <n v="97.44"/>
    <x v="4"/>
    <x v="2"/>
    <x v="2"/>
    <n v="253636.32"/>
    <n v="397165.74000000005"/>
    <n v="143529.42000000004"/>
    <d v="2025-11-09T00:00:00"/>
    <x v="3"/>
  </r>
  <r>
    <x v="4"/>
    <x v="83"/>
    <x v="4"/>
    <x v="0"/>
    <s v="C"/>
    <x v="121"/>
    <n v="685176360"/>
    <d v="2012-06-08T00:00:00"/>
    <n v="7766"/>
    <n v="651.21"/>
    <n v="524.96"/>
    <x v="2"/>
    <x v="0"/>
    <x v="1"/>
    <n v="4076839.3600000003"/>
    <n v="5057296.8600000003"/>
    <n v="980457.5"/>
    <d v="2025-05-04T00:00:00"/>
    <x v="2"/>
  </r>
  <r>
    <x v="5"/>
    <x v="17"/>
    <x v="4"/>
    <x v="1"/>
    <s v="L"/>
    <x v="122"/>
    <n v="395405519"/>
    <d v="2017-04-26T00:00:00"/>
    <n v="8135"/>
    <n v="651.21"/>
    <n v="524.96"/>
    <x v="9"/>
    <x v="3"/>
    <x v="1"/>
    <n v="4270549.6000000006"/>
    <n v="5297593.3500000006"/>
    <n v="1027043.75"/>
    <d v="2025-04-13T00:00:00"/>
    <x v="6"/>
  </r>
  <r>
    <x v="0"/>
    <x v="74"/>
    <x v="8"/>
    <x v="0"/>
    <s v="C"/>
    <x v="123"/>
    <n v="195241916"/>
    <d v="2010-02-12T00:00:00"/>
    <n v="5276"/>
    <n v="668.27"/>
    <n v="502.54"/>
    <x v="5"/>
    <x v="7"/>
    <x v="3"/>
    <n v="2651401.04"/>
    <n v="3525792.52"/>
    <n v="874391.48"/>
    <d v="2025-01-07T00:00:00"/>
    <x v="4"/>
  </r>
  <r>
    <x v="0"/>
    <x v="91"/>
    <x v="1"/>
    <x v="0"/>
    <s v="C"/>
    <x v="124"/>
    <n v="320671880"/>
    <d v="2016-07-05T00:00:00"/>
    <n v="2790"/>
    <n v="109.28"/>
    <n v="35.840000000000003"/>
    <x v="2"/>
    <x v="4"/>
    <x v="1"/>
    <n v="99993.600000000006"/>
    <n v="304891.2"/>
    <n v="204897.6"/>
    <d v="2025-05-25T00:00:00"/>
    <x v="0"/>
  </r>
  <r>
    <x v="4"/>
    <x v="92"/>
    <x v="2"/>
    <x v="0"/>
    <s v="H"/>
    <x v="125"/>
    <n v="177994239"/>
    <d v="2014-03-29T00:00:00"/>
    <n v="1306"/>
    <n v="421.89"/>
    <n v="364.69"/>
    <x v="7"/>
    <x v="6"/>
    <x v="3"/>
    <n v="476285.14"/>
    <n v="550988.34"/>
    <n v="74703.199999999953"/>
    <d v="2025-02-07T00:00:00"/>
    <x v="9"/>
  </r>
  <r>
    <x v="0"/>
    <x v="6"/>
    <x v="9"/>
    <x v="1"/>
    <s v="H"/>
    <x v="126"/>
    <n v="593820321"/>
    <d v="2012-03-04T00:00:00"/>
    <n v="3484"/>
    <n v="154.06"/>
    <n v="90.93"/>
    <x v="6"/>
    <x v="0"/>
    <x v="3"/>
    <n v="316800.12"/>
    <n v="536745.04"/>
    <n v="219944.92000000004"/>
    <d v="2025-03-04T00:00:00"/>
    <x v="9"/>
  </r>
  <r>
    <x v="0"/>
    <x v="93"/>
    <x v="6"/>
    <x v="0"/>
    <s v="L"/>
    <x v="33"/>
    <n v="665073955"/>
    <d v="2016-12-24T00:00:00"/>
    <n v="9017"/>
    <n v="152.58000000000001"/>
    <n v="97.44"/>
    <x v="10"/>
    <x v="4"/>
    <x v="2"/>
    <n v="878616.48"/>
    <n v="1375813.86"/>
    <n v="497197.38000000012"/>
    <d v="2025-12-05T00:00:00"/>
    <x v="3"/>
  </r>
  <r>
    <x v="0"/>
    <x v="94"/>
    <x v="9"/>
    <x v="1"/>
    <s v="L"/>
    <x v="127"/>
    <n v="908991467"/>
    <d v="2013-02-27T00:00:00"/>
    <n v="9630"/>
    <n v="154.06"/>
    <n v="90.93"/>
    <x v="5"/>
    <x v="1"/>
    <x v="3"/>
    <n v="875655.9"/>
    <n v="1483597.8"/>
    <n v="607941.9"/>
    <d v="2025-01-14T00:00:00"/>
    <x v="4"/>
  </r>
  <r>
    <x v="3"/>
    <x v="95"/>
    <x v="5"/>
    <x v="1"/>
    <s v="M"/>
    <x v="128"/>
    <n v="113121688"/>
    <d v="2012-09-26T00:00:00"/>
    <n v="4076"/>
    <n v="437.2"/>
    <n v="263.33"/>
    <x v="1"/>
    <x v="0"/>
    <x v="0"/>
    <n v="1073333.0799999998"/>
    <n v="1782027.2"/>
    <n v="708694.12000000011"/>
    <d v="2025-09-24T00:00:00"/>
    <x v="8"/>
  </r>
  <r>
    <x v="5"/>
    <x v="96"/>
    <x v="2"/>
    <x v="1"/>
    <s v="L"/>
    <x v="129"/>
    <n v="285325944"/>
    <d v="2014-04-07T00:00:00"/>
    <n v="3142"/>
    <n v="421.89"/>
    <n v="364.69"/>
    <x v="6"/>
    <x v="6"/>
    <x v="3"/>
    <n v="1145855.98"/>
    <n v="1325578.3799999999"/>
    <n v="179722.39999999991"/>
    <d v="2025-03-03T00:00:00"/>
    <x v="6"/>
  </r>
  <r>
    <x v="0"/>
    <x v="7"/>
    <x v="1"/>
    <x v="0"/>
    <s v="C"/>
    <x v="91"/>
    <n v="803778064"/>
    <d v="2012-10-30T00:00:00"/>
    <n v="4646"/>
    <n v="109.28"/>
    <n v="35.840000000000003"/>
    <x v="3"/>
    <x v="0"/>
    <x v="2"/>
    <n v="166512.64000000001"/>
    <n v="507714.88"/>
    <n v="341202.24"/>
    <d v="2025-10-11T00:00:00"/>
    <x v="1"/>
  </r>
  <r>
    <x v="1"/>
    <x v="90"/>
    <x v="8"/>
    <x v="0"/>
    <s v="L"/>
    <x v="130"/>
    <n v="666964375"/>
    <d v="2012-10-08T00:00:00"/>
    <n v="8435"/>
    <n v="668.27"/>
    <n v="502.54"/>
    <x v="11"/>
    <x v="0"/>
    <x v="0"/>
    <n v="4238924.9000000004"/>
    <n v="5636857.4500000002"/>
    <n v="1397932.5499999998"/>
    <d v="2025-08-20T00:00:00"/>
    <x v="1"/>
  </r>
  <r>
    <x v="1"/>
    <x v="97"/>
    <x v="2"/>
    <x v="1"/>
    <s v="M"/>
    <x v="131"/>
    <n v="743683707"/>
    <d v="2015-02-04T00:00:00"/>
    <n v="1390"/>
    <n v="421.89"/>
    <n v="364.69"/>
    <x v="7"/>
    <x v="2"/>
    <x v="3"/>
    <n v="506919.1"/>
    <n v="586427.1"/>
    <n v="79508"/>
    <d v="2025-02-02T00:00:00"/>
    <x v="4"/>
  </r>
  <r>
    <x v="3"/>
    <x v="98"/>
    <x v="11"/>
    <x v="0"/>
    <s v="C"/>
    <x v="132"/>
    <n v="623047387"/>
    <d v="2015-01-18T00:00:00"/>
    <n v="2422"/>
    <n v="205.7"/>
    <n v="117.11"/>
    <x v="10"/>
    <x v="6"/>
    <x v="2"/>
    <n v="283640.42"/>
    <n v="498205.39999999997"/>
    <n v="214564.97999999998"/>
    <d v="2025-12-25T00:00:00"/>
    <x v="5"/>
  </r>
  <r>
    <x v="3"/>
    <x v="85"/>
    <x v="4"/>
    <x v="1"/>
    <s v="M"/>
    <x v="133"/>
    <n v="864479243"/>
    <d v="2012-02-17T00:00:00"/>
    <n v="7474"/>
    <n v="651.21"/>
    <n v="524.96"/>
    <x v="5"/>
    <x v="0"/>
    <x v="3"/>
    <n v="3923551.0400000005"/>
    <n v="4867143.54"/>
    <n v="943592.49999999953"/>
    <d v="2025-01-02T00:00:00"/>
    <x v="4"/>
  </r>
  <r>
    <x v="0"/>
    <x v="99"/>
    <x v="10"/>
    <x v="1"/>
    <s v="H"/>
    <x v="134"/>
    <n v="747715604"/>
    <d v="2014-07-08T00:00:00"/>
    <n v="4518"/>
    <n v="255.28"/>
    <n v="159.41999999999999"/>
    <x v="8"/>
    <x v="6"/>
    <x v="1"/>
    <n v="720259.55999999994"/>
    <n v="1153355.04"/>
    <n v="433095.4800000001"/>
    <d v="2025-06-27T00:00:00"/>
    <x v="0"/>
  </r>
  <r>
    <x v="1"/>
    <x v="1"/>
    <x v="6"/>
    <x v="0"/>
    <s v="M"/>
    <x v="135"/>
    <n v="522805297"/>
    <d v="2012-11-28T00:00:00"/>
    <n v="8560"/>
    <n v="152.58000000000001"/>
    <n v="97.44"/>
    <x v="4"/>
    <x v="0"/>
    <x v="2"/>
    <n v="834086.40000000002"/>
    <n v="1306084.8"/>
    <n v="471998.4"/>
    <d v="2025-11-22T00:00:00"/>
    <x v="10"/>
  </r>
  <r>
    <x v="1"/>
    <x v="100"/>
    <x v="9"/>
    <x v="1"/>
    <s v="C"/>
    <x v="136"/>
    <n v="960109651"/>
    <d v="2013-12-21T00:00:00"/>
    <n v="6636"/>
    <n v="154.06"/>
    <n v="90.93"/>
    <x v="4"/>
    <x v="1"/>
    <x v="2"/>
    <n v="603411.4800000001"/>
    <n v="1022342.16"/>
    <n v="418930.67999999993"/>
    <d v="2025-11-26T00:00:00"/>
    <x v="3"/>
  </r>
  <r>
    <x v="3"/>
    <x v="59"/>
    <x v="5"/>
    <x v="1"/>
    <s v="L"/>
    <x v="137"/>
    <n v="200302493"/>
    <d v="2013-11-25T00:00:00"/>
    <n v="2814"/>
    <n v="437.2"/>
    <n v="263.33"/>
    <x v="4"/>
    <x v="1"/>
    <x v="2"/>
    <n v="741010.62"/>
    <n v="1230280.8"/>
    <n v="489270.18000000005"/>
    <d v="2025-11-21T00:00:00"/>
    <x v="10"/>
  </r>
  <r>
    <x v="4"/>
    <x v="101"/>
    <x v="8"/>
    <x v="0"/>
    <s v="C"/>
    <x v="138"/>
    <n v="504370152"/>
    <d v="2010-06-02T00:00:00"/>
    <n v="3191"/>
    <n v="668.27"/>
    <n v="502.54"/>
    <x v="9"/>
    <x v="7"/>
    <x v="1"/>
    <n v="1603605.1400000001"/>
    <n v="2132449.5699999998"/>
    <n v="528844.4299999997"/>
    <d v="2025-04-21T00:00:00"/>
    <x v="2"/>
  </r>
  <r>
    <x v="5"/>
    <x v="102"/>
    <x v="9"/>
    <x v="1"/>
    <s v="M"/>
    <x v="139"/>
    <n v="603611457"/>
    <d v="2013-01-25T00:00:00"/>
    <n v="899"/>
    <n v="154.06"/>
    <n v="90.93"/>
    <x v="5"/>
    <x v="1"/>
    <x v="3"/>
    <n v="81746.070000000007"/>
    <n v="138499.94"/>
    <n v="56753.869999999995"/>
    <d v="2025-01-03T00:00:00"/>
    <x v="5"/>
  </r>
  <r>
    <x v="2"/>
    <x v="69"/>
    <x v="4"/>
    <x v="0"/>
    <s v="C"/>
    <x v="140"/>
    <n v="649637734"/>
    <d v="2010-05-10T00:00:00"/>
    <n v="1097"/>
    <n v="651.21"/>
    <n v="524.96"/>
    <x v="6"/>
    <x v="7"/>
    <x v="3"/>
    <n v="575881.12"/>
    <n v="714377.37"/>
    <n v="138496.25"/>
    <d v="2025-03-23T00:00:00"/>
    <x v="7"/>
  </r>
  <r>
    <x v="0"/>
    <x v="87"/>
    <x v="5"/>
    <x v="1"/>
    <s v="H"/>
    <x v="141"/>
    <n v="864372813"/>
    <d v="2010-03-03T00:00:00"/>
    <n v="5979"/>
    <n v="437.2"/>
    <n v="263.33"/>
    <x v="7"/>
    <x v="7"/>
    <x v="3"/>
    <n v="1574450.0699999998"/>
    <n v="2614018.7999999998"/>
    <n v="1039568.73"/>
    <d v="2025-02-27T00:00:00"/>
    <x v="9"/>
  </r>
  <r>
    <x v="4"/>
    <x v="46"/>
    <x v="1"/>
    <x v="0"/>
    <s v="C"/>
    <x v="142"/>
    <n v="190053021"/>
    <d v="2014-08-25T00:00:00"/>
    <n v="9767"/>
    <n v="109.28"/>
    <n v="35.840000000000003"/>
    <x v="0"/>
    <x v="6"/>
    <x v="0"/>
    <n v="350049.28000000003"/>
    <n v="1067337.76"/>
    <n v="717288.48"/>
    <d v="2025-07-10T00:00:00"/>
    <x v="11"/>
  </r>
  <r>
    <x v="2"/>
    <x v="68"/>
    <x v="0"/>
    <x v="0"/>
    <s v="M"/>
    <x v="143"/>
    <n v="339227187"/>
    <d v="2014-09-29T00:00:00"/>
    <n v="3718"/>
    <n v="9.33"/>
    <n v="6.92"/>
    <x v="1"/>
    <x v="6"/>
    <x v="0"/>
    <n v="25728.560000000001"/>
    <n v="34688.94"/>
    <n v="8960.380000000001"/>
    <d v="2025-09-21T00:00:00"/>
    <x v="8"/>
  </r>
  <r>
    <x v="0"/>
    <x v="94"/>
    <x v="2"/>
    <x v="0"/>
    <s v="L"/>
    <x v="144"/>
    <n v="844756639"/>
    <d v="2010-12-08T00:00:00"/>
    <n v="1117"/>
    <n v="421.89"/>
    <n v="364.69"/>
    <x v="3"/>
    <x v="7"/>
    <x v="2"/>
    <n v="407358.73"/>
    <n v="471251.13"/>
    <n v="63892.400000000023"/>
    <d v="2025-10-21T00:00:00"/>
    <x v="3"/>
  </r>
  <r>
    <x v="0"/>
    <x v="103"/>
    <x v="8"/>
    <x v="1"/>
    <s v="M"/>
    <x v="145"/>
    <n v="409815204"/>
    <d v="2015-04-04T00:00:00"/>
    <n v="2281"/>
    <n v="668.27"/>
    <n v="502.54"/>
    <x v="6"/>
    <x v="2"/>
    <x v="3"/>
    <n v="1146293.74"/>
    <n v="1524323.8699999999"/>
    <n v="378030.12999999989"/>
    <d v="2025-03-31T00:00:00"/>
    <x v="6"/>
  </r>
  <r>
    <x v="3"/>
    <x v="104"/>
    <x v="2"/>
    <x v="1"/>
    <s v="M"/>
    <x v="115"/>
    <n v="957889211"/>
    <d v="2011-05-18T00:00:00"/>
    <n v="9559"/>
    <n v="421.89"/>
    <n v="364.69"/>
    <x v="9"/>
    <x v="5"/>
    <x v="1"/>
    <n v="3486071.71"/>
    <n v="4032846.51"/>
    <n v="546774.79999999981"/>
    <d v="2025-04-16T00:00:00"/>
    <x v="7"/>
  </r>
  <r>
    <x v="5"/>
    <x v="81"/>
    <x v="8"/>
    <x v="1"/>
    <s v="M"/>
    <x v="146"/>
    <n v="882777488"/>
    <d v="2017-05-21T00:00:00"/>
    <n v="2331"/>
    <n v="668.27"/>
    <n v="502.54"/>
    <x v="9"/>
    <x v="3"/>
    <x v="1"/>
    <n v="1171420.74"/>
    <n v="1557737.3699999999"/>
    <n v="386316.62999999989"/>
    <d v="2025-04-28T00:00:00"/>
    <x v="7"/>
  </r>
  <r>
    <x v="2"/>
    <x v="2"/>
    <x v="3"/>
    <x v="0"/>
    <s v="M"/>
    <x v="147"/>
    <n v="898591363"/>
    <d v="2015-01-13T00:00:00"/>
    <n v="2008"/>
    <n v="47.45"/>
    <n v="31.79"/>
    <x v="10"/>
    <x v="6"/>
    <x v="2"/>
    <n v="63834.32"/>
    <n v="95279.6"/>
    <n v="31445.280000000006"/>
    <d v="2025-12-09T00:00:00"/>
    <x v="5"/>
  </r>
  <r>
    <x v="5"/>
    <x v="105"/>
    <x v="3"/>
    <x v="0"/>
    <s v="C"/>
    <x v="148"/>
    <n v="889754664"/>
    <d v="2013-04-27T00:00:00"/>
    <n v="7032"/>
    <n v="47.45"/>
    <n v="31.79"/>
    <x v="9"/>
    <x v="1"/>
    <x v="1"/>
    <n v="223547.28"/>
    <n v="333668.40000000002"/>
    <n v="110121.12000000002"/>
    <d v="2025-04-17T00:00:00"/>
    <x v="6"/>
  </r>
  <r>
    <x v="3"/>
    <x v="106"/>
    <x v="11"/>
    <x v="1"/>
    <s v="M"/>
    <x v="149"/>
    <n v="361003720"/>
    <d v="2015-01-21T00:00:00"/>
    <n v="7878"/>
    <n v="205.7"/>
    <n v="117.11"/>
    <x v="5"/>
    <x v="2"/>
    <x v="3"/>
    <n v="922592.58"/>
    <n v="1620504.5999999999"/>
    <n v="697912.0199999999"/>
    <d v="2025-01-14T00:00:00"/>
    <x v="5"/>
  </r>
  <r>
    <x v="0"/>
    <x v="42"/>
    <x v="10"/>
    <x v="1"/>
    <s v="M"/>
    <x v="150"/>
    <n v="687387359"/>
    <d v="2012-08-05T00:00:00"/>
    <n v="2050"/>
    <n v="255.28"/>
    <n v="159.41999999999999"/>
    <x v="0"/>
    <x v="0"/>
    <x v="0"/>
    <n v="326811"/>
    <n v="523324"/>
    <n v="196513"/>
    <d v="2025-07-13T00:00:00"/>
    <x v="11"/>
  </r>
  <r>
    <x v="1"/>
    <x v="107"/>
    <x v="6"/>
    <x v="0"/>
    <s v="H"/>
    <x v="151"/>
    <n v="164266908"/>
    <d v="2014-05-19T00:00:00"/>
    <n v="9083"/>
    <n v="152.58000000000001"/>
    <n v="97.44"/>
    <x v="2"/>
    <x v="6"/>
    <x v="1"/>
    <n v="885047.52"/>
    <n v="1385884.1400000001"/>
    <n v="500836.62000000011"/>
    <d v="2025-05-04T00:00:00"/>
    <x v="7"/>
  </r>
  <r>
    <x v="0"/>
    <x v="13"/>
    <x v="11"/>
    <x v="0"/>
    <s v="M"/>
    <x v="152"/>
    <n v="757316195"/>
    <d v="2011-04-02T00:00:00"/>
    <n v="5546"/>
    <n v="205.7"/>
    <n v="117.11"/>
    <x v="6"/>
    <x v="5"/>
    <x v="3"/>
    <n v="649492.05999999994"/>
    <n v="1140812.2"/>
    <n v="491320.14"/>
    <d v="2025-03-02T00:00:00"/>
    <x v="6"/>
  </r>
  <r>
    <x v="5"/>
    <x v="96"/>
    <x v="6"/>
    <x v="1"/>
    <s v="C"/>
    <x v="153"/>
    <n v="452521550"/>
    <d v="2017-07-29T00:00:00"/>
    <n v="38"/>
    <n v="152.58000000000001"/>
    <n v="97.44"/>
    <x v="8"/>
    <x v="3"/>
    <x v="1"/>
    <n v="3702.72"/>
    <n v="5798.0400000000009"/>
    <n v="2095.3200000000011"/>
    <d v="2025-06-27T00:00:00"/>
    <x v="0"/>
  </r>
  <r>
    <x v="3"/>
    <x v="33"/>
    <x v="9"/>
    <x v="0"/>
    <s v="L"/>
    <x v="154"/>
    <n v="906181800"/>
    <d v="2014-10-29T00:00:00"/>
    <n v="8187"/>
    <n v="154.06"/>
    <n v="90.93"/>
    <x v="3"/>
    <x v="6"/>
    <x v="2"/>
    <n v="744443.91"/>
    <n v="1261289.22"/>
    <n v="516845.30999999994"/>
    <d v="2025-10-13T00:00:00"/>
    <x v="1"/>
  </r>
  <r>
    <x v="0"/>
    <x v="108"/>
    <x v="2"/>
    <x v="0"/>
    <s v="C"/>
    <x v="155"/>
    <n v="694908273"/>
    <d v="2016-01-02T00:00:00"/>
    <n v="7655"/>
    <n v="421.89"/>
    <n v="364.69"/>
    <x v="4"/>
    <x v="2"/>
    <x v="2"/>
    <n v="2791701.95"/>
    <n v="3229567.9499999997"/>
    <n v="437865.99999999953"/>
    <d v="2025-11-16T00:00:00"/>
    <x v="5"/>
  </r>
  <r>
    <x v="4"/>
    <x v="109"/>
    <x v="4"/>
    <x v="1"/>
    <s v="H"/>
    <x v="156"/>
    <n v="265624797"/>
    <d v="2015-10-16T00:00:00"/>
    <n v="3135"/>
    <n v="651.21"/>
    <n v="524.96"/>
    <x v="1"/>
    <x v="2"/>
    <x v="0"/>
    <n v="1645749.6"/>
    <n v="2041543.35"/>
    <n v="395793.75"/>
    <d v="2025-09-22T00:00:00"/>
    <x v="1"/>
  </r>
  <r>
    <x v="3"/>
    <x v="110"/>
    <x v="3"/>
    <x v="1"/>
    <s v="L"/>
    <x v="157"/>
    <n v="585567700"/>
    <d v="2010-05-21T00:00:00"/>
    <n v="1350"/>
    <n v="47.45"/>
    <n v="31.79"/>
    <x v="2"/>
    <x v="7"/>
    <x v="1"/>
    <n v="42916.5"/>
    <n v="64057.500000000007"/>
    <n v="21141.000000000007"/>
    <d v="2025-05-10T00:00:00"/>
    <x v="7"/>
  </r>
  <r>
    <x v="1"/>
    <x v="45"/>
    <x v="10"/>
    <x v="1"/>
    <s v="H"/>
    <x v="158"/>
    <n v="892285811"/>
    <d v="2015-10-27T00:00:00"/>
    <n v="6055"/>
    <n v="255.28"/>
    <n v="159.41999999999999"/>
    <x v="3"/>
    <x v="2"/>
    <x v="2"/>
    <n v="965288.1"/>
    <n v="1545720.4"/>
    <n v="580432.29999999993"/>
    <d v="2025-10-17T00:00:00"/>
    <x v="1"/>
  </r>
  <r>
    <x v="2"/>
    <x v="111"/>
    <x v="11"/>
    <x v="1"/>
    <s v="L"/>
    <x v="159"/>
    <n v="943640458"/>
    <d v="2011-05-12T00:00:00"/>
    <n v="3036"/>
    <n v="205.7"/>
    <n v="117.11"/>
    <x v="9"/>
    <x v="5"/>
    <x v="1"/>
    <n v="355545.96"/>
    <n v="624505.19999999995"/>
    <n v="268959.23999999993"/>
    <d v="2025-04-04T00:00:00"/>
    <x v="7"/>
  </r>
  <r>
    <x v="3"/>
    <x v="112"/>
    <x v="5"/>
    <x v="1"/>
    <s v="C"/>
    <x v="160"/>
    <n v="567805469"/>
    <d v="2011-03-30T00:00:00"/>
    <n v="5111"/>
    <n v="437.2"/>
    <n v="263.33"/>
    <x v="7"/>
    <x v="5"/>
    <x v="3"/>
    <n v="1345879.63"/>
    <n v="2234529.1999999997"/>
    <n v="888649.56999999983"/>
    <d v="2025-02-11T00:00:00"/>
    <x v="9"/>
  </r>
  <r>
    <x v="2"/>
    <x v="28"/>
    <x v="7"/>
    <x v="1"/>
    <s v="H"/>
    <x v="161"/>
    <n v="113267171"/>
    <d v="2015-08-30T00:00:00"/>
    <n v="7128"/>
    <n v="81.73"/>
    <n v="56.67"/>
    <x v="11"/>
    <x v="2"/>
    <x v="0"/>
    <n v="403943.76"/>
    <n v="582571.44000000006"/>
    <n v="178627.68000000005"/>
    <d v="2025-08-26T00:00:00"/>
    <x v="11"/>
  </r>
  <r>
    <x v="4"/>
    <x v="101"/>
    <x v="11"/>
    <x v="0"/>
    <s v="L"/>
    <x v="162"/>
    <n v="898824393"/>
    <d v="2014-11-21T00:00:00"/>
    <n v="967"/>
    <n v="205.7"/>
    <n v="117.11"/>
    <x v="4"/>
    <x v="6"/>
    <x v="2"/>
    <n v="113245.37"/>
    <n v="198911.9"/>
    <n v="85666.53"/>
    <d v="2025-11-07T00:00:00"/>
    <x v="10"/>
  </r>
  <r>
    <x v="3"/>
    <x v="32"/>
    <x v="6"/>
    <x v="1"/>
    <s v="M"/>
    <x v="163"/>
    <n v="263588464"/>
    <d v="2015-01-20T00:00:00"/>
    <n v="539"/>
    <n v="152.58000000000001"/>
    <n v="97.44"/>
    <x v="10"/>
    <x v="6"/>
    <x v="2"/>
    <n v="52520.159999999996"/>
    <n v="82240.62000000001"/>
    <n v="29720.460000000014"/>
    <d v="2025-12-04T00:00:00"/>
    <x v="5"/>
  </r>
  <r>
    <x v="1"/>
    <x v="86"/>
    <x v="4"/>
    <x v="0"/>
    <s v="C"/>
    <x v="164"/>
    <n v="116983211"/>
    <d v="2011-10-18T00:00:00"/>
    <n v="6786"/>
    <n v="651.21"/>
    <n v="524.96"/>
    <x v="3"/>
    <x v="5"/>
    <x v="2"/>
    <n v="3562378.56"/>
    <n v="4419111.0600000005"/>
    <n v="856732.50000000047"/>
    <d v="2025-10-10T00:00:00"/>
    <x v="1"/>
  </r>
  <r>
    <x v="2"/>
    <x v="41"/>
    <x v="10"/>
    <x v="1"/>
    <s v="M"/>
    <x v="165"/>
    <n v="188744962"/>
    <d v="2017-07-24T00:00:00"/>
    <n v="2683"/>
    <n v="255.28"/>
    <n v="159.41999999999999"/>
    <x v="0"/>
    <x v="3"/>
    <x v="0"/>
    <n v="427723.86"/>
    <n v="684916.24"/>
    <n v="257192.38"/>
    <d v="2025-07-06T00:00:00"/>
    <x v="0"/>
  </r>
  <r>
    <x v="1"/>
    <x v="10"/>
    <x v="6"/>
    <x v="1"/>
    <s v="M"/>
    <x v="166"/>
    <n v="278922545"/>
    <d v="2011-05-07T00:00:00"/>
    <n v="8234"/>
    <n v="152.58000000000001"/>
    <n v="97.44"/>
    <x v="9"/>
    <x v="5"/>
    <x v="1"/>
    <n v="802320.96"/>
    <n v="1256343.7200000002"/>
    <n v="454022.76000000024"/>
    <d v="2025-04-02T00:00:00"/>
    <x v="7"/>
  </r>
  <r>
    <x v="1"/>
    <x v="113"/>
    <x v="10"/>
    <x v="1"/>
    <s v="H"/>
    <x v="167"/>
    <n v="707877290"/>
    <d v="2011-02-08T00:00:00"/>
    <n v="5475"/>
    <n v="255.28"/>
    <n v="159.41999999999999"/>
    <x v="5"/>
    <x v="5"/>
    <x v="3"/>
    <n v="872824.49999999988"/>
    <n v="1397658"/>
    <n v="524833.50000000012"/>
    <d v="2025-01-08T00:00:00"/>
    <x v="4"/>
  </r>
  <r>
    <x v="1"/>
    <x v="114"/>
    <x v="7"/>
    <x v="0"/>
    <s v="H"/>
    <x v="168"/>
    <n v="966283023"/>
    <d v="2017-01-10T00:00:00"/>
    <n v="3474"/>
    <n v="81.73"/>
    <n v="56.67"/>
    <x v="10"/>
    <x v="4"/>
    <x v="2"/>
    <n v="196871.58000000002"/>
    <n v="283930.02"/>
    <n v="87058.44"/>
    <d v="2025-12-26T00:00:00"/>
    <x v="5"/>
  </r>
  <r>
    <x v="0"/>
    <x v="115"/>
    <x v="4"/>
    <x v="0"/>
    <s v="C"/>
    <x v="169"/>
    <n v="165126073"/>
    <d v="2015-04-08T00:00:00"/>
    <n v="3329"/>
    <n v="651.21"/>
    <n v="524.96"/>
    <x v="6"/>
    <x v="2"/>
    <x v="3"/>
    <n v="1747591.84"/>
    <n v="2167878.0900000003"/>
    <n v="420286.25000000023"/>
    <d v="2025-03-28T00:00:00"/>
    <x v="6"/>
  </r>
  <r>
    <x v="4"/>
    <x v="109"/>
    <x v="7"/>
    <x v="0"/>
    <s v="M"/>
    <x v="170"/>
    <n v="185705268"/>
    <d v="2011-12-08T00:00:00"/>
    <n v="3170"/>
    <n v="81.73"/>
    <n v="56.67"/>
    <x v="4"/>
    <x v="5"/>
    <x v="2"/>
    <n v="179643.9"/>
    <n v="259084.1"/>
    <n v="79440.200000000012"/>
    <d v="2025-11-08T00:00:00"/>
    <x v="3"/>
  </r>
  <r>
    <x v="4"/>
    <x v="116"/>
    <x v="8"/>
    <x v="0"/>
    <s v="H"/>
    <x v="171"/>
    <n v="729631936"/>
    <d v="2014-02-11T00:00:00"/>
    <n v="3159"/>
    <n v="668.27"/>
    <n v="502.54"/>
    <x v="10"/>
    <x v="1"/>
    <x v="2"/>
    <n v="1587523.86"/>
    <n v="2111064.9300000002"/>
    <n v="523541.07000000007"/>
    <d v="2025-12-25T00:00:00"/>
    <x v="4"/>
  </r>
  <r>
    <x v="5"/>
    <x v="48"/>
    <x v="8"/>
    <x v="1"/>
    <s v="L"/>
    <x v="172"/>
    <n v="668829905"/>
    <d v="2010-12-23T00:00:00"/>
    <n v="487"/>
    <n v="668.27"/>
    <n v="502.54"/>
    <x v="4"/>
    <x v="7"/>
    <x v="2"/>
    <n v="244736.98"/>
    <n v="325447.49"/>
    <n v="80710.50999999998"/>
    <d v="2025-11-27T00:00:00"/>
    <x v="3"/>
  </r>
  <r>
    <x v="5"/>
    <x v="22"/>
    <x v="10"/>
    <x v="0"/>
    <s v="H"/>
    <x v="44"/>
    <n v="295535504"/>
    <d v="2015-10-19T00:00:00"/>
    <n v="4378"/>
    <n v="255.28"/>
    <n v="159.41999999999999"/>
    <x v="1"/>
    <x v="2"/>
    <x v="0"/>
    <n v="697940.75999999989"/>
    <n v="1117615.8400000001"/>
    <n v="419675.08000000019"/>
    <d v="2025-09-08T00:00:00"/>
    <x v="1"/>
  </r>
  <r>
    <x v="2"/>
    <x v="117"/>
    <x v="4"/>
    <x v="0"/>
    <s v="M"/>
    <x v="60"/>
    <n v="872297561"/>
    <d v="2015-12-20T00:00:00"/>
    <n v="1087"/>
    <n v="651.21"/>
    <n v="524.96"/>
    <x v="10"/>
    <x v="2"/>
    <x v="2"/>
    <n v="570631.52"/>
    <n v="707865.27"/>
    <n v="137233.75"/>
    <d v="2025-12-12T00:00:00"/>
    <x v="3"/>
  </r>
  <r>
    <x v="3"/>
    <x v="62"/>
    <x v="0"/>
    <x v="0"/>
    <s v="H"/>
    <x v="173"/>
    <n v="581977403"/>
    <d v="2015-07-16T00:00:00"/>
    <n v="8901"/>
    <n v="9.33"/>
    <n v="6.92"/>
    <x v="0"/>
    <x v="2"/>
    <x v="0"/>
    <n v="61594.92"/>
    <n v="83046.33"/>
    <n v="21451.410000000003"/>
    <d v="2025-07-11T00:00:00"/>
    <x v="0"/>
  </r>
  <r>
    <x v="0"/>
    <x v="118"/>
    <x v="11"/>
    <x v="0"/>
    <s v="M"/>
    <x v="174"/>
    <n v="377748858"/>
    <d v="2015-08-31T00:00:00"/>
    <n v="3136"/>
    <n v="205.7"/>
    <n v="117.11"/>
    <x v="0"/>
    <x v="2"/>
    <x v="0"/>
    <n v="367256.96"/>
    <n v="645075.19999999995"/>
    <n v="277818.23999999993"/>
    <d v="2025-07-14T00:00:00"/>
    <x v="11"/>
  </r>
  <r>
    <x v="4"/>
    <x v="47"/>
    <x v="10"/>
    <x v="0"/>
    <s v="H"/>
    <x v="175"/>
    <n v="833098256"/>
    <d v="2010-08-13T00:00:00"/>
    <n v="1142"/>
    <n v="255.28"/>
    <n v="159.41999999999999"/>
    <x v="0"/>
    <x v="7"/>
    <x v="0"/>
    <n v="182057.63999999998"/>
    <n v="291529.76"/>
    <n v="109472.12000000002"/>
    <d v="2025-07-29T00:00:00"/>
    <x v="11"/>
  </r>
  <r>
    <x v="3"/>
    <x v="58"/>
    <x v="7"/>
    <x v="1"/>
    <s v="H"/>
    <x v="176"/>
    <n v="791824424"/>
    <d v="2015-04-28T00:00:00"/>
    <n v="7298"/>
    <n v="81.73"/>
    <n v="56.67"/>
    <x v="9"/>
    <x v="2"/>
    <x v="1"/>
    <n v="413577.66000000003"/>
    <n v="596465.54"/>
    <n v="182887.88"/>
    <d v="2025-04-02T00:00:00"/>
    <x v="6"/>
  </r>
  <r>
    <x v="3"/>
    <x v="119"/>
    <x v="6"/>
    <x v="1"/>
    <s v="M"/>
    <x v="177"/>
    <n v="518038690"/>
    <d v="2014-12-21T00:00:00"/>
    <n v="8015"/>
    <n v="152.58000000000001"/>
    <n v="97.44"/>
    <x v="10"/>
    <x v="6"/>
    <x v="2"/>
    <n v="780981.6"/>
    <n v="1222928.7000000002"/>
    <n v="441947.10000000021"/>
    <d v="2025-12-10T00:00:00"/>
    <x v="3"/>
  </r>
  <r>
    <x v="1"/>
    <x v="120"/>
    <x v="3"/>
    <x v="0"/>
    <s v="M"/>
    <x v="178"/>
    <n v="346164882"/>
    <d v="2015-02-14T00:00:00"/>
    <n v="6736"/>
    <n v="47.45"/>
    <n v="31.79"/>
    <x v="5"/>
    <x v="2"/>
    <x v="3"/>
    <n v="214137.44"/>
    <n v="319623.2"/>
    <n v="105485.76000000001"/>
    <d v="2025-01-06T00:00:00"/>
    <x v="4"/>
  </r>
  <r>
    <x v="3"/>
    <x v="52"/>
    <x v="1"/>
    <x v="1"/>
    <s v="C"/>
    <x v="151"/>
    <n v="230939328"/>
    <d v="2014-06-16T00:00:00"/>
    <n v="8934"/>
    <n v="109.28"/>
    <n v="35.840000000000003"/>
    <x v="2"/>
    <x v="6"/>
    <x v="1"/>
    <n v="320194.56000000006"/>
    <n v="976307.52"/>
    <n v="656112.96"/>
    <d v="2025-05-04T00:00:00"/>
    <x v="2"/>
  </r>
  <r>
    <x v="2"/>
    <x v="2"/>
    <x v="4"/>
    <x v="0"/>
    <s v="C"/>
    <x v="179"/>
    <n v="197410857"/>
    <d v="2016-09-29T00:00:00"/>
    <n v="7114"/>
    <n v="651.21"/>
    <n v="524.96"/>
    <x v="11"/>
    <x v="4"/>
    <x v="0"/>
    <n v="3734565.4400000004"/>
    <n v="4632707.9400000004"/>
    <n v="898142.5"/>
    <d v="2025-08-17T00:00:00"/>
    <x v="8"/>
  </r>
  <r>
    <x v="6"/>
    <x v="82"/>
    <x v="8"/>
    <x v="0"/>
    <s v="C"/>
    <x v="180"/>
    <n v="790940797"/>
    <d v="2011-08-01T00:00:00"/>
    <n v="5813"/>
    <n v="668.27"/>
    <n v="502.54"/>
    <x v="0"/>
    <x v="5"/>
    <x v="0"/>
    <n v="2921265.02"/>
    <n v="3884653.51"/>
    <n v="963388.48999999976"/>
    <d v="2025-07-08T00:00:00"/>
    <x v="11"/>
  </r>
  <r>
    <x v="3"/>
    <x v="121"/>
    <x v="4"/>
    <x v="1"/>
    <s v="C"/>
    <x v="181"/>
    <n v="827202975"/>
    <d v="2016-03-26T00:00:00"/>
    <n v="6598"/>
    <n v="651.21"/>
    <n v="524.96"/>
    <x v="6"/>
    <x v="4"/>
    <x v="3"/>
    <n v="3463686.08"/>
    <n v="4296683.58"/>
    <n v="832997.5"/>
    <d v="2025-03-19T00:00:00"/>
    <x v="9"/>
  </r>
  <r>
    <x v="1"/>
    <x v="35"/>
    <x v="0"/>
    <x v="1"/>
    <s v="H"/>
    <x v="182"/>
    <n v="542183721"/>
    <d v="2011-03-16T00:00:00"/>
    <n v="3066"/>
    <n v="9.33"/>
    <n v="6.92"/>
    <x v="7"/>
    <x v="5"/>
    <x v="3"/>
    <n v="21216.720000000001"/>
    <n v="28605.78"/>
    <n v="7389.0599999999977"/>
    <d v="2025-02-14T00:00:00"/>
    <x v="9"/>
  </r>
  <r>
    <x v="0"/>
    <x v="87"/>
    <x v="10"/>
    <x v="1"/>
    <s v="H"/>
    <x v="183"/>
    <n v="242181861"/>
    <d v="2011-11-01T00:00:00"/>
    <n v="5849"/>
    <n v="255.28"/>
    <n v="159.41999999999999"/>
    <x v="3"/>
    <x v="5"/>
    <x v="2"/>
    <n v="932447.58"/>
    <n v="1493132.72"/>
    <n v="560685.14"/>
    <d v="2025-10-17T00:00:00"/>
    <x v="10"/>
  </r>
  <r>
    <x v="3"/>
    <x v="121"/>
    <x v="3"/>
    <x v="1"/>
    <s v="L"/>
    <x v="184"/>
    <n v="753808724"/>
    <d v="2012-02-13T00:00:00"/>
    <n v="7608"/>
    <n v="47.45"/>
    <n v="31.79"/>
    <x v="7"/>
    <x v="0"/>
    <x v="3"/>
    <n v="241858.32"/>
    <n v="360999.60000000003"/>
    <n v="119141.28000000003"/>
    <d v="2025-02-13T00:00:00"/>
    <x v="4"/>
  </r>
  <r>
    <x v="3"/>
    <x v="122"/>
    <x v="6"/>
    <x v="0"/>
    <s v="L"/>
    <x v="185"/>
    <n v="273988139"/>
    <d v="2010-11-16T00:00:00"/>
    <n v="8034"/>
    <n v="152.58000000000001"/>
    <n v="97.44"/>
    <x v="4"/>
    <x v="7"/>
    <x v="2"/>
    <n v="782832.96"/>
    <n v="1225827.7200000002"/>
    <n v="442994.76000000024"/>
    <d v="2025-11-06T00:00:00"/>
    <x v="10"/>
  </r>
  <r>
    <x v="0"/>
    <x v="123"/>
    <x v="3"/>
    <x v="1"/>
    <s v="H"/>
    <x v="186"/>
    <n v="219956433"/>
    <d v="2015-06-18T00:00:00"/>
    <n v="8851"/>
    <n v="47.45"/>
    <n v="31.79"/>
    <x v="2"/>
    <x v="2"/>
    <x v="1"/>
    <n v="281373.28999999998"/>
    <n v="419979.95"/>
    <n v="138606.66000000003"/>
    <d v="2025-05-14T00:00:00"/>
    <x v="2"/>
  </r>
  <r>
    <x v="3"/>
    <x v="34"/>
    <x v="7"/>
    <x v="0"/>
    <s v="L"/>
    <x v="187"/>
    <n v="279262435"/>
    <d v="2015-03-10T00:00:00"/>
    <n v="8815"/>
    <n v="81.73"/>
    <n v="56.67"/>
    <x v="6"/>
    <x v="2"/>
    <x v="3"/>
    <n v="499546.05"/>
    <n v="720449.95000000007"/>
    <n v="220903.90000000008"/>
    <d v="2025-03-09T00:00:00"/>
    <x v="9"/>
  </r>
  <r>
    <x v="4"/>
    <x v="124"/>
    <x v="3"/>
    <x v="0"/>
    <s v="L"/>
    <x v="188"/>
    <n v="659767472"/>
    <d v="2016-03-03T00:00:00"/>
    <n v="8711"/>
    <n v="47.45"/>
    <n v="31.79"/>
    <x v="5"/>
    <x v="4"/>
    <x v="3"/>
    <n v="276922.69"/>
    <n v="413336.95"/>
    <n v="136414.26"/>
    <d v="2025-01-14T00:00:00"/>
    <x v="9"/>
  </r>
  <r>
    <x v="4"/>
    <x v="124"/>
    <x v="4"/>
    <x v="0"/>
    <s v="L"/>
    <x v="189"/>
    <n v="739645373"/>
    <d v="2013-05-15T00:00:00"/>
    <n v="6357"/>
    <n v="651.21"/>
    <n v="524.96"/>
    <x v="2"/>
    <x v="1"/>
    <x v="1"/>
    <n v="3337170.72"/>
    <n v="4139741.97"/>
    <n v="802571.25"/>
    <d v="2025-05-09T00:00:00"/>
    <x v="7"/>
  </r>
  <r>
    <x v="3"/>
    <x v="58"/>
    <x v="6"/>
    <x v="1"/>
    <s v="H"/>
    <x v="190"/>
    <n v="417382466"/>
    <d v="2011-04-02T00:00:00"/>
    <n v="1602"/>
    <n v="152.58000000000001"/>
    <n v="97.44"/>
    <x v="6"/>
    <x v="5"/>
    <x v="3"/>
    <n v="156098.88"/>
    <n v="244433.16000000003"/>
    <n v="88334.280000000028"/>
    <d v="2025-03-17T00:00:00"/>
    <x v="6"/>
  </r>
  <r>
    <x v="4"/>
    <x v="125"/>
    <x v="9"/>
    <x v="0"/>
    <s v="L"/>
    <x v="191"/>
    <n v="561777579"/>
    <d v="2010-12-21T00:00:00"/>
    <n v="1325"/>
    <n v="154.06"/>
    <n v="90.93"/>
    <x v="10"/>
    <x v="7"/>
    <x v="2"/>
    <n v="120482.25000000001"/>
    <n v="204129.5"/>
    <n v="83647.249999999985"/>
    <d v="2025-12-12T00:00:00"/>
    <x v="3"/>
  </r>
  <r>
    <x v="4"/>
    <x v="5"/>
    <x v="6"/>
    <x v="1"/>
    <s v="C"/>
    <x v="192"/>
    <n v="761942040"/>
    <d v="2015-01-22T00:00:00"/>
    <n v="4437"/>
    <n v="152.58000000000001"/>
    <n v="97.44"/>
    <x v="10"/>
    <x v="6"/>
    <x v="2"/>
    <n v="432341.27999999997"/>
    <n v="676997.46000000008"/>
    <n v="244656.18000000011"/>
    <d v="2025-12-26T00:00:00"/>
    <x v="5"/>
  </r>
  <r>
    <x v="3"/>
    <x v="106"/>
    <x v="0"/>
    <x v="0"/>
    <s v="M"/>
    <x v="193"/>
    <n v="677299678"/>
    <d v="2015-06-16T00:00:00"/>
    <n v="6881"/>
    <n v="9.33"/>
    <n v="6.92"/>
    <x v="8"/>
    <x v="2"/>
    <x v="1"/>
    <n v="47616.52"/>
    <n v="64199.73"/>
    <n v="16583.210000000006"/>
    <d v="2025-06-13T00:00:00"/>
    <x v="2"/>
  </r>
  <r>
    <x v="0"/>
    <x v="126"/>
    <x v="0"/>
    <x v="0"/>
    <s v="C"/>
    <x v="194"/>
    <n v="487586820"/>
    <d v="2013-03-04T00:00:00"/>
    <n v="6630"/>
    <n v="9.33"/>
    <n v="6.92"/>
    <x v="5"/>
    <x v="1"/>
    <x v="3"/>
    <n v="45879.6"/>
    <n v="61857.9"/>
    <n v="15978.300000000003"/>
    <d v="2025-01-31T00:00:00"/>
    <x v="9"/>
  </r>
  <r>
    <x v="3"/>
    <x v="127"/>
    <x v="8"/>
    <x v="0"/>
    <s v="H"/>
    <x v="195"/>
    <n v="442852294"/>
    <d v="2013-08-21T00:00:00"/>
    <n v="8690"/>
    <n v="668.27"/>
    <n v="502.54"/>
    <x v="0"/>
    <x v="1"/>
    <x v="0"/>
    <n v="4367072.6000000006"/>
    <n v="5807266.2999999998"/>
    <n v="1440193.6999999993"/>
    <d v="2025-07-06T00:00:00"/>
    <x v="11"/>
  </r>
  <r>
    <x v="4"/>
    <x v="39"/>
    <x v="3"/>
    <x v="1"/>
    <s v="L"/>
    <x v="196"/>
    <n v="413457429"/>
    <d v="2015-12-13T00:00:00"/>
    <n v="96"/>
    <n v="47.45"/>
    <n v="31.79"/>
    <x v="3"/>
    <x v="2"/>
    <x v="2"/>
    <n v="3051.84"/>
    <n v="4555.2000000000007"/>
    <n v="1503.3600000000006"/>
    <d v="2025-10-31T00:00:00"/>
    <x v="3"/>
  </r>
  <r>
    <x v="1"/>
    <x v="40"/>
    <x v="1"/>
    <x v="1"/>
    <s v="M"/>
    <x v="197"/>
    <n v="340076053"/>
    <d v="2016-06-08T00:00:00"/>
    <n v="4916"/>
    <n v="109.28"/>
    <n v="35.840000000000003"/>
    <x v="8"/>
    <x v="4"/>
    <x v="1"/>
    <n v="176189.44"/>
    <n v="537220.48"/>
    <n v="361031.04"/>
    <d v="2025-06-01T00:00:00"/>
    <x v="2"/>
  </r>
  <r>
    <x v="1"/>
    <x v="67"/>
    <x v="4"/>
    <x v="1"/>
    <s v="M"/>
    <x v="198"/>
    <n v="683694493"/>
    <d v="2012-10-27T00:00:00"/>
    <n v="9249"/>
    <n v="651.21"/>
    <n v="524.96"/>
    <x v="1"/>
    <x v="0"/>
    <x v="0"/>
    <n v="4855355.04"/>
    <n v="6023041.29"/>
    <n v="1167686.25"/>
    <d v="2025-09-19T00:00:00"/>
    <x v="1"/>
  </r>
  <r>
    <x v="5"/>
    <x v="128"/>
    <x v="7"/>
    <x v="1"/>
    <s v="H"/>
    <x v="199"/>
    <n v="175611579"/>
    <d v="2014-08-28T00:00:00"/>
    <n v="6224"/>
    <n v="81.73"/>
    <n v="56.67"/>
    <x v="11"/>
    <x v="6"/>
    <x v="0"/>
    <n v="352714.08"/>
    <n v="508687.52"/>
    <n v="155973.44"/>
    <d v="2025-08-08T00:00:00"/>
    <x v="11"/>
  </r>
  <r>
    <x v="4"/>
    <x v="5"/>
    <x v="9"/>
    <x v="0"/>
    <s v="L"/>
    <x v="200"/>
    <n v="767438638"/>
    <d v="2010-04-19T00:00:00"/>
    <n v="1002"/>
    <n v="154.06"/>
    <n v="90.93"/>
    <x v="9"/>
    <x v="7"/>
    <x v="1"/>
    <n v="91111.86"/>
    <n v="154368.12"/>
    <n v="63256.259999999995"/>
    <d v="2025-04-15T00:00:00"/>
    <x v="6"/>
  </r>
  <r>
    <x v="5"/>
    <x v="22"/>
    <x v="3"/>
    <x v="0"/>
    <s v="C"/>
    <x v="201"/>
    <n v="881099498"/>
    <d v="2015-08-20T00:00:00"/>
    <n v="5776"/>
    <n v="47.45"/>
    <n v="31.79"/>
    <x v="0"/>
    <x v="2"/>
    <x v="0"/>
    <n v="183619.04"/>
    <n v="274071.2"/>
    <n v="90452.160000000003"/>
    <d v="2025-07-22T00:00:00"/>
    <x v="11"/>
  </r>
  <r>
    <x v="0"/>
    <x v="7"/>
    <x v="7"/>
    <x v="1"/>
    <s v="C"/>
    <x v="202"/>
    <n v="358830487"/>
    <d v="2017-02-01T00:00:00"/>
    <n v="4770"/>
    <n v="81.73"/>
    <n v="56.67"/>
    <x v="10"/>
    <x v="4"/>
    <x v="2"/>
    <n v="270315.90000000002"/>
    <n v="389852.10000000003"/>
    <n v="119536.20000000001"/>
    <d v="2025-12-19T00:00:00"/>
    <x v="4"/>
  </r>
  <r>
    <x v="1"/>
    <x v="100"/>
    <x v="4"/>
    <x v="1"/>
    <s v="M"/>
    <x v="203"/>
    <n v="913180434"/>
    <d v="2013-08-13T00:00:00"/>
    <n v="9238"/>
    <n v="651.21"/>
    <n v="524.96"/>
    <x v="0"/>
    <x v="1"/>
    <x v="0"/>
    <n v="4849580.4800000004"/>
    <n v="6015877.9800000004"/>
    <n v="1166297.5"/>
    <d v="2025-07-04T00:00:00"/>
    <x v="11"/>
  </r>
  <r>
    <x v="0"/>
    <x v="43"/>
    <x v="0"/>
    <x v="0"/>
    <s v="H"/>
    <x v="204"/>
    <n v="277010667"/>
    <d v="2012-11-04T00:00:00"/>
    <n v="2467"/>
    <n v="9.33"/>
    <n v="6.92"/>
    <x v="3"/>
    <x v="0"/>
    <x v="2"/>
    <n v="17071.64"/>
    <n v="23017.11"/>
    <n v="5945.4700000000012"/>
    <d v="2025-10-16T00:00:00"/>
    <x v="10"/>
  </r>
  <r>
    <x v="4"/>
    <x v="27"/>
    <x v="5"/>
    <x v="0"/>
    <s v="H"/>
    <x v="205"/>
    <n v="753495013"/>
    <d v="2012-03-19T00:00:00"/>
    <n v="4774"/>
    <n v="437.2"/>
    <n v="263.33"/>
    <x v="7"/>
    <x v="0"/>
    <x v="3"/>
    <n v="1257137.42"/>
    <n v="2087192.8"/>
    <n v="830055.38000000012"/>
    <d v="2025-02-25T00:00:00"/>
    <x v="9"/>
  </r>
  <r>
    <x v="3"/>
    <x v="54"/>
    <x v="3"/>
    <x v="1"/>
    <s v="H"/>
    <x v="206"/>
    <n v="666119801"/>
    <d v="2017-07-26T00:00:00"/>
    <n v="8507"/>
    <n v="47.45"/>
    <n v="31.79"/>
    <x v="0"/>
    <x v="3"/>
    <x v="0"/>
    <n v="270437.52999999997"/>
    <n v="403657.15"/>
    <n v="133219.62000000005"/>
    <d v="2025-07-20T00:00:00"/>
    <x v="0"/>
  </r>
  <r>
    <x v="0"/>
    <x v="94"/>
    <x v="9"/>
    <x v="1"/>
    <s v="M"/>
    <x v="207"/>
    <n v="208683860"/>
    <d v="2017-02-12T00:00:00"/>
    <n v="3046"/>
    <n v="154.06"/>
    <n v="90.93"/>
    <x v="5"/>
    <x v="3"/>
    <x v="3"/>
    <n v="276972.78000000003"/>
    <n v="469266.76"/>
    <n v="192293.97999999998"/>
    <d v="2025-01-31T00:00:00"/>
    <x v="4"/>
  </r>
  <r>
    <x v="6"/>
    <x v="82"/>
    <x v="10"/>
    <x v="0"/>
    <s v="C"/>
    <x v="208"/>
    <n v="995298516"/>
    <d v="2015-03-09T00:00:00"/>
    <n v="9804"/>
    <n v="255.28"/>
    <n v="159.41999999999999"/>
    <x v="5"/>
    <x v="2"/>
    <x v="3"/>
    <n v="1562953.68"/>
    <n v="2502765.12"/>
    <n v="939811.44000000018"/>
    <d v="2025-01-23T00:00:00"/>
    <x v="9"/>
  </r>
  <r>
    <x v="4"/>
    <x v="31"/>
    <x v="7"/>
    <x v="0"/>
    <s v="L"/>
    <x v="209"/>
    <n v="210387599"/>
    <d v="2013-03-16T00:00:00"/>
    <n v="7221"/>
    <n v="81.73"/>
    <n v="56.67"/>
    <x v="5"/>
    <x v="1"/>
    <x v="3"/>
    <n v="409214.07"/>
    <n v="590172.33000000007"/>
    <n v="180958.26000000007"/>
    <d v="2025-01-25T00:00:00"/>
    <x v="9"/>
  </r>
  <r>
    <x v="1"/>
    <x v="40"/>
    <x v="8"/>
    <x v="0"/>
    <s v="L"/>
    <x v="210"/>
    <n v="958687436"/>
    <d v="2013-11-07T00:00:00"/>
    <n v="5771"/>
    <n v="668.27"/>
    <n v="502.54"/>
    <x v="3"/>
    <x v="1"/>
    <x v="2"/>
    <n v="2900158.3400000003"/>
    <n v="3856586.17"/>
    <n v="956427.82999999961"/>
    <d v="2025-10-03T00:00:00"/>
    <x v="10"/>
  </r>
  <r>
    <x v="3"/>
    <x v="98"/>
    <x v="7"/>
    <x v="1"/>
    <s v="H"/>
    <x v="211"/>
    <n v="115246856"/>
    <d v="2017-03-06T00:00:00"/>
    <n v="2961"/>
    <n v="81.73"/>
    <n v="56.67"/>
    <x v="5"/>
    <x v="3"/>
    <x v="3"/>
    <n v="167799.87"/>
    <n v="242002.53"/>
    <n v="74202.66"/>
    <d v="2025-01-20T00:00:00"/>
    <x v="9"/>
  </r>
  <r>
    <x v="0"/>
    <x v="129"/>
    <x v="1"/>
    <x v="1"/>
    <s v="H"/>
    <x v="212"/>
    <n v="475427186"/>
    <d v="2016-06-30T00:00:00"/>
    <n v="8324"/>
    <n v="109.28"/>
    <n v="35.840000000000003"/>
    <x v="2"/>
    <x v="4"/>
    <x v="1"/>
    <n v="298332.16000000003"/>
    <n v="909646.72"/>
    <n v="611314.55999999994"/>
    <d v="2025-05-21T00:00:00"/>
    <x v="2"/>
  </r>
  <r>
    <x v="0"/>
    <x v="14"/>
    <x v="2"/>
    <x v="1"/>
    <s v="C"/>
    <x v="213"/>
    <n v="404902255"/>
    <d v="2010-01-25T00:00:00"/>
    <n v="8430"/>
    <n v="421.89"/>
    <n v="364.69"/>
    <x v="5"/>
    <x v="7"/>
    <x v="3"/>
    <n v="3074336.7"/>
    <n v="3556532.6999999997"/>
    <n v="482195.99999999953"/>
    <d v="2025-01-09T00:00:00"/>
    <x v="5"/>
  </r>
  <r>
    <x v="5"/>
    <x v="17"/>
    <x v="3"/>
    <x v="0"/>
    <s v="C"/>
    <x v="214"/>
    <n v="589658391"/>
    <d v="2012-07-18T00:00:00"/>
    <n v="1876"/>
    <n v="47.45"/>
    <n v="31.79"/>
    <x v="8"/>
    <x v="0"/>
    <x v="1"/>
    <n v="59638.04"/>
    <n v="89016.200000000012"/>
    <n v="29378.160000000011"/>
    <d v="2025-06-13T00:00:00"/>
    <x v="0"/>
  </r>
  <r>
    <x v="3"/>
    <x v="130"/>
    <x v="4"/>
    <x v="0"/>
    <s v="H"/>
    <x v="215"/>
    <n v="885994422"/>
    <d v="2012-11-01T00:00:00"/>
    <n v="4293"/>
    <n v="651.21"/>
    <n v="524.96"/>
    <x v="1"/>
    <x v="0"/>
    <x v="0"/>
    <n v="2253653.2800000003"/>
    <n v="2795644.5300000003"/>
    <n v="541991.25"/>
    <d v="2025-09-16T00:00:00"/>
    <x v="10"/>
  </r>
  <r>
    <x v="5"/>
    <x v="131"/>
    <x v="8"/>
    <x v="1"/>
    <s v="C"/>
    <x v="89"/>
    <n v="770521676"/>
    <d v="2016-01-31T00:00:00"/>
    <n v="3341"/>
    <n v="668.27"/>
    <n v="502.54"/>
    <x v="5"/>
    <x v="4"/>
    <x v="3"/>
    <n v="1678986.1400000001"/>
    <n v="2232690.0699999998"/>
    <n v="553703.9299999997"/>
    <d v="2025-01-21T00:00:00"/>
    <x v="5"/>
  </r>
  <r>
    <x v="4"/>
    <x v="92"/>
    <x v="10"/>
    <x v="0"/>
    <s v="C"/>
    <x v="216"/>
    <n v="690163981"/>
    <d v="2017-07-14T00:00:00"/>
    <n v="3714"/>
    <n v="255.28"/>
    <n v="159.41999999999999"/>
    <x v="8"/>
    <x v="3"/>
    <x v="1"/>
    <n v="592085.88"/>
    <n v="948109.92"/>
    <n v="356024.04000000004"/>
    <d v="2025-06-14T00:00:00"/>
    <x v="0"/>
  </r>
  <r>
    <x v="2"/>
    <x v="77"/>
    <x v="11"/>
    <x v="0"/>
    <s v="H"/>
    <x v="217"/>
    <n v="712157666"/>
    <d v="2012-12-17T00:00:00"/>
    <n v="2134"/>
    <n v="205.7"/>
    <n v="117.11"/>
    <x v="10"/>
    <x v="0"/>
    <x v="2"/>
    <n v="249912.74"/>
    <n v="438963.8"/>
    <n v="189051.06"/>
    <d v="2025-12-01T00:00:00"/>
    <x v="3"/>
  </r>
  <r>
    <x v="0"/>
    <x v="15"/>
    <x v="3"/>
    <x v="1"/>
    <s v="H"/>
    <x v="218"/>
    <n v="974051558"/>
    <d v="2010-12-22T00:00:00"/>
    <n v="2357"/>
    <n v="47.45"/>
    <n v="31.79"/>
    <x v="4"/>
    <x v="7"/>
    <x v="2"/>
    <n v="74929.03"/>
    <n v="111839.65000000001"/>
    <n v="36910.62000000001"/>
    <d v="2025-11-28T00:00:00"/>
    <x v="3"/>
  </r>
  <r>
    <x v="0"/>
    <x v="132"/>
    <x v="11"/>
    <x v="1"/>
    <s v="H"/>
    <x v="219"/>
    <n v="333706986"/>
    <d v="2013-05-28T00:00:00"/>
    <n v="168"/>
    <n v="205.7"/>
    <n v="117.11"/>
    <x v="2"/>
    <x v="1"/>
    <x v="1"/>
    <n v="19674.48"/>
    <n v="34557.599999999999"/>
    <n v="14883.119999999999"/>
    <d v="2025-05-12T00:00:00"/>
    <x v="7"/>
  </r>
  <r>
    <x v="2"/>
    <x v="77"/>
    <x v="4"/>
    <x v="1"/>
    <s v="M"/>
    <x v="220"/>
    <n v="419297778"/>
    <d v="2012-01-22T00:00:00"/>
    <n v="8385"/>
    <n v="651.21"/>
    <n v="524.96"/>
    <x v="10"/>
    <x v="5"/>
    <x v="2"/>
    <n v="4401789.6000000006"/>
    <n v="5460395.8500000006"/>
    <n v="1058606.25"/>
    <d v="2025-12-04T00:00:00"/>
    <x v="5"/>
  </r>
  <r>
    <x v="0"/>
    <x v="74"/>
    <x v="9"/>
    <x v="0"/>
    <s v="M"/>
    <x v="221"/>
    <n v="679310262"/>
    <d v="2014-07-22T00:00:00"/>
    <n v="1857"/>
    <n v="154.06"/>
    <n v="90.93"/>
    <x v="8"/>
    <x v="6"/>
    <x v="1"/>
    <n v="168857.01"/>
    <n v="286089.42"/>
    <n v="117232.40999999997"/>
    <d v="2025-06-16T00:00:00"/>
    <x v="0"/>
  </r>
  <r>
    <x v="3"/>
    <x v="133"/>
    <x v="2"/>
    <x v="0"/>
    <s v="L"/>
    <x v="222"/>
    <n v="632543265"/>
    <d v="2011-01-16T00:00:00"/>
    <n v="2464"/>
    <n v="421.89"/>
    <n v="364.69"/>
    <x v="10"/>
    <x v="7"/>
    <x v="2"/>
    <n v="898596.16"/>
    <n v="1039536.96"/>
    <n v="140940.79999999993"/>
    <d v="2025-12-11T00:00:00"/>
    <x v="5"/>
  </r>
  <r>
    <x v="5"/>
    <x v="102"/>
    <x v="5"/>
    <x v="1"/>
    <s v="H"/>
    <x v="223"/>
    <n v="318108117"/>
    <d v="2015-03-16T00:00:00"/>
    <n v="4116"/>
    <n v="437.2"/>
    <n v="263.33"/>
    <x v="6"/>
    <x v="2"/>
    <x v="3"/>
    <n v="1083866.28"/>
    <n v="1799515.2"/>
    <n v="715648.91999999993"/>
    <d v="2025-03-02T00:00:00"/>
    <x v="9"/>
  </r>
  <r>
    <x v="2"/>
    <x v="134"/>
    <x v="3"/>
    <x v="1"/>
    <s v="L"/>
    <x v="224"/>
    <n v="745428645"/>
    <d v="2015-07-15T00:00:00"/>
    <n v="7756"/>
    <n v="47.45"/>
    <n v="31.79"/>
    <x v="8"/>
    <x v="2"/>
    <x v="1"/>
    <n v="246563.24"/>
    <n v="368022.2"/>
    <n v="121458.96000000002"/>
    <d v="2025-06-15T00:00:00"/>
    <x v="0"/>
  </r>
  <r>
    <x v="3"/>
    <x v="65"/>
    <x v="6"/>
    <x v="0"/>
    <s v="L"/>
    <x v="225"/>
    <n v="744241178"/>
    <d v="2016-05-09T00:00:00"/>
    <n v="6358"/>
    <n v="152.58000000000001"/>
    <n v="97.44"/>
    <x v="2"/>
    <x v="4"/>
    <x v="1"/>
    <n v="619523.52"/>
    <n v="970103.64000000013"/>
    <n v="350580.12000000011"/>
    <d v="2025-05-07T00:00:00"/>
    <x v="7"/>
  </r>
  <r>
    <x v="0"/>
    <x v="132"/>
    <x v="0"/>
    <x v="1"/>
    <s v="L"/>
    <x v="226"/>
    <n v="114594542"/>
    <d v="2012-03-19T00:00:00"/>
    <n v="9927"/>
    <n v="9.33"/>
    <n v="6.92"/>
    <x v="7"/>
    <x v="0"/>
    <x v="3"/>
    <n v="68694.84"/>
    <n v="92618.91"/>
    <n v="23924.070000000007"/>
    <d v="2025-02-09T00:00:00"/>
    <x v="9"/>
  </r>
  <r>
    <x v="6"/>
    <x v="44"/>
    <x v="5"/>
    <x v="0"/>
    <s v="M"/>
    <x v="227"/>
    <n v="976850068"/>
    <d v="2013-03-21T00:00:00"/>
    <n v="498"/>
    <n v="437.2"/>
    <n v="263.33"/>
    <x v="6"/>
    <x v="1"/>
    <x v="3"/>
    <n v="131138.34"/>
    <n v="217725.6"/>
    <n v="86587.260000000009"/>
    <d v="2025-03-09T00:00:00"/>
    <x v="9"/>
  </r>
  <r>
    <x v="3"/>
    <x v="135"/>
    <x v="1"/>
    <x v="0"/>
    <s v="M"/>
    <x v="228"/>
    <n v="121681582"/>
    <d v="2012-04-08T00:00:00"/>
    <n v="7139"/>
    <n v="109.28"/>
    <n v="35.840000000000003"/>
    <x v="6"/>
    <x v="0"/>
    <x v="3"/>
    <n v="255861.76000000004"/>
    <n v="780149.92"/>
    <n v="524288.16"/>
    <d v="2025-03-06T00:00:00"/>
    <x v="6"/>
  </r>
  <r>
    <x v="3"/>
    <x v="136"/>
    <x v="1"/>
    <x v="1"/>
    <s v="H"/>
    <x v="229"/>
    <n v="260075414"/>
    <d v="2010-05-18T00:00:00"/>
    <n v="949"/>
    <n v="109.28"/>
    <n v="35.840000000000003"/>
    <x v="9"/>
    <x v="7"/>
    <x v="1"/>
    <n v="34012.160000000003"/>
    <n v="103706.72"/>
    <n v="69694.559999999998"/>
    <d v="2025-04-26T00:00:00"/>
    <x v="7"/>
  </r>
  <r>
    <x v="3"/>
    <x v="60"/>
    <x v="4"/>
    <x v="1"/>
    <s v="L"/>
    <x v="230"/>
    <n v="573330390"/>
    <d v="2013-10-20T00:00:00"/>
    <n v="58"/>
    <n v="651.21"/>
    <n v="524.96"/>
    <x v="1"/>
    <x v="1"/>
    <x v="0"/>
    <n v="30447.68"/>
    <n v="37770.18"/>
    <n v="7322.5"/>
    <d v="2025-09-07T00:00:00"/>
    <x v="1"/>
  </r>
  <r>
    <x v="0"/>
    <x v="38"/>
    <x v="5"/>
    <x v="1"/>
    <s v="M"/>
    <x v="231"/>
    <n v="763057839"/>
    <d v="2014-05-01T00:00:00"/>
    <n v="4626"/>
    <n v="437.2"/>
    <n v="263.33"/>
    <x v="9"/>
    <x v="6"/>
    <x v="1"/>
    <n v="1218164.5799999998"/>
    <n v="2022487.2"/>
    <n v="804322.62000000011"/>
    <d v="2025-04-13T00:00:00"/>
    <x v="7"/>
  </r>
  <r>
    <x v="0"/>
    <x v="7"/>
    <x v="10"/>
    <x v="0"/>
    <s v="H"/>
    <x v="232"/>
    <n v="601181590"/>
    <d v="2016-07-28T00:00:00"/>
    <n v="1847"/>
    <n v="255.28"/>
    <n v="159.41999999999999"/>
    <x v="0"/>
    <x v="4"/>
    <x v="0"/>
    <n v="294448.74"/>
    <n v="471502.16"/>
    <n v="177053.41999999998"/>
    <d v="2025-07-15T00:00:00"/>
    <x v="0"/>
  </r>
  <r>
    <x v="2"/>
    <x v="137"/>
    <x v="2"/>
    <x v="1"/>
    <s v="C"/>
    <x v="233"/>
    <n v="379937970"/>
    <d v="2010-10-20T00:00:00"/>
    <n v="943"/>
    <n v="421.89"/>
    <n v="364.69"/>
    <x v="3"/>
    <x v="7"/>
    <x v="2"/>
    <n v="343902.67"/>
    <n v="397842.26999999996"/>
    <n v="53939.599999999977"/>
    <d v="2025-10-17T00:00:00"/>
    <x v="1"/>
  </r>
  <r>
    <x v="0"/>
    <x v="79"/>
    <x v="5"/>
    <x v="1"/>
    <s v="M"/>
    <x v="234"/>
    <n v="461875808"/>
    <d v="2014-12-23T00:00:00"/>
    <n v="8170"/>
    <n v="437.2"/>
    <n v="263.33"/>
    <x v="10"/>
    <x v="6"/>
    <x v="2"/>
    <n v="2151406.1"/>
    <n v="3571924"/>
    <n v="1420517.9"/>
    <d v="2025-12-20T00:00:00"/>
    <x v="3"/>
  </r>
  <r>
    <x v="4"/>
    <x v="29"/>
    <x v="7"/>
    <x v="0"/>
    <s v="H"/>
    <x v="235"/>
    <n v="829856431"/>
    <d v="2010-04-15T00:00:00"/>
    <n v="1814"/>
    <n v="81.73"/>
    <n v="56.67"/>
    <x v="6"/>
    <x v="7"/>
    <x v="3"/>
    <n v="102799.38"/>
    <n v="148258.22"/>
    <n v="45458.84"/>
    <d v="2025-03-05T00:00:00"/>
    <x v="6"/>
  </r>
  <r>
    <x v="0"/>
    <x v="138"/>
    <x v="11"/>
    <x v="1"/>
    <s v="L"/>
    <x v="236"/>
    <n v="637053668"/>
    <d v="2012-10-04T00:00:00"/>
    <n v="7192"/>
    <n v="205.7"/>
    <n v="117.11"/>
    <x v="1"/>
    <x v="0"/>
    <x v="0"/>
    <n v="842255.12"/>
    <n v="1479394.4"/>
    <n v="637139.27999999991"/>
    <d v="2025-09-03T00:00:00"/>
    <x v="1"/>
  </r>
  <r>
    <x v="5"/>
    <x v="81"/>
    <x v="11"/>
    <x v="0"/>
    <s v="L"/>
    <x v="237"/>
    <n v="456953847"/>
    <d v="2017-01-30T00:00:00"/>
    <n v="1653"/>
    <n v="205.7"/>
    <n v="117.11"/>
    <x v="5"/>
    <x v="3"/>
    <x v="3"/>
    <n v="193582.83"/>
    <n v="340022.1"/>
    <n v="146439.26999999999"/>
    <d v="2025-01-26T00:00:00"/>
    <x v="5"/>
  </r>
  <r>
    <x v="4"/>
    <x v="116"/>
    <x v="6"/>
    <x v="1"/>
    <s v="C"/>
    <x v="238"/>
    <n v="933355796"/>
    <d v="2015-04-30T00:00:00"/>
    <n v="9576"/>
    <n v="152.58000000000001"/>
    <n v="97.44"/>
    <x v="9"/>
    <x v="2"/>
    <x v="1"/>
    <n v="933085.44"/>
    <n v="1461106.08"/>
    <n v="528020.64000000013"/>
    <d v="2025-04-01T00:00:00"/>
    <x v="6"/>
  </r>
  <r>
    <x v="3"/>
    <x v="65"/>
    <x v="4"/>
    <x v="1"/>
    <s v="L"/>
    <x v="239"/>
    <n v="530370843"/>
    <d v="2015-05-26T00:00:00"/>
    <n v="7373"/>
    <n v="651.21"/>
    <n v="524.96"/>
    <x v="9"/>
    <x v="2"/>
    <x v="1"/>
    <n v="3870530.08"/>
    <n v="4801371.33"/>
    <n v="930841.25"/>
    <d v="2025-04-20T00:00:00"/>
    <x v="7"/>
  </r>
  <r>
    <x v="1"/>
    <x v="107"/>
    <x v="5"/>
    <x v="0"/>
    <s v="C"/>
    <x v="240"/>
    <n v="482422816"/>
    <d v="2015-02-22T00:00:00"/>
    <n v="8487"/>
    <n v="437.2"/>
    <n v="263.33"/>
    <x v="5"/>
    <x v="2"/>
    <x v="3"/>
    <n v="2234881.71"/>
    <n v="3710516.4"/>
    <n v="1475634.69"/>
    <d v="2025-01-10T00:00:00"/>
    <x v="4"/>
  </r>
  <r>
    <x v="0"/>
    <x v="94"/>
    <x v="6"/>
    <x v="0"/>
    <s v="L"/>
    <x v="148"/>
    <n v="744248044"/>
    <d v="2013-05-21T00:00:00"/>
    <n v="8390"/>
    <n v="152.58000000000001"/>
    <n v="97.44"/>
    <x v="9"/>
    <x v="1"/>
    <x v="1"/>
    <n v="817521.6"/>
    <n v="1280146.2000000002"/>
    <n v="462624.60000000021"/>
    <d v="2025-04-17T00:00:00"/>
    <x v="7"/>
  </r>
  <r>
    <x v="0"/>
    <x v="14"/>
    <x v="7"/>
    <x v="0"/>
    <s v="H"/>
    <x v="241"/>
    <n v="440895354"/>
    <d v="2013-11-22T00:00:00"/>
    <n v="9588"/>
    <n v="81.73"/>
    <n v="56.67"/>
    <x v="3"/>
    <x v="1"/>
    <x v="2"/>
    <n v="543351.96"/>
    <n v="783627.24"/>
    <n v="240275.28000000003"/>
    <d v="2025-10-24T00:00:00"/>
    <x v="10"/>
  </r>
  <r>
    <x v="5"/>
    <x v="84"/>
    <x v="11"/>
    <x v="1"/>
    <s v="L"/>
    <x v="242"/>
    <n v="117726075"/>
    <d v="2013-10-31T00:00:00"/>
    <n v="6617"/>
    <n v="205.7"/>
    <n v="117.11"/>
    <x v="3"/>
    <x v="1"/>
    <x v="2"/>
    <n v="774916.87"/>
    <n v="1361116.9"/>
    <n v="586200.02999999991"/>
    <d v="2025-10-19T00:00:00"/>
    <x v="1"/>
  </r>
  <r>
    <x v="0"/>
    <x v="43"/>
    <x v="9"/>
    <x v="1"/>
    <s v="C"/>
    <x v="243"/>
    <n v="390414035"/>
    <d v="2015-04-29T00:00:00"/>
    <n v="1044"/>
    <n v="154.06"/>
    <n v="90.93"/>
    <x v="9"/>
    <x v="2"/>
    <x v="1"/>
    <n v="94930.920000000013"/>
    <n v="160838.64000000001"/>
    <n v="65907.72"/>
    <d v="2025-04-23T00:00:00"/>
    <x v="6"/>
  </r>
  <r>
    <x v="0"/>
    <x v="139"/>
    <x v="3"/>
    <x v="0"/>
    <s v="C"/>
    <x v="244"/>
    <n v="594945561"/>
    <d v="2014-01-09T00:00:00"/>
    <n v="6467"/>
    <n v="47.45"/>
    <n v="31.79"/>
    <x v="4"/>
    <x v="1"/>
    <x v="2"/>
    <n v="205585.93"/>
    <n v="306859.15000000002"/>
    <n v="101273.22000000003"/>
    <d v="2025-11-22T00:00:00"/>
    <x v="5"/>
  </r>
  <r>
    <x v="6"/>
    <x v="140"/>
    <x v="7"/>
    <x v="1"/>
    <s v="H"/>
    <x v="245"/>
    <n v="137619483"/>
    <d v="2017-07-21T00:00:00"/>
    <n v="3518"/>
    <n v="81.73"/>
    <n v="56.67"/>
    <x v="0"/>
    <x v="3"/>
    <x v="0"/>
    <n v="199365.06"/>
    <n v="287526.14"/>
    <n v="88161.080000000016"/>
    <d v="2025-07-12T00:00:00"/>
    <x v="0"/>
  </r>
  <r>
    <x v="0"/>
    <x v="70"/>
    <x v="1"/>
    <x v="1"/>
    <s v="M"/>
    <x v="246"/>
    <n v="745047128"/>
    <d v="2012-08-12T00:00:00"/>
    <n v="4857"/>
    <n v="109.28"/>
    <n v="35.840000000000003"/>
    <x v="0"/>
    <x v="0"/>
    <x v="0"/>
    <n v="174074.88"/>
    <n v="530772.96"/>
    <n v="356698.07999999996"/>
    <d v="2025-07-15T00:00:00"/>
    <x v="11"/>
  </r>
  <r>
    <x v="4"/>
    <x v="101"/>
    <x v="10"/>
    <x v="1"/>
    <s v="C"/>
    <x v="247"/>
    <n v="614152324"/>
    <d v="2012-11-24T00:00:00"/>
    <n v="175"/>
    <n v="255.28"/>
    <n v="159.41999999999999"/>
    <x v="3"/>
    <x v="0"/>
    <x v="2"/>
    <n v="27898.499999999996"/>
    <n v="44674"/>
    <n v="16775.500000000004"/>
    <d v="2025-10-24T00:00:00"/>
    <x v="10"/>
  </r>
  <r>
    <x v="0"/>
    <x v="88"/>
    <x v="8"/>
    <x v="0"/>
    <s v="H"/>
    <x v="248"/>
    <n v="262171399"/>
    <d v="2010-08-09T00:00:00"/>
    <n v="1198"/>
    <n v="668.27"/>
    <n v="502.54"/>
    <x v="11"/>
    <x v="7"/>
    <x v="0"/>
    <n v="602042.92000000004"/>
    <n v="800587.46"/>
    <n v="198544.53999999992"/>
    <d v="2025-08-05T00:00:00"/>
    <x v="11"/>
  </r>
  <r>
    <x v="3"/>
    <x v="141"/>
    <x v="5"/>
    <x v="1"/>
    <s v="M"/>
    <x v="249"/>
    <n v="276653182"/>
    <d v="2010-08-13T00:00:00"/>
    <n v="6679"/>
    <n v="437.2"/>
    <n v="263.33"/>
    <x v="0"/>
    <x v="7"/>
    <x v="0"/>
    <n v="1758781.0699999998"/>
    <n v="2920058.8"/>
    <n v="1161277.73"/>
    <d v="2025-07-16T00:00:00"/>
    <x v="11"/>
  </r>
  <r>
    <x v="3"/>
    <x v="141"/>
    <x v="7"/>
    <x v="1"/>
    <s v="C"/>
    <x v="144"/>
    <n v="865459001"/>
    <d v="2010-12-01T00:00:00"/>
    <n v="7406"/>
    <n v="81.73"/>
    <n v="56.67"/>
    <x v="3"/>
    <x v="7"/>
    <x v="2"/>
    <n v="419698.02"/>
    <n v="605292.38"/>
    <n v="185594.36"/>
    <d v="2025-10-21T00:00:00"/>
    <x v="3"/>
  </r>
  <r>
    <x v="1"/>
    <x v="142"/>
    <x v="0"/>
    <x v="1"/>
    <s v="C"/>
    <x v="250"/>
    <n v="506762683"/>
    <d v="2014-06-18T00:00:00"/>
    <n v="1194"/>
    <n v="9.33"/>
    <n v="6.92"/>
    <x v="2"/>
    <x v="6"/>
    <x v="1"/>
    <n v="8262.48"/>
    <n v="11140.02"/>
    <n v="2877.5400000000009"/>
    <d v="2025-05-27T00:00:00"/>
    <x v="2"/>
  </r>
  <r>
    <x v="0"/>
    <x v="126"/>
    <x v="5"/>
    <x v="1"/>
    <s v="C"/>
    <x v="251"/>
    <n v="899050557"/>
    <d v="2010-04-15T00:00:00"/>
    <n v="7894"/>
    <n v="437.2"/>
    <n v="263.33"/>
    <x v="9"/>
    <x v="7"/>
    <x v="1"/>
    <n v="2078727.0199999998"/>
    <n v="3451256.8"/>
    <n v="1372529.78"/>
    <d v="2025-04-02T00:00:00"/>
    <x v="6"/>
  </r>
  <r>
    <x v="2"/>
    <x v="137"/>
    <x v="4"/>
    <x v="1"/>
    <s v="H"/>
    <x v="252"/>
    <n v="211121451"/>
    <d v="2014-12-20T00:00:00"/>
    <n v="4384"/>
    <n v="651.21"/>
    <n v="524.96"/>
    <x v="4"/>
    <x v="6"/>
    <x v="2"/>
    <n v="2301424.6400000001"/>
    <n v="2854904.64"/>
    <n v="553480"/>
    <d v="2025-11-06T00:00:00"/>
    <x v="3"/>
  </r>
  <r>
    <x v="2"/>
    <x v="30"/>
    <x v="6"/>
    <x v="0"/>
    <s v="M"/>
    <x v="253"/>
    <n v="732086694"/>
    <d v="2015-06-27T00:00:00"/>
    <n v="9576"/>
    <n v="152.58000000000001"/>
    <n v="97.44"/>
    <x v="8"/>
    <x v="2"/>
    <x v="1"/>
    <n v="933085.44"/>
    <n v="1461106.08"/>
    <n v="528020.64000000013"/>
    <d v="2025-06-19T00:00:00"/>
    <x v="2"/>
  </r>
  <r>
    <x v="0"/>
    <x v="103"/>
    <x v="9"/>
    <x v="1"/>
    <s v="L"/>
    <x v="254"/>
    <n v="321370112"/>
    <d v="2011-11-24T00:00:00"/>
    <n v="9413"/>
    <n v="154.06"/>
    <n v="90.93"/>
    <x v="3"/>
    <x v="5"/>
    <x v="2"/>
    <n v="855924.09000000008"/>
    <n v="1450166.78"/>
    <n v="594242.68999999994"/>
    <d v="2025-10-16T00:00:00"/>
    <x v="10"/>
  </r>
  <r>
    <x v="0"/>
    <x v="6"/>
    <x v="8"/>
    <x v="1"/>
    <s v="C"/>
    <x v="255"/>
    <n v="958708035"/>
    <d v="2012-03-29T00:00:00"/>
    <n v="1867"/>
    <n v="668.27"/>
    <n v="502.54"/>
    <x v="7"/>
    <x v="0"/>
    <x v="3"/>
    <n v="938242.18"/>
    <n v="1247660.0899999999"/>
    <n v="309417.9099999998"/>
    <d v="2025-02-28T00:00:00"/>
    <x v="9"/>
  </r>
  <r>
    <x v="5"/>
    <x v="66"/>
    <x v="7"/>
    <x v="0"/>
    <s v="H"/>
    <x v="256"/>
    <n v="194149291"/>
    <d v="2014-08-23T00:00:00"/>
    <n v="1944"/>
    <n v="81.73"/>
    <n v="56.67"/>
    <x v="11"/>
    <x v="6"/>
    <x v="0"/>
    <n v="110166.48000000001"/>
    <n v="158883.12"/>
    <n v="48716.639999999985"/>
    <d v="2025-08-09T00:00:00"/>
    <x v="11"/>
  </r>
  <r>
    <x v="0"/>
    <x v="143"/>
    <x v="8"/>
    <x v="0"/>
    <s v="L"/>
    <x v="257"/>
    <n v="598055207"/>
    <d v="2010-10-07T00:00:00"/>
    <n v="6681"/>
    <n v="668.27"/>
    <n v="502.54"/>
    <x v="11"/>
    <x v="7"/>
    <x v="0"/>
    <n v="3357469.74"/>
    <n v="4464711.87"/>
    <n v="1107242.1299999999"/>
    <d v="2025-08-29T00:00:00"/>
    <x v="1"/>
  </r>
  <r>
    <x v="2"/>
    <x v="117"/>
    <x v="2"/>
    <x v="1"/>
    <s v="M"/>
    <x v="258"/>
    <n v="311099612"/>
    <d v="2011-12-14T00:00:00"/>
    <n v="143"/>
    <n v="421.89"/>
    <n v="364.69"/>
    <x v="4"/>
    <x v="5"/>
    <x v="2"/>
    <n v="52150.67"/>
    <n v="60330.27"/>
    <n v="8179.5999999999985"/>
    <d v="2025-11-05T00:00:00"/>
    <x v="3"/>
  </r>
  <r>
    <x v="3"/>
    <x v="133"/>
    <x v="4"/>
    <x v="1"/>
    <s v="M"/>
    <x v="259"/>
    <n v="694268834"/>
    <d v="2015-08-23T00:00:00"/>
    <n v="8431"/>
    <n v="651.21"/>
    <n v="524.96"/>
    <x v="11"/>
    <x v="2"/>
    <x v="0"/>
    <n v="4425937.7600000007"/>
    <n v="5490351.5100000007"/>
    <n v="1064413.75"/>
    <d v="2025-08-10T00:00:00"/>
    <x v="11"/>
  </r>
  <r>
    <x v="5"/>
    <x v="144"/>
    <x v="10"/>
    <x v="0"/>
    <s v="H"/>
    <x v="260"/>
    <n v="478861701"/>
    <d v="2016-10-19T00:00:00"/>
    <n v="4674"/>
    <n v="255.28"/>
    <n v="159.41999999999999"/>
    <x v="1"/>
    <x v="4"/>
    <x v="0"/>
    <n v="745129.08"/>
    <n v="1193178.72"/>
    <n v="448049.64"/>
    <d v="2025-09-02T00:00:00"/>
    <x v="1"/>
  </r>
  <r>
    <x v="3"/>
    <x v="127"/>
    <x v="9"/>
    <x v="0"/>
    <s v="L"/>
    <x v="261"/>
    <n v="716489541"/>
    <d v="2010-12-07T00:00:00"/>
    <n v="4032"/>
    <n v="154.06"/>
    <n v="90.93"/>
    <x v="3"/>
    <x v="7"/>
    <x v="2"/>
    <n v="366629.76"/>
    <n v="621169.92000000004"/>
    <n v="254540.16000000003"/>
    <d v="2025-10-28T00:00:00"/>
    <x v="3"/>
  </r>
  <r>
    <x v="3"/>
    <x v="106"/>
    <x v="3"/>
    <x v="0"/>
    <s v="H"/>
    <x v="262"/>
    <n v="729076182"/>
    <d v="2013-12-08T00:00:00"/>
    <n v="8699"/>
    <n v="47.45"/>
    <n v="31.79"/>
    <x v="4"/>
    <x v="1"/>
    <x v="2"/>
    <n v="276541.21000000002"/>
    <n v="412767.55000000005"/>
    <n v="136226.34000000003"/>
    <d v="2025-11-07T00:00:00"/>
    <x v="3"/>
  </r>
  <r>
    <x v="0"/>
    <x v="79"/>
    <x v="8"/>
    <x v="0"/>
    <s v="H"/>
    <x v="263"/>
    <n v="358857953"/>
    <d v="2012-05-14T00:00:00"/>
    <n v="2898"/>
    <n v="668.27"/>
    <n v="502.54"/>
    <x v="9"/>
    <x v="0"/>
    <x v="1"/>
    <n v="1456360.9200000002"/>
    <n v="1936646.46"/>
    <n v="480285.5399999998"/>
    <d v="2025-04-24T00:00:00"/>
    <x v="7"/>
  </r>
  <r>
    <x v="5"/>
    <x v="145"/>
    <x v="1"/>
    <x v="0"/>
    <s v="C"/>
    <x v="264"/>
    <n v="418383681"/>
    <d v="2012-11-24T00:00:00"/>
    <n v="7884"/>
    <n v="109.28"/>
    <n v="35.840000000000003"/>
    <x v="3"/>
    <x v="0"/>
    <x v="2"/>
    <n v="282562.56000000006"/>
    <n v="861563.52"/>
    <n v="579000.96"/>
    <d v="2025-10-06T00:00:00"/>
    <x v="10"/>
  </r>
  <r>
    <x v="4"/>
    <x v="109"/>
    <x v="5"/>
    <x v="0"/>
    <s v="L"/>
    <x v="176"/>
    <n v="440514695"/>
    <d v="2015-04-20T00:00:00"/>
    <n v="6942"/>
    <n v="437.2"/>
    <n v="263.33"/>
    <x v="9"/>
    <x v="2"/>
    <x v="1"/>
    <n v="1828036.8599999999"/>
    <n v="3035042.4"/>
    <n v="1207005.54"/>
    <d v="2025-04-02T00:00:00"/>
    <x v="6"/>
  </r>
  <r>
    <x v="3"/>
    <x v="58"/>
    <x v="6"/>
    <x v="0"/>
    <s v="C"/>
    <x v="265"/>
    <n v="928424823"/>
    <d v="2017-02-28T00:00:00"/>
    <n v="392"/>
    <n v="152.58000000000001"/>
    <n v="97.44"/>
    <x v="7"/>
    <x v="3"/>
    <x v="3"/>
    <n v="38196.479999999996"/>
    <n v="59811.360000000008"/>
    <n v="21614.880000000012"/>
    <d v="2025-02-07T00:00:00"/>
    <x v="4"/>
  </r>
  <r>
    <x v="3"/>
    <x v="130"/>
    <x v="7"/>
    <x v="1"/>
    <s v="M"/>
    <x v="266"/>
    <n v="205600392"/>
    <d v="2016-09-27T00:00:00"/>
    <n v="580"/>
    <n v="81.73"/>
    <n v="56.67"/>
    <x v="1"/>
    <x v="4"/>
    <x v="0"/>
    <n v="32868.6"/>
    <n v="47403.4"/>
    <n v="14534.800000000003"/>
    <d v="2025-09-17T00:00:00"/>
    <x v="8"/>
  </r>
  <r>
    <x v="0"/>
    <x v="38"/>
    <x v="5"/>
    <x v="0"/>
    <s v="C"/>
    <x v="267"/>
    <n v="265840232"/>
    <d v="2017-05-25T00:00:00"/>
    <n v="6887"/>
    <n v="437.2"/>
    <n v="263.33"/>
    <x v="9"/>
    <x v="3"/>
    <x v="1"/>
    <n v="1813553.71"/>
    <n v="3010996.4"/>
    <n v="1197442.69"/>
    <d v="2025-04-26T00:00:00"/>
    <x v="7"/>
  </r>
  <r>
    <x v="1"/>
    <x v="107"/>
    <x v="0"/>
    <x v="0"/>
    <s v="L"/>
    <x v="268"/>
    <n v="923255670"/>
    <d v="2015-10-02T00:00:00"/>
    <n v="724"/>
    <n v="9.33"/>
    <n v="6.92"/>
    <x v="11"/>
    <x v="2"/>
    <x v="0"/>
    <n v="5010.08"/>
    <n v="6754.92"/>
    <n v="1744.8400000000001"/>
    <d v="2025-08-29T00:00:00"/>
    <x v="1"/>
  </r>
  <r>
    <x v="5"/>
    <x v="48"/>
    <x v="2"/>
    <x v="1"/>
    <s v="C"/>
    <x v="111"/>
    <n v="262270534"/>
    <d v="2013-05-14T00:00:00"/>
    <n v="534"/>
    <n v="421.89"/>
    <n v="364.69"/>
    <x v="9"/>
    <x v="1"/>
    <x v="1"/>
    <n v="194744.46"/>
    <n v="225289.25999999998"/>
    <n v="30544.799999999988"/>
    <d v="2025-04-26T00:00:00"/>
    <x v="7"/>
  </r>
  <r>
    <x v="2"/>
    <x v="2"/>
    <x v="9"/>
    <x v="1"/>
    <s v="C"/>
    <x v="269"/>
    <n v="487621152"/>
    <d v="2013-01-21T00:00:00"/>
    <n v="6790"/>
    <n v="154.06"/>
    <n v="90.93"/>
    <x v="10"/>
    <x v="0"/>
    <x v="2"/>
    <n v="617414.70000000007"/>
    <n v="1046067.4"/>
    <n v="428652.69999999995"/>
    <d v="2025-12-12T00:00:00"/>
    <x v="5"/>
  </r>
  <r>
    <x v="0"/>
    <x v="146"/>
    <x v="9"/>
    <x v="1"/>
    <s v="C"/>
    <x v="270"/>
    <n v="274356353"/>
    <d v="2014-08-08T00:00:00"/>
    <n v="6996"/>
    <n v="154.06"/>
    <n v="90.93"/>
    <x v="8"/>
    <x v="6"/>
    <x v="1"/>
    <n v="636146.28"/>
    <n v="1077803.76"/>
    <n v="441657.48"/>
    <d v="2025-06-24T00:00:00"/>
    <x v="11"/>
  </r>
  <r>
    <x v="1"/>
    <x v="90"/>
    <x v="1"/>
    <x v="1"/>
    <s v="M"/>
    <x v="271"/>
    <n v="617837464"/>
    <d v="2011-06-14T00:00:00"/>
    <n v="690"/>
    <n v="109.28"/>
    <n v="35.840000000000003"/>
    <x v="2"/>
    <x v="5"/>
    <x v="1"/>
    <n v="24729.600000000002"/>
    <n v="75403.199999999997"/>
    <n v="50673.599999999991"/>
    <d v="2025-05-02T00:00:00"/>
    <x v="2"/>
  </r>
  <r>
    <x v="2"/>
    <x v="68"/>
    <x v="11"/>
    <x v="0"/>
    <s v="L"/>
    <x v="33"/>
    <n v="783738315"/>
    <d v="2017-01-04T00:00:00"/>
    <n v="4439"/>
    <n v="205.7"/>
    <n v="117.11"/>
    <x v="10"/>
    <x v="4"/>
    <x v="2"/>
    <n v="519851.29"/>
    <n v="913102.29999999993"/>
    <n v="393251.00999999995"/>
    <d v="2025-12-05T00:00:00"/>
    <x v="5"/>
  </r>
  <r>
    <x v="6"/>
    <x v="82"/>
    <x v="0"/>
    <x v="1"/>
    <s v="H"/>
    <x v="272"/>
    <n v="558045232"/>
    <d v="2015-07-03T00:00:00"/>
    <n v="6840"/>
    <n v="9.33"/>
    <n v="6.92"/>
    <x v="8"/>
    <x v="2"/>
    <x v="1"/>
    <n v="47332.800000000003"/>
    <n v="63817.2"/>
    <n v="16484.399999999994"/>
    <d v="2025-06-16T00:00:00"/>
    <x v="0"/>
  </r>
  <r>
    <x v="0"/>
    <x v="147"/>
    <x v="7"/>
    <x v="0"/>
    <s v="H"/>
    <x v="273"/>
    <n v="697057044"/>
    <d v="2011-02-13T00:00:00"/>
    <n v="3524"/>
    <n v="81.73"/>
    <n v="56.67"/>
    <x v="7"/>
    <x v="5"/>
    <x v="3"/>
    <n v="199705.08000000002"/>
    <n v="288016.52"/>
    <n v="88311.44"/>
    <d v="2025-02-09T00:00:00"/>
    <x v="4"/>
  </r>
  <r>
    <x v="5"/>
    <x v="144"/>
    <x v="11"/>
    <x v="0"/>
    <s v="M"/>
    <x v="266"/>
    <n v="677385079"/>
    <d v="2016-09-19T00:00:00"/>
    <n v="2153"/>
    <n v="205.7"/>
    <n v="117.11"/>
    <x v="1"/>
    <x v="4"/>
    <x v="0"/>
    <n v="252137.83"/>
    <n v="442872.1"/>
    <n v="190734.27"/>
    <d v="2025-09-17T00:00:00"/>
    <x v="8"/>
  </r>
  <r>
    <x v="1"/>
    <x v="35"/>
    <x v="1"/>
    <x v="1"/>
    <s v="C"/>
    <x v="274"/>
    <n v="945953166"/>
    <d v="2012-02-12T00:00:00"/>
    <n v="7418"/>
    <n v="109.28"/>
    <n v="35.840000000000003"/>
    <x v="5"/>
    <x v="0"/>
    <x v="3"/>
    <n v="265861.12000000005"/>
    <n v="810639.04"/>
    <n v="544777.91999999993"/>
    <d v="2025-01-30T00:00:00"/>
    <x v="4"/>
  </r>
  <r>
    <x v="5"/>
    <x v="19"/>
    <x v="2"/>
    <x v="1"/>
    <s v="L"/>
    <x v="275"/>
    <n v="669997632"/>
    <d v="2015-12-16T00:00:00"/>
    <n v="6043"/>
    <n v="421.89"/>
    <n v="364.69"/>
    <x v="10"/>
    <x v="2"/>
    <x v="2"/>
    <n v="2203821.67"/>
    <n v="2549481.27"/>
    <n v="345659.60000000009"/>
    <d v="2025-12-16T00:00:00"/>
    <x v="3"/>
  </r>
  <r>
    <x v="3"/>
    <x v="127"/>
    <x v="11"/>
    <x v="0"/>
    <s v="M"/>
    <x v="276"/>
    <n v="887067306"/>
    <d v="2014-02-10T00:00:00"/>
    <n v="1783"/>
    <n v="205.7"/>
    <n v="117.11"/>
    <x v="5"/>
    <x v="6"/>
    <x v="3"/>
    <n v="208807.13"/>
    <n v="366763.1"/>
    <n v="157955.96999999997"/>
    <d v="2025-01-26T00:00:00"/>
    <x v="4"/>
  </r>
  <r>
    <x v="0"/>
    <x v="87"/>
    <x v="9"/>
    <x v="0"/>
    <s v="H"/>
    <x v="277"/>
    <n v="455023515"/>
    <d v="2016-01-02T00:00:00"/>
    <n v="424"/>
    <n v="154.06"/>
    <n v="90.93"/>
    <x v="10"/>
    <x v="2"/>
    <x v="2"/>
    <n v="38554.32"/>
    <n v="65321.440000000002"/>
    <n v="26767.120000000003"/>
    <d v="2025-12-10T00:00:00"/>
    <x v="5"/>
  </r>
  <r>
    <x v="0"/>
    <x v="138"/>
    <x v="3"/>
    <x v="0"/>
    <s v="H"/>
    <x v="278"/>
    <n v="102040088"/>
    <d v="2013-04-14T00:00:00"/>
    <n v="4784"/>
    <n v="47.45"/>
    <n v="31.79"/>
    <x v="6"/>
    <x v="1"/>
    <x v="3"/>
    <n v="152083.35999999999"/>
    <n v="227000.80000000002"/>
    <n v="74917.440000000031"/>
    <d v="2025-03-17T00:00:00"/>
    <x v="6"/>
  </r>
  <r>
    <x v="5"/>
    <x v="102"/>
    <x v="0"/>
    <x v="0"/>
    <s v="C"/>
    <x v="279"/>
    <n v="176603353"/>
    <d v="2013-11-12T00:00:00"/>
    <n v="9711"/>
    <n v="9.33"/>
    <n v="6.92"/>
    <x v="1"/>
    <x v="1"/>
    <x v="0"/>
    <n v="67200.12"/>
    <n v="90603.63"/>
    <n v="23403.510000000009"/>
    <d v="2025-09-26T00:00:00"/>
    <x v="10"/>
  </r>
  <r>
    <x v="0"/>
    <x v="71"/>
    <x v="11"/>
    <x v="0"/>
    <s v="C"/>
    <x v="280"/>
    <n v="197512137"/>
    <d v="2015-03-07T00:00:00"/>
    <n v="7085"/>
    <n v="205.7"/>
    <n v="117.11"/>
    <x v="5"/>
    <x v="2"/>
    <x v="3"/>
    <n v="829724.35"/>
    <n v="1457384.5"/>
    <n v="627660.15"/>
    <d v="2025-01-31T00:00:00"/>
    <x v="9"/>
  </r>
  <r>
    <x v="4"/>
    <x v="148"/>
    <x v="1"/>
    <x v="0"/>
    <s v="H"/>
    <x v="281"/>
    <n v="203877770"/>
    <d v="2015-11-28T00:00:00"/>
    <n v="818"/>
    <n v="109.28"/>
    <n v="35.840000000000003"/>
    <x v="4"/>
    <x v="2"/>
    <x v="2"/>
    <n v="29317.120000000003"/>
    <n v="89391.040000000008"/>
    <n v="60073.920000000006"/>
    <d v="2025-11-18T00:00:00"/>
    <x v="10"/>
  </r>
  <r>
    <x v="0"/>
    <x v="76"/>
    <x v="7"/>
    <x v="1"/>
    <s v="M"/>
    <x v="282"/>
    <n v="305124080"/>
    <d v="2012-02-12T00:00:00"/>
    <n v="1851"/>
    <n v="81.73"/>
    <n v="56.67"/>
    <x v="5"/>
    <x v="0"/>
    <x v="3"/>
    <n v="104896.17"/>
    <n v="151282.23000000001"/>
    <n v="46386.060000000012"/>
    <d v="2025-01-13T00:00:00"/>
    <x v="4"/>
  </r>
  <r>
    <x v="4"/>
    <x v="23"/>
    <x v="6"/>
    <x v="0"/>
    <s v="L"/>
    <x v="268"/>
    <n v="230987393"/>
    <d v="2015-09-12T00:00:00"/>
    <n v="3158"/>
    <n v="152.58000000000001"/>
    <n v="97.44"/>
    <x v="11"/>
    <x v="2"/>
    <x v="0"/>
    <n v="307715.52"/>
    <n v="481847.64"/>
    <n v="174132.12"/>
    <d v="2025-08-29T00:00:00"/>
    <x v="8"/>
  </r>
  <r>
    <x v="5"/>
    <x v="66"/>
    <x v="6"/>
    <x v="0"/>
    <s v="M"/>
    <x v="283"/>
    <n v="681516540"/>
    <d v="2013-06-29T00:00:00"/>
    <n v="4744"/>
    <n v="152.58000000000001"/>
    <n v="97.44"/>
    <x v="8"/>
    <x v="1"/>
    <x v="1"/>
    <n v="462255.35999999999"/>
    <n v="723839.52"/>
    <n v="261584.16000000003"/>
    <d v="2025-06-08T00:00:00"/>
    <x v="2"/>
  </r>
  <r>
    <x v="0"/>
    <x v="93"/>
    <x v="2"/>
    <x v="0"/>
    <s v="H"/>
    <x v="21"/>
    <n v="177072846"/>
    <d v="2015-11-19T00:00:00"/>
    <n v="8645"/>
    <n v="421.89"/>
    <n v="364.69"/>
    <x v="3"/>
    <x v="2"/>
    <x v="2"/>
    <n v="3152745.05"/>
    <n v="3647239.05"/>
    <n v="494494"/>
    <d v="2025-10-28T00:00:00"/>
    <x v="10"/>
  </r>
  <r>
    <x v="0"/>
    <x v="74"/>
    <x v="11"/>
    <x v="0"/>
    <s v="H"/>
    <x v="284"/>
    <n v="908330142"/>
    <d v="2015-06-29T00:00:00"/>
    <n v="3929"/>
    <n v="205.7"/>
    <n v="117.11"/>
    <x v="8"/>
    <x v="2"/>
    <x v="1"/>
    <n v="460125.19"/>
    <n v="808195.29999999993"/>
    <n v="348070.10999999993"/>
    <d v="2025-06-01T00:00:00"/>
    <x v="2"/>
  </r>
  <r>
    <x v="4"/>
    <x v="116"/>
    <x v="9"/>
    <x v="0"/>
    <s v="C"/>
    <x v="285"/>
    <n v="186274755"/>
    <d v="2013-06-21T00:00:00"/>
    <n v="1694"/>
    <n v="154.06"/>
    <n v="90.93"/>
    <x v="8"/>
    <x v="1"/>
    <x v="1"/>
    <n v="154035.42000000001"/>
    <n v="260977.64"/>
    <n v="106942.22"/>
    <d v="2025-06-11T00:00:00"/>
    <x v="2"/>
  </r>
  <r>
    <x v="4"/>
    <x v="149"/>
    <x v="4"/>
    <x v="1"/>
    <s v="M"/>
    <x v="286"/>
    <n v="792205512"/>
    <d v="2016-01-30T00:00:00"/>
    <n v="70"/>
    <n v="651.21"/>
    <n v="524.96"/>
    <x v="10"/>
    <x v="2"/>
    <x v="2"/>
    <n v="36747.200000000004"/>
    <n v="45584.700000000004"/>
    <n v="8837.5"/>
    <d v="2025-12-28T00:00:00"/>
    <x v="5"/>
  </r>
  <r>
    <x v="5"/>
    <x v="19"/>
    <x v="6"/>
    <x v="1"/>
    <s v="H"/>
    <x v="287"/>
    <n v="627733743"/>
    <d v="2015-02-08T00:00:00"/>
    <n v="9219"/>
    <n v="152.58000000000001"/>
    <n v="97.44"/>
    <x v="5"/>
    <x v="2"/>
    <x v="3"/>
    <n v="898299.36"/>
    <n v="1406635.02"/>
    <n v="508335.66000000003"/>
    <d v="2025-01-21T00:00:00"/>
    <x v="4"/>
  </r>
  <r>
    <x v="3"/>
    <x v="150"/>
    <x v="7"/>
    <x v="1"/>
    <s v="C"/>
    <x v="288"/>
    <n v="364783275"/>
    <d v="2015-02-25T00:00:00"/>
    <n v="6332"/>
    <n v="81.73"/>
    <n v="56.67"/>
    <x v="5"/>
    <x v="2"/>
    <x v="3"/>
    <n v="358834.44"/>
    <n v="517514.36000000004"/>
    <n v="158679.92000000004"/>
    <d v="2025-01-26T00:00:00"/>
    <x v="4"/>
  </r>
  <r>
    <x v="3"/>
    <x v="151"/>
    <x v="11"/>
    <x v="1"/>
    <s v="C"/>
    <x v="289"/>
    <n v="295590436"/>
    <d v="2014-01-27T00:00:00"/>
    <n v="634"/>
    <n v="205.7"/>
    <n v="117.11"/>
    <x v="10"/>
    <x v="1"/>
    <x v="2"/>
    <n v="74247.740000000005"/>
    <n v="130413.79999999999"/>
    <n v="56166.059999999983"/>
    <d v="2025-12-13T00:00:00"/>
    <x v="5"/>
  </r>
  <r>
    <x v="0"/>
    <x v="152"/>
    <x v="5"/>
    <x v="1"/>
    <s v="M"/>
    <x v="290"/>
    <n v="782704055"/>
    <d v="2014-07-14T00:00:00"/>
    <n v="8378"/>
    <n v="437.2"/>
    <n v="263.33"/>
    <x v="8"/>
    <x v="6"/>
    <x v="1"/>
    <n v="2206178.7399999998"/>
    <n v="3662861.6"/>
    <n v="1456682.8600000003"/>
    <d v="2025-06-18T00:00:00"/>
    <x v="0"/>
  </r>
  <r>
    <x v="0"/>
    <x v="15"/>
    <x v="11"/>
    <x v="1"/>
    <s v="M"/>
    <x v="291"/>
    <n v="908985459"/>
    <d v="2012-11-17T00:00:00"/>
    <n v="7852"/>
    <n v="205.7"/>
    <n v="117.11"/>
    <x v="4"/>
    <x v="0"/>
    <x v="2"/>
    <n v="919547.72"/>
    <n v="1615156.4"/>
    <n v="695608.67999999993"/>
    <d v="2025-11-14T00:00:00"/>
    <x v="10"/>
  </r>
  <r>
    <x v="5"/>
    <x v="19"/>
    <x v="9"/>
    <x v="0"/>
    <s v="H"/>
    <x v="292"/>
    <n v="727608478"/>
    <d v="2010-05-30T00:00:00"/>
    <n v="4372"/>
    <n v="154.06"/>
    <n v="90.93"/>
    <x v="9"/>
    <x v="7"/>
    <x v="1"/>
    <n v="397545.96"/>
    <n v="673550.32000000007"/>
    <n v="276004.36000000004"/>
    <d v="2025-04-17T00:00:00"/>
    <x v="7"/>
  </r>
  <r>
    <x v="1"/>
    <x v="73"/>
    <x v="9"/>
    <x v="0"/>
    <s v="M"/>
    <x v="293"/>
    <n v="812059438"/>
    <d v="2016-07-12T00:00:00"/>
    <n v="5288"/>
    <n v="154.06"/>
    <n v="90.93"/>
    <x v="8"/>
    <x v="4"/>
    <x v="1"/>
    <n v="480837.84"/>
    <n v="814669.28"/>
    <n v="333831.44"/>
    <d v="2025-06-20T00:00:00"/>
    <x v="0"/>
  </r>
  <r>
    <x v="0"/>
    <x v="132"/>
    <x v="0"/>
    <x v="1"/>
    <s v="C"/>
    <x v="294"/>
    <n v="906137168"/>
    <d v="2015-09-30T00:00:00"/>
    <n v="4979"/>
    <n v="9.33"/>
    <n v="6.92"/>
    <x v="1"/>
    <x v="2"/>
    <x v="0"/>
    <n v="34454.68"/>
    <n v="46454.07"/>
    <n v="11999.39"/>
    <d v="2025-09-20T00:00:00"/>
    <x v="8"/>
  </r>
  <r>
    <x v="5"/>
    <x v="19"/>
    <x v="0"/>
    <x v="0"/>
    <s v="C"/>
    <x v="295"/>
    <n v="373952996"/>
    <d v="2016-03-28T00:00:00"/>
    <n v="9857"/>
    <n v="9.33"/>
    <n v="6.92"/>
    <x v="7"/>
    <x v="4"/>
    <x v="3"/>
    <n v="68210.44"/>
    <n v="91965.81"/>
    <n v="23755.369999999995"/>
    <d v="2025-02-18T00:00:00"/>
    <x v="9"/>
  </r>
  <r>
    <x v="1"/>
    <x v="45"/>
    <x v="7"/>
    <x v="1"/>
    <s v="L"/>
    <x v="296"/>
    <n v="449930751"/>
    <d v="2015-08-01T00:00:00"/>
    <n v="3362"/>
    <n v="81.73"/>
    <n v="56.67"/>
    <x v="0"/>
    <x v="2"/>
    <x v="0"/>
    <n v="190524.54"/>
    <n v="274776.26"/>
    <n v="84251.72"/>
    <d v="2025-07-07T00:00:00"/>
    <x v="11"/>
  </r>
  <r>
    <x v="4"/>
    <x v="39"/>
    <x v="5"/>
    <x v="0"/>
    <s v="L"/>
    <x v="297"/>
    <n v="188806760"/>
    <d v="2012-09-22T00:00:00"/>
    <n v="971"/>
    <n v="437.2"/>
    <n v="263.33"/>
    <x v="1"/>
    <x v="0"/>
    <x v="0"/>
    <n v="255693.43"/>
    <n v="424521.2"/>
    <n v="168827.77000000002"/>
    <d v="2025-09-20T00:00:00"/>
    <x v="8"/>
  </r>
  <r>
    <x v="2"/>
    <x v="153"/>
    <x v="3"/>
    <x v="0"/>
    <s v="L"/>
    <x v="298"/>
    <n v="515629851"/>
    <d v="2011-08-05T00:00:00"/>
    <n v="5186"/>
    <n v="47.45"/>
    <n v="31.79"/>
    <x v="8"/>
    <x v="5"/>
    <x v="1"/>
    <n v="164862.94"/>
    <n v="246075.7"/>
    <n v="81212.760000000009"/>
    <d v="2025-06-23T00:00:00"/>
    <x v="11"/>
  </r>
  <r>
    <x v="0"/>
    <x v="152"/>
    <x v="1"/>
    <x v="1"/>
    <s v="L"/>
    <x v="299"/>
    <n v="175761353"/>
    <d v="2016-08-20T00:00:00"/>
    <n v="545"/>
    <n v="109.28"/>
    <n v="35.840000000000003"/>
    <x v="0"/>
    <x v="4"/>
    <x v="0"/>
    <n v="19532.800000000003"/>
    <n v="59557.599999999999"/>
    <n v="40024.799999999996"/>
    <d v="2025-07-22T00:00:00"/>
    <x v="11"/>
  </r>
  <r>
    <x v="3"/>
    <x v="154"/>
    <x v="2"/>
    <x v="0"/>
    <s v="M"/>
    <x v="300"/>
    <n v="684875094"/>
    <d v="2014-12-21T00:00:00"/>
    <n v="8615"/>
    <n v="421.89"/>
    <n v="364.69"/>
    <x v="4"/>
    <x v="6"/>
    <x v="2"/>
    <n v="3141804.35"/>
    <n v="3634582.35"/>
    <n v="492778"/>
    <d v="2025-11-17T00:00:00"/>
    <x v="3"/>
  </r>
  <r>
    <x v="1"/>
    <x v="142"/>
    <x v="6"/>
    <x v="1"/>
    <s v="L"/>
    <x v="301"/>
    <n v="478957402"/>
    <d v="2017-04-04T00:00:00"/>
    <n v="2994"/>
    <n v="152.58000000000001"/>
    <n v="97.44"/>
    <x v="7"/>
    <x v="3"/>
    <x v="3"/>
    <n v="291735.36"/>
    <n v="456824.52"/>
    <n v="165089.16000000003"/>
    <d v="2025-02-19T00:00:00"/>
    <x v="6"/>
  </r>
  <r>
    <x v="3"/>
    <x v="53"/>
    <x v="4"/>
    <x v="0"/>
    <s v="L"/>
    <x v="94"/>
    <n v="764307105"/>
    <d v="2016-04-01T00:00:00"/>
    <n v="4312"/>
    <n v="651.21"/>
    <n v="524.96"/>
    <x v="6"/>
    <x v="4"/>
    <x v="3"/>
    <n v="2263627.52"/>
    <n v="2808017.52"/>
    <n v="544390"/>
    <d v="2025-03-01T00:00:00"/>
    <x v="6"/>
  </r>
  <r>
    <x v="3"/>
    <x v="155"/>
    <x v="1"/>
    <x v="1"/>
    <s v="M"/>
    <x v="302"/>
    <n v="567535531"/>
    <d v="2013-07-11T00:00:00"/>
    <n v="5230"/>
    <n v="109.28"/>
    <n v="35.840000000000003"/>
    <x v="8"/>
    <x v="1"/>
    <x v="1"/>
    <n v="187443.20000000001"/>
    <n v="571534.4"/>
    <n v="384091.2"/>
    <d v="2025-06-06T00:00:00"/>
    <x v="0"/>
  </r>
  <r>
    <x v="0"/>
    <x v="108"/>
    <x v="9"/>
    <x v="1"/>
    <s v="L"/>
    <x v="176"/>
    <n v="785566508"/>
    <d v="2015-05-01T00:00:00"/>
    <n v="5442"/>
    <n v="154.06"/>
    <n v="90.93"/>
    <x v="9"/>
    <x v="2"/>
    <x v="1"/>
    <n v="494841.06000000006"/>
    <n v="838394.52"/>
    <n v="343553.45999999996"/>
    <d v="2025-04-02T00:00:00"/>
    <x v="7"/>
  </r>
  <r>
    <x v="4"/>
    <x v="9"/>
    <x v="7"/>
    <x v="1"/>
    <s v="M"/>
    <x v="303"/>
    <n v="135636365"/>
    <d v="2013-11-14T00:00:00"/>
    <n v="6669"/>
    <n v="81.73"/>
    <n v="56.67"/>
    <x v="4"/>
    <x v="1"/>
    <x v="2"/>
    <n v="377932.23000000004"/>
    <n v="545057.37"/>
    <n v="167125.13999999996"/>
    <d v="2025-11-12T00:00:00"/>
    <x v="10"/>
  </r>
  <r>
    <x v="5"/>
    <x v="156"/>
    <x v="3"/>
    <x v="0"/>
    <s v="H"/>
    <x v="304"/>
    <n v="105293929"/>
    <d v="2014-01-10T00:00:00"/>
    <n v="7668"/>
    <n v="47.45"/>
    <n v="31.79"/>
    <x v="10"/>
    <x v="1"/>
    <x v="2"/>
    <n v="243765.72"/>
    <n v="363846.60000000003"/>
    <n v="120080.88000000003"/>
    <d v="2025-12-08T00:00:00"/>
    <x v="5"/>
  </r>
  <r>
    <x v="0"/>
    <x v="13"/>
    <x v="9"/>
    <x v="0"/>
    <s v="L"/>
    <x v="305"/>
    <n v="902400529"/>
    <d v="2013-08-26T00:00:00"/>
    <n v="9225"/>
    <n v="154.06"/>
    <n v="90.93"/>
    <x v="11"/>
    <x v="1"/>
    <x v="0"/>
    <n v="838829.25000000012"/>
    <n v="1421203.5"/>
    <n v="582374.24999999988"/>
    <d v="2025-08-15T00:00:00"/>
    <x v="11"/>
  </r>
  <r>
    <x v="3"/>
    <x v="122"/>
    <x v="9"/>
    <x v="1"/>
    <s v="H"/>
    <x v="306"/>
    <n v="105129992"/>
    <d v="2015-12-18T00:00:00"/>
    <n v="9156"/>
    <n v="154.06"/>
    <n v="90.93"/>
    <x v="10"/>
    <x v="2"/>
    <x v="2"/>
    <n v="832555.08000000007"/>
    <n v="1410573.36"/>
    <n v="578018.28"/>
    <d v="2025-12-03T00:00:00"/>
    <x v="3"/>
  </r>
  <r>
    <x v="1"/>
    <x v="97"/>
    <x v="8"/>
    <x v="0"/>
    <s v="H"/>
    <x v="307"/>
    <n v="311968648"/>
    <d v="2017-06-10T00:00:00"/>
    <n v="7310"/>
    <n v="668.27"/>
    <n v="502.54"/>
    <x v="2"/>
    <x v="3"/>
    <x v="1"/>
    <n v="3673567.4000000004"/>
    <n v="4885053.7"/>
    <n v="1211486.2999999998"/>
    <d v="2025-05-04T00:00:00"/>
    <x v="2"/>
  </r>
  <r>
    <x v="0"/>
    <x v="14"/>
    <x v="7"/>
    <x v="0"/>
    <s v="H"/>
    <x v="308"/>
    <n v="591715323"/>
    <d v="2011-09-02T00:00:00"/>
    <n v="568"/>
    <n v="81.73"/>
    <n v="56.67"/>
    <x v="11"/>
    <x v="5"/>
    <x v="0"/>
    <n v="32188.560000000001"/>
    <n v="46422.64"/>
    <n v="14234.079999999998"/>
    <d v="2025-08-26T00:00:00"/>
    <x v="8"/>
  </r>
  <r>
    <x v="0"/>
    <x v="42"/>
    <x v="3"/>
    <x v="1"/>
    <s v="H"/>
    <x v="197"/>
    <n v="533481347"/>
    <d v="2016-06-19T00:00:00"/>
    <n v="7841"/>
    <n v="47.45"/>
    <n v="31.79"/>
    <x v="8"/>
    <x v="4"/>
    <x v="1"/>
    <n v="249265.38999999998"/>
    <n v="372055.45"/>
    <n v="122790.06000000003"/>
    <d v="2025-06-01T00:00:00"/>
    <x v="2"/>
  </r>
  <r>
    <x v="4"/>
    <x v="124"/>
    <x v="7"/>
    <x v="0"/>
    <s v="H"/>
    <x v="309"/>
    <n v="696690547"/>
    <d v="2016-03-09T00:00:00"/>
    <n v="5070"/>
    <n v="81.73"/>
    <n v="56.67"/>
    <x v="6"/>
    <x v="4"/>
    <x v="3"/>
    <n v="287316.90000000002"/>
    <n v="414371.10000000003"/>
    <n v="127054.20000000001"/>
    <d v="2025-03-07T00:00:00"/>
    <x v="9"/>
  </r>
  <r>
    <x v="2"/>
    <x v="134"/>
    <x v="0"/>
    <x v="0"/>
    <s v="M"/>
    <x v="310"/>
    <n v="361079251"/>
    <d v="2011-09-20T00:00:00"/>
    <n v="229"/>
    <n v="9.33"/>
    <n v="6.92"/>
    <x v="1"/>
    <x v="5"/>
    <x v="0"/>
    <n v="1584.68"/>
    <n v="2136.5700000000002"/>
    <n v="551.8900000000001"/>
    <d v="2025-09-15T00:00:00"/>
    <x v="8"/>
  </r>
  <r>
    <x v="0"/>
    <x v="126"/>
    <x v="1"/>
    <x v="1"/>
    <s v="M"/>
    <x v="311"/>
    <n v="676696288"/>
    <d v="2016-03-13T00:00:00"/>
    <n v="8324"/>
    <n v="109.28"/>
    <n v="35.840000000000003"/>
    <x v="6"/>
    <x v="4"/>
    <x v="3"/>
    <n v="298332.16000000003"/>
    <n v="909646.72"/>
    <n v="611314.55999999994"/>
    <d v="2025-03-03T00:00:00"/>
    <x v="9"/>
  </r>
  <r>
    <x v="0"/>
    <x v="61"/>
    <x v="7"/>
    <x v="1"/>
    <s v="C"/>
    <x v="312"/>
    <n v="613902986"/>
    <d v="2013-07-26T00:00:00"/>
    <n v="6391"/>
    <n v="81.73"/>
    <n v="56.67"/>
    <x v="0"/>
    <x v="1"/>
    <x v="0"/>
    <n v="362177.97000000003"/>
    <n v="522336.43000000005"/>
    <n v="160158.46000000002"/>
    <d v="2025-07-13T00:00:00"/>
    <x v="0"/>
  </r>
  <r>
    <x v="0"/>
    <x v="6"/>
    <x v="4"/>
    <x v="1"/>
    <s v="L"/>
    <x v="313"/>
    <n v="113373172"/>
    <d v="2015-06-14T00:00:00"/>
    <n v="8496"/>
    <n v="651.21"/>
    <n v="524.96"/>
    <x v="9"/>
    <x v="2"/>
    <x v="1"/>
    <n v="4460060.16"/>
    <n v="5532680.1600000001"/>
    <n v="1072620"/>
    <d v="2025-04-26T00:00:00"/>
    <x v="2"/>
  </r>
  <r>
    <x v="5"/>
    <x v="102"/>
    <x v="7"/>
    <x v="0"/>
    <s v="L"/>
    <x v="314"/>
    <n v="536093175"/>
    <d v="2011-06-10T00:00:00"/>
    <n v="738"/>
    <n v="81.73"/>
    <n v="56.67"/>
    <x v="2"/>
    <x v="5"/>
    <x v="1"/>
    <n v="41822.46"/>
    <n v="60316.740000000005"/>
    <n v="18494.280000000006"/>
    <d v="2025-05-25T00:00:00"/>
    <x v="2"/>
  </r>
  <r>
    <x v="0"/>
    <x v="80"/>
    <x v="7"/>
    <x v="1"/>
    <s v="M"/>
    <x v="315"/>
    <n v="613361823"/>
    <d v="2011-08-22T00:00:00"/>
    <n v="6249"/>
    <n v="81.73"/>
    <n v="56.67"/>
    <x v="11"/>
    <x v="5"/>
    <x v="0"/>
    <n v="354130.83"/>
    <n v="510730.77"/>
    <n v="156599.94"/>
    <d v="2025-08-22T00:00:00"/>
    <x v="11"/>
  </r>
  <r>
    <x v="0"/>
    <x v="139"/>
    <x v="8"/>
    <x v="0"/>
    <s v="H"/>
    <x v="36"/>
    <n v="496790444"/>
    <d v="2011-11-03T00:00:00"/>
    <n v="187"/>
    <n v="668.27"/>
    <n v="502.54"/>
    <x v="4"/>
    <x v="5"/>
    <x v="2"/>
    <n v="93974.98000000001"/>
    <n v="124966.48999999999"/>
    <n v="30991.50999999998"/>
    <d v="2025-11-01T00:00:00"/>
    <x v="10"/>
  </r>
  <r>
    <x v="3"/>
    <x v="104"/>
    <x v="11"/>
    <x v="1"/>
    <s v="L"/>
    <x v="316"/>
    <n v="408302867"/>
    <d v="2012-08-25T00:00:00"/>
    <n v="4747"/>
    <n v="205.7"/>
    <n v="117.11"/>
    <x v="11"/>
    <x v="0"/>
    <x v="0"/>
    <n v="555921.17000000004"/>
    <n v="976457.89999999991"/>
    <n v="420536.72999999986"/>
    <d v="2025-08-15T00:00:00"/>
    <x v="11"/>
  </r>
  <r>
    <x v="0"/>
    <x v="8"/>
    <x v="3"/>
    <x v="1"/>
    <s v="C"/>
    <x v="317"/>
    <n v="190135419"/>
    <d v="2015-10-10T00:00:00"/>
    <n v="4151"/>
    <n v="47.45"/>
    <n v="31.79"/>
    <x v="1"/>
    <x v="2"/>
    <x v="0"/>
    <n v="131960.29"/>
    <n v="196964.95"/>
    <n v="65004.66"/>
    <d v="2025-09-15T00:00:00"/>
    <x v="1"/>
  </r>
  <r>
    <x v="4"/>
    <x v="39"/>
    <x v="9"/>
    <x v="1"/>
    <s v="L"/>
    <x v="318"/>
    <n v="654836928"/>
    <d v="2012-08-04T00:00:00"/>
    <n v="9654"/>
    <n v="154.06"/>
    <n v="90.93"/>
    <x v="8"/>
    <x v="0"/>
    <x v="1"/>
    <n v="877838.22000000009"/>
    <n v="1487295.24"/>
    <n v="609457.0199999999"/>
    <d v="2025-06-29T00:00:00"/>
    <x v="11"/>
  </r>
  <r>
    <x v="1"/>
    <x v="113"/>
    <x v="0"/>
    <x v="1"/>
    <s v="L"/>
    <x v="319"/>
    <n v="435268723"/>
    <d v="2010-09-27T00:00:00"/>
    <n v="4543"/>
    <n v="9.33"/>
    <n v="6.92"/>
    <x v="11"/>
    <x v="7"/>
    <x v="0"/>
    <n v="31437.56"/>
    <n v="42386.19"/>
    <n v="10948.630000000001"/>
    <d v="2025-08-12T00:00:00"/>
    <x v="8"/>
  </r>
  <r>
    <x v="4"/>
    <x v="39"/>
    <x v="8"/>
    <x v="1"/>
    <s v="H"/>
    <x v="320"/>
    <n v="934604632"/>
    <d v="2015-02-01T00:00:00"/>
    <n v="9135"/>
    <n v="668.27"/>
    <n v="502.54"/>
    <x v="10"/>
    <x v="6"/>
    <x v="2"/>
    <n v="4590702.9000000004"/>
    <n v="6104646.4500000002"/>
    <n v="1513943.5499999998"/>
    <d v="2025-12-16T00:00:00"/>
    <x v="4"/>
  </r>
  <r>
    <x v="0"/>
    <x v="108"/>
    <x v="9"/>
    <x v="0"/>
    <s v="C"/>
    <x v="321"/>
    <n v="476330983"/>
    <d v="2016-06-17T00:00:00"/>
    <n v="5778"/>
    <n v="154.06"/>
    <n v="90.93"/>
    <x v="2"/>
    <x v="4"/>
    <x v="1"/>
    <n v="525393.54"/>
    <n v="890158.68"/>
    <n v="364765.14"/>
    <d v="2025-05-06T00:00:00"/>
    <x v="2"/>
  </r>
  <r>
    <x v="4"/>
    <x v="27"/>
    <x v="5"/>
    <x v="0"/>
    <s v="L"/>
    <x v="322"/>
    <n v="154246604"/>
    <d v="2010-07-08T00:00:00"/>
    <n v="3853"/>
    <n v="437.2"/>
    <n v="263.33"/>
    <x v="8"/>
    <x v="7"/>
    <x v="1"/>
    <n v="1014610.49"/>
    <n v="1684531.5999999999"/>
    <n v="669921.10999999987"/>
    <d v="2025-06-14T00:00:00"/>
    <x v="0"/>
  </r>
  <r>
    <x v="0"/>
    <x v="157"/>
    <x v="8"/>
    <x v="0"/>
    <s v="L"/>
    <x v="323"/>
    <n v="682462823"/>
    <d v="2016-09-22T00:00:00"/>
    <n v="4770"/>
    <n v="668.27"/>
    <n v="502.54"/>
    <x v="1"/>
    <x v="4"/>
    <x v="0"/>
    <n v="2397115.8000000003"/>
    <n v="3187647.9"/>
    <n v="790532.09999999963"/>
    <d v="2025-09-22T00:00:00"/>
    <x v="8"/>
  </r>
  <r>
    <x v="4"/>
    <x v="158"/>
    <x v="2"/>
    <x v="1"/>
    <s v="H"/>
    <x v="324"/>
    <n v="145403468"/>
    <d v="2014-01-29T00:00:00"/>
    <n v="6972"/>
    <n v="421.89"/>
    <n v="364.69"/>
    <x v="5"/>
    <x v="6"/>
    <x v="3"/>
    <n v="2542618.6800000002"/>
    <n v="2941417.08"/>
    <n v="398798.39999999991"/>
    <d v="2025-01-15T00:00:00"/>
    <x v="5"/>
  </r>
  <r>
    <x v="0"/>
    <x v="147"/>
    <x v="0"/>
    <x v="0"/>
    <s v="L"/>
    <x v="325"/>
    <n v="747804868"/>
    <d v="2012-09-03T00:00:00"/>
    <n v="933"/>
    <n v="9.33"/>
    <n v="6.92"/>
    <x v="11"/>
    <x v="0"/>
    <x v="0"/>
    <n v="6456.36"/>
    <n v="8704.89"/>
    <n v="2248.5299999999997"/>
    <d v="2025-08-11T00:00:00"/>
    <x v="8"/>
  </r>
  <r>
    <x v="3"/>
    <x v="32"/>
    <x v="9"/>
    <x v="1"/>
    <s v="H"/>
    <x v="326"/>
    <n v="264715850"/>
    <d v="2012-06-09T00:00:00"/>
    <n v="4157"/>
    <n v="154.06"/>
    <n v="90.93"/>
    <x v="2"/>
    <x v="0"/>
    <x v="1"/>
    <n v="377996.01"/>
    <n v="640427.42000000004"/>
    <n v="262431.41000000003"/>
    <d v="2025-05-17T00:00:00"/>
    <x v="2"/>
  </r>
  <r>
    <x v="0"/>
    <x v="159"/>
    <x v="10"/>
    <x v="1"/>
    <s v="H"/>
    <x v="327"/>
    <n v="591497743"/>
    <d v="2014-05-22T00:00:00"/>
    <n v="6181"/>
    <n v="255.28"/>
    <n v="159.41999999999999"/>
    <x v="9"/>
    <x v="6"/>
    <x v="1"/>
    <n v="985375.0199999999"/>
    <n v="1577885.68"/>
    <n v="592510.66"/>
    <d v="2025-04-29T00:00:00"/>
    <x v="7"/>
  </r>
  <r>
    <x v="4"/>
    <x v="158"/>
    <x v="6"/>
    <x v="1"/>
    <s v="C"/>
    <x v="328"/>
    <n v="993824374"/>
    <d v="2016-10-15T00:00:00"/>
    <n v="3572"/>
    <n v="152.58000000000001"/>
    <n v="97.44"/>
    <x v="1"/>
    <x v="4"/>
    <x v="0"/>
    <n v="348055.68"/>
    <n v="545015.76"/>
    <n v="196960.08000000002"/>
    <d v="2025-09-24T00:00:00"/>
    <x v="1"/>
  </r>
  <r>
    <x v="5"/>
    <x v="160"/>
    <x v="8"/>
    <x v="0"/>
    <s v="L"/>
    <x v="329"/>
    <n v="357682073"/>
    <d v="2011-06-10T00:00:00"/>
    <n v="4929"/>
    <n v="668.27"/>
    <n v="502.54"/>
    <x v="2"/>
    <x v="5"/>
    <x v="1"/>
    <n v="2477019.66"/>
    <n v="3293902.83"/>
    <n v="816883.16999999993"/>
    <d v="2025-05-14T00:00:00"/>
    <x v="2"/>
  </r>
  <r>
    <x v="1"/>
    <x v="142"/>
    <x v="10"/>
    <x v="0"/>
    <s v="H"/>
    <x v="330"/>
    <n v="339369666"/>
    <d v="2017-09-01T00:00:00"/>
    <n v="5881"/>
    <n v="255.28"/>
    <n v="159.41999999999999"/>
    <x v="0"/>
    <x v="3"/>
    <x v="0"/>
    <n v="937549.0199999999"/>
    <n v="1501301.68"/>
    <n v="563752.66"/>
    <d v="2025-07-22T00:00:00"/>
    <x v="8"/>
  </r>
  <r>
    <x v="0"/>
    <x v="76"/>
    <x v="8"/>
    <x v="1"/>
    <s v="C"/>
    <x v="331"/>
    <n v="415498483"/>
    <d v="2010-05-01T00:00:00"/>
    <n v="4089"/>
    <n v="668.27"/>
    <n v="502.54"/>
    <x v="9"/>
    <x v="7"/>
    <x v="1"/>
    <n v="2054886.06"/>
    <n v="2732556.03"/>
    <n v="677669.96999999974"/>
    <d v="2025-04-08T00:00:00"/>
    <x v="7"/>
  </r>
  <r>
    <x v="3"/>
    <x v="154"/>
    <x v="1"/>
    <x v="0"/>
    <s v="H"/>
    <x v="332"/>
    <n v="132992351"/>
    <d v="2014-10-29T00:00:00"/>
    <n v="4247"/>
    <n v="109.28"/>
    <n v="35.840000000000003"/>
    <x v="3"/>
    <x v="6"/>
    <x v="2"/>
    <n v="152212.48000000001"/>
    <n v="464112.16000000003"/>
    <n v="311899.68000000005"/>
    <d v="2025-10-03T00:00:00"/>
    <x v="1"/>
  </r>
  <r>
    <x v="3"/>
    <x v="53"/>
    <x v="10"/>
    <x v="0"/>
    <s v="L"/>
    <x v="333"/>
    <n v="459087598"/>
    <d v="2011-12-05T00:00:00"/>
    <n v="3077"/>
    <n v="255.28"/>
    <n v="159.41999999999999"/>
    <x v="4"/>
    <x v="5"/>
    <x v="2"/>
    <n v="490535.33999999997"/>
    <n v="785496.56"/>
    <n v="294961.22000000009"/>
    <d v="2025-11-23T00:00:00"/>
    <x v="3"/>
  </r>
  <r>
    <x v="4"/>
    <x v="29"/>
    <x v="2"/>
    <x v="0"/>
    <s v="C"/>
    <x v="334"/>
    <n v="631333053"/>
    <d v="2010-03-24T00:00:00"/>
    <n v="4335"/>
    <n v="421.89"/>
    <n v="364.69"/>
    <x v="7"/>
    <x v="7"/>
    <x v="3"/>
    <n v="1580931.15"/>
    <n v="1828893.15"/>
    <n v="247962"/>
    <d v="2025-02-18T00:00:00"/>
    <x v="9"/>
  </r>
  <r>
    <x v="0"/>
    <x v="74"/>
    <x v="8"/>
    <x v="0"/>
    <s v="M"/>
    <x v="335"/>
    <n v="407590043"/>
    <d v="2011-06-10T00:00:00"/>
    <n v="3806"/>
    <n v="668.27"/>
    <n v="502.54"/>
    <x v="8"/>
    <x v="5"/>
    <x v="1"/>
    <n v="1912667.24"/>
    <n v="2543435.62"/>
    <n v="630768.38000000012"/>
    <d v="2025-06-03T00:00:00"/>
    <x v="2"/>
  </r>
  <r>
    <x v="3"/>
    <x v="72"/>
    <x v="2"/>
    <x v="0"/>
    <s v="H"/>
    <x v="336"/>
    <n v="516032397"/>
    <d v="2015-01-23T00:00:00"/>
    <n v="4309"/>
    <n v="421.89"/>
    <n v="364.69"/>
    <x v="10"/>
    <x v="6"/>
    <x v="2"/>
    <n v="1571449.21"/>
    <n v="1817924.01"/>
    <n v="246474.80000000005"/>
    <d v="2025-12-19T00:00:00"/>
    <x v="5"/>
  </r>
  <r>
    <x v="5"/>
    <x v="160"/>
    <x v="4"/>
    <x v="0"/>
    <s v="L"/>
    <x v="337"/>
    <n v="405146443"/>
    <d v="2013-08-02T00:00:00"/>
    <n v="691"/>
    <n v="651.21"/>
    <n v="524.96"/>
    <x v="8"/>
    <x v="1"/>
    <x v="1"/>
    <n v="362747.36000000004"/>
    <n v="449986.11000000004"/>
    <n v="87238.75"/>
    <d v="2025-06-28T00:00:00"/>
    <x v="11"/>
  </r>
  <r>
    <x v="3"/>
    <x v="150"/>
    <x v="3"/>
    <x v="1"/>
    <s v="M"/>
    <x v="338"/>
    <n v="493731009"/>
    <d v="2012-02-26T00:00:00"/>
    <n v="4832"/>
    <n v="47.45"/>
    <n v="31.79"/>
    <x v="7"/>
    <x v="0"/>
    <x v="3"/>
    <n v="153609.28"/>
    <n v="229278.40000000002"/>
    <n v="75669.120000000024"/>
    <d v="2025-02-15T00:00:00"/>
    <x v="4"/>
  </r>
  <r>
    <x v="3"/>
    <x v="58"/>
    <x v="4"/>
    <x v="0"/>
    <s v="M"/>
    <x v="339"/>
    <n v="820897424"/>
    <d v="2017-02-28T00:00:00"/>
    <n v="645"/>
    <n v="651.21"/>
    <n v="524.96"/>
    <x v="5"/>
    <x v="3"/>
    <x v="3"/>
    <n v="338599.2"/>
    <n v="420030.45"/>
    <n v="81431.25"/>
    <d v="2025-01-25T00:00:00"/>
    <x v="4"/>
  </r>
  <r>
    <x v="5"/>
    <x v="48"/>
    <x v="4"/>
    <x v="0"/>
    <s v="L"/>
    <x v="340"/>
    <n v="596069514"/>
    <d v="2016-09-06T00:00:00"/>
    <n v="9070"/>
    <n v="651.21"/>
    <n v="524.96"/>
    <x v="11"/>
    <x v="4"/>
    <x v="0"/>
    <n v="4761387.2"/>
    <n v="5906474.7000000002"/>
    <n v="1145087.5"/>
    <d v="2025-08-29T00:00:00"/>
    <x v="8"/>
  </r>
  <r>
    <x v="5"/>
    <x v="96"/>
    <x v="10"/>
    <x v="1"/>
    <s v="L"/>
    <x v="341"/>
    <n v="448983609"/>
    <d v="2015-06-15T00:00:00"/>
    <n v="3082"/>
    <n v="255.28"/>
    <n v="159.41999999999999"/>
    <x v="8"/>
    <x v="2"/>
    <x v="1"/>
    <n v="491332.43999999994"/>
    <n v="786772.96"/>
    <n v="295440.52"/>
    <d v="2025-06-11T00:00:00"/>
    <x v="2"/>
  </r>
  <r>
    <x v="3"/>
    <x v="62"/>
    <x v="7"/>
    <x v="1"/>
    <s v="M"/>
    <x v="169"/>
    <n v="179688537"/>
    <d v="2015-04-28T00:00:00"/>
    <n v="2686"/>
    <n v="81.73"/>
    <n v="56.67"/>
    <x v="6"/>
    <x v="2"/>
    <x v="3"/>
    <n v="152215.62"/>
    <n v="219526.78"/>
    <n v="67311.16"/>
    <d v="2025-03-28T00:00:00"/>
    <x v="6"/>
  </r>
  <r>
    <x v="1"/>
    <x v="100"/>
    <x v="10"/>
    <x v="0"/>
    <s v="H"/>
    <x v="342"/>
    <n v="108545625"/>
    <d v="2011-05-22T00:00:00"/>
    <n v="9917"/>
    <n v="255.28"/>
    <n v="159.41999999999999"/>
    <x v="2"/>
    <x v="5"/>
    <x v="1"/>
    <n v="1580968.14"/>
    <n v="2531611.7600000002"/>
    <n v="950643.62000000034"/>
    <d v="2025-05-12T00:00:00"/>
    <x v="7"/>
  </r>
  <r>
    <x v="1"/>
    <x v="120"/>
    <x v="7"/>
    <x v="1"/>
    <s v="H"/>
    <x v="343"/>
    <n v="626228702"/>
    <d v="2011-07-22T00:00:00"/>
    <n v="3844"/>
    <n v="81.73"/>
    <n v="56.67"/>
    <x v="0"/>
    <x v="5"/>
    <x v="0"/>
    <n v="217839.48"/>
    <n v="314170.12"/>
    <n v="96330.639999999985"/>
    <d v="2025-07-21T00:00:00"/>
    <x v="0"/>
  </r>
  <r>
    <x v="2"/>
    <x v="89"/>
    <x v="5"/>
    <x v="1"/>
    <s v="C"/>
    <x v="344"/>
    <n v="843724095"/>
    <d v="2017-02-12T00:00:00"/>
    <n v="5564"/>
    <n v="437.2"/>
    <n v="263.33"/>
    <x v="5"/>
    <x v="3"/>
    <x v="3"/>
    <n v="1465168.1199999999"/>
    <n v="2432580.7999999998"/>
    <n v="967412.67999999993"/>
    <d v="2025-01-15T00:00:00"/>
    <x v="4"/>
  </r>
  <r>
    <x v="0"/>
    <x v="152"/>
    <x v="7"/>
    <x v="0"/>
    <s v="H"/>
    <x v="345"/>
    <n v="842330634"/>
    <d v="2011-03-13T00:00:00"/>
    <n v="3208"/>
    <n v="81.73"/>
    <n v="56.67"/>
    <x v="6"/>
    <x v="5"/>
    <x v="3"/>
    <n v="181797.36000000002"/>
    <n v="262189.84000000003"/>
    <n v="80392.48000000001"/>
    <d v="2025-03-13T00:00:00"/>
    <x v="9"/>
  </r>
  <r>
    <x v="3"/>
    <x v="161"/>
    <x v="1"/>
    <x v="0"/>
    <s v="H"/>
    <x v="346"/>
    <n v="323659646"/>
    <d v="2016-06-05T00:00:00"/>
    <n v="6937"/>
    <n v="109.28"/>
    <n v="35.840000000000003"/>
    <x v="9"/>
    <x v="4"/>
    <x v="1"/>
    <n v="248622.08000000002"/>
    <n v="758075.36"/>
    <n v="509453.27999999997"/>
    <d v="2025-04-21T00:00:00"/>
    <x v="2"/>
  </r>
  <r>
    <x v="0"/>
    <x v="8"/>
    <x v="9"/>
    <x v="0"/>
    <s v="H"/>
    <x v="347"/>
    <n v="859634959"/>
    <d v="2014-02-21T00:00:00"/>
    <n v="3942"/>
    <n v="154.06"/>
    <n v="90.93"/>
    <x v="5"/>
    <x v="6"/>
    <x v="3"/>
    <n v="358446.06000000006"/>
    <n v="607304.52"/>
    <n v="248858.45999999996"/>
    <d v="2025-01-28T00:00:00"/>
    <x v="4"/>
  </r>
  <r>
    <x v="0"/>
    <x v="42"/>
    <x v="10"/>
    <x v="0"/>
    <s v="H"/>
    <x v="348"/>
    <n v="942492902"/>
    <d v="2010-01-15T00:00:00"/>
    <n v="3449"/>
    <n v="255.28"/>
    <n v="159.41999999999999"/>
    <x v="5"/>
    <x v="7"/>
    <x v="3"/>
    <n v="549839.57999999996"/>
    <n v="880460.72"/>
    <n v="330621.14"/>
    <d v="2025-01-02T00:00:00"/>
    <x v="5"/>
  </r>
  <r>
    <x v="5"/>
    <x v="18"/>
    <x v="9"/>
    <x v="0"/>
    <s v="C"/>
    <x v="349"/>
    <n v="934782302"/>
    <d v="2014-07-05T00:00:00"/>
    <n v="1711"/>
    <n v="154.06"/>
    <n v="90.93"/>
    <x v="8"/>
    <x v="6"/>
    <x v="1"/>
    <n v="155581.23000000001"/>
    <n v="263596.66000000003"/>
    <n v="108015.43000000002"/>
    <d v="2025-06-07T00:00:00"/>
    <x v="0"/>
  </r>
  <r>
    <x v="6"/>
    <x v="44"/>
    <x v="1"/>
    <x v="0"/>
    <s v="H"/>
    <x v="350"/>
    <n v="819364488"/>
    <d v="2016-03-02T00:00:00"/>
    <n v="7015"/>
    <n v="109.28"/>
    <n v="35.840000000000003"/>
    <x v="5"/>
    <x v="4"/>
    <x v="3"/>
    <n v="251417.60000000003"/>
    <n v="766599.2"/>
    <n v="515181.59999999992"/>
    <d v="2025-01-16T00:00:00"/>
    <x v="9"/>
  </r>
  <r>
    <x v="0"/>
    <x v="138"/>
    <x v="6"/>
    <x v="1"/>
    <s v="C"/>
    <x v="351"/>
    <n v="649413287"/>
    <d v="2016-01-16T00:00:00"/>
    <n v="4678"/>
    <n v="152.58000000000001"/>
    <n v="97.44"/>
    <x v="10"/>
    <x v="2"/>
    <x v="2"/>
    <n v="455824.32"/>
    <n v="713769.24000000011"/>
    <n v="257944.9200000001"/>
    <d v="2025-12-15T00:00:00"/>
    <x v="5"/>
  </r>
  <r>
    <x v="0"/>
    <x v="14"/>
    <x v="1"/>
    <x v="0"/>
    <s v="M"/>
    <x v="352"/>
    <n v="998415029"/>
    <d v="2016-05-23T00:00:00"/>
    <n v="2049"/>
    <n v="109.28"/>
    <n v="35.840000000000003"/>
    <x v="2"/>
    <x v="4"/>
    <x v="1"/>
    <n v="73436.160000000003"/>
    <n v="223914.72"/>
    <n v="150478.56"/>
    <d v="2025-05-05T00:00:00"/>
    <x v="7"/>
  </r>
  <r>
    <x v="5"/>
    <x v="160"/>
    <x v="6"/>
    <x v="1"/>
    <s v="H"/>
    <x v="353"/>
    <n v="710168540"/>
    <d v="2016-09-19T00:00:00"/>
    <n v="3507"/>
    <n v="152.58000000000001"/>
    <n v="97.44"/>
    <x v="11"/>
    <x v="4"/>
    <x v="0"/>
    <n v="341722.08"/>
    <n v="535098.06000000006"/>
    <n v="193375.98000000004"/>
    <d v="2025-08-30T00:00:00"/>
    <x v="8"/>
  </r>
  <r>
    <x v="0"/>
    <x v="38"/>
    <x v="0"/>
    <x v="0"/>
    <s v="L"/>
    <x v="354"/>
    <n v="948785150"/>
    <d v="2017-06-29T00:00:00"/>
    <n v="5465"/>
    <n v="9.33"/>
    <n v="6.92"/>
    <x v="8"/>
    <x v="3"/>
    <x v="1"/>
    <n v="37817.800000000003"/>
    <n v="50988.45"/>
    <n v="13170.649999999994"/>
    <d v="2025-06-10T00:00:00"/>
    <x v="2"/>
  </r>
  <r>
    <x v="3"/>
    <x v="33"/>
    <x v="0"/>
    <x v="1"/>
    <s v="L"/>
    <x v="355"/>
    <n v="248688685"/>
    <d v="2016-07-26T00:00:00"/>
    <n v="1363"/>
    <n v="9.33"/>
    <n v="6.92"/>
    <x v="8"/>
    <x v="4"/>
    <x v="1"/>
    <n v="9431.9599999999991"/>
    <n v="12716.79"/>
    <n v="3284.8300000000017"/>
    <d v="2025-06-21T00:00:00"/>
    <x v="0"/>
  </r>
  <r>
    <x v="3"/>
    <x v="104"/>
    <x v="7"/>
    <x v="1"/>
    <s v="H"/>
    <x v="316"/>
    <n v="364615476"/>
    <d v="2012-08-15T00:00:00"/>
    <n v="6677"/>
    <n v="81.73"/>
    <n v="56.67"/>
    <x v="11"/>
    <x v="0"/>
    <x v="0"/>
    <n v="378385.59"/>
    <n v="545711.21000000008"/>
    <n v="167325.62000000005"/>
    <d v="2025-08-15T00:00:00"/>
    <x v="11"/>
  </r>
  <r>
    <x v="2"/>
    <x v="117"/>
    <x v="2"/>
    <x v="1"/>
    <s v="M"/>
    <x v="356"/>
    <n v="421614348"/>
    <d v="2017-04-11T00:00:00"/>
    <n v="3910"/>
    <n v="421.89"/>
    <n v="364.69"/>
    <x v="6"/>
    <x v="3"/>
    <x v="3"/>
    <n v="1425937.9"/>
    <n v="1649589.9"/>
    <n v="223652"/>
    <d v="2025-03-07T00:00:00"/>
    <x v="6"/>
  </r>
  <r>
    <x v="0"/>
    <x v="63"/>
    <x v="7"/>
    <x v="0"/>
    <s v="C"/>
    <x v="357"/>
    <n v="965046632"/>
    <d v="2012-04-11T00:00:00"/>
    <n v="7599"/>
    <n v="81.73"/>
    <n v="56.67"/>
    <x v="6"/>
    <x v="0"/>
    <x v="3"/>
    <n v="430635.33"/>
    <n v="621066.27"/>
    <n v="190430.94"/>
    <d v="2025-03-18T00:00:00"/>
    <x v="6"/>
  </r>
  <r>
    <x v="4"/>
    <x v="92"/>
    <x v="6"/>
    <x v="0"/>
    <s v="H"/>
    <x v="358"/>
    <n v="810586154"/>
    <d v="2015-01-11T00:00:00"/>
    <n v="9311"/>
    <n v="152.58000000000001"/>
    <n v="97.44"/>
    <x v="10"/>
    <x v="6"/>
    <x v="2"/>
    <n v="907263.84"/>
    <n v="1420672.3800000001"/>
    <n v="513408.54000000015"/>
    <d v="2025-12-02T00:00:00"/>
    <x v="5"/>
  </r>
  <r>
    <x v="0"/>
    <x v="15"/>
    <x v="3"/>
    <x v="1"/>
    <s v="C"/>
    <x v="359"/>
    <n v="194219243"/>
    <d v="2013-04-30T00:00:00"/>
    <n v="2645"/>
    <n v="47.45"/>
    <n v="31.79"/>
    <x v="9"/>
    <x v="1"/>
    <x v="1"/>
    <n v="84084.55"/>
    <n v="125505.25000000001"/>
    <n v="41420.700000000012"/>
    <d v="2025-04-13T00:00:00"/>
    <x v="6"/>
  </r>
  <r>
    <x v="1"/>
    <x v="49"/>
    <x v="4"/>
    <x v="0"/>
    <s v="L"/>
    <x v="360"/>
    <n v="322244727"/>
    <d v="2015-05-13T00:00:00"/>
    <n v="8231"/>
    <n v="651.21"/>
    <n v="524.96"/>
    <x v="9"/>
    <x v="2"/>
    <x v="1"/>
    <n v="4320945.7600000007"/>
    <n v="5360109.5100000007"/>
    <n v="1039163.75"/>
    <d v="2025-04-11T00:00:00"/>
    <x v="7"/>
  </r>
  <r>
    <x v="0"/>
    <x v="88"/>
    <x v="3"/>
    <x v="0"/>
    <s v="C"/>
    <x v="361"/>
    <n v="221273934"/>
    <d v="2014-11-05T00:00:00"/>
    <n v="8729"/>
    <n v="47.45"/>
    <n v="31.79"/>
    <x v="3"/>
    <x v="6"/>
    <x v="2"/>
    <n v="277494.90999999997"/>
    <n v="414191.05000000005"/>
    <n v="136696.14000000007"/>
    <d v="2025-10-18T00:00:00"/>
    <x v="10"/>
  </r>
  <r>
    <x v="3"/>
    <x v="154"/>
    <x v="3"/>
    <x v="0"/>
    <s v="L"/>
    <x v="362"/>
    <n v="788230693"/>
    <d v="2010-08-08T00:00:00"/>
    <n v="3833"/>
    <n v="47.45"/>
    <n v="31.79"/>
    <x v="11"/>
    <x v="7"/>
    <x v="0"/>
    <n v="121851.06999999999"/>
    <n v="181875.85"/>
    <n v="60024.780000000013"/>
    <d v="2025-08-04T00:00:00"/>
    <x v="11"/>
  </r>
  <r>
    <x v="3"/>
    <x v="62"/>
    <x v="1"/>
    <x v="0"/>
    <s v="H"/>
    <x v="363"/>
    <n v="740351331"/>
    <d v="2010-02-12T00:00:00"/>
    <n v="5266"/>
    <n v="109.28"/>
    <n v="35.840000000000003"/>
    <x v="5"/>
    <x v="7"/>
    <x v="3"/>
    <n v="188733.44000000003"/>
    <n v="575468.48"/>
    <n v="386735.03999999992"/>
    <d v="2025-01-15T00:00:00"/>
    <x v="4"/>
  </r>
  <r>
    <x v="0"/>
    <x v="8"/>
    <x v="6"/>
    <x v="0"/>
    <s v="M"/>
    <x v="364"/>
    <n v="665184676"/>
    <d v="2010-04-13T00:00:00"/>
    <n v="1782"/>
    <n v="152.58000000000001"/>
    <n v="97.44"/>
    <x v="6"/>
    <x v="7"/>
    <x v="3"/>
    <n v="173638.08"/>
    <n v="271897.56"/>
    <n v="98259.48000000001"/>
    <d v="2025-03-28T00:00:00"/>
    <x v="6"/>
  </r>
  <r>
    <x v="3"/>
    <x v="135"/>
    <x v="9"/>
    <x v="0"/>
    <s v="L"/>
    <x v="365"/>
    <n v="770592057"/>
    <d v="2016-12-08T00:00:00"/>
    <n v="4169"/>
    <n v="154.06"/>
    <n v="90.93"/>
    <x v="4"/>
    <x v="4"/>
    <x v="2"/>
    <n v="379087.17000000004"/>
    <n v="642276.14"/>
    <n v="263188.96999999997"/>
    <d v="2025-11-28T00:00:00"/>
    <x v="3"/>
  </r>
  <r>
    <x v="0"/>
    <x v="115"/>
    <x v="2"/>
    <x v="1"/>
    <s v="C"/>
    <x v="366"/>
    <n v="434747302"/>
    <d v="2010-06-12T00:00:00"/>
    <n v="243"/>
    <n v="421.89"/>
    <n v="364.69"/>
    <x v="2"/>
    <x v="7"/>
    <x v="1"/>
    <n v="88619.67"/>
    <n v="102519.26999999999"/>
    <n v="13899.599999999991"/>
    <d v="2025-05-06T00:00:00"/>
    <x v="2"/>
  </r>
  <r>
    <x v="0"/>
    <x v="108"/>
    <x v="4"/>
    <x v="0"/>
    <s v="M"/>
    <x v="367"/>
    <n v="456136739"/>
    <d v="2017-06-10T00:00:00"/>
    <n v="9852"/>
    <n v="651.21"/>
    <n v="524.96"/>
    <x v="2"/>
    <x v="3"/>
    <x v="1"/>
    <n v="5171905.92"/>
    <n v="6415720.9199999999"/>
    <n v="1243815"/>
    <d v="2025-05-01T00:00:00"/>
    <x v="2"/>
  </r>
  <r>
    <x v="2"/>
    <x v="111"/>
    <x v="10"/>
    <x v="0"/>
    <s v="M"/>
    <x v="368"/>
    <n v="803559195"/>
    <d v="2016-08-19T00:00:00"/>
    <n v="9878"/>
    <n v="255.28"/>
    <n v="159.41999999999999"/>
    <x v="0"/>
    <x v="4"/>
    <x v="0"/>
    <n v="1574750.7599999998"/>
    <n v="2521655.84"/>
    <n v="946905.08000000007"/>
    <d v="2025-07-01T00:00:00"/>
    <x v="11"/>
  </r>
  <r>
    <x v="0"/>
    <x v="162"/>
    <x v="0"/>
    <x v="1"/>
    <s v="H"/>
    <x v="331"/>
    <n v="166126000"/>
    <d v="2010-04-14T00:00:00"/>
    <n v="9230"/>
    <n v="9.33"/>
    <n v="6.92"/>
    <x v="9"/>
    <x v="7"/>
    <x v="1"/>
    <n v="63871.6"/>
    <n v="86115.9"/>
    <n v="22244.299999999996"/>
    <d v="2025-04-08T00:00:00"/>
    <x v="6"/>
  </r>
  <r>
    <x v="3"/>
    <x v="53"/>
    <x v="10"/>
    <x v="1"/>
    <s v="H"/>
    <x v="369"/>
    <n v="903260982"/>
    <d v="2013-08-05T00:00:00"/>
    <n v="3852"/>
    <n v="255.28"/>
    <n v="159.41999999999999"/>
    <x v="8"/>
    <x v="1"/>
    <x v="1"/>
    <n v="614085.84"/>
    <n v="983338.56"/>
    <n v="369252.72000000009"/>
    <d v="2025-06-21T00:00:00"/>
    <x v="11"/>
  </r>
  <r>
    <x v="4"/>
    <x v="51"/>
    <x v="11"/>
    <x v="1"/>
    <s v="H"/>
    <x v="370"/>
    <n v="494700467"/>
    <d v="2011-10-02T00:00:00"/>
    <n v="1716"/>
    <n v="205.7"/>
    <n v="117.11"/>
    <x v="1"/>
    <x v="5"/>
    <x v="0"/>
    <n v="200960.76"/>
    <n v="352981.19999999995"/>
    <n v="152020.43999999994"/>
    <d v="2025-09-22T00:00:00"/>
    <x v="1"/>
  </r>
  <r>
    <x v="1"/>
    <x v="142"/>
    <x v="11"/>
    <x v="0"/>
    <s v="H"/>
    <x v="371"/>
    <n v="990493285"/>
    <d v="2010-09-25T00:00:00"/>
    <n v="7829"/>
    <n v="205.7"/>
    <n v="117.11"/>
    <x v="11"/>
    <x v="7"/>
    <x v="0"/>
    <n v="916854.19"/>
    <n v="1610425.2999999998"/>
    <n v="693571.10999999987"/>
    <d v="2025-08-21T00:00:00"/>
    <x v="8"/>
  </r>
  <r>
    <x v="5"/>
    <x v="18"/>
    <x v="1"/>
    <x v="0"/>
    <s v="L"/>
    <x v="372"/>
    <n v="461000764"/>
    <d v="2016-12-02T00:00:00"/>
    <n v="9225"/>
    <n v="109.28"/>
    <n v="35.840000000000003"/>
    <x v="4"/>
    <x v="4"/>
    <x v="2"/>
    <n v="330624.00000000006"/>
    <n v="1008108"/>
    <n v="677484"/>
    <d v="2025-11-17T00:00:00"/>
    <x v="3"/>
  </r>
  <r>
    <x v="0"/>
    <x v="78"/>
    <x v="7"/>
    <x v="0"/>
    <s v="H"/>
    <x v="373"/>
    <n v="646896731"/>
    <d v="2011-10-16T00:00:00"/>
    <n v="9973"/>
    <n v="81.73"/>
    <n v="56.67"/>
    <x v="1"/>
    <x v="5"/>
    <x v="0"/>
    <n v="565169.91"/>
    <n v="815093.29"/>
    <n v="249923.38"/>
    <d v="2025-09-10T00:00:00"/>
    <x v="1"/>
  </r>
  <r>
    <x v="2"/>
    <x v="117"/>
    <x v="3"/>
    <x v="0"/>
    <s v="H"/>
    <x v="374"/>
    <n v="209167516"/>
    <d v="2015-05-12T00:00:00"/>
    <n v="6171"/>
    <n v="47.45"/>
    <n v="31.79"/>
    <x v="6"/>
    <x v="2"/>
    <x v="3"/>
    <n v="196176.09"/>
    <n v="292813.95"/>
    <n v="96637.860000000015"/>
    <d v="2025-03-26T00:00:00"/>
    <x v="7"/>
  </r>
  <r>
    <x v="0"/>
    <x v="162"/>
    <x v="4"/>
    <x v="0"/>
    <s v="C"/>
    <x v="375"/>
    <n v="579111945"/>
    <d v="2014-09-29T00:00:00"/>
    <n v="949"/>
    <n v="651.21"/>
    <n v="524.96"/>
    <x v="11"/>
    <x v="6"/>
    <x v="0"/>
    <n v="498187.04000000004"/>
    <n v="617998.29"/>
    <n v="119811.25"/>
    <d v="2025-08-27T00:00:00"/>
    <x v="8"/>
  </r>
  <r>
    <x v="4"/>
    <x v="64"/>
    <x v="11"/>
    <x v="1"/>
    <s v="C"/>
    <x v="111"/>
    <n v="108341348"/>
    <d v="2013-06-09T00:00:00"/>
    <n v="9467"/>
    <n v="205.7"/>
    <n v="117.11"/>
    <x v="9"/>
    <x v="1"/>
    <x v="1"/>
    <n v="1108680.3699999999"/>
    <n v="1947361.9"/>
    <n v="838681.53"/>
    <d v="2025-04-26T00:00:00"/>
    <x v="2"/>
  </r>
  <r>
    <x v="3"/>
    <x v="136"/>
    <x v="4"/>
    <x v="1"/>
    <s v="M"/>
    <x v="376"/>
    <n v="818779551"/>
    <d v="2011-12-01T00:00:00"/>
    <n v="3919"/>
    <n v="651.21"/>
    <n v="524.96"/>
    <x v="4"/>
    <x v="5"/>
    <x v="2"/>
    <n v="2057318.2400000002"/>
    <n v="2552091.9900000002"/>
    <n v="494773.75"/>
    <d v="2025-11-12T00:00:00"/>
    <x v="3"/>
  </r>
  <r>
    <x v="0"/>
    <x v="74"/>
    <x v="9"/>
    <x v="0"/>
    <s v="L"/>
    <x v="377"/>
    <n v="752662885"/>
    <d v="2012-01-07T00:00:00"/>
    <n v="8528"/>
    <n v="154.06"/>
    <n v="90.93"/>
    <x v="10"/>
    <x v="5"/>
    <x v="2"/>
    <n v="775451.04"/>
    <n v="1313823.68"/>
    <n v="538372.6399999999"/>
    <d v="2025-12-31T00:00:00"/>
    <x v="5"/>
  </r>
  <r>
    <x v="3"/>
    <x v="37"/>
    <x v="11"/>
    <x v="0"/>
    <s v="C"/>
    <x v="378"/>
    <n v="722540175"/>
    <d v="2012-09-13T00:00:00"/>
    <n v="4549"/>
    <n v="205.7"/>
    <n v="117.11"/>
    <x v="1"/>
    <x v="0"/>
    <x v="0"/>
    <n v="532733.39"/>
    <n v="935729.29999999993"/>
    <n v="402995.90999999992"/>
    <d v="2025-09-12T00:00:00"/>
    <x v="8"/>
  </r>
  <r>
    <x v="5"/>
    <x v="66"/>
    <x v="2"/>
    <x v="0"/>
    <s v="C"/>
    <x v="379"/>
    <n v="261272752"/>
    <d v="2014-01-08T00:00:00"/>
    <n v="5268"/>
    <n v="421.89"/>
    <n v="364.69"/>
    <x v="5"/>
    <x v="6"/>
    <x v="3"/>
    <n v="1921186.92"/>
    <n v="2222516.52"/>
    <n v="301329.60000000009"/>
    <d v="2025-01-07T00:00:00"/>
    <x v="5"/>
  </r>
  <r>
    <x v="5"/>
    <x v="84"/>
    <x v="1"/>
    <x v="0"/>
    <s v="L"/>
    <x v="359"/>
    <n v="772034442"/>
    <d v="2013-06-02T00:00:00"/>
    <n v="1003"/>
    <n v="109.28"/>
    <n v="35.840000000000003"/>
    <x v="9"/>
    <x v="1"/>
    <x v="1"/>
    <n v="35947.520000000004"/>
    <n v="109607.84"/>
    <n v="73660.319999999992"/>
    <d v="2025-04-13T00:00:00"/>
    <x v="2"/>
  </r>
  <r>
    <x v="0"/>
    <x v="88"/>
    <x v="9"/>
    <x v="0"/>
    <s v="L"/>
    <x v="380"/>
    <n v="578311574"/>
    <d v="2016-06-16T00:00:00"/>
    <n v="4101"/>
    <n v="154.06"/>
    <n v="90.93"/>
    <x v="8"/>
    <x v="4"/>
    <x v="1"/>
    <n v="372903.93000000005"/>
    <n v="631800.06000000006"/>
    <n v="258896.13"/>
    <d v="2025-06-15T00:00:00"/>
    <x v="2"/>
  </r>
  <r>
    <x v="3"/>
    <x v="127"/>
    <x v="9"/>
    <x v="1"/>
    <s v="L"/>
    <x v="381"/>
    <n v="773902976"/>
    <d v="2011-10-07T00:00:00"/>
    <n v="3943"/>
    <n v="154.06"/>
    <n v="90.93"/>
    <x v="11"/>
    <x v="5"/>
    <x v="0"/>
    <n v="358536.99000000005"/>
    <n v="607458.57999999996"/>
    <n v="248921.58999999991"/>
    <d v="2025-08-20T00:00:00"/>
    <x v="1"/>
  </r>
  <r>
    <x v="5"/>
    <x v="18"/>
    <x v="0"/>
    <x v="0"/>
    <s v="C"/>
    <x v="382"/>
    <n v="272919976"/>
    <d v="2010-10-27T00:00:00"/>
    <n v="1941"/>
    <n v="9.33"/>
    <n v="6.92"/>
    <x v="1"/>
    <x v="7"/>
    <x v="0"/>
    <n v="13431.72"/>
    <n v="18109.53"/>
    <n v="4677.8099999999995"/>
    <d v="2025-09-12T00:00:00"/>
    <x v="1"/>
  </r>
  <r>
    <x v="0"/>
    <x v="15"/>
    <x v="1"/>
    <x v="1"/>
    <s v="C"/>
    <x v="383"/>
    <n v="759786403"/>
    <d v="2015-05-04T00:00:00"/>
    <n v="6536"/>
    <n v="109.28"/>
    <n v="35.840000000000003"/>
    <x v="6"/>
    <x v="2"/>
    <x v="3"/>
    <n v="234250.24000000002"/>
    <n v="714254.08"/>
    <n v="480003.83999999997"/>
    <d v="2025-03-27T00:00:00"/>
    <x v="7"/>
  </r>
  <r>
    <x v="0"/>
    <x v="3"/>
    <x v="9"/>
    <x v="1"/>
    <s v="C"/>
    <x v="384"/>
    <n v="839238584"/>
    <d v="2012-11-04T00:00:00"/>
    <n v="8201"/>
    <n v="154.06"/>
    <n v="90.93"/>
    <x v="3"/>
    <x v="0"/>
    <x v="2"/>
    <n v="745716.93"/>
    <n v="1263446.06"/>
    <n v="517729.13"/>
    <d v="2025-10-01T00:00:00"/>
    <x v="10"/>
  </r>
  <r>
    <x v="2"/>
    <x v="69"/>
    <x v="4"/>
    <x v="0"/>
    <s v="L"/>
    <x v="385"/>
    <n v="986325347"/>
    <d v="2010-10-29T00:00:00"/>
    <n v="4443"/>
    <n v="651.21"/>
    <n v="524.96"/>
    <x v="1"/>
    <x v="7"/>
    <x v="0"/>
    <n v="2332397.2800000003"/>
    <n v="2893326.0300000003"/>
    <n v="560928.75"/>
    <d v="2025-09-30T00:00:00"/>
    <x v="1"/>
  </r>
  <r>
    <x v="5"/>
    <x v="84"/>
    <x v="2"/>
    <x v="1"/>
    <s v="C"/>
    <x v="386"/>
    <n v="396408021"/>
    <d v="2010-04-22T00:00:00"/>
    <n v="4797"/>
    <n v="421.89"/>
    <n v="364.69"/>
    <x v="6"/>
    <x v="7"/>
    <x v="3"/>
    <n v="1749417.93"/>
    <n v="2023806.3299999998"/>
    <n v="274388.39999999991"/>
    <d v="2025-03-21T00:00:00"/>
    <x v="6"/>
  </r>
  <r>
    <x v="3"/>
    <x v="112"/>
    <x v="1"/>
    <x v="0"/>
    <s v="M"/>
    <x v="387"/>
    <n v="135160434"/>
    <d v="2017-02-14T00:00:00"/>
    <n v="5831"/>
    <n v="109.28"/>
    <n v="35.840000000000003"/>
    <x v="5"/>
    <x v="3"/>
    <x v="3"/>
    <n v="208983.04000000001"/>
    <n v="637211.68000000005"/>
    <n v="428228.64"/>
    <d v="2025-01-04T00:00:00"/>
    <x v="4"/>
  </r>
  <r>
    <x v="0"/>
    <x v="61"/>
    <x v="9"/>
    <x v="0"/>
    <s v="L"/>
    <x v="388"/>
    <n v="888568913"/>
    <d v="2015-05-12T00:00:00"/>
    <n v="6142"/>
    <n v="154.06"/>
    <n v="90.93"/>
    <x v="9"/>
    <x v="2"/>
    <x v="1"/>
    <n v="558492.06000000006"/>
    <n v="946236.52"/>
    <n v="387744.45999999996"/>
    <d v="2025-04-27T00:00:00"/>
    <x v="7"/>
  </r>
  <r>
    <x v="5"/>
    <x v="22"/>
    <x v="7"/>
    <x v="0"/>
    <s v="L"/>
    <x v="106"/>
    <n v="712932288"/>
    <d v="2016-11-29T00:00:00"/>
    <n v="1362"/>
    <n v="81.73"/>
    <n v="56.67"/>
    <x v="4"/>
    <x v="4"/>
    <x v="2"/>
    <n v="77184.540000000008"/>
    <n v="111316.26000000001"/>
    <n v="34131.72"/>
    <d v="2025-11-25T00:00:00"/>
    <x v="10"/>
  </r>
  <r>
    <x v="0"/>
    <x v="6"/>
    <x v="4"/>
    <x v="0"/>
    <s v="H"/>
    <x v="389"/>
    <n v="884861886"/>
    <d v="2011-12-05T00:00:00"/>
    <n v="9151"/>
    <n v="651.21"/>
    <n v="524.96"/>
    <x v="4"/>
    <x v="5"/>
    <x v="2"/>
    <n v="4803908.96"/>
    <n v="5959222.71"/>
    <n v="1155313.75"/>
    <d v="2025-11-14T00:00:00"/>
    <x v="3"/>
  </r>
  <r>
    <x v="0"/>
    <x v="61"/>
    <x v="6"/>
    <x v="1"/>
    <s v="L"/>
    <x v="390"/>
    <n v="951281535"/>
    <d v="2010-05-17T00:00:00"/>
    <n v="4201"/>
    <n v="152.58000000000001"/>
    <n v="97.44"/>
    <x v="2"/>
    <x v="7"/>
    <x v="1"/>
    <n v="409345.44"/>
    <n v="640988.58000000007"/>
    <n v="231643.14000000007"/>
    <d v="2025-05-01T00:00:00"/>
    <x v="7"/>
  </r>
  <r>
    <x v="1"/>
    <x v="163"/>
    <x v="1"/>
    <x v="0"/>
    <s v="C"/>
    <x v="391"/>
    <n v="979427564"/>
    <d v="2015-11-18T00:00:00"/>
    <n v="3236"/>
    <n v="109.28"/>
    <n v="35.840000000000003"/>
    <x v="4"/>
    <x v="2"/>
    <x v="2"/>
    <n v="115978.24000000001"/>
    <n v="353630.08"/>
    <n v="237651.84000000003"/>
    <d v="2025-11-17T00:00:00"/>
    <x v="10"/>
  </r>
  <r>
    <x v="0"/>
    <x v="8"/>
    <x v="10"/>
    <x v="0"/>
    <s v="C"/>
    <x v="392"/>
    <n v="206848800"/>
    <d v="2014-04-30T00:00:00"/>
    <n v="11"/>
    <n v="255.28"/>
    <n v="159.41999999999999"/>
    <x v="6"/>
    <x v="6"/>
    <x v="3"/>
    <n v="1753.62"/>
    <n v="2808.08"/>
    <n v="1054.46"/>
    <d v="2025-03-30T00:00:00"/>
    <x v="6"/>
  </r>
  <r>
    <x v="0"/>
    <x v="159"/>
    <x v="0"/>
    <x v="0"/>
    <s v="H"/>
    <x v="393"/>
    <n v="191406571"/>
    <d v="2014-12-31T00:00:00"/>
    <n v="313"/>
    <n v="9.33"/>
    <n v="6.92"/>
    <x v="10"/>
    <x v="6"/>
    <x v="2"/>
    <n v="2165.96"/>
    <n v="2920.29"/>
    <n v="754.32999999999993"/>
    <d v="2025-12-11T00:00:00"/>
    <x v="3"/>
  </r>
  <r>
    <x v="1"/>
    <x v="113"/>
    <x v="9"/>
    <x v="1"/>
    <s v="M"/>
    <x v="98"/>
    <n v="761274707"/>
    <d v="2017-04-03T00:00:00"/>
    <n v="6958"/>
    <n v="154.06"/>
    <n v="90.93"/>
    <x v="6"/>
    <x v="3"/>
    <x v="3"/>
    <n v="632690.94000000006"/>
    <n v="1071949.48"/>
    <n v="439258.53999999992"/>
    <d v="2025-03-13T00:00:00"/>
    <x v="6"/>
  </r>
  <r>
    <x v="5"/>
    <x v="156"/>
    <x v="8"/>
    <x v="0"/>
    <s v="L"/>
    <x v="394"/>
    <n v="464939534"/>
    <d v="2013-09-20T00:00:00"/>
    <n v="4795"/>
    <n v="668.27"/>
    <n v="502.54"/>
    <x v="1"/>
    <x v="1"/>
    <x v="0"/>
    <n v="2409679.3000000003"/>
    <n v="3204354.65"/>
    <n v="794675.34999999963"/>
    <d v="2025-09-19T00:00:00"/>
    <x v="8"/>
  </r>
  <r>
    <x v="0"/>
    <x v="63"/>
    <x v="3"/>
    <x v="1"/>
    <s v="H"/>
    <x v="395"/>
    <n v="621199882"/>
    <d v="2017-04-03T00:00:00"/>
    <n v="5704"/>
    <n v="47.45"/>
    <n v="31.79"/>
    <x v="6"/>
    <x v="3"/>
    <x v="3"/>
    <n v="181330.16"/>
    <n v="270654.8"/>
    <n v="89324.639999999985"/>
    <d v="2025-03-17T00:00:00"/>
    <x v="6"/>
  </r>
  <r>
    <x v="4"/>
    <x v="29"/>
    <x v="9"/>
    <x v="0"/>
    <s v="H"/>
    <x v="396"/>
    <n v="369167077"/>
    <d v="2011-04-04T00:00:00"/>
    <n v="3597"/>
    <n v="154.06"/>
    <n v="90.93"/>
    <x v="7"/>
    <x v="5"/>
    <x v="3"/>
    <n v="327075.21000000002"/>
    <n v="554153.82000000007"/>
    <n v="227078.61000000004"/>
    <d v="2025-02-27T00:00:00"/>
    <x v="6"/>
  </r>
  <r>
    <x v="3"/>
    <x v="59"/>
    <x v="4"/>
    <x v="0"/>
    <s v="H"/>
    <x v="397"/>
    <n v="718264949"/>
    <d v="2014-03-24T00:00:00"/>
    <n v="9415"/>
    <n v="651.21"/>
    <n v="524.96"/>
    <x v="6"/>
    <x v="6"/>
    <x v="3"/>
    <n v="4942498.4000000004"/>
    <n v="6131142.1500000004"/>
    <n v="1188643.75"/>
    <d v="2025-03-10T00:00:00"/>
    <x v="9"/>
  </r>
  <r>
    <x v="3"/>
    <x v="112"/>
    <x v="4"/>
    <x v="1"/>
    <s v="H"/>
    <x v="398"/>
    <n v="498229825"/>
    <d v="2015-10-06T00:00:00"/>
    <n v="6132"/>
    <n v="651.21"/>
    <n v="524.96"/>
    <x v="1"/>
    <x v="2"/>
    <x v="0"/>
    <n v="3219054.72"/>
    <n v="3993219.72"/>
    <n v="774165"/>
    <d v="2025-09-13T00:00:00"/>
    <x v="1"/>
  </r>
  <r>
    <x v="1"/>
    <x v="86"/>
    <x v="2"/>
    <x v="1"/>
    <s v="L"/>
    <x v="165"/>
    <n v="409110534"/>
    <d v="2017-07-25T00:00:00"/>
    <n v="3753"/>
    <n v="421.89"/>
    <n v="364.69"/>
    <x v="0"/>
    <x v="3"/>
    <x v="0"/>
    <n v="1368681.57"/>
    <n v="1583353.17"/>
    <n v="214671.59999999986"/>
    <d v="2025-07-06T00:00:00"/>
    <x v="0"/>
  </r>
  <r>
    <x v="0"/>
    <x v="164"/>
    <x v="1"/>
    <x v="0"/>
    <s v="M"/>
    <x v="393"/>
    <n v="771268403"/>
    <d v="2015-01-06T00:00:00"/>
    <n v="4315"/>
    <n v="109.28"/>
    <n v="35.840000000000003"/>
    <x v="10"/>
    <x v="6"/>
    <x v="2"/>
    <n v="154649.60000000001"/>
    <n v="471543.2"/>
    <n v="316893.59999999998"/>
    <d v="2025-12-11T00:00:00"/>
    <x v="5"/>
  </r>
  <r>
    <x v="5"/>
    <x v="102"/>
    <x v="9"/>
    <x v="1"/>
    <s v="M"/>
    <x v="399"/>
    <n v="175377261"/>
    <d v="2015-09-29T00:00:00"/>
    <n v="6884"/>
    <n v="154.06"/>
    <n v="90.93"/>
    <x v="1"/>
    <x v="2"/>
    <x v="0"/>
    <n v="625962.12"/>
    <n v="1060549.04"/>
    <n v="434586.92000000004"/>
    <d v="2025-09-26T00:00:00"/>
    <x v="8"/>
  </r>
  <r>
    <x v="0"/>
    <x v="143"/>
    <x v="11"/>
    <x v="1"/>
    <s v="H"/>
    <x v="400"/>
    <n v="432423436"/>
    <d v="2013-08-09T00:00:00"/>
    <n v="2559"/>
    <n v="205.7"/>
    <n v="117.11"/>
    <x v="0"/>
    <x v="1"/>
    <x v="0"/>
    <n v="299684.49"/>
    <n v="526386.29999999993"/>
    <n v="226701.80999999994"/>
    <d v="2025-07-17T00:00:00"/>
    <x v="11"/>
  </r>
  <r>
    <x v="3"/>
    <x v="53"/>
    <x v="10"/>
    <x v="1"/>
    <s v="L"/>
    <x v="401"/>
    <n v="723705756"/>
    <d v="2014-07-29T00:00:00"/>
    <n v="9470"/>
    <n v="255.28"/>
    <n v="159.41999999999999"/>
    <x v="8"/>
    <x v="6"/>
    <x v="1"/>
    <n v="1509707.4"/>
    <n v="2417501.6"/>
    <n v="907794.20000000019"/>
    <d v="2025-06-12T00:00:00"/>
    <x v="0"/>
  </r>
  <r>
    <x v="3"/>
    <x v="119"/>
    <x v="1"/>
    <x v="1"/>
    <s v="L"/>
    <x v="322"/>
    <n v="750835549"/>
    <d v="2010-06-14T00:00:00"/>
    <n v="7779"/>
    <n v="109.28"/>
    <n v="35.840000000000003"/>
    <x v="8"/>
    <x v="7"/>
    <x v="1"/>
    <n v="278799.36000000004"/>
    <n v="850089.12"/>
    <n v="571289.76"/>
    <d v="2025-06-14T00:00:00"/>
    <x v="2"/>
  </r>
  <r>
    <x v="3"/>
    <x v="165"/>
    <x v="0"/>
    <x v="1"/>
    <s v="L"/>
    <x v="402"/>
    <n v="285736644"/>
    <d v="2013-09-06T00:00:00"/>
    <n v="4677"/>
    <n v="9.33"/>
    <n v="6.92"/>
    <x v="0"/>
    <x v="1"/>
    <x v="0"/>
    <n v="32364.84"/>
    <n v="43636.41"/>
    <n v="11271.570000000003"/>
    <d v="2025-07-22T00:00:00"/>
    <x v="8"/>
  </r>
  <r>
    <x v="3"/>
    <x v="106"/>
    <x v="10"/>
    <x v="0"/>
    <s v="L"/>
    <x v="403"/>
    <n v="520645368"/>
    <d v="2014-02-17T00:00:00"/>
    <n v="9389"/>
    <n v="255.28"/>
    <n v="159.41999999999999"/>
    <x v="7"/>
    <x v="6"/>
    <x v="3"/>
    <n v="1496794.38"/>
    <n v="2396823.92"/>
    <n v="900029.54"/>
    <d v="2025-02-08T00:00:00"/>
    <x v="4"/>
  </r>
  <r>
    <x v="5"/>
    <x v="18"/>
    <x v="8"/>
    <x v="0"/>
    <s v="L"/>
    <x v="404"/>
    <n v="918110549"/>
    <d v="2014-11-21T00:00:00"/>
    <n v="8169"/>
    <n v="668.27"/>
    <n v="502.54"/>
    <x v="4"/>
    <x v="6"/>
    <x v="2"/>
    <n v="4105249.2600000002"/>
    <n v="5459097.6299999999"/>
    <n v="1353848.3699999996"/>
    <d v="2025-11-15T00:00:00"/>
    <x v="10"/>
  </r>
  <r>
    <x v="3"/>
    <x v="62"/>
    <x v="7"/>
    <x v="1"/>
    <s v="H"/>
    <x v="405"/>
    <n v="560993516"/>
    <d v="2012-02-26T00:00:00"/>
    <n v="9303"/>
    <n v="81.73"/>
    <n v="56.67"/>
    <x v="7"/>
    <x v="0"/>
    <x v="3"/>
    <n v="527201.01"/>
    <n v="760334.19000000006"/>
    <n v="233133.18000000005"/>
    <d v="2025-02-11T00:00:00"/>
    <x v="4"/>
  </r>
  <r>
    <x v="0"/>
    <x v="70"/>
    <x v="4"/>
    <x v="1"/>
    <s v="H"/>
    <x v="406"/>
    <n v="402468097"/>
    <d v="2014-08-27T00:00:00"/>
    <n v="8108"/>
    <n v="651.21"/>
    <n v="524.96"/>
    <x v="0"/>
    <x v="6"/>
    <x v="0"/>
    <n v="4256375.6800000006"/>
    <n v="5280010.6800000006"/>
    <n v="1023635"/>
    <d v="2025-07-08T00:00:00"/>
    <x v="11"/>
  </r>
  <r>
    <x v="0"/>
    <x v="139"/>
    <x v="9"/>
    <x v="0"/>
    <s v="C"/>
    <x v="407"/>
    <n v="116020619"/>
    <d v="2016-10-20T00:00:00"/>
    <n v="1934"/>
    <n v="154.06"/>
    <n v="90.93"/>
    <x v="1"/>
    <x v="4"/>
    <x v="0"/>
    <n v="175858.62000000002"/>
    <n v="297952.03999999998"/>
    <n v="122093.41999999995"/>
    <d v="2025-09-08T00:00:00"/>
    <x v="1"/>
  </r>
  <r>
    <x v="3"/>
    <x v="104"/>
    <x v="8"/>
    <x v="0"/>
    <s v="C"/>
    <x v="408"/>
    <n v="345449912"/>
    <d v="2010-07-12T00:00:00"/>
    <n v="5160"/>
    <n v="668.27"/>
    <n v="502.54"/>
    <x v="0"/>
    <x v="7"/>
    <x v="0"/>
    <n v="2593106.4"/>
    <n v="3448273.1999999997"/>
    <n v="855166.79999999981"/>
    <d v="2025-07-05T00:00:00"/>
    <x v="0"/>
  </r>
  <r>
    <x v="4"/>
    <x v="116"/>
    <x v="2"/>
    <x v="0"/>
    <s v="L"/>
    <x v="24"/>
    <n v="454867303"/>
    <d v="2011-09-22T00:00:00"/>
    <n v="4198"/>
    <n v="421.89"/>
    <n v="364.69"/>
    <x v="11"/>
    <x v="5"/>
    <x v="0"/>
    <n v="1530968.6199999999"/>
    <n v="1771094.22"/>
    <n v="240125.60000000009"/>
    <d v="2025-08-25T00:00:00"/>
    <x v="8"/>
  </r>
  <r>
    <x v="3"/>
    <x v="106"/>
    <x v="11"/>
    <x v="0"/>
    <s v="C"/>
    <x v="390"/>
    <n v="778696620"/>
    <d v="2010-05-24T00:00:00"/>
    <n v="2489"/>
    <n v="205.7"/>
    <n v="117.11"/>
    <x v="2"/>
    <x v="7"/>
    <x v="1"/>
    <n v="291486.78999999998"/>
    <n v="511987.3"/>
    <n v="220500.51"/>
    <d v="2025-05-01T00:00:00"/>
    <x v="7"/>
  </r>
  <r>
    <x v="0"/>
    <x v="126"/>
    <x v="0"/>
    <x v="1"/>
    <s v="C"/>
    <x v="409"/>
    <n v="371674191"/>
    <d v="2013-01-24T00:00:00"/>
    <n v="5508"/>
    <n v="9.33"/>
    <n v="6.92"/>
    <x v="10"/>
    <x v="0"/>
    <x v="2"/>
    <n v="38115.360000000001"/>
    <n v="51389.64"/>
    <n v="13274.279999999999"/>
    <d v="2025-12-30T00:00:00"/>
    <x v="5"/>
  </r>
  <r>
    <x v="4"/>
    <x v="50"/>
    <x v="0"/>
    <x v="0"/>
    <s v="L"/>
    <x v="410"/>
    <n v="158848845"/>
    <d v="2015-10-21T00:00:00"/>
    <n v="5758"/>
    <n v="9.33"/>
    <n v="6.92"/>
    <x v="3"/>
    <x v="2"/>
    <x v="2"/>
    <n v="39845.360000000001"/>
    <n v="53722.14"/>
    <n v="13876.779999999999"/>
    <d v="2025-10-16T00:00:00"/>
    <x v="1"/>
  </r>
  <r>
    <x v="4"/>
    <x v="27"/>
    <x v="7"/>
    <x v="0"/>
    <s v="M"/>
    <x v="411"/>
    <n v="685581910"/>
    <d v="2016-01-18T00:00:00"/>
    <n v="7777"/>
    <n v="81.73"/>
    <n v="56.67"/>
    <x v="10"/>
    <x v="2"/>
    <x v="2"/>
    <n v="440722.59"/>
    <n v="635614.21000000008"/>
    <n v="194891.62000000005"/>
    <d v="2025-12-01T00:00:00"/>
    <x v="5"/>
  </r>
  <r>
    <x v="0"/>
    <x v="143"/>
    <x v="4"/>
    <x v="1"/>
    <s v="H"/>
    <x v="412"/>
    <n v="767547214"/>
    <d v="2015-07-02T00:00:00"/>
    <n v="3132"/>
    <n v="651.21"/>
    <n v="524.96"/>
    <x v="8"/>
    <x v="2"/>
    <x v="1"/>
    <n v="1644174.7200000002"/>
    <n v="2039589.7200000002"/>
    <n v="395415"/>
    <d v="2025-06-08T00:00:00"/>
    <x v="0"/>
  </r>
  <r>
    <x v="3"/>
    <x v="133"/>
    <x v="5"/>
    <x v="1"/>
    <s v="L"/>
    <x v="413"/>
    <n v="640731084"/>
    <d v="2017-07-12T00:00:00"/>
    <n v="5421"/>
    <n v="437.2"/>
    <n v="263.33"/>
    <x v="8"/>
    <x v="3"/>
    <x v="1"/>
    <n v="1427511.93"/>
    <n v="2370061.1999999997"/>
    <n v="942549.26999999979"/>
    <d v="2025-06-22T00:00:00"/>
    <x v="0"/>
  </r>
  <r>
    <x v="1"/>
    <x v="45"/>
    <x v="7"/>
    <x v="1"/>
    <s v="L"/>
    <x v="414"/>
    <n v="611432349"/>
    <d v="2014-11-19T00:00:00"/>
    <n v="5274"/>
    <n v="81.73"/>
    <n v="56.67"/>
    <x v="4"/>
    <x v="6"/>
    <x v="2"/>
    <n v="298877.58"/>
    <n v="431044.02"/>
    <n v="132166.44"/>
    <d v="2025-11-10T00:00:00"/>
    <x v="10"/>
  </r>
  <r>
    <x v="5"/>
    <x v="84"/>
    <x v="0"/>
    <x v="1"/>
    <s v="L"/>
    <x v="415"/>
    <n v="606262338"/>
    <d v="2016-09-20T00:00:00"/>
    <n v="5353"/>
    <n v="9.33"/>
    <n v="6.92"/>
    <x v="11"/>
    <x v="4"/>
    <x v="0"/>
    <n v="37042.76"/>
    <n v="49943.49"/>
    <n v="12900.729999999996"/>
    <d v="2025-08-20T00:00:00"/>
    <x v="8"/>
  </r>
  <r>
    <x v="1"/>
    <x v="1"/>
    <x v="7"/>
    <x v="1"/>
    <s v="C"/>
    <x v="416"/>
    <n v="622144877"/>
    <d v="2013-12-31T00:00:00"/>
    <n v="5350"/>
    <n v="81.73"/>
    <n v="56.67"/>
    <x v="10"/>
    <x v="1"/>
    <x v="2"/>
    <n v="303184.5"/>
    <n v="437255.5"/>
    <n v="134071"/>
    <d v="2025-12-22T00:00:00"/>
    <x v="3"/>
  </r>
  <r>
    <x v="0"/>
    <x v="166"/>
    <x v="11"/>
    <x v="0"/>
    <s v="C"/>
    <x v="417"/>
    <n v="276316297"/>
    <d v="2014-05-07T00:00:00"/>
    <n v="6987"/>
    <n v="205.7"/>
    <n v="117.11"/>
    <x v="9"/>
    <x v="6"/>
    <x v="1"/>
    <n v="818247.57"/>
    <n v="1437225.9"/>
    <n v="618978.32999999996"/>
    <d v="2025-04-05T00:00:00"/>
    <x v="7"/>
  </r>
  <r>
    <x v="4"/>
    <x v="29"/>
    <x v="10"/>
    <x v="0"/>
    <s v="H"/>
    <x v="418"/>
    <n v="156325423"/>
    <d v="2014-08-29T00:00:00"/>
    <n v="9021"/>
    <n v="255.28"/>
    <n v="159.41999999999999"/>
    <x v="11"/>
    <x v="6"/>
    <x v="0"/>
    <n v="1438127.8199999998"/>
    <n v="2302880.88"/>
    <n v="864753.06"/>
    <d v="2025-08-01T00:00:00"/>
    <x v="11"/>
  </r>
  <r>
    <x v="4"/>
    <x v="149"/>
    <x v="2"/>
    <x v="1"/>
    <s v="C"/>
    <x v="419"/>
    <n v="470033586"/>
    <d v="2013-03-14T00:00:00"/>
    <n v="2238"/>
    <n v="421.89"/>
    <n v="364.69"/>
    <x v="7"/>
    <x v="1"/>
    <x v="3"/>
    <n v="816176.22"/>
    <n v="944189.82"/>
    <n v="128013.59999999998"/>
    <d v="2025-02-05T00:00:00"/>
    <x v="9"/>
  </r>
  <r>
    <x v="4"/>
    <x v="27"/>
    <x v="10"/>
    <x v="0"/>
    <s v="C"/>
    <x v="420"/>
    <n v="595614612"/>
    <d v="2012-11-29T00:00:00"/>
    <n v="4454"/>
    <n v="255.28"/>
    <n v="159.41999999999999"/>
    <x v="3"/>
    <x v="0"/>
    <x v="2"/>
    <n v="710056.67999999993"/>
    <n v="1137017.1200000001"/>
    <n v="426960.44000000018"/>
    <d v="2025-10-23T00:00:00"/>
    <x v="10"/>
  </r>
  <r>
    <x v="1"/>
    <x v="167"/>
    <x v="0"/>
    <x v="0"/>
    <s v="H"/>
    <x v="421"/>
    <n v="431554830"/>
    <d v="2010-04-11T00:00:00"/>
    <n v="5519"/>
    <n v="9.33"/>
    <n v="6.92"/>
    <x v="6"/>
    <x v="7"/>
    <x v="3"/>
    <n v="38191.480000000003"/>
    <n v="51492.27"/>
    <n v="13300.789999999994"/>
    <d v="2025-03-22T00:00:00"/>
    <x v="6"/>
  </r>
  <r>
    <x v="4"/>
    <x v="101"/>
    <x v="7"/>
    <x v="0"/>
    <s v="C"/>
    <x v="422"/>
    <n v="846653068"/>
    <d v="2014-04-19T00:00:00"/>
    <n v="2312"/>
    <n v="81.73"/>
    <n v="56.67"/>
    <x v="9"/>
    <x v="6"/>
    <x v="1"/>
    <n v="131021.04000000001"/>
    <n v="188959.76"/>
    <n v="57938.720000000001"/>
    <d v="2025-04-01T00:00:00"/>
    <x v="6"/>
  </r>
  <r>
    <x v="2"/>
    <x v="111"/>
    <x v="1"/>
    <x v="0"/>
    <s v="M"/>
    <x v="423"/>
    <n v="530020654"/>
    <d v="2012-03-23T00:00:00"/>
    <n v="3745"/>
    <n v="109.28"/>
    <n v="35.840000000000003"/>
    <x v="6"/>
    <x v="0"/>
    <x v="3"/>
    <n v="134220.80000000002"/>
    <n v="409253.6"/>
    <n v="275032.79999999993"/>
    <d v="2025-03-01T00:00:00"/>
    <x v="9"/>
  </r>
  <r>
    <x v="0"/>
    <x v="78"/>
    <x v="8"/>
    <x v="1"/>
    <s v="H"/>
    <x v="16"/>
    <n v="941081416"/>
    <d v="2011-04-12T00:00:00"/>
    <n v="5759"/>
    <n v="668.27"/>
    <n v="502.54"/>
    <x v="6"/>
    <x v="5"/>
    <x v="3"/>
    <n v="2894127.8600000003"/>
    <n v="3848566.9299999997"/>
    <n v="954439.06999999937"/>
    <d v="2025-03-28T00:00:00"/>
    <x v="6"/>
  </r>
  <r>
    <x v="3"/>
    <x v="155"/>
    <x v="10"/>
    <x v="1"/>
    <s v="M"/>
    <x v="424"/>
    <n v="459571683"/>
    <d v="2012-05-02T00:00:00"/>
    <n v="6329"/>
    <n v="255.28"/>
    <n v="159.41999999999999"/>
    <x v="6"/>
    <x v="0"/>
    <x v="3"/>
    <n v="1008969.1799999999"/>
    <n v="1615667.12"/>
    <n v="606697.94000000018"/>
    <d v="2025-03-20T00:00:00"/>
    <x v="7"/>
  </r>
  <r>
    <x v="5"/>
    <x v="84"/>
    <x v="8"/>
    <x v="1"/>
    <s v="H"/>
    <x v="425"/>
    <n v="235540282"/>
    <d v="2013-04-01T00:00:00"/>
    <n v="459"/>
    <n v="668.27"/>
    <n v="502.54"/>
    <x v="7"/>
    <x v="1"/>
    <x v="3"/>
    <n v="230665.86000000002"/>
    <n v="306735.93"/>
    <n v="76070.069999999978"/>
    <d v="2025-02-23T00:00:00"/>
    <x v="6"/>
  </r>
  <r>
    <x v="5"/>
    <x v="145"/>
    <x v="11"/>
    <x v="0"/>
    <s v="M"/>
    <x v="426"/>
    <n v="139348542"/>
    <d v="2013-04-02T00:00:00"/>
    <n v="5185"/>
    <n v="205.7"/>
    <n v="117.11"/>
    <x v="7"/>
    <x v="1"/>
    <x v="3"/>
    <n v="607215.35"/>
    <n v="1066554.5"/>
    <n v="459339.15"/>
    <d v="2025-02-16T00:00:00"/>
    <x v="6"/>
  </r>
  <r>
    <x v="0"/>
    <x v="146"/>
    <x v="3"/>
    <x v="0"/>
    <s v="H"/>
    <x v="25"/>
    <n v="111670291"/>
    <d v="2016-02-12T00:00:00"/>
    <n v="4575"/>
    <n v="47.45"/>
    <n v="31.79"/>
    <x v="7"/>
    <x v="4"/>
    <x v="3"/>
    <n v="145439.25"/>
    <n v="217083.75"/>
    <n v="71644.5"/>
    <d v="2025-02-10T00:00:00"/>
    <x v="4"/>
  </r>
  <r>
    <x v="3"/>
    <x v="104"/>
    <x v="2"/>
    <x v="1"/>
    <s v="H"/>
    <x v="427"/>
    <n v="613491857"/>
    <d v="2011-12-26T00:00:00"/>
    <n v="4728"/>
    <n v="421.89"/>
    <n v="364.69"/>
    <x v="10"/>
    <x v="5"/>
    <x v="2"/>
    <n v="1724254.32"/>
    <n v="1994695.92"/>
    <n v="270441.59999999986"/>
    <d v="2025-12-20T00:00:00"/>
    <x v="3"/>
  </r>
  <r>
    <x v="4"/>
    <x v="11"/>
    <x v="4"/>
    <x v="0"/>
    <s v="C"/>
    <x v="428"/>
    <n v="376112067"/>
    <d v="2010-09-09T00:00:00"/>
    <n v="8774"/>
    <n v="651.21"/>
    <n v="524.96"/>
    <x v="0"/>
    <x v="7"/>
    <x v="0"/>
    <n v="4605999.04"/>
    <n v="5713716.54"/>
    <n v="1107717.5"/>
    <d v="2025-07-27T00:00:00"/>
    <x v="8"/>
  </r>
  <r>
    <x v="3"/>
    <x v="161"/>
    <x v="1"/>
    <x v="1"/>
    <s v="C"/>
    <x v="360"/>
    <n v="451142251"/>
    <d v="2015-04-24T00:00:00"/>
    <n v="1872"/>
    <n v="109.28"/>
    <n v="35.840000000000003"/>
    <x v="9"/>
    <x v="2"/>
    <x v="1"/>
    <n v="67092.48000000001"/>
    <n v="204572.16"/>
    <n v="137479.67999999999"/>
    <d v="2025-04-11T00:00:00"/>
    <x v="6"/>
  </r>
  <r>
    <x v="3"/>
    <x v="168"/>
    <x v="3"/>
    <x v="0"/>
    <s v="L"/>
    <x v="429"/>
    <n v="160506236"/>
    <d v="2011-08-06T00:00:00"/>
    <n v="6217"/>
    <n v="47.45"/>
    <n v="31.79"/>
    <x v="11"/>
    <x v="5"/>
    <x v="0"/>
    <n v="197638.43"/>
    <n v="294996.65000000002"/>
    <n v="97358.22000000003"/>
    <d v="2025-08-01T00:00:00"/>
    <x v="11"/>
  </r>
  <r>
    <x v="0"/>
    <x v="162"/>
    <x v="3"/>
    <x v="0"/>
    <s v="C"/>
    <x v="430"/>
    <n v="246440351"/>
    <d v="2016-05-21T00:00:00"/>
    <n v="6031"/>
    <n v="47.45"/>
    <n v="31.79"/>
    <x v="2"/>
    <x v="4"/>
    <x v="1"/>
    <n v="191725.49"/>
    <n v="286170.95"/>
    <n v="94445.460000000021"/>
    <d v="2025-05-02T00:00:00"/>
    <x v="7"/>
  </r>
  <r>
    <x v="4"/>
    <x v="39"/>
    <x v="10"/>
    <x v="1"/>
    <s v="H"/>
    <x v="431"/>
    <n v="621493422"/>
    <d v="2013-07-02T00:00:00"/>
    <n v="2570"/>
    <n v="255.28"/>
    <n v="159.41999999999999"/>
    <x v="2"/>
    <x v="1"/>
    <x v="1"/>
    <n v="409709.39999999997"/>
    <n v="656069.6"/>
    <n v="246360.2"/>
    <d v="2025-05-18T00:00:00"/>
    <x v="0"/>
  </r>
  <r>
    <x v="2"/>
    <x v="89"/>
    <x v="10"/>
    <x v="1"/>
    <s v="M"/>
    <x v="432"/>
    <n v="818526780"/>
    <d v="2010-06-03T00:00:00"/>
    <n v="9119"/>
    <n v="255.28"/>
    <n v="159.41999999999999"/>
    <x v="9"/>
    <x v="7"/>
    <x v="1"/>
    <n v="1453750.98"/>
    <n v="2327898.3199999998"/>
    <n v="874147.33999999985"/>
    <d v="2025-04-29T00:00:00"/>
    <x v="2"/>
  </r>
  <r>
    <x v="1"/>
    <x v="45"/>
    <x v="3"/>
    <x v="1"/>
    <s v="M"/>
    <x v="433"/>
    <n v="440714251"/>
    <d v="2012-03-03T00:00:00"/>
    <n v="5996"/>
    <n v="47.45"/>
    <n v="31.79"/>
    <x v="5"/>
    <x v="0"/>
    <x v="3"/>
    <n v="190612.84"/>
    <n v="284510.2"/>
    <n v="93897.360000000015"/>
    <d v="2025-01-31T00:00:00"/>
    <x v="9"/>
  </r>
  <r>
    <x v="1"/>
    <x v="120"/>
    <x v="7"/>
    <x v="0"/>
    <s v="L"/>
    <x v="434"/>
    <n v="511542165"/>
    <d v="2017-02-21T00:00:00"/>
    <n v="5549"/>
    <n v="81.73"/>
    <n v="56.67"/>
    <x v="5"/>
    <x v="3"/>
    <x v="3"/>
    <n v="314461.83"/>
    <n v="453519.77"/>
    <n v="139057.94"/>
    <d v="2025-01-13T00:00:00"/>
    <x v="4"/>
  </r>
  <r>
    <x v="0"/>
    <x v="166"/>
    <x v="1"/>
    <x v="1"/>
    <s v="H"/>
    <x v="435"/>
    <n v="324809348"/>
    <d v="2013-06-03T00:00:00"/>
    <n v="7159"/>
    <n v="109.28"/>
    <n v="35.840000000000003"/>
    <x v="9"/>
    <x v="1"/>
    <x v="1"/>
    <n v="256578.56000000003"/>
    <n v="782335.52"/>
    <n v="525756.96"/>
    <d v="2025-04-15T00:00:00"/>
    <x v="2"/>
  </r>
  <r>
    <x v="3"/>
    <x v="72"/>
    <x v="10"/>
    <x v="1"/>
    <s v="L"/>
    <x v="436"/>
    <n v="594627130"/>
    <d v="2012-10-06T00:00:00"/>
    <n v="2236"/>
    <n v="255.28"/>
    <n v="159.41999999999999"/>
    <x v="1"/>
    <x v="0"/>
    <x v="0"/>
    <n v="356463.12"/>
    <n v="570806.07999999996"/>
    <n v="214342.95999999996"/>
    <d v="2025-09-18T00:00:00"/>
    <x v="1"/>
  </r>
  <r>
    <x v="3"/>
    <x v="52"/>
    <x v="5"/>
    <x v="1"/>
    <s v="C"/>
    <x v="437"/>
    <n v="305419337"/>
    <d v="2017-01-06T00:00:00"/>
    <n v="9224"/>
    <n v="437.2"/>
    <n v="263.33"/>
    <x v="4"/>
    <x v="4"/>
    <x v="2"/>
    <n v="2428955.92"/>
    <n v="4032732.8"/>
    <n v="1603776.88"/>
    <d v="2025-11-26T00:00:00"/>
    <x v="5"/>
  </r>
  <r>
    <x v="0"/>
    <x v="115"/>
    <x v="7"/>
    <x v="0"/>
    <s v="H"/>
    <x v="219"/>
    <n v="761922299"/>
    <d v="2013-06-05T00:00:00"/>
    <n v="8595"/>
    <n v="81.73"/>
    <n v="56.67"/>
    <x v="2"/>
    <x v="1"/>
    <x v="1"/>
    <n v="487078.65"/>
    <n v="702469.35"/>
    <n v="215390.69999999995"/>
    <d v="2025-05-12T00:00:00"/>
    <x v="2"/>
  </r>
  <r>
    <x v="5"/>
    <x v="22"/>
    <x v="1"/>
    <x v="0"/>
    <s v="M"/>
    <x v="438"/>
    <n v="639184844"/>
    <d v="2017-03-14T00:00:00"/>
    <n v="7854"/>
    <n v="109.28"/>
    <n v="35.840000000000003"/>
    <x v="6"/>
    <x v="3"/>
    <x v="3"/>
    <n v="281487.36000000004"/>
    <n v="858285.12"/>
    <n v="576797.76"/>
    <d v="2025-03-01T00:00:00"/>
    <x v="9"/>
  </r>
  <r>
    <x v="3"/>
    <x v="95"/>
    <x v="11"/>
    <x v="1"/>
    <s v="H"/>
    <x v="439"/>
    <n v="932568299"/>
    <d v="2014-03-18T00:00:00"/>
    <n v="6538"/>
    <n v="205.7"/>
    <n v="117.11"/>
    <x v="7"/>
    <x v="6"/>
    <x v="3"/>
    <n v="765665.18"/>
    <n v="1344866.5999999999"/>
    <n v="579201.41999999981"/>
    <d v="2025-02-27T00:00:00"/>
    <x v="9"/>
  </r>
  <r>
    <x v="5"/>
    <x v="84"/>
    <x v="6"/>
    <x v="1"/>
    <s v="C"/>
    <x v="440"/>
    <n v="907746493"/>
    <d v="2010-04-19T00:00:00"/>
    <n v="1214"/>
    <n v="152.58000000000001"/>
    <n v="97.44"/>
    <x v="6"/>
    <x v="7"/>
    <x v="3"/>
    <n v="118292.16"/>
    <n v="185232.12000000002"/>
    <n v="66939.960000000021"/>
    <d v="2025-03-11T00:00:00"/>
    <x v="6"/>
  </r>
  <r>
    <x v="0"/>
    <x v="38"/>
    <x v="5"/>
    <x v="1"/>
    <s v="C"/>
    <x v="126"/>
    <n v="350705754"/>
    <d v="2012-04-04T00:00:00"/>
    <n v="481"/>
    <n v="437.2"/>
    <n v="263.33"/>
    <x v="6"/>
    <x v="0"/>
    <x v="3"/>
    <n v="126661.73"/>
    <n v="210293.19999999998"/>
    <n v="83631.469999999987"/>
    <d v="2025-03-04T00:00:00"/>
    <x v="6"/>
  </r>
  <r>
    <x v="4"/>
    <x v="27"/>
    <x v="4"/>
    <x v="1"/>
    <s v="M"/>
    <x v="441"/>
    <n v="917744910"/>
    <d v="2016-11-06T00:00:00"/>
    <n v="9968"/>
    <n v="651.21"/>
    <n v="524.96"/>
    <x v="1"/>
    <x v="4"/>
    <x v="0"/>
    <n v="5232801.28"/>
    <n v="6491261.2800000003"/>
    <n v="1258460"/>
    <d v="2025-09-20T00:00:00"/>
    <x v="10"/>
  </r>
  <r>
    <x v="4"/>
    <x v="149"/>
    <x v="9"/>
    <x v="1"/>
    <s v="M"/>
    <x v="442"/>
    <n v="285475289"/>
    <d v="2014-01-28T00:00:00"/>
    <n v="7337"/>
    <n v="154.06"/>
    <n v="90.93"/>
    <x v="10"/>
    <x v="1"/>
    <x v="2"/>
    <n v="667153.41"/>
    <n v="1130338.22"/>
    <n v="463184.80999999994"/>
    <d v="2025-12-11T00:00:00"/>
    <x v="5"/>
  </r>
  <r>
    <x v="4"/>
    <x v="109"/>
    <x v="5"/>
    <x v="1"/>
    <s v="L"/>
    <x v="289"/>
    <n v="700820720"/>
    <d v="2014-01-16T00:00:00"/>
    <n v="7280"/>
    <n v="437.2"/>
    <n v="263.33"/>
    <x v="10"/>
    <x v="1"/>
    <x v="2"/>
    <n v="1917042.4"/>
    <n v="3182816"/>
    <n v="1265773.6000000001"/>
    <d v="2025-12-13T00:00:00"/>
    <x v="5"/>
  </r>
  <r>
    <x v="4"/>
    <x v="39"/>
    <x v="8"/>
    <x v="0"/>
    <s v="M"/>
    <x v="443"/>
    <n v="431017529"/>
    <d v="2012-10-25T00:00:00"/>
    <n v="6520"/>
    <n v="668.27"/>
    <n v="502.54"/>
    <x v="3"/>
    <x v="0"/>
    <x v="2"/>
    <n v="3276560.8000000003"/>
    <n v="4357120.3999999994"/>
    <n v="1080559.5999999992"/>
    <d v="2025-10-05T00:00:00"/>
    <x v="1"/>
  </r>
  <r>
    <x v="5"/>
    <x v="17"/>
    <x v="1"/>
    <x v="0"/>
    <s v="H"/>
    <x v="444"/>
    <n v="513614547"/>
    <d v="2011-04-09T00:00:00"/>
    <n v="8813"/>
    <n v="109.28"/>
    <n v="35.840000000000003"/>
    <x v="9"/>
    <x v="5"/>
    <x v="1"/>
    <n v="315857.92000000004"/>
    <n v="963084.64"/>
    <n v="647226.72"/>
    <d v="2025-04-03T00:00:00"/>
    <x v="6"/>
  </r>
  <r>
    <x v="4"/>
    <x v="101"/>
    <x v="11"/>
    <x v="1"/>
    <s v="C"/>
    <x v="445"/>
    <n v="706473100"/>
    <d v="2011-05-26T00:00:00"/>
    <n v="9944"/>
    <n v="205.7"/>
    <n v="117.11"/>
    <x v="2"/>
    <x v="5"/>
    <x v="1"/>
    <n v="1164541.8400000001"/>
    <n v="2045480.7999999998"/>
    <n v="880938.95999999973"/>
    <d v="2025-05-16T00:00:00"/>
    <x v="7"/>
  </r>
  <r>
    <x v="1"/>
    <x v="169"/>
    <x v="9"/>
    <x v="1"/>
    <s v="H"/>
    <x v="446"/>
    <n v="837767016"/>
    <d v="2012-06-04T00:00:00"/>
    <n v="2732"/>
    <n v="154.06"/>
    <n v="90.93"/>
    <x v="9"/>
    <x v="0"/>
    <x v="1"/>
    <n v="248420.76"/>
    <n v="420891.92"/>
    <n v="172471.15999999997"/>
    <d v="2025-04-30T00:00:00"/>
    <x v="2"/>
  </r>
  <r>
    <x v="5"/>
    <x v="18"/>
    <x v="5"/>
    <x v="1"/>
    <s v="H"/>
    <x v="447"/>
    <n v="355982625"/>
    <d v="2014-07-18T00:00:00"/>
    <n v="2024"/>
    <n v="437.2"/>
    <n v="263.33"/>
    <x v="8"/>
    <x v="6"/>
    <x v="1"/>
    <n v="532979.91999999993"/>
    <n v="884892.79999999993"/>
    <n v="351912.88"/>
    <d v="2025-06-01T00:00:00"/>
    <x v="0"/>
  </r>
  <r>
    <x v="3"/>
    <x v="135"/>
    <x v="11"/>
    <x v="0"/>
    <s v="M"/>
    <x v="448"/>
    <n v="579918754"/>
    <d v="2015-03-13T00:00:00"/>
    <n v="9701"/>
    <n v="205.7"/>
    <n v="117.11"/>
    <x v="6"/>
    <x v="2"/>
    <x v="3"/>
    <n v="1136084.1100000001"/>
    <n v="1995495.7"/>
    <n v="859411.58999999985"/>
    <d v="2025-03-13T00:00:00"/>
    <x v="9"/>
  </r>
  <r>
    <x v="5"/>
    <x v="18"/>
    <x v="4"/>
    <x v="0"/>
    <s v="H"/>
    <x v="148"/>
    <n v="648686730"/>
    <d v="2013-05-02T00:00:00"/>
    <n v="9674"/>
    <n v="651.21"/>
    <n v="524.96"/>
    <x v="9"/>
    <x v="1"/>
    <x v="1"/>
    <n v="5078463.04"/>
    <n v="6299805.54"/>
    <n v="1221342.5"/>
    <d v="2025-04-17T00:00:00"/>
    <x v="7"/>
  </r>
  <r>
    <x v="3"/>
    <x v="170"/>
    <x v="8"/>
    <x v="0"/>
    <s v="H"/>
    <x v="449"/>
    <n v="671710383"/>
    <d v="2012-04-28T00:00:00"/>
    <n v="2884"/>
    <n v="668.27"/>
    <n v="502.54"/>
    <x v="6"/>
    <x v="0"/>
    <x v="3"/>
    <n v="1449325.36"/>
    <n v="1927290.68"/>
    <n v="477965.31999999983"/>
    <d v="2025-03-10T00:00:00"/>
    <x v="6"/>
  </r>
  <r>
    <x v="4"/>
    <x v="46"/>
    <x v="3"/>
    <x v="1"/>
    <s v="C"/>
    <x v="450"/>
    <n v="378726041"/>
    <d v="2016-06-24T00:00:00"/>
    <n v="2306"/>
    <n v="47.45"/>
    <n v="31.79"/>
    <x v="8"/>
    <x v="4"/>
    <x v="1"/>
    <n v="73307.740000000005"/>
    <n v="109419.70000000001"/>
    <n v="36111.960000000006"/>
    <d v="2025-06-05T00:00:00"/>
    <x v="2"/>
  </r>
  <r>
    <x v="1"/>
    <x v="67"/>
    <x v="7"/>
    <x v="0"/>
    <s v="M"/>
    <x v="451"/>
    <n v="469782531"/>
    <d v="2012-10-14T00:00:00"/>
    <n v="7945"/>
    <n v="81.73"/>
    <n v="56.67"/>
    <x v="1"/>
    <x v="0"/>
    <x v="0"/>
    <n v="450243.15"/>
    <n v="649344.85"/>
    <n v="199101.69999999995"/>
    <d v="2025-09-08T00:00:00"/>
    <x v="1"/>
  </r>
  <r>
    <x v="1"/>
    <x v="49"/>
    <x v="8"/>
    <x v="0"/>
    <s v="C"/>
    <x v="452"/>
    <n v="365241181"/>
    <d v="2011-06-27T00:00:00"/>
    <n v="1837"/>
    <n v="668.27"/>
    <n v="502.54"/>
    <x v="8"/>
    <x v="5"/>
    <x v="1"/>
    <n v="923165.98"/>
    <n v="1227611.99"/>
    <n v="304446.01"/>
    <d v="2025-06-06T00:00:00"/>
    <x v="2"/>
  </r>
  <r>
    <x v="1"/>
    <x v="114"/>
    <x v="0"/>
    <x v="1"/>
    <s v="C"/>
    <x v="453"/>
    <n v="455775821"/>
    <d v="2012-11-28T00:00:00"/>
    <n v="3049"/>
    <n v="9.33"/>
    <n v="6.92"/>
    <x v="3"/>
    <x v="0"/>
    <x v="2"/>
    <n v="21099.079999999998"/>
    <n v="28447.170000000002"/>
    <n v="7348.0900000000038"/>
    <d v="2025-10-26T00:00:00"/>
    <x v="10"/>
  </r>
  <r>
    <x v="0"/>
    <x v="171"/>
    <x v="0"/>
    <x v="0"/>
    <s v="L"/>
    <x v="454"/>
    <n v="752372777"/>
    <d v="2010-08-22T00:00:00"/>
    <n v="2679"/>
    <n v="9.33"/>
    <n v="6.92"/>
    <x v="0"/>
    <x v="7"/>
    <x v="0"/>
    <n v="18538.68"/>
    <n v="24995.07"/>
    <n v="6456.3899999999994"/>
    <d v="2025-07-07T00:00:00"/>
    <x v="11"/>
  </r>
  <r>
    <x v="4"/>
    <x v="5"/>
    <x v="7"/>
    <x v="0"/>
    <s v="H"/>
    <x v="455"/>
    <n v="436330878"/>
    <d v="2010-08-28T00:00:00"/>
    <n v="8858"/>
    <n v="81.73"/>
    <n v="56.67"/>
    <x v="11"/>
    <x v="7"/>
    <x v="0"/>
    <n v="501982.86"/>
    <n v="723964.34000000008"/>
    <n v="221981.4800000001"/>
    <d v="2025-08-07T00:00:00"/>
    <x v="11"/>
  </r>
  <r>
    <x v="3"/>
    <x v="26"/>
    <x v="10"/>
    <x v="0"/>
    <s v="M"/>
    <x v="456"/>
    <n v="109261453"/>
    <d v="2012-09-27T00:00:00"/>
    <n v="1747"/>
    <n v="255.28"/>
    <n v="159.41999999999999"/>
    <x v="11"/>
    <x v="0"/>
    <x v="0"/>
    <n v="278506.74"/>
    <n v="445974.16"/>
    <n v="167467.41999999998"/>
    <d v="2025-08-24T00:00:00"/>
    <x v="8"/>
  </r>
  <r>
    <x v="0"/>
    <x v="99"/>
    <x v="4"/>
    <x v="0"/>
    <s v="M"/>
    <x v="457"/>
    <n v="443088328"/>
    <d v="2013-08-21T00:00:00"/>
    <n v="8538"/>
    <n v="651.21"/>
    <n v="524.96"/>
    <x v="0"/>
    <x v="1"/>
    <x v="0"/>
    <n v="4482108.4800000004"/>
    <n v="5560030.9800000004"/>
    <n v="1077922.5"/>
    <d v="2025-07-05T00:00:0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FBFDA-3EDD-42B0-B274-6B8064AD11F3}" name="PivotTable1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6:B77" firstHeaderRow="1" firstDataRow="1" firstDataCol="1"/>
  <pivotFields count="21">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dataField="1" showAll="0"/>
    <pivotField showAll="0"/>
    <pivotField showAll="0"/>
    <pivotField showAll="0">
      <items count="13">
        <item x="5"/>
        <item x="7"/>
        <item x="6"/>
        <item x="9"/>
        <item x="2"/>
        <item x="8"/>
        <item x="0"/>
        <item x="11"/>
        <item x="1"/>
        <item x="3"/>
        <item x="4"/>
        <item x="10"/>
        <item t="default"/>
      </items>
    </pivotField>
    <pivotField showAll="0">
      <items count="9">
        <item x="7"/>
        <item x="5"/>
        <item x="0"/>
        <item x="1"/>
        <item x="6"/>
        <item x="2"/>
        <item x="4"/>
        <item x="3"/>
        <item t="default"/>
      </items>
    </pivotField>
    <pivotField showAll="0"/>
    <pivotField showAll="0"/>
    <pivotField showAll="0"/>
    <pivotField showAll="0"/>
    <pivotField numFmtId="14" showAll="0"/>
    <pivotField showAll="0">
      <items count="13">
        <item x="5"/>
        <item x="4"/>
        <item x="9"/>
        <item x="6"/>
        <item x="7"/>
        <item x="2"/>
        <item x="0"/>
        <item x="11"/>
        <item x="8"/>
        <item x="1"/>
        <item x="10"/>
        <item x="3"/>
        <item t="default"/>
      </items>
    </pivotField>
    <pivotField axis="axisRow" showAll="0">
      <items count="7">
        <item sd="0" x="0"/>
        <item sd="0" x="1"/>
        <item sd="0" x="2"/>
        <item sd="0" x="3"/>
        <item sd="0" x="4"/>
        <item sd="0" x="5"/>
        <item t="default"/>
      </items>
    </pivotField>
    <pivotField axis="axisRow" showAll="0">
      <items count="11">
        <item sd="0" x="0"/>
        <item sd="0" x="1"/>
        <item sd="0" x="2"/>
        <item sd="0" x="3"/>
        <item sd="0" x="4"/>
        <item sd="0" x="5"/>
        <item sd="0" x="6"/>
        <item sd="0" x="7"/>
        <item sd="0" x="8"/>
        <item sd="0" x="9"/>
        <item t="default"/>
      </items>
    </pivotField>
  </pivotFields>
  <rowFields count="3">
    <field x="20"/>
    <field x="19"/>
    <field x="5"/>
  </rowFields>
  <rowItems count="1">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5" type="lastQuarter" evalOrder="-1" id="4">
      <autoFilter ref="A1">
        <filterColumn colId="0">
          <dynamicFilter type="lastQuarter" val="45658" maxVal="4574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E1537FD-51FD-4A7D-894B-8BA5EAA1E877}" name="PivotTable2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J2" firstHeaderRow="1"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items count="9">
        <item h="1"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ACED0E1-0AD5-42F6-A221-DA8BE69E7F67}" name="PivotTable18"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1:B14"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items count="13">
        <item x="10"/>
        <item x="3"/>
        <item x="11"/>
        <item x="1"/>
        <item x="5"/>
        <item x="0"/>
        <item x="8"/>
        <item x="2"/>
        <item x="4"/>
        <item x="7"/>
        <item x="6"/>
        <item x="9"/>
        <item t="default"/>
      </items>
    </pivotField>
    <pivotField axis="axisRow" showAll="0">
      <items count="3">
        <item x="0"/>
        <item x="1"/>
        <item t="default"/>
      </items>
    </pivotField>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items count="9">
        <item h="1"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3"/>
  </rowFields>
  <rowItems count="3">
    <i>
      <x/>
    </i>
    <i>
      <x v="1"/>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D755DD2-BB89-4E20-BC78-53D2C63A1DA1}"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61:B64" firstHeaderRow="1" firstDataRow="1" firstDataCol="1"/>
  <pivotFields count="21">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3">
        <item h="1" x="5"/>
        <item h="1" x="7"/>
        <item h="1" x="6"/>
        <item x="9"/>
        <item x="2"/>
        <item h="1" x="8"/>
        <item h="1" x="0"/>
        <item h="1" x="11"/>
        <item h="1" x="1"/>
        <item h="1" x="3"/>
        <item h="1" x="4"/>
        <item h="1" x="10"/>
        <item t="default"/>
      </items>
    </pivotField>
    <pivotField showAll="0"/>
    <pivotField showAll="0"/>
    <pivotField dataField="1"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11"/>
  </rowFields>
  <rowItems count="3">
    <i>
      <x v="3"/>
    </i>
    <i>
      <x v="4"/>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DBEF96D-2624-4C11-9D0E-90203C52B12E}" name="PivotTable1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9" firstHeaderRow="1" firstDataRow="1" firstDataCol="1"/>
  <pivotFields count="21">
    <pivotField axis="axisRow" showAll="0">
      <items count="8">
        <item x="4"/>
        <item x="2"/>
        <item x="5"/>
        <item x="3"/>
        <item x="1"/>
        <item x="6"/>
        <item x="0"/>
        <item t="default"/>
      </items>
    </pivotField>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items count="9">
        <item h="1"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0"/>
  </rowFields>
  <rowItems count="8">
    <i>
      <x/>
    </i>
    <i>
      <x v="1"/>
    </i>
    <i>
      <x v="2"/>
    </i>
    <i>
      <x v="3"/>
    </i>
    <i>
      <x v="4"/>
    </i>
    <i>
      <x v="5"/>
    </i>
    <i>
      <x v="6"/>
    </i>
    <i t="grand">
      <x/>
    </i>
  </rowItems>
  <colItems count="1">
    <i/>
  </colItems>
  <dataFields count="1">
    <dataField name="Sum of COGS" fld="1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B2056B-D09C-40B3-9C00-224A89DE715E}" name="PivotTable10"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2:A73" firstHeaderRow="1" firstDataRow="1" firstDataCol="0"/>
  <pivotFields count="21">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items count="9">
        <item h="1" x="7"/>
        <item x="5"/>
        <item x="0"/>
        <item x="1"/>
        <item x="6"/>
        <item x="2"/>
        <item x="4"/>
        <item x="3"/>
        <item t="default"/>
      </items>
    </pivotField>
    <pivotField showAll="0"/>
    <pivotField dataField="1"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EACB57-2496-4933-9C0F-D3504A2FA019}" name="PivotTable9"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7:A68" firstHeaderRow="1" firstDataRow="1" firstDataCol="0"/>
  <pivotFields count="21">
    <pivotField showAll="0"/>
    <pivotField showAll="0"/>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items count="13">
        <item x="5"/>
        <item x="7"/>
        <item x="6"/>
        <item x="9"/>
        <item x="2"/>
        <item x="8"/>
        <item x="0"/>
        <item x="11"/>
        <item x="1"/>
        <item x="3"/>
        <item x="4"/>
        <item x="10"/>
        <item t="default"/>
      </items>
    </pivotField>
    <pivotField showAll="0">
      <items count="9">
        <item h="1" x="7"/>
        <item x="5"/>
        <item x="0"/>
        <item x="1"/>
        <item x="6"/>
        <item x="2"/>
        <item x="4"/>
        <item x="3"/>
        <item t="default"/>
      </items>
    </pivotField>
    <pivotField showAll="0"/>
    <pivotField dataField="1"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4B027E-AA81-4332-A832-2CC669E30866}"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I58" firstHeaderRow="1" firstDataRow="2"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3">
        <item x="5"/>
        <item x="7"/>
        <item x="6"/>
        <item x="9"/>
        <item x="2"/>
        <item x="8"/>
        <item x="0"/>
        <item x="11"/>
        <item x="1"/>
        <item x="3"/>
        <item x="4"/>
        <item x="10"/>
        <item t="default"/>
      </items>
    </pivotField>
    <pivotField axis="axisCol" showAll="0">
      <items count="9">
        <item h="1" x="7"/>
        <item x="5"/>
        <item x="0"/>
        <item x="1"/>
        <item x="6"/>
        <item x="2"/>
        <item x="4"/>
        <item x="3"/>
        <item t="default"/>
      </items>
    </pivotField>
    <pivotField axis="axisRow" showAll="0">
      <items count="5">
        <item x="3"/>
        <item x="1"/>
        <item x="0"/>
        <item x="2"/>
        <item t="default"/>
      </items>
    </pivotField>
    <pivotField dataField="1"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2">
    <field x="11"/>
    <field x="13"/>
  </rowFields>
  <rowItems count="25">
    <i>
      <x/>
    </i>
    <i r="1">
      <x/>
    </i>
    <i>
      <x v="1"/>
    </i>
    <i r="1">
      <x/>
    </i>
    <i>
      <x v="2"/>
    </i>
    <i r="1">
      <x/>
    </i>
    <i>
      <x v="3"/>
    </i>
    <i r="1">
      <x v="1"/>
    </i>
    <i>
      <x v="4"/>
    </i>
    <i r="1">
      <x v="1"/>
    </i>
    <i>
      <x v="5"/>
    </i>
    <i r="1">
      <x v="1"/>
    </i>
    <i>
      <x v="6"/>
    </i>
    <i r="1">
      <x v="2"/>
    </i>
    <i>
      <x v="7"/>
    </i>
    <i r="1">
      <x v="2"/>
    </i>
    <i>
      <x v="8"/>
    </i>
    <i r="1">
      <x v="2"/>
    </i>
    <i>
      <x v="9"/>
    </i>
    <i r="1">
      <x v="3"/>
    </i>
    <i>
      <x v="10"/>
    </i>
    <i r="1">
      <x v="3"/>
    </i>
    <i>
      <x v="11"/>
    </i>
    <i r="1">
      <x v="3"/>
    </i>
    <i t="grand">
      <x/>
    </i>
  </rowItems>
  <colFields count="1">
    <field x="12"/>
  </colFields>
  <colItems count="8">
    <i>
      <x v="1"/>
    </i>
    <i>
      <x v="2"/>
    </i>
    <i>
      <x v="3"/>
    </i>
    <i>
      <x v="4"/>
    </i>
    <i>
      <x v="5"/>
    </i>
    <i>
      <x v="6"/>
    </i>
    <i>
      <x v="7"/>
    </i>
    <i t="grand">
      <x/>
    </i>
  </colItems>
  <dataFields count="1">
    <dataField name="Sum of COGS" fld="14" baseField="0" baseItem="0"/>
  </dataFields>
  <chartFormats count="9">
    <chartFormat chart="3" format="16" series="1">
      <pivotArea type="data" outline="0" fieldPosition="0">
        <references count="2">
          <reference field="4294967294" count="1" selected="0">
            <x v="0"/>
          </reference>
          <reference field="12" count="1" selected="0">
            <x v="0"/>
          </reference>
        </references>
      </pivotArea>
    </chartFormat>
    <chartFormat chart="3" format="17" series="1">
      <pivotArea type="data" outline="0" fieldPosition="0">
        <references count="2">
          <reference field="4294967294" count="1" selected="0">
            <x v="0"/>
          </reference>
          <reference field="12" count="1" selected="0">
            <x v="1"/>
          </reference>
        </references>
      </pivotArea>
    </chartFormat>
    <chartFormat chart="3" format="18" series="1">
      <pivotArea type="data" outline="0" fieldPosition="0">
        <references count="2">
          <reference field="4294967294" count="1" selected="0">
            <x v="0"/>
          </reference>
          <reference field="12" count="1" selected="0">
            <x v="2"/>
          </reference>
        </references>
      </pivotArea>
    </chartFormat>
    <chartFormat chart="3" format="19" series="1">
      <pivotArea type="data" outline="0" fieldPosition="0">
        <references count="2">
          <reference field="4294967294" count="1" selected="0">
            <x v="0"/>
          </reference>
          <reference field="12" count="1" selected="0">
            <x v="3"/>
          </reference>
        </references>
      </pivotArea>
    </chartFormat>
    <chartFormat chart="3" format="20" series="1">
      <pivotArea type="data" outline="0" fieldPosition="0">
        <references count="2">
          <reference field="4294967294" count="1" selected="0">
            <x v="0"/>
          </reference>
          <reference field="12" count="1" selected="0">
            <x v="4"/>
          </reference>
        </references>
      </pivotArea>
    </chartFormat>
    <chartFormat chart="3" format="21" series="1">
      <pivotArea type="data" outline="0" fieldPosition="0">
        <references count="2">
          <reference field="4294967294" count="1" selected="0">
            <x v="0"/>
          </reference>
          <reference field="12" count="1" selected="0">
            <x v="5"/>
          </reference>
        </references>
      </pivotArea>
    </chartFormat>
    <chartFormat chart="3" format="22" series="1">
      <pivotArea type="data" outline="0" fieldPosition="0">
        <references count="2">
          <reference field="4294967294" count="1" selected="0">
            <x v="0"/>
          </reference>
          <reference field="12" count="1" selected="0">
            <x v="6"/>
          </reference>
        </references>
      </pivotArea>
    </chartFormat>
    <chartFormat chart="3" format="23" series="1">
      <pivotArea type="data" outline="0" fieldPosition="0">
        <references count="2">
          <reference field="4294967294" count="1" selected="0">
            <x v="0"/>
          </reference>
          <reference field="12" count="1" selected="0">
            <x v="7"/>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4BEC24-3C2D-48B5-8A37-B12D25C55C21}" name="PivotTable2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F2" firstHeaderRow="1"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dataField="1" showAll="0"/>
    <pivotField showAll="0"/>
    <pivotField showAll="0"/>
    <pivotField showAll="0"/>
    <pivotField showAll="0">
      <items count="9">
        <item h="1" x="7"/>
        <item x="5"/>
        <item x="0"/>
        <item x="1"/>
        <item x="6"/>
        <item x="2"/>
        <item x="4"/>
        <item x="3"/>
        <item t="default"/>
      </items>
    </pivotField>
    <pivotField showAll="0">
      <items count="5">
        <item x="3"/>
        <item x="1"/>
        <item x="0"/>
        <item x="2"/>
        <item t="default"/>
      </items>
    </pivotField>
    <pivotField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Items count="1">
    <i/>
  </colItems>
  <dataFields count="1">
    <dataField name="Sum of Units Sold"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0F5629-C93D-411D-A49D-A5CA93F21FA7}" name="PivotTable20"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1:D2" firstHeaderRow="1"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dataField="1" showAll="0"/>
    <pivotField showAll="0"/>
    <pivotField showAll="0"/>
    <pivotField showAll="0">
      <items count="9">
        <item h="1" x="7"/>
        <item x="5"/>
        <item x="0"/>
        <item x="1"/>
        <item x="6"/>
        <item x="2"/>
        <item x="4"/>
        <item x="3"/>
        <item t="default"/>
      </items>
    </pivotField>
    <pivotField showAll="0">
      <items count="5">
        <item x="3"/>
        <item x="1"/>
        <item x="0"/>
        <item x="2"/>
        <item t="default"/>
      </items>
    </pivotField>
    <pivotField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Items count="1">
    <i/>
  </colItems>
  <dataFields count="1">
    <dataField name="Sum of Unit Pric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EDF3303-4E25-42E5-8132-9DE128D2DF09}" name="PivotTable2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1:H2" firstHeaderRow="1"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items count="9">
        <item h="1" x="7"/>
        <item x="5"/>
        <item x="0"/>
        <item x="1"/>
        <item x="6"/>
        <item x="2"/>
        <item x="4"/>
        <item x="3"/>
        <item t="default"/>
      </items>
    </pivotField>
    <pivotField showAll="0">
      <items count="5">
        <item x="3"/>
        <item x="1"/>
        <item x="0"/>
        <item x="2"/>
        <item t="default"/>
      </items>
    </pivotField>
    <pivotField showAll="0"/>
    <pivotField dataField="1"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Items count="1">
    <i/>
  </colItems>
  <dataFields count="1">
    <dataField name="Sum of Revenue"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C66A44F-14ED-47DE-A5B1-3B6F4D7ABC8B}" name="PivotTable2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1:L2" firstHeaderRow="1" firstDataRow="1" firstDataCol="0"/>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showAll="0"/>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items count="9">
        <item h="1" x="7"/>
        <item x="5"/>
        <item x="0"/>
        <item x="1"/>
        <item x="6"/>
        <item x="2"/>
        <item x="4"/>
        <item x="3"/>
        <item t="default"/>
      </items>
    </pivotField>
    <pivotField showAll="0">
      <items count="5">
        <item x="3"/>
        <item x="1"/>
        <item x="0"/>
        <item x="2"/>
        <item t="default"/>
      </items>
    </pivotField>
    <pivotField showAll="0"/>
    <pivotField showAll="0"/>
    <pivotField dataField="1"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Items count="1">
    <i/>
  </rowItems>
  <colItems count="1">
    <i/>
  </colItems>
  <dataFields count="1">
    <dataField name="Sum of Profi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878112C-D6F6-4EB1-BF17-D7DDA4F59157}" name="PivotTable19"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9" firstHeaderRow="1" firstDataRow="1" firstDataCol="1"/>
  <pivotFields count="21">
    <pivotField showAll="0"/>
    <pivotField showAll="0">
      <items count="173">
        <item x="169"/>
        <item x="55"/>
        <item x="10"/>
        <item x="121"/>
        <item x="138"/>
        <item x="48"/>
        <item x="85"/>
        <item x="153"/>
        <item x="165"/>
        <item x="163"/>
        <item x="107"/>
        <item x="124"/>
        <item x="156"/>
        <item x="150"/>
        <item x="33"/>
        <item x="66"/>
        <item x="139"/>
        <item x="109"/>
        <item x="155"/>
        <item x="129"/>
        <item x="39"/>
        <item x="98"/>
        <item x="152"/>
        <item x="61"/>
        <item x="101"/>
        <item x="108"/>
        <item x="44"/>
        <item x="94"/>
        <item x="103"/>
        <item x="166"/>
        <item x="23"/>
        <item x="115"/>
        <item x="84"/>
        <item x="164"/>
        <item x="112"/>
        <item x="160"/>
        <item x="32"/>
        <item x="76"/>
        <item x="95"/>
        <item x="3"/>
        <item x="36"/>
        <item x="22"/>
        <item x="69"/>
        <item x="67"/>
        <item x="81"/>
        <item x="80"/>
        <item x="171"/>
        <item x="26"/>
        <item x="15"/>
        <item x="134"/>
        <item x="34"/>
        <item x="16"/>
        <item x="118"/>
        <item x="110"/>
        <item x="127"/>
        <item x="8"/>
        <item x="53"/>
        <item x="82"/>
        <item x="105"/>
        <item x="145"/>
        <item x="123"/>
        <item x="18"/>
        <item x="119"/>
        <item x="62"/>
        <item x="29"/>
        <item x="47"/>
        <item x="142"/>
        <item x="114"/>
        <item x="133"/>
        <item x="40"/>
        <item x="57"/>
        <item x="128"/>
        <item x="64"/>
        <item x="120"/>
        <item x="31"/>
        <item x="87"/>
        <item x="111"/>
        <item x="136"/>
        <item x="24"/>
        <item x="149"/>
        <item x="125"/>
        <item x="104"/>
        <item x="45"/>
        <item x="146"/>
        <item x="78"/>
        <item x="167"/>
        <item x="151"/>
        <item x="170"/>
        <item x="122"/>
        <item x="154"/>
        <item x="74"/>
        <item x="79"/>
        <item x="27"/>
        <item x="71"/>
        <item x="141"/>
        <item x="89"/>
        <item x="143"/>
        <item x="43"/>
        <item x="140"/>
        <item x="72"/>
        <item x="54"/>
        <item x="92"/>
        <item x="52"/>
        <item x="1"/>
        <item x="147"/>
        <item x="83"/>
        <item x="132"/>
        <item x="51"/>
        <item x="59"/>
        <item x="77"/>
        <item x="19"/>
        <item x="91"/>
        <item x="126"/>
        <item x="148"/>
        <item x="168"/>
        <item x="35"/>
        <item x="73"/>
        <item x="137"/>
        <item x="131"/>
        <item x="2"/>
        <item x="135"/>
        <item x="106"/>
        <item x="65"/>
        <item x="161"/>
        <item x="63"/>
        <item x="96"/>
        <item x="56"/>
        <item x="144"/>
        <item x="30"/>
        <item x="38"/>
        <item x="97"/>
        <item x="157"/>
        <item x="37"/>
        <item x="6"/>
        <item x="93"/>
        <item x="11"/>
        <item x="4"/>
        <item x="41"/>
        <item x="86"/>
        <item x="0"/>
        <item x="46"/>
        <item x="159"/>
        <item x="5"/>
        <item x="99"/>
        <item x="162"/>
        <item x="60"/>
        <item x="58"/>
        <item x="90"/>
        <item x="9"/>
        <item x="158"/>
        <item x="7"/>
        <item x="50"/>
        <item x="17"/>
        <item x="70"/>
        <item x="42"/>
        <item x="68"/>
        <item x="102"/>
        <item x="49"/>
        <item x="113"/>
        <item x="20"/>
        <item x="117"/>
        <item x="13"/>
        <item x="25"/>
        <item x="21"/>
        <item x="75"/>
        <item x="116"/>
        <item x="28"/>
        <item x="130"/>
        <item x="12"/>
        <item x="100"/>
        <item x="88"/>
        <item x="14"/>
        <item t="default"/>
      </items>
    </pivotField>
    <pivotField axis="axisRow" showAll="0">
      <items count="13">
        <item x="10"/>
        <item x="3"/>
        <item x="11"/>
        <item x="1"/>
        <item x="5"/>
        <item x="0"/>
        <item x="8"/>
        <item x="2"/>
        <item x="4"/>
        <item x="7"/>
        <item x="6"/>
        <item x="9"/>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showAll="0"/>
    <pivotField showAll="0">
      <items count="9">
        <item h="1" x="7"/>
        <item x="5"/>
        <item x="0"/>
        <item x="1"/>
        <item x="6"/>
        <item x="2"/>
        <item x="4"/>
        <item x="3"/>
        <item t="default"/>
      </items>
    </pivotField>
    <pivotField showAll="0">
      <items count="5">
        <item x="3"/>
        <item x="1"/>
        <item x="0"/>
        <item x="2"/>
        <item t="default"/>
      </items>
    </pivotField>
    <pivotField dataField="1" showAll="0"/>
    <pivotField showAll="0"/>
    <pivotField showAll="0"/>
    <pivotField numFmtId="14" showAll="0"/>
    <pivotField showAll="0"/>
    <pivotField showAll="0">
      <items count="7">
        <item x="0"/>
        <item x="1"/>
        <item x="2"/>
        <item x="3"/>
        <item x="4"/>
        <item x="5"/>
        <item t="default"/>
      </items>
    </pivotField>
    <pivotField showAll="0">
      <items count="11">
        <item x="0"/>
        <item x="1"/>
        <item x="2"/>
        <item x="3"/>
        <item x="4"/>
        <item x="5"/>
        <item x="6"/>
        <item x="7"/>
        <item x="8"/>
        <item x="9"/>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Sum of COG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8107A94-3C7F-42D0-A1CE-10E3577A09FA}" sourceName="Country">
  <pivotTables>
    <pivotTable tabId="2" name="PivotTable17"/>
    <pivotTable tabId="2" name="PivotTable18"/>
    <pivotTable tabId="2" name="PivotTable20"/>
    <pivotTable tabId="2" name="PivotTable21"/>
    <pivotTable tabId="2" name="PivotTable22"/>
    <pivotTable tabId="2" name="PivotTable23"/>
    <pivotTable tabId="2" name="PivotTable19"/>
    <pivotTable tabId="2" name="PivotTable24"/>
    <pivotTable tabId="2" name="PivotTable1"/>
  </pivotTables>
  <data>
    <tabular pivotCacheId="1905324248">
      <items count="172">
        <i x="169" s="1"/>
        <i x="55" s="1"/>
        <i x="10" s="1"/>
        <i x="121" s="1"/>
        <i x="138" s="1"/>
        <i x="48" s="1"/>
        <i x="85" s="1"/>
        <i x="153" s="1"/>
        <i x="165" s="1"/>
        <i x="163" s="1"/>
        <i x="107" s="1"/>
        <i x="124" s="1"/>
        <i x="156" s="1"/>
        <i x="150" s="1"/>
        <i x="33" s="1"/>
        <i x="66" s="1"/>
        <i x="139" s="1"/>
        <i x="109" s="1"/>
        <i x="155" s="1"/>
        <i x="129" s="1"/>
        <i x="39" s="1"/>
        <i x="98" s="1"/>
        <i x="152" s="1"/>
        <i x="61" s="1"/>
        <i x="101" s="1"/>
        <i x="108" s="1"/>
        <i x="44" s="1"/>
        <i x="94" s="1"/>
        <i x="103" s="1"/>
        <i x="166" s="1"/>
        <i x="23" s="1"/>
        <i x="115" s="1"/>
        <i x="84" s="1"/>
        <i x="164" s="1"/>
        <i x="112" s="1"/>
        <i x="160" s="1"/>
        <i x="32" s="1"/>
        <i x="76" s="1"/>
        <i x="95" s="1"/>
        <i x="3" s="1"/>
        <i x="36" s="1"/>
        <i x="22" s="1"/>
        <i x="69" s="1"/>
        <i x="67" s="1"/>
        <i x="81" s="1"/>
        <i x="80" s="1"/>
        <i x="26" s="1"/>
        <i x="15" s="1"/>
        <i x="134" s="1"/>
        <i x="34" s="1"/>
        <i x="16" s="1"/>
        <i x="118" s="1"/>
        <i x="127" s="1"/>
        <i x="8" s="1"/>
        <i x="53" s="1"/>
        <i x="82" s="1"/>
        <i x="105" s="1"/>
        <i x="145" s="1"/>
        <i x="123" s="1"/>
        <i x="18" s="1"/>
        <i x="119" s="1"/>
        <i x="62" s="1"/>
        <i x="29" s="1"/>
        <i x="47" s="1"/>
        <i x="142" s="1"/>
        <i x="114" s="1"/>
        <i x="133" s="1"/>
        <i x="40" s="1"/>
        <i x="57" s="1"/>
        <i x="128" s="1"/>
        <i x="64" s="1"/>
        <i x="120" s="1"/>
        <i x="31" s="1"/>
        <i x="87" s="1"/>
        <i x="111" s="1"/>
        <i x="136" s="1"/>
        <i x="24" s="1"/>
        <i x="149" s="1"/>
        <i x="104" s="1"/>
        <i x="45" s="1"/>
        <i x="146" s="1"/>
        <i x="78" s="1"/>
        <i x="151" s="1"/>
        <i x="170" s="1"/>
        <i x="122" s="1"/>
        <i x="154" s="1"/>
        <i x="74" s="1"/>
        <i x="79" s="1"/>
        <i x="27" s="1"/>
        <i x="71" s="1"/>
        <i x="89" s="1"/>
        <i x="143" s="1"/>
        <i x="43" s="1"/>
        <i x="140" s="1"/>
        <i x="72" s="1"/>
        <i x="54" s="1"/>
        <i x="92" s="1"/>
        <i x="52" s="1"/>
        <i x="1" s="1"/>
        <i x="147" s="1"/>
        <i x="83" s="1"/>
        <i x="132" s="1"/>
        <i x="51" s="1"/>
        <i x="59" s="1"/>
        <i x="77" s="1"/>
        <i x="19" s="1"/>
        <i x="91" s="1"/>
        <i x="126" s="1"/>
        <i x="148" s="1"/>
        <i x="168" s="1"/>
        <i x="35" s="1"/>
        <i x="73" s="1"/>
        <i x="137" s="1"/>
        <i x="131" s="1"/>
        <i x="2" s="1"/>
        <i x="135" s="1"/>
        <i x="106" s="1"/>
        <i x="65" s="1"/>
        <i x="161" s="1"/>
        <i x="63" s="1"/>
        <i x="96" s="1"/>
        <i x="56" s="1"/>
        <i x="144" s="1"/>
        <i x="30" s="1"/>
        <i x="38" s="1"/>
        <i x="97" s="1"/>
        <i x="157" s="1"/>
        <i x="37" s="1"/>
        <i x="6" s="1"/>
        <i x="93" s="1"/>
        <i x="11" s="1"/>
        <i x="4" s="1"/>
        <i x="41" s="1"/>
        <i x="86" s="1"/>
        <i x="0" s="1"/>
        <i x="46" s="1"/>
        <i x="159" s="1"/>
        <i x="5" s="1"/>
        <i x="99" s="1"/>
        <i x="162" s="1"/>
        <i x="60" s="1"/>
        <i x="58" s="1"/>
        <i x="90" s="1"/>
        <i x="9" s="1"/>
        <i x="158" s="1"/>
        <i x="7" s="1"/>
        <i x="50" s="1"/>
        <i x="17" s="1"/>
        <i x="70" s="1"/>
        <i x="42" s="1"/>
        <i x="68" s="1"/>
        <i x="102" s="1"/>
        <i x="49" s="1"/>
        <i x="113" s="1"/>
        <i x="20" s="1"/>
        <i x="117" s="1"/>
        <i x="13" s="1"/>
        <i x="25" s="1"/>
        <i x="21" s="1"/>
        <i x="75" s="1"/>
        <i x="116" s="1"/>
        <i x="28" s="1"/>
        <i x="130" s="1"/>
        <i x="100" s="1"/>
        <i x="88" s="1"/>
        <i x="14" s="1"/>
        <i x="171" s="1" nd="1"/>
        <i x="110" s="1" nd="1"/>
        <i x="125" s="1" nd="1"/>
        <i x="167" s="1" nd="1"/>
        <i x="141" s="1" nd="1"/>
        <i x="1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E2A38E1-F215-49EA-B0C7-B83A28AFB2BA}" sourceName="Year">
  <pivotTables>
    <pivotTable tabId="2" name="PivotTable17"/>
    <pivotTable tabId="2" name="PivotTable18"/>
    <pivotTable tabId="2" name="PivotTable19"/>
    <pivotTable tabId="2" name="PivotTable20"/>
    <pivotTable tabId="2" name="PivotTable21"/>
    <pivotTable tabId="2" name="PivotTable22"/>
    <pivotTable tabId="2" name="PivotTable23"/>
    <pivotTable tabId="2" name="PivotTable24"/>
    <pivotTable tabId="2" name="PivotTable1"/>
    <pivotTable tabId="2" name="PivotTable10"/>
    <pivotTable tabId="2" name="PivotTable9"/>
  </pivotTables>
  <data>
    <tabular pivotCacheId="1905324248">
      <items count="8">
        <i x="7"/>
        <i x="5" s="1"/>
        <i x="0" s="1"/>
        <i x="1" s="1"/>
        <i x="6"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8C0EAC8-4CB4-4095-81EC-82D0F8FF44C0}" sourceName="Quarter">
  <pivotTables>
    <pivotTable tabId="2" name="PivotTable17"/>
    <pivotTable tabId="2" name="PivotTable18"/>
    <pivotTable tabId="2" name="PivotTable19"/>
    <pivotTable tabId="2" name="PivotTable20"/>
    <pivotTable tabId="2" name="PivotTable21"/>
    <pivotTable tabId="2" name="PivotTable22"/>
    <pivotTable tabId="2" name="PivotTable23"/>
    <pivotTable tabId="2" name="PivotTable24"/>
    <pivotTable tabId="2" name="PivotTable1"/>
  </pivotTables>
  <data>
    <tabular pivotCacheId="1905324248">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34577AC-06BD-4998-B779-577420332501}" sourceName="Month">
  <pivotTables>
    <pivotTable tabId="2" name="PivotTable9"/>
  </pivotTables>
  <data>
    <tabular pivotCacheId="1905324248">
      <items count="12">
        <i x="5" s="1"/>
        <i x="7" s="1"/>
        <i x="6" s="1"/>
        <i x="9" s="1"/>
        <i x="2" s="1"/>
        <i x="8" s="1"/>
        <i x="0" s="1"/>
        <i x="11" s="1"/>
        <i x="1" s="1"/>
        <i x="3" s="1"/>
        <i x="4"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2290843-2330-4AD7-8327-F8452741142A}" cache="Slicer_Country" caption="Country" rowHeight="260350"/>
  <slicer name="Year" xr10:uid="{8233337C-5149-4D62-A4D3-AEDEC962EC52}" cache="Slicer_Year" caption="Year" rowHeight="260350"/>
  <slicer name="Quarter" xr10:uid="{1956BAF4-0EDC-4EF9-88CD-5800C13CDBD8}" cache="Slicer_Quarter" caption="Quarter" columnCount="2" rowHeight="260350"/>
  <slicer name="Month" xr10:uid="{2889DC3B-ACFD-4227-B287-49DBD5076BD5}" cache="Slicer_Month" caption="Month" columnCoun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0B2C9F-7809-4B92-A554-6B170203C0E8}" name="Table1" displayName="Table1" ref="A1:S500" totalsRowShown="0" headerRowDxfId="20" tableBorderDxfId="19">
  <autoFilter ref="A1:S500" xr:uid="{298C8B04-4D71-42A2-9EBA-C067353FC195}"/>
  <tableColumns count="19">
    <tableColumn id="1" xr3:uid="{843920C2-BFDB-4884-8D77-1579535088D4}" name="Region" dataDxfId="18"/>
    <tableColumn id="2" xr3:uid="{6FA24940-CA77-4067-A577-FBBC826348B4}" name="Country" dataDxfId="17"/>
    <tableColumn id="3" xr3:uid="{F02EE38C-83B8-4513-9278-D938F33E656A}" name="Item Type" dataDxfId="16"/>
    <tableColumn id="4" xr3:uid="{945CAF77-314C-4499-88B8-99D28071F930}" name="Sales Channel" dataDxfId="15"/>
    <tableColumn id="5" xr3:uid="{A5D8FD84-67CB-4CDA-A7E1-290AC5F4598E}" name="Order Priority" dataDxfId="14"/>
    <tableColumn id="6" xr3:uid="{AF76B061-E7DD-406E-A82E-FA4ACBFE2565}" name="Order Date" dataDxfId="13"/>
    <tableColumn id="7" xr3:uid="{BED27197-62C0-414D-B35C-B4A7D908095A}" name="Order ID" dataDxfId="12"/>
    <tableColumn id="8" xr3:uid="{62A52A05-22EA-44E1-89EB-6B5BE2DFED69}" name="Ship Date" dataDxfId="11"/>
    <tableColumn id="9" xr3:uid="{E8714FCF-1A14-42B6-B540-67CFDA1C7C50}" name="Units Sold" dataDxfId="10"/>
    <tableColumn id="10" xr3:uid="{CD27D606-7E4F-41FC-ACE5-FA7A437D5730}" name="Unit Price" dataDxfId="9"/>
    <tableColumn id="11" xr3:uid="{580380C1-5732-4FB6-90BB-056B08AFADCD}" name="Unit Cost" dataDxfId="8"/>
    <tableColumn id="12" xr3:uid="{746A5A19-73BF-4C07-B8DA-F449DA68AF8E}" name="Month" dataDxfId="7">
      <calculatedColumnFormula>TEXT(Table1[[#This Row],[Order Date]],"mmm")</calculatedColumnFormula>
    </tableColumn>
    <tableColumn id="13" xr3:uid="{39AA088D-B0AD-480A-9B9D-972A48518EC9}" name="Year" dataDxfId="6">
      <calculatedColumnFormula>TEXT(Table1[[#This Row],[Order Date]],"yyyy")</calculatedColumnFormula>
    </tableColumn>
    <tableColumn id="14" xr3:uid="{B052A1A1-7DB9-4090-BCDB-566913D14BD6}" name="Quarter" dataDxfId="5">
      <calculatedColumnFormula>"Q"&amp;ROUNDUP(MONTH(Table1[[#This Row],[Order Date]])/3,0)</calculatedColumnFormula>
    </tableColumn>
    <tableColumn id="15" xr3:uid="{6728E666-D75F-4E4A-B6D2-5582F1A47356}" name="COGS" dataDxfId="4">
      <calculatedColumnFormula>Table1[[#This Row],[Units Sold]]*Table1[[#This Row],[Unit Cost]]</calculatedColumnFormula>
    </tableColumn>
    <tableColumn id="16" xr3:uid="{EABD6EF2-E47A-4AC9-92A8-7CB31DBA92D0}" name="Revenue" dataDxfId="3">
      <calculatedColumnFormula>Table1[[#This Row],[Units Sold]]*Table1[[#This Row],[Unit Price]]</calculatedColumnFormula>
    </tableColumn>
    <tableColumn id="17" xr3:uid="{3F8972A1-C3B5-444E-AB51-7047C1E97489}" name="Profit" dataDxfId="2">
      <calculatedColumnFormula>Table1[[#This Row],[Revenue]]-Table1[[#This Row],[COGS]]</calculatedColumnFormula>
    </tableColumn>
    <tableColumn id="18" xr3:uid="{C18048F8-4717-4651-A3EE-D151AA723783}" name="Dates" dataDxfId="1">
      <calculatedColumnFormula>DATE(YEAR(TODAY()),MONTH(Table1[[#This Row],[Order Date]]),DAY(Table1[[#This Row],[Order Date]]))</calculatedColumnFormula>
    </tableColumn>
    <tableColumn id="20" xr3:uid="{01AF3FBD-5A02-4E08-BC15-9A8358990FA0}" name="month_no." dataDxfId="0">
      <calculatedColumnFormula>MONTH(Table1[[#This Row],[Ship 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627CC-9088-4652-A506-909144B4D675}">
  <dimension ref="A1:S500"/>
  <sheetViews>
    <sheetView topLeftCell="A2" workbookViewId="0">
      <selection sqref="A1:S500"/>
    </sheetView>
  </sheetViews>
  <sheetFormatPr defaultRowHeight="15.6" x14ac:dyDescent="0.3"/>
  <cols>
    <col min="6" max="6" width="10" customWidth="1"/>
    <col min="7" max="7" width="10.59765625" customWidth="1"/>
    <col min="8" max="8" width="11.3984375" customWidth="1"/>
    <col min="18" max="18" width="12" customWidth="1"/>
  </cols>
  <sheetData>
    <row r="1" spans="1:19" x14ac:dyDescent="0.3">
      <c r="A1" s="1" t="s">
        <v>0</v>
      </c>
      <c r="B1" s="1" t="s">
        <v>1</v>
      </c>
      <c r="C1" s="1" t="s">
        <v>2</v>
      </c>
      <c r="D1" s="1" t="s">
        <v>3</v>
      </c>
      <c r="E1" s="1" t="s">
        <v>4</v>
      </c>
      <c r="F1" s="1" t="s">
        <v>5</v>
      </c>
      <c r="G1" s="1" t="s">
        <v>6</v>
      </c>
      <c r="H1" s="1" t="s">
        <v>7</v>
      </c>
      <c r="I1" s="1" t="s">
        <v>8</v>
      </c>
      <c r="J1" s="1" t="s">
        <v>9</v>
      </c>
      <c r="K1" s="1" t="s">
        <v>10</v>
      </c>
      <c r="L1" s="2" t="s">
        <v>11</v>
      </c>
      <c r="M1" s="2" t="s">
        <v>12</v>
      </c>
      <c r="N1" s="2" t="s">
        <v>13</v>
      </c>
      <c r="O1" s="2" t="s">
        <v>14</v>
      </c>
      <c r="P1" s="2" t="s">
        <v>15</v>
      </c>
      <c r="Q1" s="2" t="s">
        <v>16</v>
      </c>
      <c r="R1" s="2" t="s">
        <v>17</v>
      </c>
      <c r="S1" s="2" t="s">
        <v>18</v>
      </c>
    </row>
    <row r="2" spans="1:19" x14ac:dyDescent="0.3">
      <c r="A2" s="3" t="s">
        <v>19</v>
      </c>
      <c r="B2" s="3" t="s">
        <v>20</v>
      </c>
      <c r="C2" s="3" t="s">
        <v>21</v>
      </c>
      <c r="D2" s="3" t="s">
        <v>22</v>
      </c>
      <c r="E2" s="3" t="s">
        <v>23</v>
      </c>
      <c r="F2" s="4">
        <v>41117</v>
      </c>
      <c r="G2" s="3">
        <v>443368995</v>
      </c>
      <c r="H2" s="4">
        <v>41118</v>
      </c>
      <c r="I2" s="3">
        <v>1593</v>
      </c>
      <c r="J2" s="3">
        <v>9.33</v>
      </c>
      <c r="K2" s="3">
        <v>6.92</v>
      </c>
      <c r="L2" t="str">
        <f>TEXT(Table1[[#This Row],[Order Date]],"mmm")</f>
        <v>Jul</v>
      </c>
      <c r="M2" t="str">
        <f>TEXT(Table1[[#This Row],[Order Date]],"yyyy")</f>
        <v>2012</v>
      </c>
      <c r="N2" t="str">
        <f>"Q"&amp;ROUNDUP(MONTH(Table1[[#This Row],[Order Date]])/3,0)</f>
        <v>Q3</v>
      </c>
      <c r="O2">
        <f>Table1[[#This Row],[Units Sold]]*Table1[[#This Row],[Unit Cost]]</f>
        <v>11023.56</v>
      </c>
      <c r="P2">
        <f>Table1[[#This Row],[Units Sold]]*Table1[[#This Row],[Unit Price]]</f>
        <v>14862.69</v>
      </c>
      <c r="Q2">
        <f>Table1[[#This Row],[Revenue]]-Table1[[#This Row],[COGS]]</f>
        <v>3839.130000000001</v>
      </c>
      <c r="R2" s="5">
        <f ca="1">DATE(YEAR(TODAY()),MONTH(Table1[[#This Row],[Order Date]]),DAY(Table1[[#This Row],[Order Date]]))</f>
        <v>45865</v>
      </c>
      <c r="S2" s="6">
        <f>MONTH(Table1[[#This Row],[Ship Date]])</f>
        <v>7</v>
      </c>
    </row>
    <row r="3" spans="1:19" x14ac:dyDescent="0.3">
      <c r="A3" s="7" t="s">
        <v>24</v>
      </c>
      <c r="B3" s="7" t="s">
        <v>25</v>
      </c>
      <c r="C3" s="7" t="s">
        <v>26</v>
      </c>
      <c r="D3" s="7" t="s">
        <v>27</v>
      </c>
      <c r="E3" s="7" t="s">
        <v>23</v>
      </c>
      <c r="F3" s="8">
        <v>41531</v>
      </c>
      <c r="G3" s="7">
        <v>667593514</v>
      </c>
      <c r="H3" s="8">
        <v>41566</v>
      </c>
      <c r="I3" s="7">
        <v>4611</v>
      </c>
      <c r="J3" s="7">
        <v>109.28</v>
      </c>
      <c r="K3" s="7">
        <v>35.840000000000003</v>
      </c>
      <c r="L3" t="str">
        <f>TEXT(Table1[[#This Row],[Order Date]],"mmm")</f>
        <v>Sep</v>
      </c>
      <c r="M3" t="str">
        <f>TEXT(Table1[[#This Row],[Order Date]],"yyyy")</f>
        <v>2013</v>
      </c>
      <c r="N3" t="str">
        <f>"Q"&amp;ROUNDUP(MONTH(Table1[[#This Row],[Order Date]])/3,0)</f>
        <v>Q3</v>
      </c>
      <c r="O3">
        <f>Table1[[#This Row],[Units Sold]]*Table1[[#This Row],[Unit Cost]]</f>
        <v>165258.24000000002</v>
      </c>
      <c r="P3">
        <f>Table1[[#This Row],[Units Sold]]*Table1[[#This Row],[Unit Price]]</f>
        <v>503890.08</v>
      </c>
      <c r="Q3">
        <f>Table1[[#This Row],[Revenue]]-Table1[[#This Row],[COGS]]</f>
        <v>338631.83999999997</v>
      </c>
      <c r="R3" s="5">
        <f ca="1">DATE(YEAR(TODAY()),MONTH(Table1[[#This Row],[Order Date]]),DAY(Table1[[#This Row],[Order Date]]))</f>
        <v>45914</v>
      </c>
      <c r="S3" s="6">
        <f>MONTH(Table1[[#This Row],[Ship Date]])</f>
        <v>10</v>
      </c>
    </row>
    <row r="4" spans="1:19" x14ac:dyDescent="0.3">
      <c r="A4" s="3" t="s">
        <v>28</v>
      </c>
      <c r="B4" s="3" t="s">
        <v>29</v>
      </c>
      <c r="C4" s="3" t="s">
        <v>30</v>
      </c>
      <c r="D4" s="3" t="s">
        <v>22</v>
      </c>
      <c r="E4" s="3" t="s">
        <v>23</v>
      </c>
      <c r="F4" s="4">
        <v>42139</v>
      </c>
      <c r="G4" s="3">
        <v>940995585</v>
      </c>
      <c r="H4" s="4">
        <v>42159</v>
      </c>
      <c r="I4" s="3">
        <v>360</v>
      </c>
      <c r="J4" s="3">
        <v>421.89</v>
      </c>
      <c r="K4" s="3">
        <v>364.69</v>
      </c>
      <c r="L4" t="str">
        <f>TEXT(Table1[[#This Row],[Order Date]],"mmm")</f>
        <v>May</v>
      </c>
      <c r="M4" t="str">
        <f>TEXT(Table1[[#This Row],[Order Date]],"yyyy")</f>
        <v>2015</v>
      </c>
      <c r="N4" t="str">
        <f>"Q"&amp;ROUNDUP(MONTH(Table1[[#This Row],[Order Date]])/3,0)</f>
        <v>Q2</v>
      </c>
      <c r="O4">
        <f>Table1[[#This Row],[Units Sold]]*Table1[[#This Row],[Unit Cost]]</f>
        <v>131288.4</v>
      </c>
      <c r="P4">
        <f>Table1[[#This Row],[Units Sold]]*Table1[[#This Row],[Unit Price]]</f>
        <v>151880.4</v>
      </c>
      <c r="Q4">
        <f>Table1[[#This Row],[Revenue]]-Table1[[#This Row],[COGS]]</f>
        <v>20592</v>
      </c>
      <c r="R4" s="5">
        <f ca="1">DATE(YEAR(TODAY()),MONTH(Table1[[#This Row],[Order Date]]),DAY(Table1[[#This Row],[Order Date]]))</f>
        <v>45792</v>
      </c>
      <c r="S4" s="6">
        <f>MONTH(Table1[[#This Row],[Ship Date]])</f>
        <v>6</v>
      </c>
    </row>
    <row r="5" spans="1:19" x14ac:dyDescent="0.3">
      <c r="A5" s="7" t="s">
        <v>19</v>
      </c>
      <c r="B5" s="7" t="s">
        <v>31</v>
      </c>
      <c r="C5" s="7" t="s">
        <v>26</v>
      </c>
      <c r="D5" s="7" t="s">
        <v>22</v>
      </c>
      <c r="E5" s="7" t="s">
        <v>32</v>
      </c>
      <c r="F5" s="8">
        <v>42872</v>
      </c>
      <c r="G5" s="7">
        <v>880811536</v>
      </c>
      <c r="H5" s="8">
        <v>42918</v>
      </c>
      <c r="I5" s="7">
        <v>562</v>
      </c>
      <c r="J5" s="7">
        <v>109.28</v>
      </c>
      <c r="K5" s="7">
        <v>35.840000000000003</v>
      </c>
      <c r="L5" t="str">
        <f>TEXT(Table1[[#This Row],[Order Date]],"mmm")</f>
        <v>May</v>
      </c>
      <c r="M5" t="str">
        <f>TEXT(Table1[[#This Row],[Order Date]],"yyyy")</f>
        <v>2017</v>
      </c>
      <c r="N5" t="str">
        <f>"Q"&amp;ROUNDUP(MONTH(Table1[[#This Row],[Order Date]])/3,0)</f>
        <v>Q2</v>
      </c>
      <c r="O5">
        <f>Table1[[#This Row],[Units Sold]]*Table1[[#This Row],[Unit Cost]]</f>
        <v>20142.080000000002</v>
      </c>
      <c r="P5">
        <f>Table1[[#This Row],[Units Sold]]*Table1[[#This Row],[Unit Price]]</f>
        <v>61415.360000000001</v>
      </c>
      <c r="Q5">
        <f>Table1[[#This Row],[Revenue]]-Table1[[#This Row],[COGS]]</f>
        <v>41273.279999999999</v>
      </c>
      <c r="R5" s="5">
        <f ca="1">DATE(YEAR(TODAY()),MONTH(Table1[[#This Row],[Order Date]]),DAY(Table1[[#This Row],[Order Date]]))</f>
        <v>45794</v>
      </c>
      <c r="S5" s="6">
        <f>MONTH(Table1[[#This Row],[Ship Date]])</f>
        <v>7</v>
      </c>
    </row>
    <row r="6" spans="1:19" x14ac:dyDescent="0.3">
      <c r="A6" s="3" t="s">
        <v>33</v>
      </c>
      <c r="B6" s="3" t="s">
        <v>34</v>
      </c>
      <c r="C6" s="3" t="s">
        <v>35</v>
      </c>
      <c r="D6" s="3" t="s">
        <v>22</v>
      </c>
      <c r="E6" s="3" t="s">
        <v>36</v>
      </c>
      <c r="F6" s="4">
        <v>42669</v>
      </c>
      <c r="G6" s="3">
        <v>174590194</v>
      </c>
      <c r="H6" s="4">
        <v>42708</v>
      </c>
      <c r="I6" s="3">
        <v>3973</v>
      </c>
      <c r="J6" s="3">
        <v>47.45</v>
      </c>
      <c r="K6" s="3">
        <v>31.79</v>
      </c>
      <c r="L6" t="str">
        <f>TEXT(Table1[[#This Row],[Order Date]],"mmm")</f>
        <v>Oct</v>
      </c>
      <c r="M6" t="str">
        <f>TEXT(Table1[[#This Row],[Order Date]],"yyyy")</f>
        <v>2016</v>
      </c>
      <c r="N6" t="str">
        <f>"Q"&amp;ROUNDUP(MONTH(Table1[[#This Row],[Order Date]])/3,0)</f>
        <v>Q4</v>
      </c>
      <c r="O6">
        <f>Table1[[#This Row],[Units Sold]]*Table1[[#This Row],[Unit Cost]]</f>
        <v>126301.67</v>
      </c>
      <c r="P6">
        <f>Table1[[#This Row],[Units Sold]]*Table1[[#This Row],[Unit Price]]</f>
        <v>188518.85</v>
      </c>
      <c r="Q6">
        <f>Table1[[#This Row],[Revenue]]-Table1[[#This Row],[COGS]]</f>
        <v>62217.180000000008</v>
      </c>
      <c r="R6" s="5">
        <f ca="1">DATE(YEAR(TODAY()),MONTH(Table1[[#This Row],[Order Date]]),DAY(Table1[[#This Row],[Order Date]]))</f>
        <v>45956</v>
      </c>
      <c r="S6" s="6">
        <f>MONTH(Table1[[#This Row],[Ship Date]])</f>
        <v>12</v>
      </c>
    </row>
    <row r="7" spans="1:19" x14ac:dyDescent="0.3">
      <c r="A7" s="7" t="s">
        <v>37</v>
      </c>
      <c r="B7" s="7" t="s">
        <v>38</v>
      </c>
      <c r="C7" s="7" t="s">
        <v>21</v>
      </c>
      <c r="D7" s="7" t="s">
        <v>27</v>
      </c>
      <c r="E7" s="7" t="s">
        <v>36</v>
      </c>
      <c r="F7" s="8">
        <v>40854</v>
      </c>
      <c r="G7" s="7">
        <v>830192887</v>
      </c>
      <c r="H7" s="8">
        <v>40895</v>
      </c>
      <c r="I7" s="7">
        <v>1379</v>
      </c>
      <c r="J7" s="7">
        <v>9.33</v>
      </c>
      <c r="K7" s="7">
        <v>6.92</v>
      </c>
      <c r="L7" t="str">
        <f>TEXT(Table1[[#This Row],[Order Date]],"mmm")</f>
        <v>Nov</v>
      </c>
      <c r="M7" t="str">
        <f>TEXT(Table1[[#This Row],[Order Date]],"yyyy")</f>
        <v>2011</v>
      </c>
      <c r="N7" t="str">
        <f>"Q"&amp;ROUNDUP(MONTH(Table1[[#This Row],[Order Date]])/3,0)</f>
        <v>Q4</v>
      </c>
      <c r="O7">
        <f>Table1[[#This Row],[Units Sold]]*Table1[[#This Row],[Unit Cost]]</f>
        <v>9542.68</v>
      </c>
      <c r="P7">
        <f>Table1[[#This Row],[Units Sold]]*Table1[[#This Row],[Unit Price]]</f>
        <v>12866.07</v>
      </c>
      <c r="Q7">
        <f>Table1[[#This Row],[Revenue]]-Table1[[#This Row],[COGS]]</f>
        <v>3323.3899999999994</v>
      </c>
      <c r="R7" s="5">
        <f ca="1">DATE(YEAR(TODAY()),MONTH(Table1[[#This Row],[Order Date]]),DAY(Table1[[#This Row],[Order Date]]))</f>
        <v>45968</v>
      </c>
      <c r="S7" s="6">
        <f>MONTH(Table1[[#This Row],[Ship Date]])</f>
        <v>12</v>
      </c>
    </row>
    <row r="8" spans="1:19" x14ac:dyDescent="0.3">
      <c r="A8" s="3" t="s">
        <v>19</v>
      </c>
      <c r="B8" s="3" t="s">
        <v>39</v>
      </c>
      <c r="C8" s="3" t="s">
        <v>35</v>
      </c>
      <c r="D8" s="3" t="s">
        <v>27</v>
      </c>
      <c r="E8" s="3" t="s">
        <v>23</v>
      </c>
      <c r="F8" s="4">
        <v>41292</v>
      </c>
      <c r="G8" s="3">
        <v>425793445</v>
      </c>
      <c r="H8" s="4">
        <v>41321</v>
      </c>
      <c r="I8" s="3">
        <v>597</v>
      </c>
      <c r="J8" s="3">
        <v>47.45</v>
      </c>
      <c r="K8" s="3">
        <v>31.79</v>
      </c>
      <c r="L8" t="str">
        <f>TEXT(Table1[[#This Row],[Order Date]],"mmm")</f>
        <v>Jan</v>
      </c>
      <c r="M8" t="str">
        <f>TEXT(Table1[[#This Row],[Order Date]],"yyyy")</f>
        <v>2013</v>
      </c>
      <c r="N8" t="str">
        <f>"Q"&amp;ROUNDUP(MONTH(Table1[[#This Row],[Order Date]])/3,0)</f>
        <v>Q1</v>
      </c>
      <c r="O8">
        <f>Table1[[#This Row],[Units Sold]]*Table1[[#This Row],[Unit Cost]]</f>
        <v>18978.63</v>
      </c>
      <c r="P8">
        <f>Table1[[#This Row],[Units Sold]]*Table1[[#This Row],[Unit Price]]</f>
        <v>28327.65</v>
      </c>
      <c r="Q8">
        <f>Table1[[#This Row],[Revenue]]-Table1[[#This Row],[COGS]]</f>
        <v>9349.02</v>
      </c>
      <c r="R8" s="5">
        <f ca="1">DATE(YEAR(TODAY()),MONTH(Table1[[#This Row],[Order Date]]),DAY(Table1[[#This Row],[Order Date]]))</f>
        <v>45675</v>
      </c>
      <c r="S8" s="6">
        <f>MONTH(Table1[[#This Row],[Ship Date]])</f>
        <v>2</v>
      </c>
    </row>
    <row r="9" spans="1:19" x14ac:dyDescent="0.3">
      <c r="A9" s="7" t="s">
        <v>19</v>
      </c>
      <c r="B9" s="7" t="s">
        <v>40</v>
      </c>
      <c r="C9" s="7" t="s">
        <v>35</v>
      </c>
      <c r="D9" s="7" t="s">
        <v>27</v>
      </c>
      <c r="E9" s="7" t="s">
        <v>36</v>
      </c>
      <c r="F9" s="8">
        <v>42704</v>
      </c>
      <c r="G9" s="7">
        <v>659878194</v>
      </c>
      <c r="H9" s="8">
        <v>42751</v>
      </c>
      <c r="I9" s="7">
        <v>1476</v>
      </c>
      <c r="J9" s="7">
        <v>47.45</v>
      </c>
      <c r="K9" s="7">
        <v>31.79</v>
      </c>
      <c r="L9" t="str">
        <f>TEXT(Table1[[#This Row],[Order Date]],"mmm")</f>
        <v>Nov</v>
      </c>
      <c r="M9" t="str">
        <f>TEXT(Table1[[#This Row],[Order Date]],"yyyy")</f>
        <v>2016</v>
      </c>
      <c r="N9" t="str">
        <f>"Q"&amp;ROUNDUP(MONTH(Table1[[#This Row],[Order Date]])/3,0)</f>
        <v>Q4</v>
      </c>
      <c r="O9">
        <f>Table1[[#This Row],[Units Sold]]*Table1[[#This Row],[Unit Cost]]</f>
        <v>46922.04</v>
      </c>
      <c r="P9">
        <f>Table1[[#This Row],[Units Sold]]*Table1[[#This Row],[Unit Price]]</f>
        <v>70036.2</v>
      </c>
      <c r="Q9">
        <f>Table1[[#This Row],[Revenue]]-Table1[[#This Row],[COGS]]</f>
        <v>23114.159999999996</v>
      </c>
      <c r="R9" s="5">
        <f ca="1">DATE(YEAR(TODAY()),MONTH(Table1[[#This Row],[Order Date]]),DAY(Table1[[#This Row],[Order Date]]))</f>
        <v>45991</v>
      </c>
      <c r="S9" s="6">
        <f>MONTH(Table1[[#This Row],[Ship Date]])</f>
        <v>1</v>
      </c>
    </row>
    <row r="10" spans="1:19" x14ac:dyDescent="0.3">
      <c r="A10" s="3" t="s">
        <v>19</v>
      </c>
      <c r="B10" s="3" t="s">
        <v>41</v>
      </c>
      <c r="C10" s="3" t="s">
        <v>42</v>
      </c>
      <c r="D10" s="3" t="s">
        <v>27</v>
      </c>
      <c r="E10" s="3" t="s">
        <v>36</v>
      </c>
      <c r="F10" s="4">
        <v>42817</v>
      </c>
      <c r="G10" s="3">
        <v>601245963</v>
      </c>
      <c r="H10" s="4">
        <v>42840</v>
      </c>
      <c r="I10" s="3">
        <v>896</v>
      </c>
      <c r="J10" s="3">
        <v>651.21</v>
      </c>
      <c r="K10" s="3">
        <v>524.96</v>
      </c>
      <c r="L10" t="str">
        <f>TEXT(Table1[[#This Row],[Order Date]],"mmm")</f>
        <v>Mar</v>
      </c>
      <c r="M10" t="str">
        <f>TEXT(Table1[[#This Row],[Order Date]],"yyyy")</f>
        <v>2017</v>
      </c>
      <c r="N10" t="str">
        <f>"Q"&amp;ROUNDUP(MONTH(Table1[[#This Row],[Order Date]])/3,0)</f>
        <v>Q1</v>
      </c>
      <c r="O10">
        <f>Table1[[#This Row],[Units Sold]]*Table1[[#This Row],[Unit Cost]]</f>
        <v>470364.16000000003</v>
      </c>
      <c r="P10">
        <f>Table1[[#This Row],[Units Sold]]*Table1[[#This Row],[Unit Price]]</f>
        <v>583484.16000000003</v>
      </c>
      <c r="Q10">
        <f>Table1[[#This Row],[Revenue]]-Table1[[#This Row],[COGS]]</f>
        <v>113120</v>
      </c>
      <c r="R10" s="5">
        <f ca="1">DATE(YEAR(TODAY()),MONTH(Table1[[#This Row],[Order Date]]),DAY(Table1[[#This Row],[Order Date]]))</f>
        <v>45739</v>
      </c>
      <c r="S10" s="6">
        <f>MONTH(Table1[[#This Row],[Ship Date]])</f>
        <v>4</v>
      </c>
    </row>
    <row r="11" spans="1:19" x14ac:dyDescent="0.3">
      <c r="A11" s="7" t="s">
        <v>19</v>
      </c>
      <c r="B11" s="7" t="s">
        <v>40</v>
      </c>
      <c r="C11" s="7" t="s">
        <v>43</v>
      </c>
      <c r="D11" s="7" t="s">
        <v>22</v>
      </c>
      <c r="E11" s="7" t="s">
        <v>36</v>
      </c>
      <c r="F11" s="8">
        <v>42513</v>
      </c>
      <c r="G11" s="7">
        <v>739008080</v>
      </c>
      <c r="H11" s="8">
        <v>42514</v>
      </c>
      <c r="I11" s="7">
        <v>7768</v>
      </c>
      <c r="J11" s="7">
        <v>437.2</v>
      </c>
      <c r="K11" s="7">
        <v>263.33</v>
      </c>
      <c r="L11" t="str">
        <f>TEXT(Table1[[#This Row],[Order Date]],"mmm")</f>
        <v>May</v>
      </c>
      <c r="M11" t="str">
        <f>TEXT(Table1[[#This Row],[Order Date]],"yyyy")</f>
        <v>2016</v>
      </c>
      <c r="N11" t="str">
        <f>"Q"&amp;ROUNDUP(MONTH(Table1[[#This Row],[Order Date]])/3,0)</f>
        <v>Q2</v>
      </c>
      <c r="O11">
        <f>Table1[[#This Row],[Units Sold]]*Table1[[#This Row],[Unit Cost]]</f>
        <v>2045547.44</v>
      </c>
      <c r="P11">
        <f>Table1[[#This Row],[Units Sold]]*Table1[[#This Row],[Unit Price]]</f>
        <v>3396169.6</v>
      </c>
      <c r="Q11">
        <f>Table1[[#This Row],[Revenue]]-Table1[[#This Row],[COGS]]</f>
        <v>1350622.1600000001</v>
      </c>
      <c r="R11" s="5">
        <f ca="1">DATE(YEAR(TODAY()),MONTH(Table1[[#This Row],[Order Date]]),DAY(Table1[[#This Row],[Order Date]]))</f>
        <v>45800</v>
      </c>
      <c r="S11" s="6">
        <f>MONTH(Table1[[#This Row],[Ship Date]])</f>
        <v>5</v>
      </c>
    </row>
    <row r="12" spans="1:19" x14ac:dyDescent="0.3">
      <c r="A12" s="3" t="s">
        <v>37</v>
      </c>
      <c r="B12" s="3" t="s">
        <v>44</v>
      </c>
      <c r="C12" s="3" t="s">
        <v>21</v>
      </c>
      <c r="D12" s="3" t="s">
        <v>22</v>
      </c>
      <c r="E12" s="3" t="s">
        <v>23</v>
      </c>
      <c r="F12" s="4">
        <v>41679</v>
      </c>
      <c r="G12" s="3">
        <v>732588374</v>
      </c>
      <c r="H12" s="4">
        <v>41693</v>
      </c>
      <c r="I12" s="3">
        <v>8034</v>
      </c>
      <c r="J12" s="3">
        <v>9.33</v>
      </c>
      <c r="K12" s="3">
        <v>6.92</v>
      </c>
      <c r="L12" t="str">
        <f>TEXT(Table1[[#This Row],[Order Date]],"mmm")</f>
        <v>Feb</v>
      </c>
      <c r="M12" t="str">
        <f>TEXT(Table1[[#This Row],[Order Date]],"yyyy")</f>
        <v>2014</v>
      </c>
      <c r="N12" t="str">
        <f>"Q"&amp;ROUNDUP(MONTH(Table1[[#This Row],[Order Date]])/3,0)</f>
        <v>Q1</v>
      </c>
      <c r="O12">
        <f>Table1[[#This Row],[Units Sold]]*Table1[[#This Row],[Unit Cost]]</f>
        <v>55595.28</v>
      </c>
      <c r="P12">
        <f>Table1[[#This Row],[Units Sold]]*Table1[[#This Row],[Unit Price]]</f>
        <v>74957.22</v>
      </c>
      <c r="Q12">
        <f>Table1[[#This Row],[Revenue]]-Table1[[#This Row],[COGS]]</f>
        <v>19361.940000000002</v>
      </c>
      <c r="R12" s="5">
        <f ca="1">DATE(YEAR(TODAY()),MONTH(Table1[[#This Row],[Order Date]]),DAY(Table1[[#This Row],[Order Date]]))</f>
        <v>45697</v>
      </c>
      <c r="S12" s="6">
        <f>MONTH(Table1[[#This Row],[Ship Date]])</f>
        <v>2</v>
      </c>
    </row>
    <row r="13" spans="1:19" x14ac:dyDescent="0.3">
      <c r="A13" s="7" t="s">
        <v>24</v>
      </c>
      <c r="B13" s="7" t="s">
        <v>45</v>
      </c>
      <c r="C13" s="7" t="s">
        <v>43</v>
      </c>
      <c r="D13" s="7" t="s">
        <v>27</v>
      </c>
      <c r="E13" s="7" t="s">
        <v>23</v>
      </c>
      <c r="F13" s="8">
        <v>40592</v>
      </c>
      <c r="G13" s="7">
        <v>761723172</v>
      </c>
      <c r="H13" s="8">
        <v>40598</v>
      </c>
      <c r="I13" s="7">
        <v>9669</v>
      </c>
      <c r="J13" s="7">
        <v>437.2</v>
      </c>
      <c r="K13" s="7">
        <v>263.33</v>
      </c>
      <c r="L13" t="str">
        <f>TEXT(Table1[[#This Row],[Order Date]],"mmm")</f>
        <v>Feb</v>
      </c>
      <c r="M13" t="str">
        <f>TEXT(Table1[[#This Row],[Order Date]],"yyyy")</f>
        <v>2011</v>
      </c>
      <c r="N13" t="str">
        <f>"Q"&amp;ROUNDUP(MONTH(Table1[[#This Row],[Order Date]])/3,0)</f>
        <v>Q1</v>
      </c>
      <c r="O13">
        <f>Table1[[#This Row],[Units Sold]]*Table1[[#This Row],[Unit Cost]]</f>
        <v>2546137.77</v>
      </c>
      <c r="P13">
        <f>Table1[[#This Row],[Units Sold]]*Table1[[#This Row],[Unit Price]]</f>
        <v>4227286.8</v>
      </c>
      <c r="Q13">
        <f>Table1[[#This Row],[Revenue]]-Table1[[#This Row],[COGS]]</f>
        <v>1681149.0299999998</v>
      </c>
      <c r="R13" s="5">
        <f ca="1">DATE(YEAR(TODAY()),MONTH(Table1[[#This Row],[Order Date]]),DAY(Table1[[#This Row],[Order Date]]))</f>
        <v>45706</v>
      </c>
      <c r="S13" s="6">
        <f>MONTH(Table1[[#This Row],[Ship Date]])</f>
        <v>2</v>
      </c>
    </row>
    <row r="14" spans="1:19" x14ac:dyDescent="0.3">
      <c r="A14" s="3" t="s">
        <v>37</v>
      </c>
      <c r="B14" s="3" t="s">
        <v>46</v>
      </c>
      <c r="C14" s="3" t="s">
        <v>47</v>
      </c>
      <c r="D14" s="3" t="s">
        <v>27</v>
      </c>
      <c r="E14" s="3" t="s">
        <v>48</v>
      </c>
      <c r="F14" s="4">
        <v>41302</v>
      </c>
      <c r="G14" s="3">
        <v>176461303</v>
      </c>
      <c r="H14" s="4">
        <v>41312</v>
      </c>
      <c r="I14" s="3">
        <v>7676</v>
      </c>
      <c r="J14" s="3">
        <v>152.58000000000001</v>
      </c>
      <c r="K14" s="3">
        <v>97.44</v>
      </c>
      <c r="L14" t="str">
        <f>TEXT(Table1[[#This Row],[Order Date]],"mmm")</f>
        <v>Jan</v>
      </c>
      <c r="M14" t="str">
        <f>TEXT(Table1[[#This Row],[Order Date]],"yyyy")</f>
        <v>2013</v>
      </c>
      <c r="N14" t="str">
        <f>"Q"&amp;ROUNDUP(MONTH(Table1[[#This Row],[Order Date]])/3,0)</f>
        <v>Q1</v>
      </c>
      <c r="O14">
        <f>Table1[[#This Row],[Units Sold]]*Table1[[#This Row],[Unit Cost]]</f>
        <v>747949.44</v>
      </c>
      <c r="P14">
        <f>Table1[[#This Row],[Units Sold]]*Table1[[#This Row],[Unit Price]]</f>
        <v>1171204.08</v>
      </c>
      <c r="Q14">
        <f>Table1[[#This Row],[Revenue]]-Table1[[#This Row],[COGS]]</f>
        <v>423254.64000000013</v>
      </c>
      <c r="R14" s="5">
        <f ca="1">DATE(YEAR(TODAY()),MONTH(Table1[[#This Row],[Order Date]]),DAY(Table1[[#This Row],[Order Date]]))</f>
        <v>45685</v>
      </c>
      <c r="S14" s="6">
        <f>MONTH(Table1[[#This Row],[Ship Date]])</f>
        <v>2</v>
      </c>
    </row>
    <row r="15" spans="1:19" x14ac:dyDescent="0.3">
      <c r="A15" s="7" t="s">
        <v>28</v>
      </c>
      <c r="B15" s="7" t="s">
        <v>29</v>
      </c>
      <c r="C15" s="7" t="s">
        <v>26</v>
      </c>
      <c r="D15" s="7" t="s">
        <v>22</v>
      </c>
      <c r="E15" s="7" t="s">
        <v>36</v>
      </c>
      <c r="F15" s="8">
        <v>40714</v>
      </c>
      <c r="G15" s="7">
        <v>647164094</v>
      </c>
      <c r="H15" s="8">
        <v>40738</v>
      </c>
      <c r="I15" s="7">
        <v>9092</v>
      </c>
      <c r="J15" s="7">
        <v>109.28</v>
      </c>
      <c r="K15" s="7">
        <v>35.840000000000003</v>
      </c>
      <c r="L15" t="str">
        <f>TEXT(Table1[[#This Row],[Order Date]],"mmm")</f>
        <v>Jun</v>
      </c>
      <c r="M15" t="str">
        <f>TEXT(Table1[[#This Row],[Order Date]],"yyyy")</f>
        <v>2011</v>
      </c>
      <c r="N15" t="str">
        <f>"Q"&amp;ROUNDUP(MONTH(Table1[[#This Row],[Order Date]])/3,0)</f>
        <v>Q2</v>
      </c>
      <c r="O15">
        <f>Table1[[#This Row],[Units Sold]]*Table1[[#This Row],[Unit Cost]]</f>
        <v>325857.28000000003</v>
      </c>
      <c r="P15">
        <f>Table1[[#This Row],[Units Sold]]*Table1[[#This Row],[Unit Price]]</f>
        <v>993573.76</v>
      </c>
      <c r="Q15">
        <f>Table1[[#This Row],[Revenue]]-Table1[[#This Row],[COGS]]</f>
        <v>667716.48</v>
      </c>
      <c r="R15" s="5">
        <f ca="1">DATE(YEAR(TODAY()),MONTH(Table1[[#This Row],[Order Date]]),DAY(Table1[[#This Row],[Order Date]]))</f>
        <v>45828</v>
      </c>
      <c r="S15" s="6">
        <f>MONTH(Table1[[#This Row],[Ship Date]])</f>
        <v>7</v>
      </c>
    </row>
    <row r="16" spans="1:19" x14ac:dyDescent="0.3">
      <c r="A16" s="3" t="s">
        <v>37</v>
      </c>
      <c r="B16" s="3" t="s">
        <v>49</v>
      </c>
      <c r="C16" s="3" t="s">
        <v>50</v>
      </c>
      <c r="D16" s="3" t="s">
        <v>27</v>
      </c>
      <c r="E16" s="3" t="s">
        <v>23</v>
      </c>
      <c r="F16" s="4">
        <v>40272</v>
      </c>
      <c r="G16" s="3">
        <v>314505374</v>
      </c>
      <c r="H16" s="4">
        <v>40304</v>
      </c>
      <c r="I16" s="3">
        <v>7984</v>
      </c>
      <c r="J16" s="3">
        <v>81.73</v>
      </c>
      <c r="K16" s="3">
        <v>56.67</v>
      </c>
      <c r="L16" t="str">
        <f>TEXT(Table1[[#This Row],[Order Date]],"mmm")</f>
        <v>Apr</v>
      </c>
      <c r="M16" t="str">
        <f>TEXT(Table1[[#This Row],[Order Date]],"yyyy")</f>
        <v>2010</v>
      </c>
      <c r="N16" t="str">
        <f>"Q"&amp;ROUNDUP(MONTH(Table1[[#This Row],[Order Date]])/3,0)</f>
        <v>Q2</v>
      </c>
      <c r="O16">
        <f>Table1[[#This Row],[Units Sold]]*Table1[[#This Row],[Unit Cost]]</f>
        <v>452453.28</v>
      </c>
      <c r="P16">
        <f>Table1[[#This Row],[Units Sold]]*Table1[[#This Row],[Unit Price]]</f>
        <v>652532.32000000007</v>
      </c>
      <c r="Q16">
        <f>Table1[[#This Row],[Revenue]]-Table1[[#This Row],[COGS]]</f>
        <v>200079.04000000004</v>
      </c>
      <c r="R16" s="5">
        <f ca="1">DATE(YEAR(TODAY()),MONTH(Table1[[#This Row],[Order Date]]),DAY(Table1[[#This Row],[Order Date]]))</f>
        <v>45751</v>
      </c>
      <c r="S16" s="6">
        <f>MONTH(Table1[[#This Row],[Ship Date]])</f>
        <v>5</v>
      </c>
    </row>
    <row r="17" spans="1:19" x14ac:dyDescent="0.3">
      <c r="A17" s="7" t="s">
        <v>19</v>
      </c>
      <c r="B17" s="7" t="s">
        <v>51</v>
      </c>
      <c r="C17" s="7" t="s">
        <v>50</v>
      </c>
      <c r="D17" s="7" t="s">
        <v>27</v>
      </c>
      <c r="E17" s="7" t="s">
        <v>23</v>
      </c>
      <c r="F17" s="8">
        <v>41809</v>
      </c>
      <c r="G17" s="7">
        <v>539471471</v>
      </c>
      <c r="H17" s="8">
        <v>41841</v>
      </c>
      <c r="I17" s="7">
        <v>451</v>
      </c>
      <c r="J17" s="7">
        <v>81.73</v>
      </c>
      <c r="K17" s="7">
        <v>56.67</v>
      </c>
      <c r="L17" t="str">
        <f>TEXT(Table1[[#This Row],[Order Date]],"mmm")</f>
        <v>Jun</v>
      </c>
      <c r="M17" t="str">
        <f>TEXT(Table1[[#This Row],[Order Date]],"yyyy")</f>
        <v>2014</v>
      </c>
      <c r="N17" t="str">
        <f>"Q"&amp;ROUNDUP(MONTH(Table1[[#This Row],[Order Date]])/3,0)</f>
        <v>Q2</v>
      </c>
      <c r="O17">
        <f>Table1[[#This Row],[Units Sold]]*Table1[[#This Row],[Unit Cost]]</f>
        <v>25558.170000000002</v>
      </c>
      <c r="P17">
        <f>Table1[[#This Row],[Units Sold]]*Table1[[#This Row],[Unit Price]]</f>
        <v>36860.230000000003</v>
      </c>
      <c r="Q17">
        <f>Table1[[#This Row],[Revenue]]-Table1[[#This Row],[COGS]]</f>
        <v>11302.060000000001</v>
      </c>
      <c r="R17" s="5">
        <f ca="1">DATE(YEAR(TODAY()),MONTH(Table1[[#This Row],[Order Date]]),DAY(Table1[[#This Row],[Order Date]]))</f>
        <v>45827</v>
      </c>
      <c r="S17" s="6">
        <f>MONTH(Table1[[#This Row],[Ship Date]])</f>
        <v>7</v>
      </c>
    </row>
    <row r="18" spans="1:19" x14ac:dyDescent="0.3">
      <c r="A18" s="3" t="s">
        <v>19</v>
      </c>
      <c r="B18" s="3" t="s">
        <v>52</v>
      </c>
      <c r="C18" s="3" t="s">
        <v>42</v>
      </c>
      <c r="D18" s="3" t="s">
        <v>22</v>
      </c>
      <c r="E18" s="3" t="s">
        <v>48</v>
      </c>
      <c r="F18" s="4">
        <v>40630</v>
      </c>
      <c r="G18" s="3">
        <v>953361213</v>
      </c>
      <c r="H18" s="4">
        <v>40641</v>
      </c>
      <c r="I18" s="3">
        <v>9623</v>
      </c>
      <c r="J18" s="3">
        <v>651.21</v>
      </c>
      <c r="K18" s="3">
        <v>524.96</v>
      </c>
      <c r="L18" t="str">
        <f>TEXT(Table1[[#This Row],[Order Date]],"mmm")</f>
        <v>Mar</v>
      </c>
      <c r="M18" t="str">
        <f>TEXT(Table1[[#This Row],[Order Date]],"yyyy")</f>
        <v>2011</v>
      </c>
      <c r="N18" t="str">
        <f>"Q"&amp;ROUNDUP(MONTH(Table1[[#This Row],[Order Date]])/3,0)</f>
        <v>Q1</v>
      </c>
      <c r="O18">
        <f>Table1[[#This Row],[Units Sold]]*Table1[[#This Row],[Unit Cost]]</f>
        <v>5051690.08</v>
      </c>
      <c r="P18">
        <f>Table1[[#This Row],[Units Sold]]*Table1[[#This Row],[Unit Price]]</f>
        <v>6266593.8300000001</v>
      </c>
      <c r="Q18">
        <f>Table1[[#This Row],[Revenue]]-Table1[[#This Row],[COGS]]</f>
        <v>1214903.75</v>
      </c>
      <c r="R18" s="5">
        <f ca="1">DATE(YEAR(TODAY()),MONTH(Table1[[#This Row],[Order Date]]),DAY(Table1[[#This Row],[Order Date]]))</f>
        <v>45744</v>
      </c>
      <c r="S18" s="6">
        <f>MONTH(Table1[[#This Row],[Ship Date]])</f>
        <v>4</v>
      </c>
    </row>
    <row r="19" spans="1:19" x14ac:dyDescent="0.3">
      <c r="A19" s="7" t="s">
        <v>19</v>
      </c>
      <c r="B19" s="7" t="s">
        <v>53</v>
      </c>
      <c r="C19" s="7" t="s">
        <v>43</v>
      </c>
      <c r="D19" s="7" t="s">
        <v>27</v>
      </c>
      <c r="E19" s="7" t="s">
        <v>23</v>
      </c>
      <c r="F19" s="8">
        <v>40731</v>
      </c>
      <c r="G19" s="7">
        <v>807785928</v>
      </c>
      <c r="H19" s="8">
        <v>40749</v>
      </c>
      <c r="I19" s="7">
        <v>662</v>
      </c>
      <c r="J19" s="7">
        <v>437.2</v>
      </c>
      <c r="K19" s="7">
        <v>263.33</v>
      </c>
      <c r="L19" t="str">
        <f>TEXT(Table1[[#This Row],[Order Date]],"mmm")</f>
        <v>Jul</v>
      </c>
      <c r="M19" t="str">
        <f>TEXT(Table1[[#This Row],[Order Date]],"yyyy")</f>
        <v>2011</v>
      </c>
      <c r="N19" t="str">
        <f>"Q"&amp;ROUNDUP(MONTH(Table1[[#This Row],[Order Date]])/3,0)</f>
        <v>Q3</v>
      </c>
      <c r="O19">
        <f>Table1[[#This Row],[Units Sold]]*Table1[[#This Row],[Unit Cost]]</f>
        <v>174324.46</v>
      </c>
      <c r="P19">
        <f>Table1[[#This Row],[Units Sold]]*Table1[[#This Row],[Unit Price]]</f>
        <v>289426.39999999997</v>
      </c>
      <c r="Q19">
        <f>Table1[[#This Row],[Revenue]]-Table1[[#This Row],[COGS]]</f>
        <v>115101.93999999997</v>
      </c>
      <c r="R19" s="5">
        <f ca="1">DATE(YEAR(TODAY()),MONTH(Table1[[#This Row],[Order Date]]),DAY(Table1[[#This Row],[Order Date]]))</f>
        <v>45845</v>
      </c>
      <c r="S19" s="6">
        <f>MONTH(Table1[[#This Row],[Ship Date]])</f>
        <v>7</v>
      </c>
    </row>
    <row r="20" spans="1:19" x14ac:dyDescent="0.3">
      <c r="A20" s="3" t="s">
        <v>33</v>
      </c>
      <c r="B20" s="3" t="s">
        <v>54</v>
      </c>
      <c r="C20" s="3" t="s">
        <v>43</v>
      </c>
      <c r="D20" s="3" t="s">
        <v>27</v>
      </c>
      <c r="E20" s="3" t="s">
        <v>23</v>
      </c>
      <c r="F20" s="4">
        <v>42345</v>
      </c>
      <c r="G20" s="3">
        <v>324669444</v>
      </c>
      <c r="H20" s="4">
        <v>42387</v>
      </c>
      <c r="I20" s="3">
        <v>5758</v>
      </c>
      <c r="J20" s="3">
        <v>437.2</v>
      </c>
      <c r="K20" s="3">
        <v>263.33</v>
      </c>
      <c r="L20" t="str">
        <f>TEXT(Table1[[#This Row],[Order Date]],"mmm")</f>
        <v>Dec</v>
      </c>
      <c r="M20" t="str">
        <f>TEXT(Table1[[#This Row],[Order Date]],"yyyy")</f>
        <v>2015</v>
      </c>
      <c r="N20" t="str">
        <f>"Q"&amp;ROUNDUP(MONTH(Table1[[#This Row],[Order Date]])/3,0)</f>
        <v>Q4</v>
      </c>
      <c r="O20">
        <f>Table1[[#This Row],[Units Sold]]*Table1[[#This Row],[Unit Cost]]</f>
        <v>1516254.14</v>
      </c>
      <c r="P20">
        <f>Table1[[#This Row],[Units Sold]]*Table1[[#This Row],[Unit Price]]</f>
        <v>2517397.6</v>
      </c>
      <c r="Q20">
        <f>Table1[[#This Row],[Revenue]]-Table1[[#This Row],[COGS]]</f>
        <v>1001143.4600000002</v>
      </c>
      <c r="R20" s="5">
        <f ca="1">DATE(YEAR(TODAY()),MONTH(Table1[[#This Row],[Order Date]]),DAY(Table1[[#This Row],[Order Date]]))</f>
        <v>45998</v>
      </c>
      <c r="S20" s="6">
        <f>MONTH(Table1[[#This Row],[Ship Date]])</f>
        <v>1</v>
      </c>
    </row>
    <row r="21" spans="1:19" x14ac:dyDescent="0.3">
      <c r="A21" s="7" t="s">
        <v>55</v>
      </c>
      <c r="B21" s="7" t="s">
        <v>56</v>
      </c>
      <c r="C21" s="7" t="s">
        <v>50</v>
      </c>
      <c r="D21" s="7" t="s">
        <v>27</v>
      </c>
      <c r="E21" s="7" t="s">
        <v>48</v>
      </c>
      <c r="F21" s="8">
        <v>40562</v>
      </c>
      <c r="G21" s="7">
        <v>246248090</v>
      </c>
      <c r="H21" s="8">
        <v>40595</v>
      </c>
      <c r="I21" s="7">
        <v>9137</v>
      </c>
      <c r="J21" s="7">
        <v>81.73</v>
      </c>
      <c r="K21" s="7">
        <v>56.67</v>
      </c>
      <c r="L21" t="str">
        <f>TEXT(Table1[[#This Row],[Order Date]],"mmm")</f>
        <v>Jan</v>
      </c>
      <c r="M21" t="str">
        <f>TEXT(Table1[[#This Row],[Order Date]],"yyyy")</f>
        <v>2011</v>
      </c>
      <c r="N21" t="str">
        <f>"Q"&amp;ROUNDUP(MONTH(Table1[[#This Row],[Order Date]])/3,0)</f>
        <v>Q1</v>
      </c>
      <c r="O21">
        <f>Table1[[#This Row],[Units Sold]]*Table1[[#This Row],[Unit Cost]]</f>
        <v>517793.79000000004</v>
      </c>
      <c r="P21">
        <f>Table1[[#This Row],[Units Sold]]*Table1[[#This Row],[Unit Price]]</f>
        <v>746767.01</v>
      </c>
      <c r="Q21">
        <f>Table1[[#This Row],[Revenue]]-Table1[[#This Row],[COGS]]</f>
        <v>228973.21999999997</v>
      </c>
      <c r="R21" s="5">
        <f ca="1">DATE(YEAR(TODAY()),MONTH(Table1[[#This Row],[Order Date]]),DAY(Table1[[#This Row],[Order Date]]))</f>
        <v>45676</v>
      </c>
      <c r="S21" s="6">
        <f>MONTH(Table1[[#This Row],[Ship Date]])</f>
        <v>2</v>
      </c>
    </row>
    <row r="22" spans="1:19" x14ac:dyDescent="0.3">
      <c r="A22" s="3" t="s">
        <v>55</v>
      </c>
      <c r="B22" s="3" t="s">
        <v>57</v>
      </c>
      <c r="C22" s="3" t="s">
        <v>42</v>
      </c>
      <c r="D22" s="3" t="s">
        <v>27</v>
      </c>
      <c r="E22" s="3" t="s">
        <v>48</v>
      </c>
      <c r="F22" s="4">
        <v>40543</v>
      </c>
      <c r="G22" s="3">
        <v>485070693</v>
      </c>
      <c r="H22" s="4">
        <v>40574</v>
      </c>
      <c r="I22" s="3">
        <v>2052</v>
      </c>
      <c r="J22" s="3">
        <v>651.21</v>
      </c>
      <c r="K22" s="3">
        <v>524.96</v>
      </c>
      <c r="L22" t="str">
        <f>TEXT(Table1[[#This Row],[Order Date]],"mmm")</f>
        <v>Dec</v>
      </c>
      <c r="M22" t="str">
        <f>TEXT(Table1[[#This Row],[Order Date]],"yyyy")</f>
        <v>2010</v>
      </c>
      <c r="N22" t="str">
        <f>"Q"&amp;ROUNDUP(MONTH(Table1[[#This Row],[Order Date]])/3,0)</f>
        <v>Q4</v>
      </c>
      <c r="O22">
        <f>Table1[[#This Row],[Units Sold]]*Table1[[#This Row],[Unit Cost]]</f>
        <v>1077217.9200000002</v>
      </c>
      <c r="P22">
        <f>Table1[[#This Row],[Units Sold]]*Table1[[#This Row],[Unit Price]]</f>
        <v>1336282.9200000002</v>
      </c>
      <c r="Q22">
        <f>Table1[[#This Row],[Revenue]]-Table1[[#This Row],[COGS]]</f>
        <v>259065</v>
      </c>
      <c r="R22" s="5">
        <f ca="1">DATE(YEAR(TODAY()),MONTH(Table1[[#This Row],[Order Date]]),DAY(Table1[[#This Row],[Order Date]]))</f>
        <v>46022</v>
      </c>
      <c r="S22" s="6">
        <f>MONTH(Table1[[#This Row],[Ship Date]])</f>
        <v>1</v>
      </c>
    </row>
    <row r="23" spans="1:19" x14ac:dyDescent="0.3">
      <c r="A23" s="7" t="s">
        <v>55</v>
      </c>
      <c r="B23" s="7" t="s">
        <v>58</v>
      </c>
      <c r="C23" s="7" t="s">
        <v>59</v>
      </c>
      <c r="D23" s="7" t="s">
        <v>27</v>
      </c>
      <c r="E23" s="7" t="s">
        <v>48</v>
      </c>
      <c r="F23" s="8">
        <v>42305</v>
      </c>
      <c r="G23" s="7">
        <v>573998582</v>
      </c>
      <c r="H23" s="8">
        <v>42345</v>
      </c>
      <c r="I23" s="7">
        <v>7791</v>
      </c>
      <c r="J23" s="7">
        <v>668.27</v>
      </c>
      <c r="K23" s="7">
        <v>502.54</v>
      </c>
      <c r="L23" t="str">
        <f>TEXT(Table1[[#This Row],[Order Date]],"mmm")</f>
        <v>Oct</v>
      </c>
      <c r="M23" t="str">
        <f>TEXT(Table1[[#This Row],[Order Date]],"yyyy")</f>
        <v>2015</v>
      </c>
      <c r="N23" t="str">
        <f>"Q"&amp;ROUNDUP(MONTH(Table1[[#This Row],[Order Date]])/3,0)</f>
        <v>Q4</v>
      </c>
      <c r="O23">
        <f>Table1[[#This Row],[Units Sold]]*Table1[[#This Row],[Unit Cost]]</f>
        <v>3915289.14</v>
      </c>
      <c r="P23">
        <f>Table1[[#This Row],[Units Sold]]*Table1[[#This Row],[Unit Price]]</f>
        <v>5206491.57</v>
      </c>
      <c r="Q23">
        <f>Table1[[#This Row],[Revenue]]-Table1[[#This Row],[COGS]]</f>
        <v>1291202.4300000002</v>
      </c>
      <c r="R23" s="5">
        <f ca="1">DATE(YEAR(TODAY()),MONTH(Table1[[#This Row],[Order Date]]),DAY(Table1[[#This Row],[Order Date]]))</f>
        <v>45958</v>
      </c>
      <c r="S23" s="6">
        <f>MONTH(Table1[[#This Row],[Ship Date]])</f>
        <v>12</v>
      </c>
    </row>
    <row r="24" spans="1:19" x14ac:dyDescent="0.3">
      <c r="A24" s="3" t="s">
        <v>37</v>
      </c>
      <c r="B24" s="3" t="s">
        <v>60</v>
      </c>
      <c r="C24" s="3" t="s">
        <v>61</v>
      </c>
      <c r="D24" s="3" t="s">
        <v>27</v>
      </c>
      <c r="E24" s="3" t="s">
        <v>23</v>
      </c>
      <c r="F24" s="4">
        <v>42107</v>
      </c>
      <c r="G24" s="3">
        <v>116205585</v>
      </c>
      <c r="H24" s="4">
        <v>42157</v>
      </c>
      <c r="I24" s="3">
        <v>6670</v>
      </c>
      <c r="J24" s="3">
        <v>154.06</v>
      </c>
      <c r="K24" s="3">
        <v>90.93</v>
      </c>
      <c r="L24" t="str">
        <f>TEXT(Table1[[#This Row],[Order Date]],"mmm")</f>
        <v>Apr</v>
      </c>
      <c r="M24" t="str">
        <f>TEXT(Table1[[#This Row],[Order Date]],"yyyy")</f>
        <v>2015</v>
      </c>
      <c r="N24" t="str">
        <f>"Q"&amp;ROUNDUP(MONTH(Table1[[#This Row],[Order Date]])/3,0)</f>
        <v>Q2</v>
      </c>
      <c r="O24">
        <f>Table1[[#This Row],[Units Sold]]*Table1[[#This Row],[Unit Cost]]</f>
        <v>606503.10000000009</v>
      </c>
      <c r="P24">
        <f>Table1[[#This Row],[Units Sold]]*Table1[[#This Row],[Unit Price]]</f>
        <v>1027580.2000000001</v>
      </c>
      <c r="Q24">
        <f>Table1[[#This Row],[Revenue]]-Table1[[#This Row],[COGS]]</f>
        <v>421077.1</v>
      </c>
      <c r="R24" s="5">
        <f ca="1">DATE(YEAR(TODAY()),MONTH(Table1[[#This Row],[Order Date]]),DAY(Table1[[#This Row],[Order Date]]))</f>
        <v>45760</v>
      </c>
      <c r="S24" s="6">
        <f>MONTH(Table1[[#This Row],[Ship Date]])</f>
        <v>6</v>
      </c>
    </row>
    <row r="25" spans="1:19" x14ac:dyDescent="0.3">
      <c r="A25" s="7" t="s">
        <v>33</v>
      </c>
      <c r="B25" s="7" t="s">
        <v>62</v>
      </c>
      <c r="C25" s="7" t="s">
        <v>43</v>
      </c>
      <c r="D25" s="7" t="s">
        <v>27</v>
      </c>
      <c r="E25" s="7" t="s">
        <v>36</v>
      </c>
      <c r="F25" s="8">
        <v>42125</v>
      </c>
      <c r="G25" s="7">
        <v>135178029</v>
      </c>
      <c r="H25" s="8">
        <v>42140</v>
      </c>
      <c r="I25" s="7">
        <v>1038</v>
      </c>
      <c r="J25" s="7">
        <v>437.2</v>
      </c>
      <c r="K25" s="7">
        <v>263.33</v>
      </c>
      <c r="L25" t="str">
        <f>TEXT(Table1[[#This Row],[Order Date]],"mmm")</f>
        <v>May</v>
      </c>
      <c r="M25" t="str">
        <f>TEXT(Table1[[#This Row],[Order Date]],"yyyy")</f>
        <v>2015</v>
      </c>
      <c r="N25" t="str">
        <f>"Q"&amp;ROUNDUP(MONTH(Table1[[#This Row],[Order Date]])/3,0)</f>
        <v>Q2</v>
      </c>
      <c r="O25">
        <f>Table1[[#This Row],[Units Sold]]*Table1[[#This Row],[Unit Cost]]</f>
        <v>273336.53999999998</v>
      </c>
      <c r="P25">
        <f>Table1[[#This Row],[Units Sold]]*Table1[[#This Row],[Unit Price]]</f>
        <v>453813.6</v>
      </c>
      <c r="Q25">
        <f>Table1[[#This Row],[Revenue]]-Table1[[#This Row],[COGS]]</f>
        <v>180477.06</v>
      </c>
      <c r="R25" s="5">
        <f ca="1">DATE(YEAR(TODAY()),MONTH(Table1[[#This Row],[Order Date]]),DAY(Table1[[#This Row],[Order Date]]))</f>
        <v>45778</v>
      </c>
      <c r="S25" s="6">
        <f>MONTH(Table1[[#This Row],[Ship Date]])</f>
        <v>5</v>
      </c>
    </row>
    <row r="26" spans="1:19" x14ac:dyDescent="0.3">
      <c r="A26" s="3" t="s">
        <v>55</v>
      </c>
      <c r="B26" s="3" t="s">
        <v>63</v>
      </c>
      <c r="C26" s="3" t="s">
        <v>64</v>
      </c>
      <c r="D26" s="3" t="s">
        <v>22</v>
      </c>
      <c r="E26" s="3" t="s">
        <v>32</v>
      </c>
      <c r="F26" s="4">
        <v>40780</v>
      </c>
      <c r="G26" s="3">
        <v>824714744</v>
      </c>
      <c r="H26" s="4">
        <v>40810</v>
      </c>
      <c r="I26" s="3">
        <v>274</v>
      </c>
      <c r="J26" s="3">
        <v>255.28</v>
      </c>
      <c r="K26" s="3">
        <v>159.41999999999999</v>
      </c>
      <c r="L26" t="str">
        <f>TEXT(Table1[[#This Row],[Order Date]],"mmm")</f>
        <v>Aug</v>
      </c>
      <c r="M26" t="str">
        <f>TEXT(Table1[[#This Row],[Order Date]],"yyyy")</f>
        <v>2011</v>
      </c>
      <c r="N26" t="str">
        <f>"Q"&amp;ROUNDUP(MONTH(Table1[[#This Row],[Order Date]])/3,0)</f>
        <v>Q3</v>
      </c>
      <c r="O26">
        <f>Table1[[#This Row],[Units Sold]]*Table1[[#This Row],[Unit Cost]]</f>
        <v>43681.079999999994</v>
      </c>
      <c r="P26">
        <f>Table1[[#This Row],[Units Sold]]*Table1[[#This Row],[Unit Price]]</f>
        <v>69946.720000000001</v>
      </c>
      <c r="Q26">
        <f>Table1[[#This Row],[Revenue]]-Table1[[#This Row],[COGS]]</f>
        <v>26265.640000000007</v>
      </c>
      <c r="R26" s="5">
        <f ca="1">DATE(YEAR(TODAY()),MONTH(Table1[[#This Row],[Order Date]]),DAY(Table1[[#This Row],[Order Date]]))</f>
        <v>45894</v>
      </c>
      <c r="S26" s="6">
        <f>MONTH(Table1[[#This Row],[Ship Date]])</f>
        <v>9</v>
      </c>
    </row>
    <row r="27" spans="1:19" x14ac:dyDescent="0.3">
      <c r="A27" s="7" t="s">
        <v>37</v>
      </c>
      <c r="B27" s="7" t="s">
        <v>65</v>
      </c>
      <c r="C27" s="7" t="s">
        <v>42</v>
      </c>
      <c r="D27" s="7" t="s">
        <v>27</v>
      </c>
      <c r="E27" s="7" t="s">
        <v>23</v>
      </c>
      <c r="F27" s="8">
        <v>42410</v>
      </c>
      <c r="G27" s="7">
        <v>198927056</v>
      </c>
      <c r="H27" s="8">
        <v>42458</v>
      </c>
      <c r="I27" s="7">
        <v>5791</v>
      </c>
      <c r="J27" s="7">
        <v>651.21</v>
      </c>
      <c r="K27" s="7">
        <v>524.96</v>
      </c>
      <c r="L27" t="str">
        <f>TEXT(Table1[[#This Row],[Order Date]],"mmm")</f>
        <v>Feb</v>
      </c>
      <c r="M27" t="str">
        <f>TEXT(Table1[[#This Row],[Order Date]],"yyyy")</f>
        <v>2016</v>
      </c>
      <c r="N27" t="str">
        <f>"Q"&amp;ROUNDUP(MONTH(Table1[[#This Row],[Order Date]])/3,0)</f>
        <v>Q1</v>
      </c>
      <c r="O27">
        <f>Table1[[#This Row],[Units Sold]]*Table1[[#This Row],[Unit Cost]]</f>
        <v>3040043.3600000003</v>
      </c>
      <c r="P27">
        <f>Table1[[#This Row],[Units Sold]]*Table1[[#This Row],[Unit Price]]</f>
        <v>3771157.1100000003</v>
      </c>
      <c r="Q27">
        <f>Table1[[#This Row],[Revenue]]-Table1[[#This Row],[COGS]]</f>
        <v>731113.75</v>
      </c>
      <c r="R27" s="5">
        <f ca="1">DATE(YEAR(TODAY()),MONTH(Table1[[#This Row],[Order Date]]),DAY(Table1[[#This Row],[Order Date]]))</f>
        <v>45698</v>
      </c>
      <c r="S27" s="6">
        <f>MONTH(Table1[[#This Row],[Ship Date]])</f>
        <v>3</v>
      </c>
    </row>
    <row r="28" spans="1:19" x14ac:dyDescent="0.3">
      <c r="A28" s="3" t="s">
        <v>19</v>
      </c>
      <c r="B28" s="3" t="s">
        <v>51</v>
      </c>
      <c r="C28" s="3" t="s">
        <v>43</v>
      </c>
      <c r="D28" s="3" t="s">
        <v>27</v>
      </c>
      <c r="E28" s="3" t="s">
        <v>23</v>
      </c>
      <c r="F28" s="4">
        <v>42063</v>
      </c>
      <c r="G28" s="3">
        <v>842238795</v>
      </c>
      <c r="H28" s="4">
        <v>42078</v>
      </c>
      <c r="I28" s="3">
        <v>6031</v>
      </c>
      <c r="J28" s="3">
        <v>437.2</v>
      </c>
      <c r="K28" s="3">
        <v>263.33</v>
      </c>
      <c r="L28" t="str">
        <f>TEXT(Table1[[#This Row],[Order Date]],"mmm")</f>
        <v>Feb</v>
      </c>
      <c r="M28" t="str">
        <f>TEXT(Table1[[#This Row],[Order Date]],"yyyy")</f>
        <v>2015</v>
      </c>
      <c r="N28" t="str">
        <f>"Q"&amp;ROUNDUP(MONTH(Table1[[#This Row],[Order Date]])/3,0)</f>
        <v>Q1</v>
      </c>
      <c r="O28">
        <f>Table1[[#This Row],[Units Sold]]*Table1[[#This Row],[Unit Cost]]</f>
        <v>1588143.23</v>
      </c>
      <c r="P28">
        <f>Table1[[#This Row],[Units Sold]]*Table1[[#This Row],[Unit Price]]</f>
        <v>2636753.1999999997</v>
      </c>
      <c r="Q28">
        <f>Table1[[#This Row],[Revenue]]-Table1[[#This Row],[COGS]]</f>
        <v>1048609.9699999997</v>
      </c>
      <c r="R28" s="5">
        <f ca="1">DATE(YEAR(TODAY()),MONTH(Table1[[#This Row],[Order Date]]),DAY(Table1[[#This Row],[Order Date]]))</f>
        <v>45716</v>
      </c>
      <c r="S28" s="6">
        <f>MONTH(Table1[[#This Row],[Ship Date]])</f>
        <v>3</v>
      </c>
    </row>
    <row r="29" spans="1:19" x14ac:dyDescent="0.3">
      <c r="A29" s="7" t="s">
        <v>24</v>
      </c>
      <c r="B29" s="7" t="s">
        <v>66</v>
      </c>
      <c r="C29" s="7" t="s">
        <v>59</v>
      </c>
      <c r="D29" s="7" t="s">
        <v>22</v>
      </c>
      <c r="E29" s="7" t="s">
        <v>48</v>
      </c>
      <c r="F29" s="8">
        <v>40707</v>
      </c>
      <c r="G29" s="7">
        <v>459386289</v>
      </c>
      <c r="H29" s="8">
        <v>40745</v>
      </c>
      <c r="I29" s="7">
        <v>1466</v>
      </c>
      <c r="J29" s="7">
        <v>668.27</v>
      </c>
      <c r="K29" s="7">
        <v>502.54</v>
      </c>
      <c r="L29" t="str">
        <f>TEXT(Table1[[#This Row],[Order Date]],"mmm")</f>
        <v>Jun</v>
      </c>
      <c r="M29" t="str">
        <f>TEXT(Table1[[#This Row],[Order Date]],"yyyy")</f>
        <v>2011</v>
      </c>
      <c r="N29" t="str">
        <f>"Q"&amp;ROUNDUP(MONTH(Table1[[#This Row],[Order Date]])/3,0)</f>
        <v>Q2</v>
      </c>
      <c r="O29">
        <f>Table1[[#This Row],[Units Sold]]*Table1[[#This Row],[Unit Cost]]</f>
        <v>736723.64</v>
      </c>
      <c r="P29">
        <f>Table1[[#This Row],[Units Sold]]*Table1[[#This Row],[Unit Price]]</f>
        <v>979683.82</v>
      </c>
      <c r="Q29">
        <f>Table1[[#This Row],[Revenue]]-Table1[[#This Row],[COGS]]</f>
        <v>242960.17999999993</v>
      </c>
      <c r="R29" s="5">
        <f ca="1">DATE(YEAR(TODAY()),MONTH(Table1[[#This Row],[Order Date]]),DAY(Table1[[#This Row],[Order Date]]))</f>
        <v>45821</v>
      </c>
      <c r="S29" s="6">
        <f>MONTH(Table1[[#This Row],[Ship Date]])</f>
        <v>7</v>
      </c>
    </row>
    <row r="30" spans="1:19" x14ac:dyDescent="0.3">
      <c r="A30" s="3" t="s">
        <v>24</v>
      </c>
      <c r="B30" s="3" t="s">
        <v>67</v>
      </c>
      <c r="C30" s="3" t="s">
        <v>42</v>
      </c>
      <c r="D30" s="3" t="s">
        <v>27</v>
      </c>
      <c r="E30" s="3" t="s">
        <v>23</v>
      </c>
      <c r="F30" s="4">
        <v>41083</v>
      </c>
      <c r="G30" s="3">
        <v>425418365</v>
      </c>
      <c r="H30" s="4">
        <v>41096</v>
      </c>
      <c r="I30" s="3">
        <v>9603</v>
      </c>
      <c r="J30" s="3">
        <v>651.21</v>
      </c>
      <c r="K30" s="3">
        <v>524.96</v>
      </c>
      <c r="L30" t="str">
        <f>TEXT(Table1[[#This Row],[Order Date]],"mmm")</f>
        <v>Jun</v>
      </c>
      <c r="M30" t="str">
        <f>TEXT(Table1[[#This Row],[Order Date]],"yyyy")</f>
        <v>2012</v>
      </c>
      <c r="N30" t="str">
        <f>"Q"&amp;ROUNDUP(MONTH(Table1[[#This Row],[Order Date]])/3,0)</f>
        <v>Q2</v>
      </c>
      <c r="O30">
        <f>Table1[[#This Row],[Units Sold]]*Table1[[#This Row],[Unit Cost]]</f>
        <v>5041190.88</v>
      </c>
      <c r="P30">
        <f>Table1[[#This Row],[Units Sold]]*Table1[[#This Row],[Unit Price]]</f>
        <v>6253569.6299999999</v>
      </c>
      <c r="Q30">
        <f>Table1[[#This Row],[Revenue]]-Table1[[#This Row],[COGS]]</f>
        <v>1212378.75</v>
      </c>
      <c r="R30" s="5">
        <f ca="1">DATE(YEAR(TODAY()),MONTH(Table1[[#This Row],[Order Date]]),DAY(Table1[[#This Row],[Order Date]]))</f>
        <v>45831</v>
      </c>
      <c r="S30" s="6">
        <f>MONTH(Table1[[#This Row],[Ship Date]])</f>
        <v>7</v>
      </c>
    </row>
    <row r="31" spans="1:19" x14ac:dyDescent="0.3">
      <c r="A31" s="7" t="s">
        <v>33</v>
      </c>
      <c r="B31" s="7" t="s">
        <v>68</v>
      </c>
      <c r="C31" s="7" t="s">
        <v>59</v>
      </c>
      <c r="D31" s="7" t="s">
        <v>22</v>
      </c>
      <c r="E31" s="7" t="s">
        <v>32</v>
      </c>
      <c r="F31" s="8">
        <v>40787</v>
      </c>
      <c r="G31" s="7">
        <v>835696351</v>
      </c>
      <c r="H31" s="8">
        <v>40837</v>
      </c>
      <c r="I31" s="7">
        <v>9976</v>
      </c>
      <c r="J31" s="7">
        <v>668.27</v>
      </c>
      <c r="K31" s="7">
        <v>502.54</v>
      </c>
      <c r="L31" t="str">
        <f>TEXT(Table1[[#This Row],[Order Date]],"mmm")</f>
        <v>Sep</v>
      </c>
      <c r="M31" t="str">
        <f>TEXT(Table1[[#This Row],[Order Date]],"yyyy")</f>
        <v>2011</v>
      </c>
      <c r="N31" t="str">
        <f>"Q"&amp;ROUNDUP(MONTH(Table1[[#This Row],[Order Date]])/3,0)</f>
        <v>Q3</v>
      </c>
      <c r="O31">
        <f>Table1[[#This Row],[Units Sold]]*Table1[[#This Row],[Unit Cost]]</f>
        <v>5013339.04</v>
      </c>
      <c r="P31">
        <f>Table1[[#This Row],[Units Sold]]*Table1[[#This Row],[Unit Price]]</f>
        <v>6666661.5199999996</v>
      </c>
      <c r="Q31">
        <f>Table1[[#This Row],[Revenue]]-Table1[[#This Row],[COGS]]</f>
        <v>1653322.4799999995</v>
      </c>
      <c r="R31" s="5">
        <f ca="1">DATE(YEAR(TODAY()),MONTH(Table1[[#This Row],[Order Date]]),DAY(Table1[[#This Row],[Order Date]]))</f>
        <v>45901</v>
      </c>
      <c r="S31" s="6">
        <f>MONTH(Table1[[#This Row],[Ship Date]])</f>
        <v>10</v>
      </c>
    </row>
    <row r="32" spans="1:19" x14ac:dyDescent="0.3">
      <c r="A32" s="3" t="s">
        <v>37</v>
      </c>
      <c r="B32" s="3" t="s">
        <v>69</v>
      </c>
      <c r="C32" s="3" t="s">
        <v>35</v>
      </c>
      <c r="D32" s="3" t="s">
        <v>27</v>
      </c>
      <c r="E32" s="3" t="s">
        <v>23</v>
      </c>
      <c r="F32" s="4">
        <v>41956</v>
      </c>
      <c r="G32" s="3">
        <v>955894076</v>
      </c>
      <c r="H32" s="4">
        <v>42001</v>
      </c>
      <c r="I32" s="3">
        <v>9154</v>
      </c>
      <c r="J32" s="3">
        <v>47.45</v>
      </c>
      <c r="K32" s="3">
        <v>31.79</v>
      </c>
      <c r="L32" t="str">
        <f>TEXT(Table1[[#This Row],[Order Date]],"mmm")</f>
        <v>Nov</v>
      </c>
      <c r="M32" t="str">
        <f>TEXT(Table1[[#This Row],[Order Date]],"yyyy")</f>
        <v>2014</v>
      </c>
      <c r="N32" t="str">
        <f>"Q"&amp;ROUNDUP(MONTH(Table1[[#This Row],[Order Date]])/3,0)</f>
        <v>Q4</v>
      </c>
      <c r="O32">
        <f>Table1[[#This Row],[Units Sold]]*Table1[[#This Row],[Unit Cost]]</f>
        <v>291005.65999999997</v>
      </c>
      <c r="P32">
        <f>Table1[[#This Row],[Units Sold]]*Table1[[#This Row],[Unit Price]]</f>
        <v>434357.30000000005</v>
      </c>
      <c r="Q32">
        <f>Table1[[#This Row],[Revenue]]-Table1[[#This Row],[COGS]]</f>
        <v>143351.64000000007</v>
      </c>
      <c r="R32" s="5">
        <f ca="1">DATE(YEAR(TODAY()),MONTH(Table1[[#This Row],[Order Date]]),DAY(Table1[[#This Row],[Order Date]]))</f>
        <v>45974</v>
      </c>
      <c r="S32" s="6">
        <f>MONTH(Table1[[#This Row],[Ship Date]])</f>
        <v>12</v>
      </c>
    </row>
    <row r="33" spans="1:19" x14ac:dyDescent="0.3">
      <c r="A33" s="7" t="s">
        <v>28</v>
      </c>
      <c r="B33" s="7" t="s">
        <v>70</v>
      </c>
      <c r="C33" s="7" t="s">
        <v>21</v>
      </c>
      <c r="D33" s="7" t="s">
        <v>27</v>
      </c>
      <c r="E33" s="7" t="s">
        <v>48</v>
      </c>
      <c r="F33" s="8">
        <v>41581</v>
      </c>
      <c r="G33" s="7">
        <v>571997869</v>
      </c>
      <c r="H33" s="8">
        <v>41589</v>
      </c>
      <c r="I33" s="7">
        <v>5735</v>
      </c>
      <c r="J33" s="7">
        <v>9.33</v>
      </c>
      <c r="K33" s="7">
        <v>6.92</v>
      </c>
      <c r="L33" t="str">
        <f>TEXT(Table1[[#This Row],[Order Date]],"mmm")</f>
        <v>Nov</v>
      </c>
      <c r="M33" t="str">
        <f>TEXT(Table1[[#This Row],[Order Date]],"yyyy")</f>
        <v>2013</v>
      </c>
      <c r="N33" t="str">
        <f>"Q"&amp;ROUNDUP(MONTH(Table1[[#This Row],[Order Date]])/3,0)</f>
        <v>Q4</v>
      </c>
      <c r="O33">
        <f>Table1[[#This Row],[Units Sold]]*Table1[[#This Row],[Unit Cost]]</f>
        <v>39686.199999999997</v>
      </c>
      <c r="P33">
        <f>Table1[[#This Row],[Units Sold]]*Table1[[#This Row],[Unit Price]]</f>
        <v>53507.55</v>
      </c>
      <c r="Q33">
        <f>Table1[[#This Row],[Revenue]]-Table1[[#This Row],[COGS]]</f>
        <v>13821.350000000006</v>
      </c>
      <c r="R33" s="5">
        <f ca="1">DATE(YEAR(TODAY()),MONTH(Table1[[#This Row],[Order Date]]),DAY(Table1[[#This Row],[Order Date]]))</f>
        <v>45964</v>
      </c>
      <c r="S33" s="6">
        <f>MONTH(Table1[[#This Row],[Ship Date]])</f>
        <v>11</v>
      </c>
    </row>
    <row r="34" spans="1:19" x14ac:dyDescent="0.3">
      <c r="A34" s="3" t="s">
        <v>37</v>
      </c>
      <c r="B34" s="3" t="s">
        <v>71</v>
      </c>
      <c r="C34" s="3" t="s">
        <v>47</v>
      </c>
      <c r="D34" s="3" t="s">
        <v>27</v>
      </c>
      <c r="E34" s="3" t="s">
        <v>36</v>
      </c>
      <c r="F34" s="4">
        <v>41192</v>
      </c>
      <c r="G34" s="3">
        <v>440306556</v>
      </c>
      <c r="H34" s="4">
        <v>41233</v>
      </c>
      <c r="I34" s="3">
        <v>5349</v>
      </c>
      <c r="J34" s="3">
        <v>152.58000000000001</v>
      </c>
      <c r="K34" s="3">
        <v>97.44</v>
      </c>
      <c r="L34" t="str">
        <f>TEXT(Table1[[#This Row],[Order Date]],"mmm")</f>
        <v>Oct</v>
      </c>
      <c r="M34" t="str">
        <f>TEXT(Table1[[#This Row],[Order Date]],"yyyy")</f>
        <v>2012</v>
      </c>
      <c r="N34" t="str">
        <f>"Q"&amp;ROUNDUP(MONTH(Table1[[#This Row],[Order Date]])/3,0)</f>
        <v>Q4</v>
      </c>
      <c r="O34">
        <f>Table1[[#This Row],[Units Sold]]*Table1[[#This Row],[Unit Cost]]</f>
        <v>521206.56</v>
      </c>
      <c r="P34">
        <f>Table1[[#This Row],[Units Sold]]*Table1[[#This Row],[Unit Price]]</f>
        <v>816150.42</v>
      </c>
      <c r="Q34">
        <f>Table1[[#This Row],[Revenue]]-Table1[[#This Row],[COGS]]</f>
        <v>294943.86000000004</v>
      </c>
      <c r="R34" s="5">
        <f ca="1">DATE(YEAR(TODAY()),MONTH(Table1[[#This Row],[Order Date]]),DAY(Table1[[#This Row],[Order Date]]))</f>
        <v>45940</v>
      </c>
      <c r="S34" s="6">
        <f>MONTH(Table1[[#This Row],[Ship Date]])</f>
        <v>11</v>
      </c>
    </row>
    <row r="35" spans="1:19" x14ac:dyDescent="0.3">
      <c r="A35" s="7" t="s">
        <v>28</v>
      </c>
      <c r="B35" s="7" t="s">
        <v>72</v>
      </c>
      <c r="C35" s="7" t="s">
        <v>59</v>
      </c>
      <c r="D35" s="7" t="s">
        <v>27</v>
      </c>
      <c r="E35" s="7" t="s">
        <v>36</v>
      </c>
      <c r="F35" s="8">
        <v>42709</v>
      </c>
      <c r="G35" s="7">
        <v>937431466</v>
      </c>
      <c r="H35" s="8">
        <v>42712</v>
      </c>
      <c r="I35" s="7">
        <v>5657</v>
      </c>
      <c r="J35" s="7">
        <v>668.27</v>
      </c>
      <c r="K35" s="7">
        <v>502.54</v>
      </c>
      <c r="L35" t="str">
        <f>TEXT(Table1[[#This Row],[Order Date]],"mmm")</f>
        <v>Dec</v>
      </c>
      <c r="M35" t="str">
        <f>TEXT(Table1[[#This Row],[Order Date]],"yyyy")</f>
        <v>2016</v>
      </c>
      <c r="N35" t="str">
        <f>"Q"&amp;ROUNDUP(MONTH(Table1[[#This Row],[Order Date]])/3,0)</f>
        <v>Q4</v>
      </c>
      <c r="O35">
        <f>Table1[[#This Row],[Units Sold]]*Table1[[#This Row],[Unit Cost]]</f>
        <v>2842868.7800000003</v>
      </c>
      <c r="P35">
        <f>Table1[[#This Row],[Units Sold]]*Table1[[#This Row],[Unit Price]]</f>
        <v>3780403.3899999997</v>
      </c>
      <c r="Q35">
        <f>Table1[[#This Row],[Revenue]]-Table1[[#This Row],[COGS]]</f>
        <v>937534.6099999994</v>
      </c>
      <c r="R35" s="5">
        <f ca="1">DATE(YEAR(TODAY()),MONTH(Table1[[#This Row],[Order Date]]),DAY(Table1[[#This Row],[Order Date]]))</f>
        <v>45996</v>
      </c>
      <c r="S35" s="6">
        <f>MONTH(Table1[[#This Row],[Ship Date]])</f>
        <v>12</v>
      </c>
    </row>
    <row r="36" spans="1:19" x14ac:dyDescent="0.3">
      <c r="A36" s="3" t="s">
        <v>37</v>
      </c>
      <c r="B36" s="3" t="s">
        <v>73</v>
      </c>
      <c r="C36" s="3" t="s">
        <v>47</v>
      </c>
      <c r="D36" s="3" t="s">
        <v>27</v>
      </c>
      <c r="E36" s="3" t="s">
        <v>36</v>
      </c>
      <c r="F36" s="4">
        <v>41525</v>
      </c>
      <c r="G36" s="3">
        <v>710296428</v>
      </c>
      <c r="H36" s="4">
        <v>41572</v>
      </c>
      <c r="I36" s="3">
        <v>1352</v>
      </c>
      <c r="J36" s="3">
        <v>152.58000000000001</v>
      </c>
      <c r="K36" s="3">
        <v>97.44</v>
      </c>
      <c r="L36" t="str">
        <f>TEXT(Table1[[#This Row],[Order Date]],"mmm")</f>
        <v>Sep</v>
      </c>
      <c r="M36" t="str">
        <f>TEXT(Table1[[#This Row],[Order Date]],"yyyy")</f>
        <v>2013</v>
      </c>
      <c r="N36" t="str">
        <f>"Q"&amp;ROUNDUP(MONTH(Table1[[#This Row],[Order Date]])/3,0)</f>
        <v>Q3</v>
      </c>
      <c r="O36">
        <f>Table1[[#This Row],[Units Sold]]*Table1[[#This Row],[Unit Cost]]</f>
        <v>131738.88</v>
      </c>
      <c r="P36">
        <f>Table1[[#This Row],[Units Sold]]*Table1[[#This Row],[Unit Price]]</f>
        <v>206288.16</v>
      </c>
      <c r="Q36">
        <f>Table1[[#This Row],[Revenue]]-Table1[[#This Row],[COGS]]</f>
        <v>74549.279999999999</v>
      </c>
      <c r="R36" s="5">
        <f ca="1">DATE(YEAR(TODAY()),MONTH(Table1[[#This Row],[Order Date]]),DAY(Table1[[#This Row],[Order Date]]))</f>
        <v>45908</v>
      </c>
      <c r="S36" s="6">
        <f>MONTH(Table1[[#This Row],[Ship Date]])</f>
        <v>10</v>
      </c>
    </row>
    <row r="37" spans="1:19" x14ac:dyDescent="0.3">
      <c r="A37" s="7" t="s">
        <v>33</v>
      </c>
      <c r="B37" s="7" t="s">
        <v>74</v>
      </c>
      <c r="C37" s="7" t="s">
        <v>43</v>
      </c>
      <c r="D37" s="7" t="s">
        <v>27</v>
      </c>
      <c r="E37" s="7" t="s">
        <v>32</v>
      </c>
      <c r="F37" s="8">
        <v>41720</v>
      </c>
      <c r="G37" s="7">
        <v>726137769</v>
      </c>
      <c r="H37" s="8">
        <v>41755</v>
      </c>
      <c r="I37" s="7">
        <v>9157</v>
      </c>
      <c r="J37" s="7">
        <v>437.2</v>
      </c>
      <c r="K37" s="7">
        <v>263.33</v>
      </c>
      <c r="L37" t="str">
        <f>TEXT(Table1[[#This Row],[Order Date]],"mmm")</f>
        <v>Mar</v>
      </c>
      <c r="M37" t="str">
        <f>TEXT(Table1[[#This Row],[Order Date]],"yyyy")</f>
        <v>2014</v>
      </c>
      <c r="N37" t="str">
        <f>"Q"&amp;ROUNDUP(MONTH(Table1[[#This Row],[Order Date]])/3,0)</f>
        <v>Q1</v>
      </c>
      <c r="O37">
        <f>Table1[[#This Row],[Units Sold]]*Table1[[#This Row],[Unit Cost]]</f>
        <v>2411312.81</v>
      </c>
      <c r="P37">
        <f>Table1[[#This Row],[Units Sold]]*Table1[[#This Row],[Unit Price]]</f>
        <v>4003440.4</v>
      </c>
      <c r="Q37">
        <f>Table1[[#This Row],[Revenue]]-Table1[[#This Row],[COGS]]</f>
        <v>1592127.5899999999</v>
      </c>
      <c r="R37" s="5">
        <f ca="1">DATE(YEAR(TODAY()),MONTH(Table1[[#This Row],[Order Date]]),DAY(Table1[[#This Row],[Order Date]]))</f>
        <v>45738</v>
      </c>
      <c r="S37" s="6">
        <f>MONTH(Table1[[#This Row],[Ship Date]])</f>
        <v>4</v>
      </c>
    </row>
    <row r="38" spans="1:19" x14ac:dyDescent="0.3">
      <c r="A38" s="3" t="s">
        <v>33</v>
      </c>
      <c r="B38" s="3" t="s">
        <v>75</v>
      </c>
      <c r="C38" s="3" t="s">
        <v>50</v>
      </c>
      <c r="D38" s="3" t="s">
        <v>27</v>
      </c>
      <c r="E38" s="3" t="s">
        <v>32</v>
      </c>
      <c r="F38" s="4">
        <v>40848</v>
      </c>
      <c r="G38" s="3">
        <v>222504317</v>
      </c>
      <c r="H38" s="4">
        <v>40867</v>
      </c>
      <c r="I38" s="3">
        <v>2827</v>
      </c>
      <c r="J38" s="3">
        <v>81.73</v>
      </c>
      <c r="K38" s="3">
        <v>56.67</v>
      </c>
      <c r="L38" t="str">
        <f>TEXT(Table1[[#This Row],[Order Date]],"mmm")</f>
        <v>Nov</v>
      </c>
      <c r="M38" t="str">
        <f>TEXT(Table1[[#This Row],[Order Date]],"yyyy")</f>
        <v>2011</v>
      </c>
      <c r="N38" t="str">
        <f>"Q"&amp;ROUNDUP(MONTH(Table1[[#This Row],[Order Date]])/3,0)</f>
        <v>Q4</v>
      </c>
      <c r="O38">
        <f>Table1[[#This Row],[Units Sold]]*Table1[[#This Row],[Unit Cost]]</f>
        <v>160206.09</v>
      </c>
      <c r="P38">
        <f>Table1[[#This Row],[Units Sold]]*Table1[[#This Row],[Unit Price]]</f>
        <v>231050.71000000002</v>
      </c>
      <c r="Q38">
        <f>Table1[[#This Row],[Revenue]]-Table1[[#This Row],[COGS]]</f>
        <v>70844.620000000024</v>
      </c>
      <c r="R38" s="5">
        <f ca="1">DATE(YEAR(TODAY()),MONTH(Table1[[#This Row],[Order Date]]),DAY(Table1[[#This Row],[Order Date]]))</f>
        <v>45962</v>
      </c>
      <c r="S38" s="6">
        <f>MONTH(Table1[[#This Row],[Ship Date]])</f>
        <v>11</v>
      </c>
    </row>
    <row r="39" spans="1:19" x14ac:dyDescent="0.3">
      <c r="A39" s="7" t="s">
        <v>33</v>
      </c>
      <c r="B39" s="7" t="s">
        <v>76</v>
      </c>
      <c r="C39" s="7" t="s">
        <v>59</v>
      </c>
      <c r="D39" s="7" t="s">
        <v>22</v>
      </c>
      <c r="E39" s="7" t="s">
        <v>32</v>
      </c>
      <c r="F39" s="8">
        <v>42384</v>
      </c>
      <c r="G39" s="7">
        <v>757257401</v>
      </c>
      <c r="H39" s="8">
        <v>42400</v>
      </c>
      <c r="I39" s="7">
        <v>8148</v>
      </c>
      <c r="J39" s="7">
        <v>668.27</v>
      </c>
      <c r="K39" s="7">
        <v>502.54</v>
      </c>
      <c r="L39" t="str">
        <f>TEXT(Table1[[#This Row],[Order Date]],"mmm")</f>
        <v>Jan</v>
      </c>
      <c r="M39" t="str">
        <f>TEXT(Table1[[#This Row],[Order Date]],"yyyy")</f>
        <v>2016</v>
      </c>
      <c r="N39" t="str">
        <f>"Q"&amp;ROUNDUP(MONTH(Table1[[#This Row],[Order Date]])/3,0)</f>
        <v>Q1</v>
      </c>
      <c r="O39">
        <f>Table1[[#This Row],[Units Sold]]*Table1[[#This Row],[Unit Cost]]</f>
        <v>4094695.9200000004</v>
      </c>
      <c r="P39">
        <f>Table1[[#This Row],[Units Sold]]*Table1[[#This Row],[Unit Price]]</f>
        <v>5445063.96</v>
      </c>
      <c r="Q39">
        <f>Table1[[#This Row],[Revenue]]-Table1[[#This Row],[COGS]]</f>
        <v>1350368.0399999996</v>
      </c>
      <c r="R39" s="5">
        <f ca="1">DATE(YEAR(TODAY()),MONTH(Table1[[#This Row],[Order Date]]),DAY(Table1[[#This Row],[Order Date]]))</f>
        <v>45672</v>
      </c>
      <c r="S39" s="6">
        <f>MONTH(Table1[[#This Row],[Ship Date]])</f>
        <v>1</v>
      </c>
    </row>
    <row r="40" spans="1:19" x14ac:dyDescent="0.3">
      <c r="A40" s="3" t="s">
        <v>24</v>
      </c>
      <c r="B40" s="3" t="s">
        <v>77</v>
      </c>
      <c r="C40" s="3" t="s">
        <v>43</v>
      </c>
      <c r="D40" s="3" t="s">
        <v>27</v>
      </c>
      <c r="E40" s="3" t="s">
        <v>32</v>
      </c>
      <c r="F40" s="4">
        <v>40511</v>
      </c>
      <c r="G40" s="3">
        <v>358570849</v>
      </c>
      <c r="H40" s="4">
        <v>40540</v>
      </c>
      <c r="I40" s="3">
        <v>7937</v>
      </c>
      <c r="J40" s="3">
        <v>437.2</v>
      </c>
      <c r="K40" s="3">
        <v>263.33</v>
      </c>
      <c r="L40" t="str">
        <f>TEXT(Table1[[#This Row],[Order Date]],"mmm")</f>
        <v>Nov</v>
      </c>
      <c r="M40" t="str">
        <f>TEXT(Table1[[#This Row],[Order Date]],"yyyy")</f>
        <v>2010</v>
      </c>
      <c r="N40" t="str">
        <f>"Q"&amp;ROUNDUP(MONTH(Table1[[#This Row],[Order Date]])/3,0)</f>
        <v>Q4</v>
      </c>
      <c r="O40">
        <f>Table1[[#This Row],[Units Sold]]*Table1[[#This Row],[Unit Cost]]</f>
        <v>2090050.21</v>
      </c>
      <c r="P40">
        <f>Table1[[#This Row],[Units Sold]]*Table1[[#This Row],[Unit Price]]</f>
        <v>3470056.4</v>
      </c>
      <c r="Q40">
        <f>Table1[[#This Row],[Revenue]]-Table1[[#This Row],[COGS]]</f>
        <v>1380006.19</v>
      </c>
      <c r="R40" s="5">
        <f ca="1">DATE(YEAR(TODAY()),MONTH(Table1[[#This Row],[Order Date]]),DAY(Table1[[#This Row],[Order Date]]))</f>
        <v>45990</v>
      </c>
      <c r="S40" s="6">
        <f>MONTH(Table1[[#This Row],[Ship Date]])</f>
        <v>12</v>
      </c>
    </row>
    <row r="41" spans="1:19" x14ac:dyDescent="0.3">
      <c r="A41" s="7" t="s">
        <v>55</v>
      </c>
      <c r="B41" s="7" t="s">
        <v>78</v>
      </c>
      <c r="C41" s="7" t="s">
        <v>59</v>
      </c>
      <c r="D41" s="7" t="s">
        <v>22</v>
      </c>
      <c r="E41" s="7" t="s">
        <v>48</v>
      </c>
      <c r="F41" s="8">
        <v>40866</v>
      </c>
      <c r="G41" s="7">
        <v>274930989</v>
      </c>
      <c r="H41" s="8">
        <v>40890</v>
      </c>
      <c r="I41" s="7">
        <v>7044</v>
      </c>
      <c r="J41" s="7">
        <v>668.27</v>
      </c>
      <c r="K41" s="7">
        <v>502.54</v>
      </c>
      <c r="L41" t="str">
        <f>TEXT(Table1[[#This Row],[Order Date]],"mmm")</f>
        <v>Nov</v>
      </c>
      <c r="M41" t="str">
        <f>TEXT(Table1[[#This Row],[Order Date]],"yyyy")</f>
        <v>2011</v>
      </c>
      <c r="N41" t="str">
        <f>"Q"&amp;ROUNDUP(MONTH(Table1[[#This Row],[Order Date]])/3,0)</f>
        <v>Q4</v>
      </c>
      <c r="O41">
        <f>Table1[[#This Row],[Units Sold]]*Table1[[#This Row],[Unit Cost]]</f>
        <v>3539891.7600000002</v>
      </c>
      <c r="P41">
        <f>Table1[[#This Row],[Units Sold]]*Table1[[#This Row],[Unit Price]]</f>
        <v>4707293.88</v>
      </c>
      <c r="Q41">
        <f>Table1[[#This Row],[Revenue]]-Table1[[#This Row],[COGS]]</f>
        <v>1167402.1199999996</v>
      </c>
      <c r="R41" s="5">
        <f ca="1">DATE(YEAR(TODAY()),MONTH(Table1[[#This Row],[Order Date]]),DAY(Table1[[#This Row],[Order Date]]))</f>
        <v>45980</v>
      </c>
      <c r="S41" s="6">
        <f>MONTH(Table1[[#This Row],[Ship Date]])</f>
        <v>12</v>
      </c>
    </row>
    <row r="42" spans="1:19" x14ac:dyDescent="0.3">
      <c r="A42" s="3" t="s">
        <v>33</v>
      </c>
      <c r="B42" s="3" t="s">
        <v>79</v>
      </c>
      <c r="C42" s="3" t="s">
        <v>26</v>
      </c>
      <c r="D42" s="3" t="s">
        <v>22</v>
      </c>
      <c r="E42" s="3" t="s">
        <v>36</v>
      </c>
      <c r="F42" s="4">
        <v>42557</v>
      </c>
      <c r="G42" s="3">
        <v>925136649</v>
      </c>
      <c r="H42" s="4">
        <v>42564</v>
      </c>
      <c r="I42" s="3">
        <v>7348</v>
      </c>
      <c r="J42" s="3">
        <v>109.28</v>
      </c>
      <c r="K42" s="3">
        <v>35.840000000000003</v>
      </c>
      <c r="L42" t="str">
        <f>TEXT(Table1[[#This Row],[Order Date]],"mmm")</f>
        <v>Jul</v>
      </c>
      <c r="M42" t="str">
        <f>TEXT(Table1[[#This Row],[Order Date]],"yyyy")</f>
        <v>2016</v>
      </c>
      <c r="N42" t="str">
        <f>"Q"&amp;ROUNDUP(MONTH(Table1[[#This Row],[Order Date]])/3,0)</f>
        <v>Q3</v>
      </c>
      <c r="O42">
        <f>Table1[[#This Row],[Units Sold]]*Table1[[#This Row],[Unit Cost]]</f>
        <v>263352.32000000001</v>
      </c>
      <c r="P42">
        <f>Table1[[#This Row],[Units Sold]]*Table1[[#This Row],[Unit Price]]</f>
        <v>802989.44000000006</v>
      </c>
      <c r="Q42">
        <f>Table1[[#This Row],[Revenue]]-Table1[[#This Row],[COGS]]</f>
        <v>539637.12000000011</v>
      </c>
      <c r="R42" s="5">
        <f ca="1">DATE(YEAR(TODAY()),MONTH(Table1[[#This Row],[Order Date]]),DAY(Table1[[#This Row],[Order Date]]))</f>
        <v>45844</v>
      </c>
      <c r="S42" s="6">
        <f>MONTH(Table1[[#This Row],[Ship Date]])</f>
        <v>7</v>
      </c>
    </row>
    <row r="43" spans="1:19" x14ac:dyDescent="0.3">
      <c r="A43" s="7" t="s">
        <v>19</v>
      </c>
      <c r="B43" s="7" t="s">
        <v>80</v>
      </c>
      <c r="C43" s="7" t="s">
        <v>26</v>
      </c>
      <c r="D43" s="7" t="s">
        <v>22</v>
      </c>
      <c r="E43" s="7" t="s">
        <v>36</v>
      </c>
      <c r="F43" s="8">
        <v>42319</v>
      </c>
      <c r="G43" s="7">
        <v>548299157</v>
      </c>
      <c r="H43" s="8">
        <v>42366</v>
      </c>
      <c r="I43" s="7">
        <v>2760</v>
      </c>
      <c r="J43" s="7">
        <v>109.28</v>
      </c>
      <c r="K43" s="7">
        <v>35.840000000000003</v>
      </c>
      <c r="L43" t="str">
        <f>TEXT(Table1[[#This Row],[Order Date]],"mmm")</f>
        <v>Nov</v>
      </c>
      <c r="M43" t="str">
        <f>TEXT(Table1[[#This Row],[Order Date]],"yyyy")</f>
        <v>2015</v>
      </c>
      <c r="N43" t="str">
        <f>"Q"&amp;ROUNDUP(MONTH(Table1[[#This Row],[Order Date]])/3,0)</f>
        <v>Q4</v>
      </c>
      <c r="O43">
        <f>Table1[[#This Row],[Units Sold]]*Table1[[#This Row],[Unit Cost]]</f>
        <v>98918.400000000009</v>
      </c>
      <c r="P43">
        <f>Table1[[#This Row],[Units Sold]]*Table1[[#This Row],[Unit Price]]</f>
        <v>301612.79999999999</v>
      </c>
      <c r="Q43">
        <f>Table1[[#This Row],[Revenue]]-Table1[[#This Row],[COGS]]</f>
        <v>202694.39999999997</v>
      </c>
      <c r="R43" s="5">
        <f ca="1">DATE(YEAR(TODAY()),MONTH(Table1[[#This Row],[Order Date]]),DAY(Table1[[#This Row],[Order Date]]))</f>
        <v>45972</v>
      </c>
      <c r="S43" s="6">
        <f>MONTH(Table1[[#This Row],[Ship Date]])</f>
        <v>12</v>
      </c>
    </row>
    <row r="44" spans="1:19" x14ac:dyDescent="0.3">
      <c r="A44" s="3" t="s">
        <v>37</v>
      </c>
      <c r="B44" s="3" t="s">
        <v>81</v>
      </c>
      <c r="C44" s="3" t="s">
        <v>82</v>
      </c>
      <c r="D44" s="3" t="s">
        <v>22</v>
      </c>
      <c r="E44" s="3" t="s">
        <v>36</v>
      </c>
      <c r="F44" s="4">
        <v>41422</v>
      </c>
      <c r="G44" s="3">
        <v>153842341</v>
      </c>
      <c r="H44" s="4">
        <v>41471</v>
      </c>
      <c r="I44" s="3">
        <v>4222</v>
      </c>
      <c r="J44" s="3">
        <v>205.7</v>
      </c>
      <c r="K44" s="3">
        <v>117.11</v>
      </c>
      <c r="L44" t="str">
        <f>TEXT(Table1[[#This Row],[Order Date]],"mmm")</f>
        <v>May</v>
      </c>
      <c r="M44" t="str">
        <f>TEXT(Table1[[#This Row],[Order Date]],"yyyy")</f>
        <v>2013</v>
      </c>
      <c r="N44" t="str">
        <f>"Q"&amp;ROUNDUP(MONTH(Table1[[#This Row],[Order Date]])/3,0)</f>
        <v>Q2</v>
      </c>
      <c r="O44">
        <f>Table1[[#This Row],[Units Sold]]*Table1[[#This Row],[Unit Cost]]</f>
        <v>494438.42</v>
      </c>
      <c r="P44">
        <f>Table1[[#This Row],[Units Sold]]*Table1[[#This Row],[Unit Price]]</f>
        <v>868465.39999999991</v>
      </c>
      <c r="Q44">
        <f>Table1[[#This Row],[Revenue]]-Table1[[#This Row],[COGS]]</f>
        <v>374026.97999999992</v>
      </c>
      <c r="R44" s="5">
        <f ca="1">DATE(YEAR(TODAY()),MONTH(Table1[[#This Row],[Order Date]]),DAY(Table1[[#This Row],[Order Date]]))</f>
        <v>45805</v>
      </c>
      <c r="S44" s="6">
        <f>MONTH(Table1[[#This Row],[Ship Date]])</f>
        <v>7</v>
      </c>
    </row>
    <row r="45" spans="1:19" x14ac:dyDescent="0.3">
      <c r="A45" s="7" t="s">
        <v>24</v>
      </c>
      <c r="B45" s="7" t="s">
        <v>83</v>
      </c>
      <c r="C45" s="7" t="s">
        <v>35</v>
      </c>
      <c r="D45" s="7" t="s">
        <v>22</v>
      </c>
      <c r="E45" s="7" t="s">
        <v>32</v>
      </c>
      <c r="F45" s="8">
        <v>41525</v>
      </c>
      <c r="G45" s="7">
        <v>371502530</v>
      </c>
      <c r="H45" s="8">
        <v>41560</v>
      </c>
      <c r="I45" s="7">
        <v>4709</v>
      </c>
      <c r="J45" s="7">
        <v>47.45</v>
      </c>
      <c r="K45" s="7">
        <v>31.79</v>
      </c>
      <c r="L45" t="str">
        <f>TEXT(Table1[[#This Row],[Order Date]],"mmm")</f>
        <v>Sep</v>
      </c>
      <c r="M45" t="str">
        <f>TEXT(Table1[[#This Row],[Order Date]],"yyyy")</f>
        <v>2013</v>
      </c>
      <c r="N45" t="str">
        <f>"Q"&amp;ROUNDUP(MONTH(Table1[[#This Row],[Order Date]])/3,0)</f>
        <v>Q3</v>
      </c>
      <c r="O45">
        <f>Table1[[#This Row],[Units Sold]]*Table1[[#This Row],[Unit Cost]]</f>
        <v>149699.10999999999</v>
      </c>
      <c r="P45">
        <f>Table1[[#This Row],[Units Sold]]*Table1[[#This Row],[Unit Price]]</f>
        <v>223442.05000000002</v>
      </c>
      <c r="Q45">
        <f>Table1[[#This Row],[Revenue]]-Table1[[#This Row],[COGS]]</f>
        <v>73742.940000000031</v>
      </c>
      <c r="R45" s="5">
        <f ca="1">DATE(YEAR(TODAY()),MONTH(Table1[[#This Row],[Order Date]]),DAY(Table1[[#This Row],[Order Date]]))</f>
        <v>45908</v>
      </c>
      <c r="S45" s="6">
        <f>MONTH(Table1[[#This Row],[Ship Date]])</f>
        <v>10</v>
      </c>
    </row>
    <row r="46" spans="1:19" x14ac:dyDescent="0.3">
      <c r="A46" s="3" t="s">
        <v>28</v>
      </c>
      <c r="B46" s="3" t="s">
        <v>84</v>
      </c>
      <c r="C46" s="3" t="s">
        <v>59</v>
      </c>
      <c r="D46" s="3" t="s">
        <v>27</v>
      </c>
      <c r="E46" s="3" t="s">
        <v>23</v>
      </c>
      <c r="F46" s="4">
        <v>40529</v>
      </c>
      <c r="G46" s="3">
        <v>101328551</v>
      </c>
      <c r="H46" s="4">
        <v>40540</v>
      </c>
      <c r="I46" s="3">
        <v>4225</v>
      </c>
      <c r="J46" s="3">
        <v>668.27</v>
      </c>
      <c r="K46" s="3">
        <v>502.54</v>
      </c>
      <c r="L46" t="str">
        <f>TEXT(Table1[[#This Row],[Order Date]],"mmm")</f>
        <v>Dec</v>
      </c>
      <c r="M46" t="str">
        <f>TEXT(Table1[[#This Row],[Order Date]],"yyyy")</f>
        <v>2010</v>
      </c>
      <c r="N46" t="str">
        <f>"Q"&amp;ROUNDUP(MONTH(Table1[[#This Row],[Order Date]])/3,0)</f>
        <v>Q4</v>
      </c>
      <c r="O46">
        <f>Table1[[#This Row],[Units Sold]]*Table1[[#This Row],[Unit Cost]]</f>
        <v>2123231.5</v>
      </c>
      <c r="P46">
        <f>Table1[[#This Row],[Units Sold]]*Table1[[#This Row],[Unit Price]]</f>
        <v>2823440.75</v>
      </c>
      <c r="Q46">
        <f>Table1[[#This Row],[Revenue]]-Table1[[#This Row],[COGS]]</f>
        <v>700209.25</v>
      </c>
      <c r="R46" s="5">
        <f ca="1">DATE(YEAR(TODAY()),MONTH(Table1[[#This Row],[Order Date]]),DAY(Table1[[#This Row],[Order Date]]))</f>
        <v>46008</v>
      </c>
      <c r="S46" s="6">
        <f>MONTH(Table1[[#This Row],[Ship Date]])</f>
        <v>12</v>
      </c>
    </row>
    <row r="47" spans="1:19" x14ac:dyDescent="0.3">
      <c r="A47" s="7" t="s">
        <v>19</v>
      </c>
      <c r="B47" s="7" t="s">
        <v>85</v>
      </c>
      <c r="C47" s="7" t="s">
        <v>43</v>
      </c>
      <c r="D47" s="7" t="s">
        <v>27</v>
      </c>
      <c r="E47" s="7" t="s">
        <v>23</v>
      </c>
      <c r="F47" s="8">
        <v>42255</v>
      </c>
      <c r="G47" s="7">
        <v>563681733</v>
      </c>
      <c r="H47" s="8">
        <v>42256</v>
      </c>
      <c r="I47" s="7">
        <v>4806</v>
      </c>
      <c r="J47" s="7">
        <v>437.2</v>
      </c>
      <c r="K47" s="7">
        <v>263.33</v>
      </c>
      <c r="L47" t="str">
        <f>TEXT(Table1[[#This Row],[Order Date]],"mmm")</f>
        <v>Sep</v>
      </c>
      <c r="M47" t="str">
        <f>TEXT(Table1[[#This Row],[Order Date]],"yyyy")</f>
        <v>2015</v>
      </c>
      <c r="N47" t="str">
        <f>"Q"&amp;ROUNDUP(MONTH(Table1[[#This Row],[Order Date]])/3,0)</f>
        <v>Q3</v>
      </c>
      <c r="O47">
        <f>Table1[[#This Row],[Units Sold]]*Table1[[#This Row],[Unit Cost]]</f>
        <v>1265563.98</v>
      </c>
      <c r="P47">
        <f>Table1[[#This Row],[Units Sold]]*Table1[[#This Row],[Unit Price]]</f>
        <v>2101183.1999999997</v>
      </c>
      <c r="Q47">
        <f>Table1[[#This Row],[Revenue]]-Table1[[#This Row],[COGS]]</f>
        <v>835619.21999999974</v>
      </c>
      <c r="R47" s="5">
        <f ca="1">DATE(YEAR(TODAY()),MONTH(Table1[[#This Row],[Order Date]]),DAY(Table1[[#This Row],[Order Date]]))</f>
        <v>45908</v>
      </c>
      <c r="S47" s="6">
        <f>MONTH(Table1[[#This Row],[Ship Date]])</f>
        <v>9</v>
      </c>
    </row>
    <row r="48" spans="1:19" x14ac:dyDescent="0.3">
      <c r="A48" s="3" t="s">
        <v>19</v>
      </c>
      <c r="B48" s="3" t="s">
        <v>86</v>
      </c>
      <c r="C48" s="3" t="s">
        <v>26</v>
      </c>
      <c r="D48" s="3" t="s">
        <v>22</v>
      </c>
      <c r="E48" s="3" t="s">
        <v>23</v>
      </c>
      <c r="F48" s="4">
        <v>41230</v>
      </c>
      <c r="G48" s="3">
        <v>349235904</v>
      </c>
      <c r="H48" s="4">
        <v>41245</v>
      </c>
      <c r="I48" s="3">
        <v>5520</v>
      </c>
      <c r="J48" s="3">
        <v>109.28</v>
      </c>
      <c r="K48" s="3">
        <v>35.840000000000003</v>
      </c>
      <c r="L48" t="str">
        <f>TEXT(Table1[[#This Row],[Order Date]],"mmm")</f>
        <v>Nov</v>
      </c>
      <c r="M48" t="str">
        <f>TEXT(Table1[[#This Row],[Order Date]],"yyyy")</f>
        <v>2012</v>
      </c>
      <c r="N48" t="str">
        <f>"Q"&amp;ROUNDUP(MONTH(Table1[[#This Row],[Order Date]])/3,0)</f>
        <v>Q4</v>
      </c>
      <c r="O48">
        <f>Table1[[#This Row],[Units Sold]]*Table1[[#This Row],[Unit Cost]]</f>
        <v>197836.80000000002</v>
      </c>
      <c r="P48">
        <f>Table1[[#This Row],[Units Sold]]*Table1[[#This Row],[Unit Price]]</f>
        <v>603225.59999999998</v>
      </c>
      <c r="Q48">
        <f>Table1[[#This Row],[Revenue]]-Table1[[#This Row],[COGS]]</f>
        <v>405388.79999999993</v>
      </c>
      <c r="R48" s="5">
        <f ca="1">DATE(YEAR(TODAY()),MONTH(Table1[[#This Row],[Order Date]]),DAY(Table1[[#This Row],[Order Date]]))</f>
        <v>45978</v>
      </c>
      <c r="S48" s="6">
        <f>MONTH(Table1[[#This Row],[Ship Date]])</f>
        <v>12</v>
      </c>
    </row>
    <row r="49" spans="1:19" x14ac:dyDescent="0.3">
      <c r="A49" s="7" t="s">
        <v>87</v>
      </c>
      <c r="B49" s="7" t="s">
        <v>88</v>
      </c>
      <c r="C49" s="7" t="s">
        <v>43</v>
      </c>
      <c r="D49" s="7" t="s">
        <v>27</v>
      </c>
      <c r="E49" s="7" t="s">
        <v>32</v>
      </c>
      <c r="F49" s="8">
        <v>40672</v>
      </c>
      <c r="G49" s="7">
        <v>368977391</v>
      </c>
      <c r="H49" s="8">
        <v>40696</v>
      </c>
      <c r="I49" s="7">
        <v>7464</v>
      </c>
      <c r="J49" s="7">
        <v>437.2</v>
      </c>
      <c r="K49" s="7">
        <v>263.33</v>
      </c>
      <c r="L49" t="str">
        <f>TEXT(Table1[[#This Row],[Order Date]],"mmm")</f>
        <v>May</v>
      </c>
      <c r="M49" t="str">
        <f>TEXT(Table1[[#This Row],[Order Date]],"yyyy")</f>
        <v>2011</v>
      </c>
      <c r="N49" t="str">
        <f>"Q"&amp;ROUNDUP(MONTH(Table1[[#This Row],[Order Date]])/3,0)</f>
        <v>Q2</v>
      </c>
      <c r="O49">
        <f>Table1[[#This Row],[Units Sold]]*Table1[[#This Row],[Unit Cost]]</f>
        <v>1965495.1199999999</v>
      </c>
      <c r="P49">
        <f>Table1[[#This Row],[Units Sold]]*Table1[[#This Row],[Unit Price]]</f>
        <v>3263260.8</v>
      </c>
      <c r="Q49">
        <f>Table1[[#This Row],[Revenue]]-Table1[[#This Row],[COGS]]</f>
        <v>1297765.68</v>
      </c>
      <c r="R49" s="5">
        <f ca="1">DATE(YEAR(TODAY()),MONTH(Table1[[#This Row],[Order Date]]),DAY(Table1[[#This Row],[Order Date]]))</f>
        <v>45786</v>
      </c>
      <c r="S49" s="6">
        <f>MONTH(Table1[[#This Row],[Ship Date]])</f>
        <v>6</v>
      </c>
    </row>
    <row r="50" spans="1:19" x14ac:dyDescent="0.3">
      <c r="A50" s="3" t="s">
        <v>24</v>
      </c>
      <c r="B50" s="3" t="s">
        <v>89</v>
      </c>
      <c r="C50" s="3" t="s">
        <v>30</v>
      </c>
      <c r="D50" s="3" t="s">
        <v>27</v>
      </c>
      <c r="E50" s="3" t="s">
        <v>36</v>
      </c>
      <c r="F50" s="4">
        <v>42802</v>
      </c>
      <c r="G50" s="3">
        <v>704205024</v>
      </c>
      <c r="H50" s="4">
        <v>42843</v>
      </c>
      <c r="I50" s="3">
        <v>8770</v>
      </c>
      <c r="J50" s="3">
        <v>421.89</v>
      </c>
      <c r="K50" s="3">
        <v>364.69</v>
      </c>
      <c r="L50" t="str">
        <f>TEXT(Table1[[#This Row],[Order Date]],"mmm")</f>
        <v>Mar</v>
      </c>
      <c r="M50" t="str">
        <f>TEXT(Table1[[#This Row],[Order Date]],"yyyy")</f>
        <v>2017</v>
      </c>
      <c r="N50" t="str">
        <f>"Q"&amp;ROUNDUP(MONTH(Table1[[#This Row],[Order Date]])/3,0)</f>
        <v>Q1</v>
      </c>
      <c r="O50">
        <f>Table1[[#This Row],[Units Sold]]*Table1[[#This Row],[Unit Cost]]</f>
        <v>3198331.3</v>
      </c>
      <c r="P50">
        <f>Table1[[#This Row],[Units Sold]]*Table1[[#This Row],[Unit Price]]</f>
        <v>3699975.3</v>
      </c>
      <c r="Q50">
        <f>Table1[[#This Row],[Revenue]]-Table1[[#This Row],[COGS]]</f>
        <v>501644</v>
      </c>
      <c r="R50" s="5">
        <f ca="1">DATE(YEAR(TODAY()),MONTH(Table1[[#This Row],[Order Date]]),DAY(Table1[[#This Row],[Order Date]]))</f>
        <v>45724</v>
      </c>
      <c r="S50" s="6">
        <f>MONTH(Table1[[#This Row],[Ship Date]])</f>
        <v>4</v>
      </c>
    </row>
    <row r="51" spans="1:19" x14ac:dyDescent="0.3">
      <c r="A51" s="7" t="s">
        <v>19</v>
      </c>
      <c r="B51" s="7" t="s">
        <v>40</v>
      </c>
      <c r="C51" s="7" t="s">
        <v>21</v>
      </c>
      <c r="D51" s="7" t="s">
        <v>22</v>
      </c>
      <c r="E51" s="7" t="s">
        <v>32</v>
      </c>
      <c r="F51" s="8">
        <v>41932</v>
      </c>
      <c r="G51" s="7">
        <v>156530129</v>
      </c>
      <c r="H51" s="8">
        <v>41972</v>
      </c>
      <c r="I51" s="7">
        <v>9599</v>
      </c>
      <c r="J51" s="7">
        <v>9.33</v>
      </c>
      <c r="K51" s="7">
        <v>6.92</v>
      </c>
      <c r="L51" t="str">
        <f>TEXT(Table1[[#This Row],[Order Date]],"mmm")</f>
        <v>Oct</v>
      </c>
      <c r="M51" t="str">
        <f>TEXT(Table1[[#This Row],[Order Date]],"yyyy")</f>
        <v>2014</v>
      </c>
      <c r="N51" t="str">
        <f>"Q"&amp;ROUNDUP(MONTH(Table1[[#This Row],[Order Date]])/3,0)</f>
        <v>Q4</v>
      </c>
      <c r="O51">
        <f>Table1[[#This Row],[Units Sold]]*Table1[[#This Row],[Unit Cost]]</f>
        <v>66425.08</v>
      </c>
      <c r="P51">
        <f>Table1[[#This Row],[Units Sold]]*Table1[[#This Row],[Unit Price]]</f>
        <v>89558.67</v>
      </c>
      <c r="Q51">
        <f>Table1[[#This Row],[Revenue]]-Table1[[#This Row],[COGS]]</f>
        <v>23133.589999999997</v>
      </c>
      <c r="R51" s="5">
        <f ca="1">DATE(YEAR(TODAY()),MONTH(Table1[[#This Row],[Order Date]]),DAY(Table1[[#This Row],[Order Date]]))</f>
        <v>45950</v>
      </c>
      <c r="S51" s="6">
        <f>MONTH(Table1[[#This Row],[Ship Date]])</f>
        <v>11</v>
      </c>
    </row>
    <row r="52" spans="1:19" x14ac:dyDescent="0.3">
      <c r="A52" s="3" t="s">
        <v>37</v>
      </c>
      <c r="B52" s="3" t="s">
        <v>90</v>
      </c>
      <c r="C52" s="3" t="s">
        <v>30</v>
      </c>
      <c r="D52" s="3" t="s">
        <v>22</v>
      </c>
      <c r="E52" s="3" t="s">
        <v>36</v>
      </c>
      <c r="F52" s="4">
        <v>42445</v>
      </c>
      <c r="G52" s="3">
        <v>297876536</v>
      </c>
      <c r="H52" s="4">
        <v>42480</v>
      </c>
      <c r="I52" s="3">
        <v>7141</v>
      </c>
      <c r="J52" s="3">
        <v>421.89</v>
      </c>
      <c r="K52" s="3">
        <v>364.69</v>
      </c>
      <c r="L52" t="str">
        <f>TEXT(Table1[[#This Row],[Order Date]],"mmm")</f>
        <v>Mar</v>
      </c>
      <c r="M52" t="str">
        <f>TEXT(Table1[[#This Row],[Order Date]],"yyyy")</f>
        <v>2016</v>
      </c>
      <c r="N52" t="str">
        <f>"Q"&amp;ROUNDUP(MONTH(Table1[[#This Row],[Order Date]])/3,0)</f>
        <v>Q1</v>
      </c>
      <c r="O52">
        <f>Table1[[#This Row],[Units Sold]]*Table1[[#This Row],[Unit Cost]]</f>
        <v>2604251.29</v>
      </c>
      <c r="P52">
        <f>Table1[[#This Row],[Units Sold]]*Table1[[#This Row],[Unit Price]]</f>
        <v>3012716.4899999998</v>
      </c>
      <c r="Q52">
        <f>Table1[[#This Row],[Revenue]]-Table1[[#This Row],[COGS]]</f>
        <v>408465.19999999972</v>
      </c>
      <c r="R52" s="5">
        <f ca="1">DATE(YEAR(TODAY()),MONTH(Table1[[#This Row],[Order Date]]),DAY(Table1[[#This Row],[Order Date]]))</f>
        <v>45732</v>
      </c>
      <c r="S52" s="6">
        <f>MONTH(Table1[[#This Row],[Ship Date]])</f>
        <v>4</v>
      </c>
    </row>
    <row r="53" spans="1:19" x14ac:dyDescent="0.3">
      <c r="A53" s="7" t="s">
        <v>37</v>
      </c>
      <c r="B53" s="7" t="s">
        <v>91</v>
      </c>
      <c r="C53" s="7" t="s">
        <v>59</v>
      </c>
      <c r="D53" s="7" t="s">
        <v>27</v>
      </c>
      <c r="E53" s="7" t="s">
        <v>48</v>
      </c>
      <c r="F53" s="8">
        <v>40814</v>
      </c>
      <c r="G53" s="7">
        <v>520480573</v>
      </c>
      <c r="H53" s="8">
        <v>40814</v>
      </c>
      <c r="I53" s="7">
        <v>623</v>
      </c>
      <c r="J53" s="7">
        <v>668.27</v>
      </c>
      <c r="K53" s="7">
        <v>502.54</v>
      </c>
      <c r="L53" t="str">
        <f>TEXT(Table1[[#This Row],[Order Date]],"mmm")</f>
        <v>Sep</v>
      </c>
      <c r="M53" t="str">
        <f>TEXT(Table1[[#This Row],[Order Date]],"yyyy")</f>
        <v>2011</v>
      </c>
      <c r="N53" t="str">
        <f>"Q"&amp;ROUNDUP(MONTH(Table1[[#This Row],[Order Date]])/3,0)</f>
        <v>Q3</v>
      </c>
      <c r="O53">
        <f>Table1[[#This Row],[Units Sold]]*Table1[[#This Row],[Unit Cost]]</f>
        <v>313082.42</v>
      </c>
      <c r="P53">
        <f>Table1[[#This Row],[Units Sold]]*Table1[[#This Row],[Unit Price]]</f>
        <v>416332.20999999996</v>
      </c>
      <c r="Q53">
        <f>Table1[[#This Row],[Revenue]]-Table1[[#This Row],[COGS]]</f>
        <v>103249.78999999998</v>
      </c>
      <c r="R53" s="5">
        <f ca="1">DATE(YEAR(TODAY()),MONTH(Table1[[#This Row],[Order Date]]),DAY(Table1[[#This Row],[Order Date]]))</f>
        <v>45928</v>
      </c>
      <c r="S53" s="6">
        <f>MONTH(Table1[[#This Row],[Ship Date]])</f>
        <v>9</v>
      </c>
    </row>
    <row r="54" spans="1:19" x14ac:dyDescent="0.3">
      <c r="A54" s="3" t="s">
        <v>55</v>
      </c>
      <c r="B54" s="3" t="s">
        <v>92</v>
      </c>
      <c r="C54" s="3" t="s">
        <v>42</v>
      </c>
      <c r="D54" s="3" t="s">
        <v>22</v>
      </c>
      <c r="E54" s="3" t="s">
        <v>48</v>
      </c>
      <c r="F54" s="4">
        <v>40818</v>
      </c>
      <c r="G54" s="3">
        <v>286891067</v>
      </c>
      <c r="H54" s="4">
        <v>40820</v>
      </c>
      <c r="I54" s="3">
        <v>6297</v>
      </c>
      <c r="J54" s="3">
        <v>651.21</v>
      </c>
      <c r="K54" s="3">
        <v>524.96</v>
      </c>
      <c r="L54" t="str">
        <f>TEXT(Table1[[#This Row],[Order Date]],"mmm")</f>
        <v>Oct</v>
      </c>
      <c r="M54" t="str">
        <f>TEXT(Table1[[#This Row],[Order Date]],"yyyy")</f>
        <v>2011</v>
      </c>
      <c r="N54" t="str">
        <f>"Q"&amp;ROUNDUP(MONTH(Table1[[#This Row],[Order Date]])/3,0)</f>
        <v>Q4</v>
      </c>
      <c r="O54">
        <f>Table1[[#This Row],[Units Sold]]*Table1[[#This Row],[Unit Cost]]</f>
        <v>3305673.12</v>
      </c>
      <c r="P54">
        <f>Table1[[#This Row],[Units Sold]]*Table1[[#This Row],[Unit Price]]</f>
        <v>4100669.37</v>
      </c>
      <c r="Q54">
        <f>Table1[[#This Row],[Revenue]]-Table1[[#This Row],[COGS]]</f>
        <v>794996.25</v>
      </c>
      <c r="R54" s="5">
        <f ca="1">DATE(YEAR(TODAY()),MONTH(Table1[[#This Row],[Order Date]]),DAY(Table1[[#This Row],[Order Date]]))</f>
        <v>45932</v>
      </c>
      <c r="S54" s="6">
        <f>MONTH(Table1[[#This Row],[Ship Date]])</f>
        <v>10</v>
      </c>
    </row>
    <row r="55" spans="1:19" x14ac:dyDescent="0.3">
      <c r="A55" s="7" t="s">
        <v>24</v>
      </c>
      <c r="B55" s="7" t="s">
        <v>93</v>
      </c>
      <c r="C55" s="7" t="s">
        <v>43</v>
      </c>
      <c r="D55" s="7" t="s">
        <v>22</v>
      </c>
      <c r="E55" s="7" t="s">
        <v>32</v>
      </c>
      <c r="F55" s="8">
        <v>41091</v>
      </c>
      <c r="G55" s="7">
        <v>479969346</v>
      </c>
      <c r="H55" s="8">
        <v>41110</v>
      </c>
      <c r="I55" s="7">
        <v>2450</v>
      </c>
      <c r="J55" s="7">
        <v>437.2</v>
      </c>
      <c r="K55" s="7">
        <v>263.33</v>
      </c>
      <c r="L55" t="str">
        <f>TEXT(Table1[[#This Row],[Order Date]],"mmm")</f>
        <v>Jul</v>
      </c>
      <c r="M55" t="str">
        <f>TEXT(Table1[[#This Row],[Order Date]],"yyyy")</f>
        <v>2012</v>
      </c>
      <c r="N55" t="str">
        <f>"Q"&amp;ROUNDUP(MONTH(Table1[[#This Row],[Order Date]])/3,0)</f>
        <v>Q3</v>
      </c>
      <c r="O55">
        <f>Table1[[#This Row],[Units Sold]]*Table1[[#This Row],[Unit Cost]]</f>
        <v>645158.5</v>
      </c>
      <c r="P55">
        <f>Table1[[#This Row],[Units Sold]]*Table1[[#This Row],[Unit Price]]</f>
        <v>1071140</v>
      </c>
      <c r="Q55">
        <f>Table1[[#This Row],[Revenue]]-Table1[[#This Row],[COGS]]</f>
        <v>425981.5</v>
      </c>
      <c r="R55" s="5">
        <f ca="1">DATE(YEAR(TODAY()),MONTH(Table1[[#This Row],[Order Date]]),DAY(Table1[[#This Row],[Order Date]]))</f>
        <v>45839</v>
      </c>
      <c r="S55" s="6">
        <f>MONTH(Table1[[#This Row],[Ship Date]])</f>
        <v>7</v>
      </c>
    </row>
    <row r="56" spans="1:19" x14ac:dyDescent="0.3">
      <c r="A56" s="3" t="s">
        <v>37</v>
      </c>
      <c r="B56" s="3" t="s">
        <v>94</v>
      </c>
      <c r="C56" s="3" t="s">
        <v>30</v>
      </c>
      <c r="D56" s="3" t="s">
        <v>27</v>
      </c>
      <c r="E56" s="3" t="s">
        <v>48</v>
      </c>
      <c r="F56" s="4">
        <v>42039</v>
      </c>
      <c r="G56" s="3">
        <v>252889239</v>
      </c>
      <c r="H56" s="4">
        <v>42054</v>
      </c>
      <c r="I56" s="3">
        <v>4401</v>
      </c>
      <c r="J56" s="3">
        <v>421.89</v>
      </c>
      <c r="K56" s="3">
        <v>364.69</v>
      </c>
      <c r="L56" t="str">
        <f>TEXT(Table1[[#This Row],[Order Date]],"mmm")</f>
        <v>Feb</v>
      </c>
      <c r="M56" t="str">
        <f>TEXT(Table1[[#This Row],[Order Date]],"yyyy")</f>
        <v>2015</v>
      </c>
      <c r="N56" t="str">
        <f>"Q"&amp;ROUNDUP(MONTH(Table1[[#This Row],[Order Date]])/3,0)</f>
        <v>Q1</v>
      </c>
      <c r="O56">
        <f>Table1[[#This Row],[Units Sold]]*Table1[[#This Row],[Unit Cost]]</f>
        <v>1605000.69</v>
      </c>
      <c r="P56">
        <f>Table1[[#This Row],[Units Sold]]*Table1[[#This Row],[Unit Price]]</f>
        <v>1856737.89</v>
      </c>
      <c r="Q56">
        <f>Table1[[#This Row],[Revenue]]-Table1[[#This Row],[COGS]]</f>
        <v>251737.19999999995</v>
      </c>
      <c r="R56" s="5">
        <f ca="1">DATE(YEAR(TODAY()),MONTH(Table1[[#This Row],[Order Date]]),DAY(Table1[[#This Row],[Order Date]]))</f>
        <v>45692</v>
      </c>
      <c r="S56" s="6">
        <f>MONTH(Table1[[#This Row],[Ship Date]])</f>
        <v>2</v>
      </c>
    </row>
    <row r="57" spans="1:19" x14ac:dyDescent="0.3">
      <c r="A57" s="7" t="s">
        <v>37</v>
      </c>
      <c r="B57" s="7" t="s">
        <v>95</v>
      </c>
      <c r="C57" s="7" t="s">
        <v>30</v>
      </c>
      <c r="D57" s="7" t="s">
        <v>27</v>
      </c>
      <c r="E57" s="7" t="s">
        <v>32</v>
      </c>
      <c r="F57" s="8">
        <v>41691</v>
      </c>
      <c r="G57" s="7">
        <v>179137074</v>
      </c>
      <c r="H57" s="8">
        <v>41712</v>
      </c>
      <c r="I57" s="7">
        <v>9496</v>
      </c>
      <c r="J57" s="7">
        <v>421.89</v>
      </c>
      <c r="K57" s="7">
        <v>364.69</v>
      </c>
      <c r="L57" t="str">
        <f>TEXT(Table1[[#This Row],[Order Date]],"mmm")</f>
        <v>Feb</v>
      </c>
      <c r="M57" t="str">
        <f>TEXT(Table1[[#This Row],[Order Date]],"yyyy")</f>
        <v>2014</v>
      </c>
      <c r="N57" t="str">
        <f>"Q"&amp;ROUNDUP(MONTH(Table1[[#This Row],[Order Date]])/3,0)</f>
        <v>Q1</v>
      </c>
      <c r="O57">
        <f>Table1[[#This Row],[Units Sold]]*Table1[[#This Row],[Unit Cost]]</f>
        <v>3463096.2399999998</v>
      </c>
      <c r="P57">
        <f>Table1[[#This Row],[Units Sold]]*Table1[[#This Row],[Unit Price]]</f>
        <v>4006267.44</v>
      </c>
      <c r="Q57">
        <f>Table1[[#This Row],[Revenue]]-Table1[[#This Row],[COGS]]</f>
        <v>543171.20000000019</v>
      </c>
      <c r="R57" s="5">
        <f ca="1">DATE(YEAR(TODAY()),MONTH(Table1[[#This Row],[Order Date]]),DAY(Table1[[#This Row],[Order Date]]))</f>
        <v>45709</v>
      </c>
      <c r="S57" s="6">
        <f>MONTH(Table1[[#This Row],[Ship Date]])</f>
        <v>3</v>
      </c>
    </row>
    <row r="58" spans="1:19" x14ac:dyDescent="0.3">
      <c r="A58" s="3" t="s">
        <v>33</v>
      </c>
      <c r="B58" s="3" t="s">
        <v>96</v>
      </c>
      <c r="C58" s="3" t="s">
        <v>26</v>
      </c>
      <c r="D58" s="3" t="s">
        <v>22</v>
      </c>
      <c r="E58" s="3" t="s">
        <v>23</v>
      </c>
      <c r="F58" s="4">
        <v>42617</v>
      </c>
      <c r="G58" s="3">
        <v>902511680</v>
      </c>
      <c r="H58" s="4">
        <v>42621</v>
      </c>
      <c r="I58" s="3">
        <v>2117</v>
      </c>
      <c r="J58" s="3">
        <v>109.28</v>
      </c>
      <c r="K58" s="3">
        <v>35.840000000000003</v>
      </c>
      <c r="L58" t="str">
        <f>TEXT(Table1[[#This Row],[Order Date]],"mmm")</f>
        <v>Sep</v>
      </c>
      <c r="M58" t="str">
        <f>TEXT(Table1[[#This Row],[Order Date]],"yyyy")</f>
        <v>2016</v>
      </c>
      <c r="N58" t="str">
        <f>"Q"&amp;ROUNDUP(MONTH(Table1[[#This Row],[Order Date]])/3,0)</f>
        <v>Q3</v>
      </c>
      <c r="O58">
        <f>Table1[[#This Row],[Units Sold]]*Table1[[#This Row],[Unit Cost]]</f>
        <v>75873.280000000013</v>
      </c>
      <c r="P58">
        <f>Table1[[#This Row],[Units Sold]]*Table1[[#This Row],[Unit Price]]</f>
        <v>231345.76</v>
      </c>
      <c r="Q58">
        <f>Table1[[#This Row],[Revenue]]-Table1[[#This Row],[COGS]]</f>
        <v>155472.47999999998</v>
      </c>
      <c r="R58" s="5">
        <f ca="1">DATE(YEAR(TODAY()),MONTH(Table1[[#This Row],[Order Date]]),DAY(Table1[[#This Row],[Order Date]]))</f>
        <v>45904</v>
      </c>
      <c r="S58" s="6">
        <f>MONTH(Table1[[#This Row],[Ship Date]])</f>
        <v>9</v>
      </c>
    </row>
    <row r="59" spans="1:19" x14ac:dyDescent="0.3">
      <c r="A59" s="7" t="s">
        <v>33</v>
      </c>
      <c r="B59" s="7" t="s">
        <v>97</v>
      </c>
      <c r="C59" s="7" t="s">
        <v>82</v>
      </c>
      <c r="D59" s="7" t="s">
        <v>27</v>
      </c>
      <c r="E59" s="7" t="s">
        <v>32</v>
      </c>
      <c r="F59" s="8">
        <v>42238</v>
      </c>
      <c r="G59" s="7">
        <v>887124383</v>
      </c>
      <c r="H59" s="8">
        <v>42285</v>
      </c>
      <c r="I59" s="7">
        <v>8674</v>
      </c>
      <c r="J59" s="7">
        <v>205.7</v>
      </c>
      <c r="K59" s="7">
        <v>117.11</v>
      </c>
      <c r="L59" t="str">
        <f>TEXT(Table1[[#This Row],[Order Date]],"mmm")</f>
        <v>Aug</v>
      </c>
      <c r="M59" t="str">
        <f>TEXT(Table1[[#This Row],[Order Date]],"yyyy")</f>
        <v>2015</v>
      </c>
      <c r="N59" t="str">
        <f>"Q"&amp;ROUNDUP(MONTH(Table1[[#This Row],[Order Date]])/3,0)</f>
        <v>Q3</v>
      </c>
      <c r="O59">
        <f>Table1[[#This Row],[Units Sold]]*Table1[[#This Row],[Unit Cost]]</f>
        <v>1015812.14</v>
      </c>
      <c r="P59">
        <f>Table1[[#This Row],[Units Sold]]*Table1[[#This Row],[Unit Price]]</f>
        <v>1784241.7999999998</v>
      </c>
      <c r="Q59">
        <f>Table1[[#This Row],[Revenue]]-Table1[[#This Row],[COGS]]</f>
        <v>768429.6599999998</v>
      </c>
      <c r="R59" s="5">
        <f ca="1">DATE(YEAR(TODAY()),MONTH(Table1[[#This Row],[Order Date]]),DAY(Table1[[#This Row],[Order Date]]))</f>
        <v>45891</v>
      </c>
      <c r="S59" s="6">
        <f>MONTH(Table1[[#This Row],[Ship Date]])</f>
        <v>10</v>
      </c>
    </row>
    <row r="60" spans="1:19" x14ac:dyDescent="0.3">
      <c r="A60" s="3" t="s">
        <v>33</v>
      </c>
      <c r="B60" s="3" t="s">
        <v>98</v>
      </c>
      <c r="C60" s="3" t="s">
        <v>35</v>
      </c>
      <c r="D60" s="3" t="s">
        <v>22</v>
      </c>
      <c r="E60" s="3" t="s">
        <v>23</v>
      </c>
      <c r="F60" s="4">
        <v>42519</v>
      </c>
      <c r="G60" s="3">
        <v>467399013</v>
      </c>
      <c r="H60" s="4">
        <v>42535</v>
      </c>
      <c r="I60" s="3">
        <v>2609</v>
      </c>
      <c r="J60" s="3">
        <v>47.45</v>
      </c>
      <c r="K60" s="3">
        <v>31.79</v>
      </c>
      <c r="L60" t="str">
        <f>TEXT(Table1[[#This Row],[Order Date]],"mmm")</f>
        <v>May</v>
      </c>
      <c r="M60" t="str">
        <f>TEXT(Table1[[#This Row],[Order Date]],"yyyy")</f>
        <v>2016</v>
      </c>
      <c r="N60" t="str">
        <f>"Q"&amp;ROUNDUP(MONTH(Table1[[#This Row],[Order Date]])/3,0)</f>
        <v>Q2</v>
      </c>
      <c r="O60">
        <f>Table1[[#This Row],[Units Sold]]*Table1[[#This Row],[Unit Cost]]</f>
        <v>82940.11</v>
      </c>
      <c r="P60">
        <f>Table1[[#This Row],[Units Sold]]*Table1[[#This Row],[Unit Price]]</f>
        <v>123797.05</v>
      </c>
      <c r="Q60">
        <f>Table1[[#This Row],[Revenue]]-Table1[[#This Row],[COGS]]</f>
        <v>40856.94</v>
      </c>
      <c r="R60" s="5">
        <f ca="1">DATE(YEAR(TODAY()),MONTH(Table1[[#This Row],[Order Date]]),DAY(Table1[[#This Row],[Order Date]]))</f>
        <v>45806</v>
      </c>
      <c r="S60" s="6">
        <f>MONTH(Table1[[#This Row],[Ship Date]])</f>
        <v>6</v>
      </c>
    </row>
    <row r="61" spans="1:19" x14ac:dyDescent="0.3">
      <c r="A61" s="7" t="s">
        <v>37</v>
      </c>
      <c r="B61" s="7" t="s">
        <v>44</v>
      </c>
      <c r="C61" s="7" t="s">
        <v>82</v>
      </c>
      <c r="D61" s="7" t="s">
        <v>27</v>
      </c>
      <c r="E61" s="7" t="s">
        <v>32</v>
      </c>
      <c r="F61" s="8">
        <v>40279</v>
      </c>
      <c r="G61" s="7">
        <v>498071897</v>
      </c>
      <c r="H61" s="8">
        <v>40324</v>
      </c>
      <c r="I61" s="7">
        <v>9397</v>
      </c>
      <c r="J61" s="7">
        <v>205.7</v>
      </c>
      <c r="K61" s="7">
        <v>117.11</v>
      </c>
      <c r="L61" t="str">
        <f>TEXT(Table1[[#This Row],[Order Date]],"mmm")</f>
        <v>Apr</v>
      </c>
      <c r="M61" t="str">
        <f>TEXT(Table1[[#This Row],[Order Date]],"yyyy")</f>
        <v>2010</v>
      </c>
      <c r="N61" t="str">
        <f>"Q"&amp;ROUNDUP(MONTH(Table1[[#This Row],[Order Date]])/3,0)</f>
        <v>Q2</v>
      </c>
      <c r="O61">
        <f>Table1[[#This Row],[Units Sold]]*Table1[[#This Row],[Unit Cost]]</f>
        <v>1100482.67</v>
      </c>
      <c r="P61">
        <f>Table1[[#This Row],[Units Sold]]*Table1[[#This Row],[Unit Price]]</f>
        <v>1932962.9</v>
      </c>
      <c r="Q61">
        <f>Table1[[#This Row],[Revenue]]-Table1[[#This Row],[COGS]]</f>
        <v>832480.23</v>
      </c>
      <c r="R61" s="5">
        <f ca="1">DATE(YEAR(TODAY()),MONTH(Table1[[#This Row],[Order Date]]),DAY(Table1[[#This Row],[Order Date]]))</f>
        <v>45758</v>
      </c>
      <c r="S61" s="6">
        <f>MONTH(Table1[[#This Row],[Ship Date]])</f>
        <v>5</v>
      </c>
    </row>
    <row r="62" spans="1:19" x14ac:dyDescent="0.3">
      <c r="A62" s="3" t="s">
        <v>33</v>
      </c>
      <c r="B62" s="3" t="s">
        <v>99</v>
      </c>
      <c r="C62" s="3" t="s">
        <v>50</v>
      </c>
      <c r="D62" s="3" t="s">
        <v>22</v>
      </c>
      <c r="E62" s="3" t="s">
        <v>23</v>
      </c>
      <c r="F62" s="4">
        <v>42406</v>
      </c>
      <c r="G62" s="3">
        <v>104191863</v>
      </c>
      <c r="H62" s="4">
        <v>42411</v>
      </c>
      <c r="I62" s="3">
        <v>1543</v>
      </c>
      <c r="J62" s="3">
        <v>81.73</v>
      </c>
      <c r="K62" s="3">
        <v>56.67</v>
      </c>
      <c r="L62" t="str">
        <f>TEXT(Table1[[#This Row],[Order Date]],"mmm")</f>
        <v>Feb</v>
      </c>
      <c r="M62" t="str">
        <f>TEXT(Table1[[#This Row],[Order Date]],"yyyy")</f>
        <v>2016</v>
      </c>
      <c r="N62" t="str">
        <f>"Q"&amp;ROUNDUP(MONTH(Table1[[#This Row],[Order Date]])/3,0)</f>
        <v>Q1</v>
      </c>
      <c r="O62">
        <f>Table1[[#This Row],[Units Sold]]*Table1[[#This Row],[Unit Cost]]</f>
        <v>87441.81</v>
      </c>
      <c r="P62">
        <f>Table1[[#This Row],[Units Sold]]*Table1[[#This Row],[Unit Price]]</f>
        <v>126109.39</v>
      </c>
      <c r="Q62">
        <f>Table1[[#This Row],[Revenue]]-Table1[[#This Row],[COGS]]</f>
        <v>38667.58</v>
      </c>
      <c r="R62" s="5">
        <f ca="1">DATE(YEAR(TODAY()),MONTH(Table1[[#This Row],[Order Date]]),DAY(Table1[[#This Row],[Order Date]]))</f>
        <v>45694</v>
      </c>
      <c r="S62" s="6">
        <f>MONTH(Table1[[#This Row],[Ship Date]])</f>
        <v>2</v>
      </c>
    </row>
    <row r="63" spans="1:19" x14ac:dyDescent="0.3">
      <c r="A63" s="7" t="s">
        <v>55</v>
      </c>
      <c r="B63" s="7" t="s">
        <v>100</v>
      </c>
      <c r="C63" s="7" t="s">
        <v>21</v>
      </c>
      <c r="D63" s="7" t="s">
        <v>22</v>
      </c>
      <c r="E63" s="7" t="s">
        <v>36</v>
      </c>
      <c r="F63" s="8">
        <v>42350</v>
      </c>
      <c r="G63" s="7">
        <v>731120240</v>
      </c>
      <c r="H63" s="8">
        <v>42381</v>
      </c>
      <c r="I63" s="7">
        <v>3581</v>
      </c>
      <c r="J63" s="7">
        <v>9.33</v>
      </c>
      <c r="K63" s="7">
        <v>6.92</v>
      </c>
      <c r="L63" t="str">
        <f>TEXT(Table1[[#This Row],[Order Date]],"mmm")</f>
        <v>Dec</v>
      </c>
      <c r="M63" t="str">
        <f>TEXT(Table1[[#This Row],[Order Date]],"yyyy")</f>
        <v>2015</v>
      </c>
      <c r="N63" t="str">
        <f>"Q"&amp;ROUNDUP(MONTH(Table1[[#This Row],[Order Date]])/3,0)</f>
        <v>Q4</v>
      </c>
      <c r="O63">
        <f>Table1[[#This Row],[Units Sold]]*Table1[[#This Row],[Unit Cost]]</f>
        <v>24780.52</v>
      </c>
      <c r="P63">
        <f>Table1[[#This Row],[Units Sold]]*Table1[[#This Row],[Unit Price]]</f>
        <v>33410.730000000003</v>
      </c>
      <c r="Q63">
        <f>Table1[[#This Row],[Revenue]]-Table1[[#This Row],[COGS]]</f>
        <v>8630.2100000000028</v>
      </c>
      <c r="R63" s="5">
        <f ca="1">DATE(YEAR(TODAY()),MONTH(Table1[[#This Row],[Order Date]]),DAY(Table1[[#This Row],[Order Date]]))</f>
        <v>46003</v>
      </c>
      <c r="S63" s="6">
        <f>MONTH(Table1[[#This Row],[Ship Date]])</f>
        <v>1</v>
      </c>
    </row>
    <row r="64" spans="1:19" x14ac:dyDescent="0.3">
      <c r="A64" s="3" t="s">
        <v>33</v>
      </c>
      <c r="B64" s="3" t="s">
        <v>101</v>
      </c>
      <c r="C64" s="3" t="s">
        <v>82</v>
      </c>
      <c r="D64" s="3" t="s">
        <v>27</v>
      </c>
      <c r="E64" s="3" t="s">
        <v>23</v>
      </c>
      <c r="F64" s="4">
        <v>40862</v>
      </c>
      <c r="G64" s="3">
        <v>294530856</v>
      </c>
      <c r="H64" s="4">
        <v>40905</v>
      </c>
      <c r="I64" s="3">
        <v>7080</v>
      </c>
      <c r="J64" s="3">
        <v>205.7</v>
      </c>
      <c r="K64" s="3">
        <v>117.11</v>
      </c>
      <c r="L64" t="str">
        <f>TEXT(Table1[[#This Row],[Order Date]],"mmm")</f>
        <v>Nov</v>
      </c>
      <c r="M64" t="str">
        <f>TEXT(Table1[[#This Row],[Order Date]],"yyyy")</f>
        <v>2011</v>
      </c>
      <c r="N64" t="str">
        <f>"Q"&amp;ROUNDUP(MONTH(Table1[[#This Row],[Order Date]])/3,0)</f>
        <v>Q4</v>
      </c>
      <c r="O64">
        <f>Table1[[#This Row],[Units Sold]]*Table1[[#This Row],[Unit Cost]]</f>
        <v>829138.8</v>
      </c>
      <c r="P64">
        <f>Table1[[#This Row],[Units Sold]]*Table1[[#This Row],[Unit Price]]</f>
        <v>1456356</v>
      </c>
      <c r="Q64">
        <f>Table1[[#This Row],[Revenue]]-Table1[[#This Row],[COGS]]</f>
        <v>627217.19999999995</v>
      </c>
      <c r="R64" s="5">
        <f ca="1">DATE(YEAR(TODAY()),MONTH(Table1[[#This Row],[Order Date]]),DAY(Table1[[#This Row],[Order Date]]))</f>
        <v>45976</v>
      </c>
      <c r="S64" s="6">
        <f>MONTH(Table1[[#This Row],[Ship Date]])</f>
        <v>12</v>
      </c>
    </row>
    <row r="65" spans="1:19" x14ac:dyDescent="0.3">
      <c r="A65" s="7" t="s">
        <v>33</v>
      </c>
      <c r="B65" s="7" t="s">
        <v>102</v>
      </c>
      <c r="C65" s="7" t="s">
        <v>42</v>
      </c>
      <c r="D65" s="7" t="s">
        <v>22</v>
      </c>
      <c r="E65" s="7" t="s">
        <v>48</v>
      </c>
      <c r="F65" s="8">
        <v>41849</v>
      </c>
      <c r="G65" s="7">
        <v>830410039</v>
      </c>
      <c r="H65" s="8">
        <v>41878</v>
      </c>
      <c r="I65" s="7">
        <v>5639</v>
      </c>
      <c r="J65" s="7">
        <v>651.21</v>
      </c>
      <c r="K65" s="7">
        <v>524.96</v>
      </c>
      <c r="L65" t="str">
        <f>TEXT(Table1[[#This Row],[Order Date]],"mmm")</f>
        <v>Jul</v>
      </c>
      <c r="M65" t="str">
        <f>TEXT(Table1[[#This Row],[Order Date]],"yyyy")</f>
        <v>2014</v>
      </c>
      <c r="N65" t="str">
        <f>"Q"&amp;ROUNDUP(MONTH(Table1[[#This Row],[Order Date]])/3,0)</f>
        <v>Q3</v>
      </c>
      <c r="O65">
        <f>Table1[[#This Row],[Units Sold]]*Table1[[#This Row],[Unit Cost]]</f>
        <v>2960249.4400000004</v>
      </c>
      <c r="P65">
        <f>Table1[[#This Row],[Units Sold]]*Table1[[#This Row],[Unit Price]]</f>
        <v>3672173.1900000004</v>
      </c>
      <c r="Q65">
        <f>Table1[[#This Row],[Revenue]]-Table1[[#This Row],[COGS]]</f>
        <v>711923.75</v>
      </c>
      <c r="R65" s="5">
        <f ca="1">DATE(YEAR(TODAY()),MONTH(Table1[[#This Row],[Order Date]]),DAY(Table1[[#This Row],[Order Date]]))</f>
        <v>45867</v>
      </c>
      <c r="S65" s="6">
        <f>MONTH(Table1[[#This Row],[Ship Date]])</f>
        <v>8</v>
      </c>
    </row>
    <row r="66" spans="1:19" x14ac:dyDescent="0.3">
      <c r="A66" s="3" t="s">
        <v>33</v>
      </c>
      <c r="B66" s="3" t="s">
        <v>103</v>
      </c>
      <c r="C66" s="3" t="s">
        <v>21</v>
      </c>
      <c r="D66" s="3" t="s">
        <v>27</v>
      </c>
      <c r="E66" s="3" t="s">
        <v>36</v>
      </c>
      <c r="F66" s="4">
        <v>42693</v>
      </c>
      <c r="G66" s="3">
        <v>845056617</v>
      </c>
      <c r="H66" s="4">
        <v>42704</v>
      </c>
      <c r="I66" s="3">
        <v>9887</v>
      </c>
      <c r="J66" s="3">
        <v>9.33</v>
      </c>
      <c r="K66" s="3">
        <v>6.92</v>
      </c>
      <c r="L66" t="str">
        <f>TEXT(Table1[[#This Row],[Order Date]],"mmm")</f>
        <v>Nov</v>
      </c>
      <c r="M66" t="str">
        <f>TEXT(Table1[[#This Row],[Order Date]],"yyyy")</f>
        <v>2016</v>
      </c>
      <c r="N66" t="str">
        <f>"Q"&amp;ROUNDUP(MONTH(Table1[[#This Row],[Order Date]])/3,0)</f>
        <v>Q4</v>
      </c>
      <c r="O66">
        <f>Table1[[#This Row],[Units Sold]]*Table1[[#This Row],[Unit Cost]]</f>
        <v>68418.039999999994</v>
      </c>
      <c r="P66">
        <f>Table1[[#This Row],[Units Sold]]*Table1[[#This Row],[Unit Price]]</f>
        <v>92245.71</v>
      </c>
      <c r="Q66">
        <f>Table1[[#This Row],[Revenue]]-Table1[[#This Row],[COGS]]</f>
        <v>23827.670000000013</v>
      </c>
      <c r="R66" s="5">
        <f ca="1">DATE(YEAR(TODAY()),MONTH(Table1[[#This Row],[Order Date]]),DAY(Table1[[#This Row],[Order Date]]))</f>
        <v>45980</v>
      </c>
      <c r="S66" s="6">
        <f>MONTH(Table1[[#This Row],[Ship Date]])</f>
        <v>11</v>
      </c>
    </row>
    <row r="67" spans="1:19" x14ac:dyDescent="0.3">
      <c r="A67" s="7" t="s">
        <v>33</v>
      </c>
      <c r="B67" s="7" t="s">
        <v>104</v>
      </c>
      <c r="C67" s="7" t="s">
        <v>35</v>
      </c>
      <c r="D67" s="7" t="s">
        <v>27</v>
      </c>
      <c r="E67" s="7" t="s">
        <v>32</v>
      </c>
      <c r="F67" s="8">
        <v>41165</v>
      </c>
      <c r="G67" s="7">
        <v>265081918</v>
      </c>
      <c r="H67" s="8">
        <v>41194</v>
      </c>
      <c r="I67" s="7">
        <v>2485</v>
      </c>
      <c r="J67" s="7">
        <v>47.45</v>
      </c>
      <c r="K67" s="7">
        <v>31.79</v>
      </c>
      <c r="L67" t="str">
        <f>TEXT(Table1[[#This Row],[Order Date]],"mmm")</f>
        <v>Sep</v>
      </c>
      <c r="M67" t="str">
        <f>TEXT(Table1[[#This Row],[Order Date]],"yyyy")</f>
        <v>2012</v>
      </c>
      <c r="N67" t="str">
        <f>"Q"&amp;ROUNDUP(MONTH(Table1[[#This Row],[Order Date]])/3,0)</f>
        <v>Q3</v>
      </c>
      <c r="O67">
        <f>Table1[[#This Row],[Units Sold]]*Table1[[#This Row],[Unit Cost]]</f>
        <v>78998.149999999994</v>
      </c>
      <c r="P67">
        <f>Table1[[#This Row],[Units Sold]]*Table1[[#This Row],[Unit Price]]</f>
        <v>117913.25</v>
      </c>
      <c r="Q67">
        <f>Table1[[#This Row],[Revenue]]-Table1[[#This Row],[COGS]]</f>
        <v>38915.100000000006</v>
      </c>
      <c r="R67" s="5">
        <f ca="1">DATE(YEAR(TODAY()),MONTH(Table1[[#This Row],[Order Date]]),DAY(Table1[[#This Row],[Order Date]]))</f>
        <v>45913</v>
      </c>
      <c r="S67" s="6">
        <f>MONTH(Table1[[#This Row],[Ship Date]])</f>
        <v>10</v>
      </c>
    </row>
    <row r="68" spans="1:19" x14ac:dyDescent="0.3">
      <c r="A68" s="3" t="s">
        <v>33</v>
      </c>
      <c r="B68" s="3" t="s">
        <v>101</v>
      </c>
      <c r="C68" s="3" t="s">
        <v>82</v>
      </c>
      <c r="D68" s="3" t="s">
        <v>27</v>
      </c>
      <c r="E68" s="3" t="s">
        <v>48</v>
      </c>
      <c r="F68" s="4">
        <v>42338</v>
      </c>
      <c r="G68" s="3">
        <v>887409770</v>
      </c>
      <c r="H68" s="4">
        <v>42343</v>
      </c>
      <c r="I68" s="3">
        <v>3126</v>
      </c>
      <c r="J68" s="3">
        <v>205.7</v>
      </c>
      <c r="K68" s="3">
        <v>117.11</v>
      </c>
      <c r="L68" t="str">
        <f>TEXT(Table1[[#This Row],[Order Date]],"mmm")</f>
        <v>Nov</v>
      </c>
      <c r="M68" t="str">
        <f>TEXT(Table1[[#This Row],[Order Date]],"yyyy")</f>
        <v>2015</v>
      </c>
      <c r="N68" t="str">
        <f>"Q"&amp;ROUNDUP(MONTH(Table1[[#This Row],[Order Date]])/3,0)</f>
        <v>Q4</v>
      </c>
      <c r="O68">
        <f>Table1[[#This Row],[Units Sold]]*Table1[[#This Row],[Unit Cost]]</f>
        <v>366085.86</v>
      </c>
      <c r="P68">
        <f>Table1[[#This Row],[Units Sold]]*Table1[[#This Row],[Unit Price]]</f>
        <v>643018.19999999995</v>
      </c>
      <c r="Q68">
        <f>Table1[[#This Row],[Revenue]]-Table1[[#This Row],[COGS]]</f>
        <v>276932.33999999997</v>
      </c>
      <c r="R68" s="5">
        <f ca="1">DATE(YEAR(TODAY()),MONTH(Table1[[#This Row],[Order Date]]),DAY(Table1[[#This Row],[Order Date]]))</f>
        <v>45991</v>
      </c>
      <c r="S68" s="6">
        <f>MONTH(Table1[[#This Row],[Ship Date]])</f>
        <v>12</v>
      </c>
    </row>
    <row r="69" spans="1:19" x14ac:dyDescent="0.3">
      <c r="A69" s="7" t="s">
        <v>19</v>
      </c>
      <c r="B69" s="7" t="s">
        <v>105</v>
      </c>
      <c r="C69" s="7" t="s">
        <v>35</v>
      </c>
      <c r="D69" s="7" t="s">
        <v>27</v>
      </c>
      <c r="E69" s="7" t="s">
        <v>32</v>
      </c>
      <c r="F69" s="8">
        <v>40611</v>
      </c>
      <c r="G69" s="7">
        <v>529276502</v>
      </c>
      <c r="H69" s="8">
        <v>40642</v>
      </c>
      <c r="I69" s="7">
        <v>3533</v>
      </c>
      <c r="J69" s="7">
        <v>47.45</v>
      </c>
      <c r="K69" s="7">
        <v>31.79</v>
      </c>
      <c r="L69" t="str">
        <f>TEXT(Table1[[#This Row],[Order Date]],"mmm")</f>
        <v>Mar</v>
      </c>
      <c r="M69" t="str">
        <f>TEXT(Table1[[#This Row],[Order Date]],"yyyy")</f>
        <v>2011</v>
      </c>
      <c r="N69" t="str">
        <f>"Q"&amp;ROUNDUP(MONTH(Table1[[#This Row],[Order Date]])/3,0)</f>
        <v>Q1</v>
      </c>
      <c r="O69">
        <f>Table1[[#This Row],[Units Sold]]*Table1[[#This Row],[Unit Cost]]</f>
        <v>112314.06999999999</v>
      </c>
      <c r="P69">
        <f>Table1[[#This Row],[Units Sold]]*Table1[[#This Row],[Unit Price]]</f>
        <v>167640.85</v>
      </c>
      <c r="Q69">
        <f>Table1[[#This Row],[Revenue]]-Table1[[#This Row],[COGS]]</f>
        <v>55326.780000000013</v>
      </c>
      <c r="R69" s="5">
        <f ca="1">DATE(YEAR(TODAY()),MONTH(Table1[[#This Row],[Order Date]]),DAY(Table1[[#This Row],[Order Date]]))</f>
        <v>45725</v>
      </c>
      <c r="S69" s="6">
        <f>MONTH(Table1[[#This Row],[Ship Date]])</f>
        <v>4</v>
      </c>
    </row>
    <row r="70" spans="1:19" x14ac:dyDescent="0.3">
      <c r="A70" s="3" t="s">
        <v>33</v>
      </c>
      <c r="B70" s="3" t="s">
        <v>106</v>
      </c>
      <c r="C70" s="3" t="s">
        <v>64</v>
      </c>
      <c r="D70" s="3" t="s">
        <v>22</v>
      </c>
      <c r="E70" s="3" t="s">
        <v>23</v>
      </c>
      <c r="F70" s="4">
        <v>40453</v>
      </c>
      <c r="G70" s="3">
        <v>678230941</v>
      </c>
      <c r="H70" s="4">
        <v>40485</v>
      </c>
      <c r="I70" s="3">
        <v>2462</v>
      </c>
      <c r="J70" s="3">
        <v>255.28</v>
      </c>
      <c r="K70" s="3">
        <v>159.41999999999999</v>
      </c>
      <c r="L70" t="str">
        <f>TEXT(Table1[[#This Row],[Order Date]],"mmm")</f>
        <v>Oct</v>
      </c>
      <c r="M70" t="str">
        <f>TEXT(Table1[[#This Row],[Order Date]],"yyyy")</f>
        <v>2010</v>
      </c>
      <c r="N70" t="str">
        <f>"Q"&amp;ROUNDUP(MONTH(Table1[[#This Row],[Order Date]])/3,0)</f>
        <v>Q4</v>
      </c>
      <c r="O70">
        <f>Table1[[#This Row],[Units Sold]]*Table1[[#This Row],[Unit Cost]]</f>
        <v>392492.04</v>
      </c>
      <c r="P70">
        <f>Table1[[#This Row],[Units Sold]]*Table1[[#This Row],[Unit Price]]</f>
        <v>628499.36</v>
      </c>
      <c r="Q70">
        <f>Table1[[#This Row],[Revenue]]-Table1[[#This Row],[COGS]]</f>
        <v>236007.32</v>
      </c>
      <c r="R70" s="5">
        <f ca="1">DATE(YEAR(TODAY()),MONTH(Table1[[#This Row],[Order Date]]),DAY(Table1[[#This Row],[Order Date]]))</f>
        <v>45932</v>
      </c>
      <c r="S70" s="6">
        <f>MONTH(Table1[[#This Row],[Ship Date]])</f>
        <v>11</v>
      </c>
    </row>
    <row r="71" spans="1:19" x14ac:dyDescent="0.3">
      <c r="A71" s="7" t="s">
        <v>33</v>
      </c>
      <c r="B71" s="7" t="s">
        <v>76</v>
      </c>
      <c r="C71" s="7" t="s">
        <v>61</v>
      </c>
      <c r="D71" s="7" t="s">
        <v>22</v>
      </c>
      <c r="E71" s="7" t="s">
        <v>48</v>
      </c>
      <c r="F71" s="8">
        <v>41191</v>
      </c>
      <c r="G71" s="7">
        <v>642134416</v>
      </c>
      <c r="H71" s="8">
        <v>41240</v>
      </c>
      <c r="I71" s="7">
        <v>698</v>
      </c>
      <c r="J71" s="7">
        <v>154.06</v>
      </c>
      <c r="K71" s="7">
        <v>90.93</v>
      </c>
      <c r="L71" t="str">
        <f>TEXT(Table1[[#This Row],[Order Date]],"mmm")</f>
        <v>Oct</v>
      </c>
      <c r="M71" t="str">
        <f>TEXT(Table1[[#This Row],[Order Date]],"yyyy")</f>
        <v>2012</v>
      </c>
      <c r="N71" t="str">
        <f>"Q"&amp;ROUNDUP(MONTH(Table1[[#This Row],[Order Date]])/3,0)</f>
        <v>Q4</v>
      </c>
      <c r="O71">
        <f>Table1[[#This Row],[Units Sold]]*Table1[[#This Row],[Unit Cost]]</f>
        <v>63469.140000000007</v>
      </c>
      <c r="P71">
        <f>Table1[[#This Row],[Units Sold]]*Table1[[#This Row],[Unit Price]]</f>
        <v>107533.88</v>
      </c>
      <c r="Q71">
        <f>Table1[[#This Row],[Revenue]]-Table1[[#This Row],[COGS]]</f>
        <v>44064.74</v>
      </c>
      <c r="R71" s="5">
        <f ca="1">DATE(YEAR(TODAY()),MONTH(Table1[[#This Row],[Order Date]]),DAY(Table1[[#This Row],[Order Date]]))</f>
        <v>45939</v>
      </c>
      <c r="S71" s="6">
        <f>MONTH(Table1[[#This Row],[Ship Date]])</f>
        <v>11</v>
      </c>
    </row>
    <row r="72" spans="1:19" x14ac:dyDescent="0.3">
      <c r="A72" s="3" t="s">
        <v>19</v>
      </c>
      <c r="B72" s="3" t="s">
        <v>107</v>
      </c>
      <c r="C72" s="3" t="s">
        <v>21</v>
      </c>
      <c r="D72" s="3" t="s">
        <v>27</v>
      </c>
      <c r="E72" s="3" t="s">
        <v>36</v>
      </c>
      <c r="F72" s="4">
        <v>41157</v>
      </c>
      <c r="G72" s="3">
        <v>699160754</v>
      </c>
      <c r="H72" s="4">
        <v>41167</v>
      </c>
      <c r="I72" s="3">
        <v>6059</v>
      </c>
      <c r="J72" s="3">
        <v>9.33</v>
      </c>
      <c r="K72" s="3">
        <v>6.92</v>
      </c>
      <c r="L72" t="str">
        <f>TEXT(Table1[[#This Row],[Order Date]],"mmm")</f>
        <v>Sep</v>
      </c>
      <c r="M72" t="str">
        <f>TEXT(Table1[[#This Row],[Order Date]],"yyyy")</f>
        <v>2012</v>
      </c>
      <c r="N72" t="str">
        <f>"Q"&amp;ROUNDUP(MONTH(Table1[[#This Row],[Order Date]])/3,0)</f>
        <v>Q3</v>
      </c>
      <c r="O72">
        <f>Table1[[#This Row],[Units Sold]]*Table1[[#This Row],[Unit Cost]]</f>
        <v>41928.28</v>
      </c>
      <c r="P72">
        <f>Table1[[#This Row],[Units Sold]]*Table1[[#This Row],[Unit Price]]</f>
        <v>56530.47</v>
      </c>
      <c r="Q72">
        <f>Table1[[#This Row],[Revenue]]-Table1[[#This Row],[COGS]]</f>
        <v>14602.190000000002</v>
      </c>
      <c r="R72" s="5">
        <f ca="1">DATE(YEAR(TODAY()),MONTH(Table1[[#This Row],[Order Date]]),DAY(Table1[[#This Row],[Order Date]]))</f>
        <v>45905</v>
      </c>
      <c r="S72" s="6">
        <f>MONTH(Table1[[#This Row],[Ship Date]])</f>
        <v>9</v>
      </c>
    </row>
    <row r="73" spans="1:19" x14ac:dyDescent="0.3">
      <c r="A73" s="7" t="s">
        <v>37</v>
      </c>
      <c r="B73" s="7" t="s">
        <v>108</v>
      </c>
      <c r="C73" s="7" t="s">
        <v>59</v>
      </c>
      <c r="D73" s="7" t="s">
        <v>22</v>
      </c>
      <c r="E73" s="7" t="s">
        <v>23</v>
      </c>
      <c r="F73" s="8">
        <v>41836</v>
      </c>
      <c r="G73" s="7">
        <v>747796285</v>
      </c>
      <c r="H73" s="8">
        <v>41844</v>
      </c>
      <c r="I73" s="7">
        <v>8393</v>
      </c>
      <c r="J73" s="7">
        <v>668.27</v>
      </c>
      <c r="K73" s="7">
        <v>502.54</v>
      </c>
      <c r="L73" t="str">
        <f>TEXT(Table1[[#This Row],[Order Date]],"mmm")</f>
        <v>Jul</v>
      </c>
      <c r="M73" t="str">
        <f>TEXT(Table1[[#This Row],[Order Date]],"yyyy")</f>
        <v>2014</v>
      </c>
      <c r="N73" t="str">
        <f>"Q"&amp;ROUNDUP(MONTH(Table1[[#This Row],[Order Date]])/3,0)</f>
        <v>Q3</v>
      </c>
      <c r="O73">
        <f>Table1[[#This Row],[Units Sold]]*Table1[[#This Row],[Unit Cost]]</f>
        <v>4217818.22</v>
      </c>
      <c r="P73">
        <f>Table1[[#This Row],[Units Sold]]*Table1[[#This Row],[Unit Price]]</f>
        <v>5608790.1099999994</v>
      </c>
      <c r="Q73">
        <f>Table1[[#This Row],[Revenue]]-Table1[[#This Row],[COGS]]</f>
        <v>1390971.8899999997</v>
      </c>
      <c r="R73" s="5">
        <f ca="1">DATE(YEAR(TODAY()),MONTH(Table1[[#This Row],[Order Date]]),DAY(Table1[[#This Row],[Order Date]]))</f>
        <v>45854</v>
      </c>
      <c r="S73" s="6">
        <f>MONTH(Table1[[#This Row],[Ship Date]])</f>
        <v>7</v>
      </c>
    </row>
    <row r="74" spans="1:19" x14ac:dyDescent="0.3">
      <c r="A74" s="3" t="s">
        <v>33</v>
      </c>
      <c r="B74" s="3" t="s">
        <v>109</v>
      </c>
      <c r="C74" s="3" t="s">
        <v>35</v>
      </c>
      <c r="D74" s="3" t="s">
        <v>27</v>
      </c>
      <c r="E74" s="3" t="s">
        <v>23</v>
      </c>
      <c r="F74" s="4">
        <v>40958</v>
      </c>
      <c r="G74" s="3">
        <v>756839835</v>
      </c>
      <c r="H74" s="4">
        <v>40981</v>
      </c>
      <c r="I74" s="3">
        <v>4581</v>
      </c>
      <c r="J74" s="3">
        <v>47.45</v>
      </c>
      <c r="K74" s="3">
        <v>31.79</v>
      </c>
      <c r="L74" t="str">
        <f>TEXT(Table1[[#This Row],[Order Date]],"mmm")</f>
        <v>Feb</v>
      </c>
      <c r="M74" t="str">
        <f>TEXT(Table1[[#This Row],[Order Date]],"yyyy")</f>
        <v>2012</v>
      </c>
      <c r="N74" t="str">
        <f>"Q"&amp;ROUNDUP(MONTH(Table1[[#This Row],[Order Date]])/3,0)</f>
        <v>Q1</v>
      </c>
      <c r="O74">
        <f>Table1[[#This Row],[Units Sold]]*Table1[[#This Row],[Unit Cost]]</f>
        <v>145629.99</v>
      </c>
      <c r="P74">
        <f>Table1[[#This Row],[Units Sold]]*Table1[[#This Row],[Unit Price]]</f>
        <v>217368.45</v>
      </c>
      <c r="Q74">
        <f>Table1[[#This Row],[Revenue]]-Table1[[#This Row],[COGS]]</f>
        <v>71738.460000000021</v>
      </c>
      <c r="R74" s="5">
        <f ca="1">DATE(YEAR(TODAY()),MONTH(Table1[[#This Row],[Order Date]]),DAY(Table1[[#This Row],[Order Date]]))</f>
        <v>45707</v>
      </c>
      <c r="S74" s="6">
        <f>MONTH(Table1[[#This Row],[Ship Date]])</f>
        <v>3</v>
      </c>
    </row>
    <row r="75" spans="1:19" x14ac:dyDescent="0.3">
      <c r="A75" s="7" t="s">
        <v>55</v>
      </c>
      <c r="B75" s="7" t="s">
        <v>110</v>
      </c>
      <c r="C75" s="7" t="s">
        <v>50</v>
      </c>
      <c r="D75" s="7" t="s">
        <v>27</v>
      </c>
      <c r="E75" s="7" t="s">
        <v>32</v>
      </c>
      <c r="F75" s="8">
        <v>42169</v>
      </c>
      <c r="G75" s="7">
        <v>315402734</v>
      </c>
      <c r="H75" s="8">
        <v>42218</v>
      </c>
      <c r="I75" s="7">
        <v>3533</v>
      </c>
      <c r="J75" s="7">
        <v>81.73</v>
      </c>
      <c r="K75" s="7">
        <v>56.67</v>
      </c>
      <c r="L75" t="str">
        <f>TEXT(Table1[[#This Row],[Order Date]],"mmm")</f>
        <v>Jun</v>
      </c>
      <c r="M75" t="str">
        <f>TEXT(Table1[[#This Row],[Order Date]],"yyyy")</f>
        <v>2015</v>
      </c>
      <c r="N75" t="str">
        <f>"Q"&amp;ROUNDUP(MONTH(Table1[[#This Row],[Order Date]])/3,0)</f>
        <v>Q2</v>
      </c>
      <c r="O75">
        <f>Table1[[#This Row],[Units Sold]]*Table1[[#This Row],[Unit Cost]]</f>
        <v>200215.11000000002</v>
      </c>
      <c r="P75">
        <f>Table1[[#This Row],[Units Sold]]*Table1[[#This Row],[Unit Price]]</f>
        <v>288752.09000000003</v>
      </c>
      <c r="Q75">
        <f>Table1[[#This Row],[Revenue]]-Table1[[#This Row],[COGS]]</f>
        <v>88536.98000000001</v>
      </c>
      <c r="R75" s="5">
        <f ca="1">DATE(YEAR(TODAY()),MONTH(Table1[[#This Row],[Order Date]]),DAY(Table1[[#This Row],[Order Date]]))</f>
        <v>45822</v>
      </c>
      <c r="S75" s="6">
        <f>MONTH(Table1[[#This Row],[Ship Date]])</f>
        <v>8</v>
      </c>
    </row>
    <row r="76" spans="1:19" x14ac:dyDescent="0.3">
      <c r="A76" s="3" t="s">
        <v>24</v>
      </c>
      <c r="B76" s="3" t="s">
        <v>111</v>
      </c>
      <c r="C76" s="3" t="s">
        <v>26</v>
      </c>
      <c r="D76" s="3" t="s">
        <v>27</v>
      </c>
      <c r="E76" s="3" t="s">
        <v>48</v>
      </c>
      <c r="F76" s="4">
        <v>42591</v>
      </c>
      <c r="G76" s="3">
        <v>882908809</v>
      </c>
      <c r="H76" s="4">
        <v>42606</v>
      </c>
      <c r="I76" s="3">
        <v>1192</v>
      </c>
      <c r="J76" s="3">
        <v>109.28</v>
      </c>
      <c r="K76" s="3">
        <v>35.840000000000003</v>
      </c>
      <c r="L76" t="str">
        <f>TEXT(Table1[[#This Row],[Order Date]],"mmm")</f>
        <v>Aug</v>
      </c>
      <c r="M76" t="str">
        <f>TEXT(Table1[[#This Row],[Order Date]],"yyyy")</f>
        <v>2016</v>
      </c>
      <c r="N76" t="str">
        <f>"Q"&amp;ROUNDUP(MONTH(Table1[[#This Row],[Order Date]])/3,0)</f>
        <v>Q3</v>
      </c>
      <c r="O76">
        <f>Table1[[#This Row],[Units Sold]]*Table1[[#This Row],[Unit Cost]]</f>
        <v>42721.280000000006</v>
      </c>
      <c r="P76">
        <f>Table1[[#This Row],[Units Sold]]*Table1[[#This Row],[Unit Price]]</f>
        <v>130261.75999999999</v>
      </c>
      <c r="Q76">
        <f>Table1[[#This Row],[Revenue]]-Table1[[#This Row],[COGS]]</f>
        <v>87540.479999999981</v>
      </c>
      <c r="R76" s="5">
        <f ca="1">DATE(YEAR(TODAY()),MONTH(Table1[[#This Row],[Order Date]]),DAY(Table1[[#This Row],[Order Date]]))</f>
        <v>45878</v>
      </c>
      <c r="S76" s="6">
        <f>MONTH(Table1[[#This Row],[Ship Date]])</f>
        <v>8</v>
      </c>
    </row>
    <row r="77" spans="1:19" x14ac:dyDescent="0.3">
      <c r="A77" s="7" t="s">
        <v>28</v>
      </c>
      <c r="B77" s="7" t="s">
        <v>112</v>
      </c>
      <c r="C77" s="7" t="s">
        <v>64</v>
      </c>
      <c r="D77" s="7" t="s">
        <v>27</v>
      </c>
      <c r="E77" s="7" t="s">
        <v>36</v>
      </c>
      <c r="F77" s="8">
        <v>42501</v>
      </c>
      <c r="G77" s="7">
        <v>839094388</v>
      </c>
      <c r="H77" s="8">
        <v>42521</v>
      </c>
      <c r="I77" s="7">
        <v>5531</v>
      </c>
      <c r="J77" s="7">
        <v>255.28</v>
      </c>
      <c r="K77" s="7">
        <v>159.41999999999999</v>
      </c>
      <c r="L77" t="str">
        <f>TEXT(Table1[[#This Row],[Order Date]],"mmm")</f>
        <v>May</v>
      </c>
      <c r="M77" t="str">
        <f>TEXT(Table1[[#This Row],[Order Date]],"yyyy")</f>
        <v>2016</v>
      </c>
      <c r="N77" t="str">
        <f>"Q"&amp;ROUNDUP(MONTH(Table1[[#This Row],[Order Date]])/3,0)</f>
        <v>Q2</v>
      </c>
      <c r="O77">
        <f>Table1[[#This Row],[Units Sold]]*Table1[[#This Row],[Unit Cost]]</f>
        <v>881752.0199999999</v>
      </c>
      <c r="P77">
        <f>Table1[[#This Row],[Units Sold]]*Table1[[#This Row],[Unit Price]]</f>
        <v>1411953.68</v>
      </c>
      <c r="Q77">
        <f>Table1[[#This Row],[Revenue]]-Table1[[#This Row],[COGS]]</f>
        <v>530201.66</v>
      </c>
      <c r="R77" s="5">
        <f ca="1">DATE(YEAR(TODAY()),MONTH(Table1[[#This Row],[Order Date]]),DAY(Table1[[#This Row],[Order Date]]))</f>
        <v>45788</v>
      </c>
      <c r="S77" s="6">
        <f>MONTH(Table1[[#This Row],[Ship Date]])</f>
        <v>5</v>
      </c>
    </row>
    <row r="78" spans="1:19" x14ac:dyDescent="0.3">
      <c r="A78" s="3" t="s">
        <v>37</v>
      </c>
      <c r="B78" s="3" t="s">
        <v>94</v>
      </c>
      <c r="C78" s="3" t="s">
        <v>21</v>
      </c>
      <c r="D78" s="3" t="s">
        <v>22</v>
      </c>
      <c r="E78" s="3" t="s">
        <v>48</v>
      </c>
      <c r="F78" s="4">
        <v>41182</v>
      </c>
      <c r="G78" s="3">
        <v>434008300</v>
      </c>
      <c r="H78" s="4">
        <v>41227</v>
      </c>
      <c r="I78" s="3">
        <v>1555</v>
      </c>
      <c r="J78" s="3">
        <v>9.33</v>
      </c>
      <c r="K78" s="3">
        <v>6.92</v>
      </c>
      <c r="L78" t="str">
        <f>TEXT(Table1[[#This Row],[Order Date]],"mmm")</f>
        <v>Sep</v>
      </c>
      <c r="M78" t="str">
        <f>TEXT(Table1[[#This Row],[Order Date]],"yyyy")</f>
        <v>2012</v>
      </c>
      <c r="N78" t="str">
        <f>"Q"&amp;ROUNDUP(MONTH(Table1[[#This Row],[Order Date]])/3,0)</f>
        <v>Q3</v>
      </c>
      <c r="O78">
        <f>Table1[[#This Row],[Units Sold]]*Table1[[#This Row],[Unit Cost]]</f>
        <v>10760.6</v>
      </c>
      <c r="P78">
        <f>Table1[[#This Row],[Units Sold]]*Table1[[#This Row],[Unit Price]]</f>
        <v>14508.15</v>
      </c>
      <c r="Q78">
        <f>Table1[[#This Row],[Revenue]]-Table1[[#This Row],[COGS]]</f>
        <v>3747.5499999999993</v>
      </c>
      <c r="R78" s="5">
        <f ca="1">DATE(YEAR(TODAY()),MONTH(Table1[[#This Row],[Order Date]]),DAY(Table1[[#This Row],[Order Date]]))</f>
        <v>45930</v>
      </c>
      <c r="S78" s="6">
        <f>MONTH(Table1[[#This Row],[Ship Date]])</f>
        <v>11</v>
      </c>
    </row>
    <row r="79" spans="1:19" x14ac:dyDescent="0.3">
      <c r="A79" s="7" t="s">
        <v>55</v>
      </c>
      <c r="B79" s="7" t="s">
        <v>78</v>
      </c>
      <c r="C79" s="7" t="s">
        <v>35</v>
      </c>
      <c r="D79" s="7" t="s">
        <v>27</v>
      </c>
      <c r="E79" s="7" t="s">
        <v>36</v>
      </c>
      <c r="F79" s="8">
        <v>41072</v>
      </c>
      <c r="G79" s="7">
        <v>438011872</v>
      </c>
      <c r="H79" s="8">
        <v>41108</v>
      </c>
      <c r="I79" s="7">
        <v>6301</v>
      </c>
      <c r="J79" s="7">
        <v>47.45</v>
      </c>
      <c r="K79" s="7">
        <v>31.79</v>
      </c>
      <c r="L79" t="str">
        <f>TEXT(Table1[[#This Row],[Order Date]],"mmm")</f>
        <v>Jun</v>
      </c>
      <c r="M79" t="str">
        <f>TEXT(Table1[[#This Row],[Order Date]],"yyyy")</f>
        <v>2012</v>
      </c>
      <c r="N79" t="str">
        <f>"Q"&amp;ROUNDUP(MONTH(Table1[[#This Row],[Order Date]])/3,0)</f>
        <v>Q2</v>
      </c>
      <c r="O79">
        <f>Table1[[#This Row],[Units Sold]]*Table1[[#This Row],[Unit Cost]]</f>
        <v>200308.79</v>
      </c>
      <c r="P79">
        <f>Table1[[#This Row],[Units Sold]]*Table1[[#This Row],[Unit Price]]</f>
        <v>298982.45</v>
      </c>
      <c r="Q79">
        <f>Table1[[#This Row],[Revenue]]-Table1[[#This Row],[COGS]]</f>
        <v>98673.66</v>
      </c>
      <c r="R79" s="5">
        <f ca="1">DATE(YEAR(TODAY()),MONTH(Table1[[#This Row],[Order Date]]),DAY(Table1[[#This Row],[Order Date]]))</f>
        <v>45820</v>
      </c>
      <c r="S79" s="6">
        <f>MONTH(Table1[[#This Row],[Ship Date]])</f>
        <v>7</v>
      </c>
    </row>
    <row r="80" spans="1:19" x14ac:dyDescent="0.3">
      <c r="A80" s="3" t="s">
        <v>19</v>
      </c>
      <c r="B80" s="3" t="s">
        <v>41</v>
      </c>
      <c r="C80" s="3" t="s">
        <v>26</v>
      </c>
      <c r="D80" s="3" t="s">
        <v>27</v>
      </c>
      <c r="E80" s="3" t="s">
        <v>23</v>
      </c>
      <c r="F80" s="4">
        <v>40849</v>
      </c>
      <c r="G80" s="3">
        <v>791778934</v>
      </c>
      <c r="H80" s="4">
        <v>40878</v>
      </c>
      <c r="I80" s="3">
        <v>3836</v>
      </c>
      <c r="J80" s="3">
        <v>109.28</v>
      </c>
      <c r="K80" s="3">
        <v>35.840000000000003</v>
      </c>
      <c r="L80" t="str">
        <f>TEXT(Table1[[#This Row],[Order Date]],"mmm")</f>
        <v>Nov</v>
      </c>
      <c r="M80" t="str">
        <f>TEXT(Table1[[#This Row],[Order Date]],"yyyy")</f>
        <v>2011</v>
      </c>
      <c r="N80" t="str">
        <f>"Q"&amp;ROUNDUP(MONTH(Table1[[#This Row],[Order Date]])/3,0)</f>
        <v>Q4</v>
      </c>
      <c r="O80">
        <f>Table1[[#This Row],[Units Sold]]*Table1[[#This Row],[Unit Cost]]</f>
        <v>137482.24000000002</v>
      </c>
      <c r="P80">
        <f>Table1[[#This Row],[Units Sold]]*Table1[[#This Row],[Unit Price]]</f>
        <v>419198.08</v>
      </c>
      <c r="Q80">
        <f>Table1[[#This Row],[Revenue]]-Table1[[#This Row],[COGS]]</f>
        <v>281715.83999999997</v>
      </c>
      <c r="R80" s="5">
        <f ca="1">DATE(YEAR(TODAY()),MONTH(Table1[[#This Row],[Order Date]]),DAY(Table1[[#This Row],[Order Date]]))</f>
        <v>45963</v>
      </c>
      <c r="S80" s="6">
        <f>MONTH(Table1[[#This Row],[Ship Date]])</f>
        <v>12</v>
      </c>
    </row>
    <row r="81" spans="1:19" x14ac:dyDescent="0.3">
      <c r="A81" s="7" t="s">
        <v>28</v>
      </c>
      <c r="B81" s="7" t="s">
        <v>113</v>
      </c>
      <c r="C81" s="7" t="s">
        <v>82</v>
      </c>
      <c r="D81" s="7" t="s">
        <v>22</v>
      </c>
      <c r="E81" s="7" t="s">
        <v>23</v>
      </c>
      <c r="F81" s="8">
        <v>42345</v>
      </c>
      <c r="G81" s="7">
        <v>156295812</v>
      </c>
      <c r="H81" s="8">
        <v>42368</v>
      </c>
      <c r="I81" s="7">
        <v>259</v>
      </c>
      <c r="J81" s="7">
        <v>205.7</v>
      </c>
      <c r="K81" s="7">
        <v>117.11</v>
      </c>
      <c r="L81" t="str">
        <f>TEXT(Table1[[#This Row],[Order Date]],"mmm")</f>
        <v>Dec</v>
      </c>
      <c r="M81" t="str">
        <f>TEXT(Table1[[#This Row],[Order Date]],"yyyy")</f>
        <v>2015</v>
      </c>
      <c r="N81" t="str">
        <f>"Q"&amp;ROUNDUP(MONTH(Table1[[#This Row],[Order Date]])/3,0)</f>
        <v>Q4</v>
      </c>
      <c r="O81">
        <f>Table1[[#This Row],[Units Sold]]*Table1[[#This Row],[Unit Cost]]</f>
        <v>30331.49</v>
      </c>
      <c r="P81">
        <f>Table1[[#This Row],[Units Sold]]*Table1[[#This Row],[Unit Price]]</f>
        <v>53276.299999999996</v>
      </c>
      <c r="Q81">
        <f>Table1[[#This Row],[Revenue]]-Table1[[#This Row],[COGS]]</f>
        <v>22944.809999999994</v>
      </c>
      <c r="R81" s="5">
        <f ca="1">DATE(YEAR(TODAY()),MONTH(Table1[[#This Row],[Order Date]]),DAY(Table1[[#This Row],[Order Date]]))</f>
        <v>45998</v>
      </c>
      <c r="S81" s="6">
        <f>MONTH(Table1[[#This Row],[Ship Date]])</f>
        <v>12</v>
      </c>
    </row>
    <row r="82" spans="1:19" x14ac:dyDescent="0.3">
      <c r="A82" s="3" t="s">
        <v>19</v>
      </c>
      <c r="B82" s="3" t="s">
        <v>114</v>
      </c>
      <c r="C82" s="3" t="s">
        <v>21</v>
      </c>
      <c r="D82" s="3" t="s">
        <v>27</v>
      </c>
      <c r="E82" s="3" t="s">
        <v>48</v>
      </c>
      <c r="F82" s="4">
        <v>40867</v>
      </c>
      <c r="G82" s="3">
        <v>862861335</v>
      </c>
      <c r="H82" s="4">
        <v>40869</v>
      </c>
      <c r="I82" s="3">
        <v>8699</v>
      </c>
      <c r="J82" s="3">
        <v>9.33</v>
      </c>
      <c r="K82" s="3">
        <v>6.92</v>
      </c>
      <c r="L82" t="str">
        <f>TEXT(Table1[[#This Row],[Order Date]],"mmm")</f>
        <v>Nov</v>
      </c>
      <c r="M82" t="str">
        <f>TEXT(Table1[[#This Row],[Order Date]],"yyyy")</f>
        <v>2011</v>
      </c>
      <c r="N82" t="str">
        <f>"Q"&amp;ROUNDUP(MONTH(Table1[[#This Row],[Order Date]])/3,0)</f>
        <v>Q4</v>
      </c>
      <c r="O82">
        <f>Table1[[#This Row],[Units Sold]]*Table1[[#This Row],[Unit Cost]]</f>
        <v>60197.08</v>
      </c>
      <c r="P82">
        <f>Table1[[#This Row],[Units Sold]]*Table1[[#This Row],[Unit Price]]</f>
        <v>81161.67</v>
      </c>
      <c r="Q82">
        <f>Table1[[#This Row],[Revenue]]-Table1[[#This Row],[COGS]]</f>
        <v>20964.589999999997</v>
      </c>
      <c r="R82" s="5">
        <f ca="1">DATE(YEAR(TODAY()),MONTH(Table1[[#This Row],[Order Date]]),DAY(Table1[[#This Row],[Order Date]]))</f>
        <v>45981</v>
      </c>
      <c r="S82" s="6">
        <f>MONTH(Table1[[#This Row],[Ship Date]])</f>
        <v>11</v>
      </c>
    </row>
    <row r="83" spans="1:19" x14ac:dyDescent="0.3">
      <c r="A83" s="7" t="s">
        <v>19</v>
      </c>
      <c r="B83" s="7" t="s">
        <v>115</v>
      </c>
      <c r="C83" s="7" t="s">
        <v>59</v>
      </c>
      <c r="D83" s="7" t="s">
        <v>22</v>
      </c>
      <c r="E83" s="7" t="s">
        <v>23</v>
      </c>
      <c r="F83" s="8">
        <v>40409</v>
      </c>
      <c r="G83" s="7">
        <v>363086831</v>
      </c>
      <c r="H83" s="8">
        <v>40428</v>
      </c>
      <c r="I83" s="7">
        <v>4317</v>
      </c>
      <c r="J83" s="7">
        <v>668.27</v>
      </c>
      <c r="K83" s="7">
        <v>502.54</v>
      </c>
      <c r="L83" t="str">
        <f>TEXT(Table1[[#This Row],[Order Date]],"mmm")</f>
        <v>Aug</v>
      </c>
      <c r="M83" t="str">
        <f>TEXT(Table1[[#This Row],[Order Date]],"yyyy")</f>
        <v>2010</v>
      </c>
      <c r="N83" t="str">
        <f>"Q"&amp;ROUNDUP(MONTH(Table1[[#This Row],[Order Date]])/3,0)</f>
        <v>Q3</v>
      </c>
      <c r="O83">
        <f>Table1[[#This Row],[Units Sold]]*Table1[[#This Row],[Unit Cost]]</f>
        <v>2169465.1800000002</v>
      </c>
      <c r="P83">
        <f>Table1[[#This Row],[Units Sold]]*Table1[[#This Row],[Unit Price]]</f>
        <v>2884921.59</v>
      </c>
      <c r="Q83">
        <f>Table1[[#This Row],[Revenue]]-Table1[[#This Row],[COGS]]</f>
        <v>715456.40999999968</v>
      </c>
      <c r="R83" s="5">
        <f ca="1">DATE(YEAR(TODAY()),MONTH(Table1[[#This Row],[Order Date]]),DAY(Table1[[#This Row],[Order Date]]))</f>
        <v>45888</v>
      </c>
      <c r="S83" s="6">
        <f>MONTH(Table1[[#This Row],[Ship Date]])</f>
        <v>9</v>
      </c>
    </row>
    <row r="84" spans="1:19" x14ac:dyDescent="0.3">
      <c r="A84" s="3" t="s">
        <v>37</v>
      </c>
      <c r="B84" s="3" t="s">
        <v>91</v>
      </c>
      <c r="C84" s="3" t="s">
        <v>50</v>
      </c>
      <c r="D84" s="3" t="s">
        <v>22</v>
      </c>
      <c r="E84" s="3" t="s">
        <v>36</v>
      </c>
      <c r="F84" s="4">
        <v>41204</v>
      </c>
      <c r="G84" s="3">
        <v>678896129</v>
      </c>
      <c r="H84" s="4">
        <v>41213</v>
      </c>
      <c r="I84" s="3">
        <v>9306</v>
      </c>
      <c r="J84" s="3">
        <v>81.73</v>
      </c>
      <c r="K84" s="3">
        <v>56.67</v>
      </c>
      <c r="L84" t="str">
        <f>TEXT(Table1[[#This Row],[Order Date]],"mmm")</f>
        <v>Oct</v>
      </c>
      <c r="M84" t="str">
        <f>TEXT(Table1[[#This Row],[Order Date]],"yyyy")</f>
        <v>2012</v>
      </c>
      <c r="N84" t="str">
        <f>"Q"&amp;ROUNDUP(MONTH(Table1[[#This Row],[Order Date]])/3,0)</f>
        <v>Q4</v>
      </c>
      <c r="O84">
        <f>Table1[[#This Row],[Units Sold]]*Table1[[#This Row],[Unit Cost]]</f>
        <v>527371.02</v>
      </c>
      <c r="P84">
        <f>Table1[[#This Row],[Units Sold]]*Table1[[#This Row],[Unit Price]]</f>
        <v>760579.38</v>
      </c>
      <c r="Q84">
        <f>Table1[[#This Row],[Revenue]]-Table1[[#This Row],[COGS]]</f>
        <v>233208.36</v>
      </c>
      <c r="R84" s="5">
        <f ca="1">DATE(YEAR(TODAY()),MONTH(Table1[[#This Row],[Order Date]]),DAY(Table1[[#This Row],[Order Date]]))</f>
        <v>45952</v>
      </c>
      <c r="S84" s="6">
        <f>MONTH(Table1[[#This Row],[Ship Date]])</f>
        <v>10</v>
      </c>
    </row>
    <row r="85" spans="1:19" x14ac:dyDescent="0.3">
      <c r="A85" s="7" t="s">
        <v>33</v>
      </c>
      <c r="B85" s="7" t="s">
        <v>99</v>
      </c>
      <c r="C85" s="7" t="s">
        <v>64</v>
      </c>
      <c r="D85" s="7" t="s">
        <v>22</v>
      </c>
      <c r="E85" s="7" t="s">
        <v>32</v>
      </c>
      <c r="F85" s="8">
        <v>41109</v>
      </c>
      <c r="G85" s="7">
        <v>752525556</v>
      </c>
      <c r="H85" s="8">
        <v>41134</v>
      </c>
      <c r="I85" s="7">
        <v>7890</v>
      </c>
      <c r="J85" s="7">
        <v>255.28</v>
      </c>
      <c r="K85" s="7">
        <v>159.41999999999999</v>
      </c>
      <c r="L85" t="str">
        <f>TEXT(Table1[[#This Row],[Order Date]],"mmm")</f>
        <v>Jul</v>
      </c>
      <c r="M85" t="str">
        <f>TEXT(Table1[[#This Row],[Order Date]],"yyyy")</f>
        <v>2012</v>
      </c>
      <c r="N85" t="str">
        <f>"Q"&amp;ROUNDUP(MONTH(Table1[[#This Row],[Order Date]])/3,0)</f>
        <v>Q3</v>
      </c>
      <c r="O85">
        <f>Table1[[#This Row],[Units Sold]]*Table1[[#This Row],[Unit Cost]]</f>
        <v>1257823.7999999998</v>
      </c>
      <c r="P85">
        <f>Table1[[#This Row],[Units Sold]]*Table1[[#This Row],[Unit Price]]</f>
        <v>2014159.2</v>
      </c>
      <c r="Q85">
        <f>Table1[[#This Row],[Revenue]]-Table1[[#This Row],[COGS]]</f>
        <v>756335.40000000014</v>
      </c>
      <c r="R85" s="5">
        <f ca="1">DATE(YEAR(TODAY()),MONTH(Table1[[#This Row],[Order Date]]),DAY(Table1[[#This Row],[Order Date]]))</f>
        <v>45857</v>
      </c>
      <c r="S85" s="6">
        <f>MONTH(Table1[[#This Row],[Ship Date]])</f>
        <v>8</v>
      </c>
    </row>
    <row r="86" spans="1:19" x14ac:dyDescent="0.3">
      <c r="A86" s="3" t="s">
        <v>19</v>
      </c>
      <c r="B86" s="3" t="s">
        <v>41</v>
      </c>
      <c r="C86" s="3" t="s">
        <v>21</v>
      </c>
      <c r="D86" s="3" t="s">
        <v>22</v>
      </c>
      <c r="E86" s="3" t="s">
        <v>23</v>
      </c>
      <c r="F86" s="4">
        <v>42519</v>
      </c>
      <c r="G86" s="3">
        <v>496523940</v>
      </c>
      <c r="H86" s="4">
        <v>42525</v>
      </c>
      <c r="I86" s="3">
        <v>1323</v>
      </c>
      <c r="J86" s="3">
        <v>9.33</v>
      </c>
      <c r="K86" s="3">
        <v>6.92</v>
      </c>
      <c r="L86" t="str">
        <f>TEXT(Table1[[#This Row],[Order Date]],"mmm")</f>
        <v>May</v>
      </c>
      <c r="M86" t="str">
        <f>TEXT(Table1[[#This Row],[Order Date]],"yyyy")</f>
        <v>2016</v>
      </c>
      <c r="N86" t="str">
        <f>"Q"&amp;ROUNDUP(MONTH(Table1[[#This Row],[Order Date]])/3,0)</f>
        <v>Q2</v>
      </c>
      <c r="O86">
        <f>Table1[[#This Row],[Units Sold]]*Table1[[#This Row],[Unit Cost]]</f>
        <v>9155.16</v>
      </c>
      <c r="P86">
        <f>Table1[[#This Row],[Units Sold]]*Table1[[#This Row],[Unit Price]]</f>
        <v>12343.59</v>
      </c>
      <c r="Q86">
        <f>Table1[[#This Row],[Revenue]]-Table1[[#This Row],[COGS]]</f>
        <v>3188.4300000000003</v>
      </c>
      <c r="R86" s="5">
        <f ca="1">DATE(YEAR(TODAY()),MONTH(Table1[[#This Row],[Order Date]]),DAY(Table1[[#This Row],[Order Date]]))</f>
        <v>45806</v>
      </c>
      <c r="S86" s="6">
        <f>MONTH(Table1[[#This Row],[Ship Date]])</f>
        <v>6</v>
      </c>
    </row>
    <row r="87" spans="1:19" x14ac:dyDescent="0.3">
      <c r="A87" s="7" t="s">
        <v>55</v>
      </c>
      <c r="B87" s="7" t="s">
        <v>58</v>
      </c>
      <c r="C87" s="7" t="s">
        <v>64</v>
      </c>
      <c r="D87" s="7" t="s">
        <v>27</v>
      </c>
      <c r="E87" s="7" t="s">
        <v>36</v>
      </c>
      <c r="F87" s="8">
        <v>42685</v>
      </c>
      <c r="G87" s="7">
        <v>343752610</v>
      </c>
      <c r="H87" s="8">
        <v>42690</v>
      </c>
      <c r="I87" s="7">
        <v>2891</v>
      </c>
      <c r="J87" s="7">
        <v>255.28</v>
      </c>
      <c r="K87" s="7">
        <v>159.41999999999999</v>
      </c>
      <c r="L87" t="str">
        <f>TEXT(Table1[[#This Row],[Order Date]],"mmm")</f>
        <v>Nov</v>
      </c>
      <c r="M87" t="str">
        <f>TEXT(Table1[[#This Row],[Order Date]],"yyyy")</f>
        <v>2016</v>
      </c>
      <c r="N87" t="str">
        <f>"Q"&amp;ROUNDUP(MONTH(Table1[[#This Row],[Order Date]])/3,0)</f>
        <v>Q4</v>
      </c>
      <c r="O87">
        <f>Table1[[#This Row],[Units Sold]]*Table1[[#This Row],[Unit Cost]]</f>
        <v>460883.22</v>
      </c>
      <c r="P87">
        <f>Table1[[#This Row],[Units Sold]]*Table1[[#This Row],[Unit Price]]</f>
        <v>738014.48</v>
      </c>
      <c r="Q87">
        <f>Table1[[#This Row],[Revenue]]-Table1[[#This Row],[COGS]]</f>
        <v>277131.26</v>
      </c>
      <c r="R87" s="5">
        <f ca="1">DATE(YEAR(TODAY()),MONTH(Table1[[#This Row],[Order Date]]),DAY(Table1[[#This Row],[Order Date]]))</f>
        <v>45972</v>
      </c>
      <c r="S87" s="6">
        <f>MONTH(Table1[[#This Row],[Ship Date]])</f>
        <v>11</v>
      </c>
    </row>
    <row r="88" spans="1:19" x14ac:dyDescent="0.3">
      <c r="A88" s="3" t="s">
        <v>33</v>
      </c>
      <c r="B88" s="3" t="s">
        <v>101</v>
      </c>
      <c r="C88" s="3" t="s">
        <v>42</v>
      </c>
      <c r="D88" s="3" t="s">
        <v>27</v>
      </c>
      <c r="E88" s="3" t="s">
        <v>32</v>
      </c>
      <c r="F88" s="4">
        <v>40631</v>
      </c>
      <c r="G88" s="3">
        <v>797385394</v>
      </c>
      <c r="H88" s="4">
        <v>40644</v>
      </c>
      <c r="I88" s="3">
        <v>2913</v>
      </c>
      <c r="J88" s="3">
        <v>651.21</v>
      </c>
      <c r="K88" s="3">
        <v>524.96</v>
      </c>
      <c r="L88" t="str">
        <f>TEXT(Table1[[#This Row],[Order Date]],"mmm")</f>
        <v>Mar</v>
      </c>
      <c r="M88" t="str">
        <f>TEXT(Table1[[#This Row],[Order Date]],"yyyy")</f>
        <v>2011</v>
      </c>
      <c r="N88" t="str">
        <f>"Q"&amp;ROUNDUP(MONTH(Table1[[#This Row],[Order Date]])/3,0)</f>
        <v>Q1</v>
      </c>
      <c r="O88">
        <f>Table1[[#This Row],[Units Sold]]*Table1[[#This Row],[Unit Cost]]</f>
        <v>1529208.4800000002</v>
      </c>
      <c r="P88">
        <f>Table1[[#This Row],[Units Sold]]*Table1[[#This Row],[Unit Price]]</f>
        <v>1896974.7300000002</v>
      </c>
      <c r="Q88">
        <f>Table1[[#This Row],[Revenue]]-Table1[[#This Row],[COGS]]</f>
        <v>367766.25</v>
      </c>
      <c r="R88" s="5">
        <f ca="1">DATE(YEAR(TODAY()),MONTH(Table1[[#This Row],[Order Date]]),DAY(Table1[[#This Row],[Order Date]]))</f>
        <v>45745</v>
      </c>
      <c r="S88" s="6">
        <f>MONTH(Table1[[#This Row],[Ship Date]])</f>
        <v>4</v>
      </c>
    </row>
    <row r="89" spans="1:19" x14ac:dyDescent="0.3">
      <c r="A89" s="7" t="s">
        <v>33</v>
      </c>
      <c r="B89" s="7" t="s">
        <v>116</v>
      </c>
      <c r="C89" s="7" t="s">
        <v>21</v>
      </c>
      <c r="D89" s="7" t="s">
        <v>27</v>
      </c>
      <c r="E89" s="7" t="s">
        <v>48</v>
      </c>
      <c r="F89" s="8">
        <v>41301</v>
      </c>
      <c r="G89" s="7">
        <v>180908620</v>
      </c>
      <c r="H89" s="8">
        <v>41336</v>
      </c>
      <c r="I89" s="7">
        <v>3736</v>
      </c>
      <c r="J89" s="7">
        <v>9.33</v>
      </c>
      <c r="K89" s="7">
        <v>6.92</v>
      </c>
      <c r="L89" t="str">
        <f>TEXT(Table1[[#This Row],[Order Date]],"mmm")</f>
        <v>Jan</v>
      </c>
      <c r="M89" t="str">
        <f>TEXT(Table1[[#This Row],[Order Date]],"yyyy")</f>
        <v>2013</v>
      </c>
      <c r="N89" t="str">
        <f>"Q"&amp;ROUNDUP(MONTH(Table1[[#This Row],[Order Date]])/3,0)</f>
        <v>Q1</v>
      </c>
      <c r="O89">
        <f>Table1[[#This Row],[Units Sold]]*Table1[[#This Row],[Unit Cost]]</f>
        <v>25853.119999999999</v>
      </c>
      <c r="P89">
        <f>Table1[[#This Row],[Units Sold]]*Table1[[#This Row],[Unit Price]]</f>
        <v>34856.879999999997</v>
      </c>
      <c r="Q89">
        <f>Table1[[#This Row],[Revenue]]-Table1[[#This Row],[COGS]]</f>
        <v>9003.7599999999984</v>
      </c>
      <c r="R89" s="5">
        <f ca="1">DATE(YEAR(TODAY()),MONTH(Table1[[#This Row],[Order Date]]),DAY(Table1[[#This Row],[Order Date]]))</f>
        <v>45684</v>
      </c>
      <c r="S89" s="6">
        <f>MONTH(Table1[[#This Row],[Ship Date]])</f>
        <v>3</v>
      </c>
    </row>
    <row r="90" spans="1:19" x14ac:dyDescent="0.3">
      <c r="A90" s="3" t="s">
        <v>55</v>
      </c>
      <c r="B90" s="3" t="s">
        <v>56</v>
      </c>
      <c r="C90" s="3" t="s">
        <v>21</v>
      </c>
      <c r="D90" s="3" t="s">
        <v>22</v>
      </c>
      <c r="E90" s="3" t="s">
        <v>36</v>
      </c>
      <c r="F90" s="4">
        <v>40347</v>
      </c>
      <c r="G90" s="3">
        <v>488121116</v>
      </c>
      <c r="H90" s="4">
        <v>40359</v>
      </c>
      <c r="I90" s="3">
        <v>4740</v>
      </c>
      <c r="J90" s="3">
        <v>9.33</v>
      </c>
      <c r="K90" s="3">
        <v>6.92</v>
      </c>
      <c r="L90" t="str">
        <f>TEXT(Table1[[#This Row],[Order Date]],"mmm")</f>
        <v>Jun</v>
      </c>
      <c r="M90" t="str">
        <f>TEXT(Table1[[#This Row],[Order Date]],"yyyy")</f>
        <v>2010</v>
      </c>
      <c r="N90" t="str">
        <f>"Q"&amp;ROUNDUP(MONTH(Table1[[#This Row],[Order Date]])/3,0)</f>
        <v>Q2</v>
      </c>
      <c r="O90">
        <f>Table1[[#This Row],[Units Sold]]*Table1[[#This Row],[Unit Cost]]</f>
        <v>32800.800000000003</v>
      </c>
      <c r="P90">
        <f>Table1[[#This Row],[Units Sold]]*Table1[[#This Row],[Unit Price]]</f>
        <v>44224.2</v>
      </c>
      <c r="Q90">
        <f>Table1[[#This Row],[Revenue]]-Table1[[#This Row],[COGS]]</f>
        <v>11423.399999999994</v>
      </c>
      <c r="R90" s="5">
        <f ca="1">DATE(YEAR(TODAY()),MONTH(Table1[[#This Row],[Order Date]]),DAY(Table1[[#This Row],[Order Date]]))</f>
        <v>45826</v>
      </c>
      <c r="S90" s="6">
        <f>MONTH(Table1[[#This Row],[Ship Date]])</f>
        <v>6</v>
      </c>
    </row>
    <row r="91" spans="1:19" x14ac:dyDescent="0.3">
      <c r="A91" s="7" t="s">
        <v>33</v>
      </c>
      <c r="B91" s="7" t="s">
        <v>109</v>
      </c>
      <c r="C91" s="7" t="s">
        <v>82</v>
      </c>
      <c r="D91" s="7" t="s">
        <v>27</v>
      </c>
      <c r="E91" s="7" t="s">
        <v>23</v>
      </c>
      <c r="F91" s="8">
        <v>42110</v>
      </c>
      <c r="G91" s="7">
        <v>633134210</v>
      </c>
      <c r="H91" s="8">
        <v>42112</v>
      </c>
      <c r="I91" s="7">
        <v>7337</v>
      </c>
      <c r="J91" s="7">
        <v>205.7</v>
      </c>
      <c r="K91" s="7">
        <v>117.11</v>
      </c>
      <c r="L91" t="str">
        <f>TEXT(Table1[[#This Row],[Order Date]],"mmm")</f>
        <v>Apr</v>
      </c>
      <c r="M91" t="str">
        <f>TEXT(Table1[[#This Row],[Order Date]],"yyyy")</f>
        <v>2015</v>
      </c>
      <c r="N91" t="str">
        <f>"Q"&amp;ROUNDUP(MONTH(Table1[[#This Row],[Order Date]])/3,0)</f>
        <v>Q2</v>
      </c>
      <c r="O91">
        <f>Table1[[#This Row],[Units Sold]]*Table1[[#This Row],[Unit Cost]]</f>
        <v>859236.07</v>
      </c>
      <c r="P91">
        <f>Table1[[#This Row],[Units Sold]]*Table1[[#This Row],[Unit Price]]</f>
        <v>1509220.9</v>
      </c>
      <c r="Q91">
        <f>Table1[[#This Row],[Revenue]]-Table1[[#This Row],[COGS]]</f>
        <v>649984.82999999996</v>
      </c>
      <c r="R91" s="5">
        <f ca="1">DATE(YEAR(TODAY()),MONTH(Table1[[#This Row],[Order Date]]),DAY(Table1[[#This Row],[Order Date]]))</f>
        <v>45763</v>
      </c>
      <c r="S91" s="6">
        <f>MONTH(Table1[[#This Row],[Ship Date]])</f>
        <v>4</v>
      </c>
    </row>
    <row r="92" spans="1:19" x14ac:dyDescent="0.3">
      <c r="A92" s="3" t="s">
        <v>24</v>
      </c>
      <c r="B92" s="3" t="s">
        <v>117</v>
      </c>
      <c r="C92" s="3" t="s">
        <v>30</v>
      </c>
      <c r="D92" s="3" t="s">
        <v>27</v>
      </c>
      <c r="E92" s="3" t="s">
        <v>23</v>
      </c>
      <c r="F92" s="4">
        <v>41636</v>
      </c>
      <c r="G92" s="3">
        <v>500371730</v>
      </c>
      <c r="H92" s="4">
        <v>41685</v>
      </c>
      <c r="I92" s="3">
        <v>9969</v>
      </c>
      <c r="J92" s="3">
        <v>421.89</v>
      </c>
      <c r="K92" s="3">
        <v>364.69</v>
      </c>
      <c r="L92" t="str">
        <f>TEXT(Table1[[#This Row],[Order Date]],"mmm")</f>
        <v>Dec</v>
      </c>
      <c r="M92" t="str">
        <f>TEXT(Table1[[#This Row],[Order Date]],"yyyy")</f>
        <v>2013</v>
      </c>
      <c r="N92" t="str">
        <f>"Q"&amp;ROUNDUP(MONTH(Table1[[#This Row],[Order Date]])/3,0)</f>
        <v>Q4</v>
      </c>
      <c r="O92">
        <f>Table1[[#This Row],[Units Sold]]*Table1[[#This Row],[Unit Cost]]</f>
        <v>3635594.61</v>
      </c>
      <c r="P92">
        <f>Table1[[#This Row],[Units Sold]]*Table1[[#This Row],[Unit Price]]</f>
        <v>4205821.41</v>
      </c>
      <c r="Q92">
        <f>Table1[[#This Row],[Revenue]]-Table1[[#This Row],[COGS]]</f>
        <v>570226.80000000028</v>
      </c>
      <c r="R92" s="5">
        <f ca="1">DATE(YEAR(TODAY()),MONTH(Table1[[#This Row],[Order Date]]),DAY(Table1[[#This Row],[Order Date]]))</f>
        <v>46019</v>
      </c>
      <c r="S92" s="6">
        <f>MONTH(Table1[[#This Row],[Ship Date]])</f>
        <v>2</v>
      </c>
    </row>
    <row r="93" spans="1:19" x14ac:dyDescent="0.3">
      <c r="A93" s="7" t="s">
        <v>19</v>
      </c>
      <c r="B93" s="7" t="s">
        <v>118</v>
      </c>
      <c r="C93" s="7" t="s">
        <v>26</v>
      </c>
      <c r="D93" s="7" t="s">
        <v>27</v>
      </c>
      <c r="E93" s="7" t="s">
        <v>36</v>
      </c>
      <c r="F93" s="8">
        <v>42660</v>
      </c>
      <c r="G93" s="7">
        <v>494570004</v>
      </c>
      <c r="H93" s="8">
        <v>42669</v>
      </c>
      <c r="I93" s="7">
        <v>3110</v>
      </c>
      <c r="J93" s="7">
        <v>109.28</v>
      </c>
      <c r="K93" s="7">
        <v>35.840000000000003</v>
      </c>
      <c r="L93" t="str">
        <f>TEXT(Table1[[#This Row],[Order Date]],"mmm")</f>
        <v>Oct</v>
      </c>
      <c r="M93" t="str">
        <f>TEXT(Table1[[#This Row],[Order Date]],"yyyy")</f>
        <v>2016</v>
      </c>
      <c r="N93" t="str">
        <f>"Q"&amp;ROUNDUP(MONTH(Table1[[#This Row],[Order Date]])/3,0)</f>
        <v>Q4</v>
      </c>
      <c r="O93">
        <f>Table1[[#This Row],[Units Sold]]*Table1[[#This Row],[Unit Cost]]</f>
        <v>111462.40000000001</v>
      </c>
      <c r="P93">
        <f>Table1[[#This Row],[Units Sold]]*Table1[[#This Row],[Unit Price]]</f>
        <v>339860.8</v>
      </c>
      <c r="Q93">
        <f>Table1[[#This Row],[Revenue]]-Table1[[#This Row],[COGS]]</f>
        <v>228398.39999999997</v>
      </c>
      <c r="R93" s="5">
        <f ca="1">DATE(YEAR(TODAY()),MONTH(Table1[[#This Row],[Order Date]]),DAY(Table1[[#This Row],[Order Date]]))</f>
        <v>45947</v>
      </c>
      <c r="S93" s="6">
        <f>MONTH(Table1[[#This Row],[Ship Date]])</f>
        <v>10</v>
      </c>
    </row>
    <row r="94" spans="1:19" x14ac:dyDescent="0.3">
      <c r="A94" s="3" t="s">
        <v>87</v>
      </c>
      <c r="B94" s="3" t="s">
        <v>119</v>
      </c>
      <c r="C94" s="3" t="s">
        <v>50</v>
      </c>
      <c r="D94" s="3" t="s">
        <v>27</v>
      </c>
      <c r="E94" s="3" t="s">
        <v>32</v>
      </c>
      <c r="F94" s="4">
        <v>42390</v>
      </c>
      <c r="G94" s="3">
        <v>190777862</v>
      </c>
      <c r="H94" s="4">
        <v>42419</v>
      </c>
      <c r="I94" s="3">
        <v>4264</v>
      </c>
      <c r="J94" s="3">
        <v>81.73</v>
      </c>
      <c r="K94" s="3">
        <v>56.67</v>
      </c>
      <c r="L94" t="str">
        <f>TEXT(Table1[[#This Row],[Order Date]],"mmm")</f>
        <v>Jan</v>
      </c>
      <c r="M94" t="str">
        <f>TEXT(Table1[[#This Row],[Order Date]],"yyyy")</f>
        <v>2016</v>
      </c>
      <c r="N94" t="str">
        <f>"Q"&amp;ROUNDUP(MONTH(Table1[[#This Row],[Order Date]])/3,0)</f>
        <v>Q1</v>
      </c>
      <c r="O94">
        <f>Table1[[#This Row],[Units Sold]]*Table1[[#This Row],[Unit Cost]]</f>
        <v>241640.88</v>
      </c>
      <c r="P94">
        <f>Table1[[#This Row],[Units Sold]]*Table1[[#This Row],[Unit Price]]</f>
        <v>348496.72000000003</v>
      </c>
      <c r="Q94">
        <f>Table1[[#This Row],[Revenue]]-Table1[[#This Row],[COGS]]</f>
        <v>106855.84000000003</v>
      </c>
      <c r="R94" s="5">
        <f ca="1">DATE(YEAR(TODAY()),MONTH(Table1[[#This Row],[Order Date]]),DAY(Table1[[#This Row],[Order Date]]))</f>
        <v>45678</v>
      </c>
      <c r="S94" s="6">
        <f>MONTH(Table1[[#This Row],[Ship Date]])</f>
        <v>2</v>
      </c>
    </row>
    <row r="95" spans="1:19" x14ac:dyDescent="0.3">
      <c r="A95" s="7" t="s">
        <v>19</v>
      </c>
      <c r="B95" s="7" t="s">
        <v>120</v>
      </c>
      <c r="C95" s="7" t="s">
        <v>43</v>
      </c>
      <c r="D95" s="7" t="s">
        <v>27</v>
      </c>
      <c r="E95" s="7" t="s">
        <v>23</v>
      </c>
      <c r="F95" s="8">
        <v>41189</v>
      </c>
      <c r="G95" s="7">
        <v>584356629</v>
      </c>
      <c r="H95" s="8">
        <v>41207</v>
      </c>
      <c r="I95" s="7">
        <v>2967</v>
      </c>
      <c r="J95" s="7">
        <v>437.2</v>
      </c>
      <c r="K95" s="7">
        <v>263.33</v>
      </c>
      <c r="L95" t="str">
        <f>TEXT(Table1[[#This Row],[Order Date]],"mmm")</f>
        <v>Oct</v>
      </c>
      <c r="M95" t="str">
        <f>TEXT(Table1[[#This Row],[Order Date]],"yyyy")</f>
        <v>2012</v>
      </c>
      <c r="N95" t="str">
        <f>"Q"&amp;ROUNDUP(MONTH(Table1[[#This Row],[Order Date]])/3,0)</f>
        <v>Q4</v>
      </c>
      <c r="O95">
        <f>Table1[[#This Row],[Units Sold]]*Table1[[#This Row],[Unit Cost]]</f>
        <v>781300.11</v>
      </c>
      <c r="P95">
        <f>Table1[[#This Row],[Units Sold]]*Table1[[#This Row],[Unit Price]]</f>
        <v>1297172.3999999999</v>
      </c>
      <c r="Q95">
        <f>Table1[[#This Row],[Revenue]]-Table1[[#This Row],[COGS]]</f>
        <v>515872.28999999992</v>
      </c>
      <c r="R95" s="5">
        <f ca="1">DATE(YEAR(TODAY()),MONTH(Table1[[#This Row],[Order Date]]),DAY(Table1[[#This Row],[Order Date]]))</f>
        <v>45937</v>
      </c>
      <c r="S95" s="6">
        <f>MONTH(Table1[[#This Row],[Ship Date]])</f>
        <v>10</v>
      </c>
    </row>
    <row r="96" spans="1:19" x14ac:dyDescent="0.3">
      <c r="A96" s="3" t="s">
        <v>28</v>
      </c>
      <c r="B96" s="3" t="s">
        <v>121</v>
      </c>
      <c r="C96" s="3" t="s">
        <v>35</v>
      </c>
      <c r="D96" s="3" t="s">
        <v>27</v>
      </c>
      <c r="E96" s="3" t="s">
        <v>23</v>
      </c>
      <c r="F96" s="4">
        <v>41193</v>
      </c>
      <c r="G96" s="3">
        <v>940980136</v>
      </c>
      <c r="H96" s="4">
        <v>41217</v>
      </c>
      <c r="I96" s="3">
        <v>5788</v>
      </c>
      <c r="J96" s="3">
        <v>47.45</v>
      </c>
      <c r="K96" s="3">
        <v>31.79</v>
      </c>
      <c r="L96" t="str">
        <f>TEXT(Table1[[#This Row],[Order Date]],"mmm")</f>
        <v>Oct</v>
      </c>
      <c r="M96" t="str">
        <f>TEXT(Table1[[#This Row],[Order Date]],"yyyy")</f>
        <v>2012</v>
      </c>
      <c r="N96" t="str">
        <f>"Q"&amp;ROUNDUP(MONTH(Table1[[#This Row],[Order Date]])/3,0)</f>
        <v>Q4</v>
      </c>
      <c r="O96">
        <f>Table1[[#This Row],[Units Sold]]*Table1[[#This Row],[Unit Cost]]</f>
        <v>184000.52</v>
      </c>
      <c r="P96">
        <f>Table1[[#This Row],[Units Sold]]*Table1[[#This Row],[Unit Price]]</f>
        <v>274640.60000000003</v>
      </c>
      <c r="Q96">
        <f>Table1[[#This Row],[Revenue]]-Table1[[#This Row],[COGS]]</f>
        <v>90640.080000000045</v>
      </c>
      <c r="R96" s="5">
        <f ca="1">DATE(YEAR(TODAY()),MONTH(Table1[[#This Row],[Order Date]]),DAY(Table1[[#This Row],[Order Date]]))</f>
        <v>45941</v>
      </c>
      <c r="S96" s="6">
        <f>MONTH(Table1[[#This Row],[Ship Date]])</f>
        <v>11</v>
      </c>
    </row>
    <row r="97" spans="1:19" x14ac:dyDescent="0.3">
      <c r="A97" s="7" t="s">
        <v>19</v>
      </c>
      <c r="B97" s="7" t="s">
        <v>122</v>
      </c>
      <c r="C97" s="7" t="s">
        <v>64</v>
      </c>
      <c r="D97" s="7" t="s">
        <v>22</v>
      </c>
      <c r="E97" s="7" t="s">
        <v>32</v>
      </c>
      <c r="F97" s="8">
        <v>42161</v>
      </c>
      <c r="G97" s="7">
        <v>146634709</v>
      </c>
      <c r="H97" s="8">
        <v>42167</v>
      </c>
      <c r="I97" s="7">
        <v>1324</v>
      </c>
      <c r="J97" s="7">
        <v>255.28</v>
      </c>
      <c r="K97" s="7">
        <v>159.41999999999999</v>
      </c>
      <c r="L97" t="str">
        <f>TEXT(Table1[[#This Row],[Order Date]],"mmm")</f>
        <v>Jun</v>
      </c>
      <c r="M97" t="str">
        <f>TEXT(Table1[[#This Row],[Order Date]],"yyyy")</f>
        <v>2015</v>
      </c>
      <c r="N97" t="str">
        <f>"Q"&amp;ROUNDUP(MONTH(Table1[[#This Row],[Order Date]])/3,0)</f>
        <v>Q2</v>
      </c>
      <c r="O97">
        <f>Table1[[#This Row],[Units Sold]]*Table1[[#This Row],[Unit Cost]]</f>
        <v>211072.08</v>
      </c>
      <c r="P97">
        <f>Table1[[#This Row],[Units Sold]]*Table1[[#This Row],[Unit Price]]</f>
        <v>337990.72000000003</v>
      </c>
      <c r="Q97">
        <f>Table1[[#This Row],[Revenue]]-Table1[[#This Row],[COGS]]</f>
        <v>126918.64000000004</v>
      </c>
      <c r="R97" s="5">
        <f ca="1">DATE(YEAR(TODAY()),MONTH(Table1[[#This Row],[Order Date]]),DAY(Table1[[#This Row],[Order Date]]))</f>
        <v>45814</v>
      </c>
      <c r="S97" s="6">
        <f>MONTH(Table1[[#This Row],[Ship Date]])</f>
        <v>6</v>
      </c>
    </row>
    <row r="98" spans="1:19" x14ac:dyDescent="0.3">
      <c r="A98" s="3" t="s">
        <v>37</v>
      </c>
      <c r="B98" s="3" t="s">
        <v>60</v>
      </c>
      <c r="C98" s="3" t="s">
        <v>30</v>
      </c>
      <c r="D98" s="3" t="s">
        <v>27</v>
      </c>
      <c r="E98" s="3" t="s">
        <v>23</v>
      </c>
      <c r="F98" s="4">
        <v>42855</v>
      </c>
      <c r="G98" s="3">
        <v>757619178</v>
      </c>
      <c r="H98" s="4">
        <v>42869</v>
      </c>
      <c r="I98" s="3">
        <v>5206</v>
      </c>
      <c r="J98" s="3">
        <v>421.89</v>
      </c>
      <c r="K98" s="3">
        <v>364.69</v>
      </c>
      <c r="L98" t="str">
        <f>TEXT(Table1[[#This Row],[Order Date]],"mmm")</f>
        <v>Apr</v>
      </c>
      <c r="M98" t="str">
        <f>TEXT(Table1[[#This Row],[Order Date]],"yyyy")</f>
        <v>2017</v>
      </c>
      <c r="N98" t="str">
        <f>"Q"&amp;ROUNDUP(MONTH(Table1[[#This Row],[Order Date]])/3,0)</f>
        <v>Q2</v>
      </c>
      <c r="O98">
        <f>Table1[[#This Row],[Units Sold]]*Table1[[#This Row],[Unit Cost]]</f>
        <v>1898576.14</v>
      </c>
      <c r="P98">
        <f>Table1[[#This Row],[Units Sold]]*Table1[[#This Row],[Unit Price]]</f>
        <v>2196359.34</v>
      </c>
      <c r="Q98">
        <f>Table1[[#This Row],[Revenue]]-Table1[[#This Row],[COGS]]</f>
        <v>297783.19999999995</v>
      </c>
      <c r="R98" s="5">
        <f ca="1">DATE(YEAR(TODAY()),MONTH(Table1[[#This Row],[Order Date]]),DAY(Table1[[#This Row],[Order Date]]))</f>
        <v>45777</v>
      </c>
      <c r="S98" s="6">
        <f>MONTH(Table1[[#This Row],[Ship Date]])</f>
        <v>5</v>
      </c>
    </row>
    <row r="99" spans="1:19" x14ac:dyDescent="0.3">
      <c r="A99" s="7" t="s">
        <v>19</v>
      </c>
      <c r="B99" s="7" t="s">
        <v>123</v>
      </c>
      <c r="C99" s="7" t="s">
        <v>30</v>
      </c>
      <c r="D99" s="7" t="s">
        <v>22</v>
      </c>
      <c r="E99" s="7" t="s">
        <v>32</v>
      </c>
      <c r="F99" s="8">
        <v>42430</v>
      </c>
      <c r="G99" s="7">
        <v>450544869</v>
      </c>
      <c r="H99" s="8">
        <v>42441</v>
      </c>
      <c r="I99" s="7">
        <v>5094</v>
      </c>
      <c r="J99" s="7">
        <v>421.89</v>
      </c>
      <c r="K99" s="7">
        <v>364.69</v>
      </c>
      <c r="L99" t="str">
        <f>TEXT(Table1[[#This Row],[Order Date]],"mmm")</f>
        <v>Mar</v>
      </c>
      <c r="M99" t="str">
        <f>TEXT(Table1[[#This Row],[Order Date]],"yyyy")</f>
        <v>2016</v>
      </c>
      <c r="N99" t="str">
        <f>"Q"&amp;ROUNDUP(MONTH(Table1[[#This Row],[Order Date]])/3,0)</f>
        <v>Q1</v>
      </c>
      <c r="O99">
        <f>Table1[[#This Row],[Units Sold]]*Table1[[#This Row],[Unit Cost]]</f>
        <v>1857730.86</v>
      </c>
      <c r="P99">
        <f>Table1[[#This Row],[Units Sold]]*Table1[[#This Row],[Unit Price]]</f>
        <v>2149107.66</v>
      </c>
      <c r="Q99">
        <f>Table1[[#This Row],[Revenue]]-Table1[[#This Row],[COGS]]</f>
        <v>291376.80000000005</v>
      </c>
      <c r="R99" s="5">
        <f ca="1">DATE(YEAR(TODAY()),MONTH(Table1[[#This Row],[Order Date]]),DAY(Table1[[#This Row],[Order Date]]))</f>
        <v>45717</v>
      </c>
      <c r="S99" s="6">
        <f>MONTH(Table1[[#This Row],[Ship Date]])</f>
        <v>3</v>
      </c>
    </row>
    <row r="100" spans="1:19" x14ac:dyDescent="0.3">
      <c r="A100" s="3" t="s">
        <v>28</v>
      </c>
      <c r="B100" s="3" t="s">
        <v>70</v>
      </c>
      <c r="C100" s="3" t="s">
        <v>82</v>
      </c>
      <c r="D100" s="3" t="s">
        <v>22</v>
      </c>
      <c r="E100" s="3" t="s">
        <v>48</v>
      </c>
      <c r="F100" s="4">
        <v>41810</v>
      </c>
      <c r="G100" s="3">
        <v>572335612</v>
      </c>
      <c r="H100" s="4">
        <v>41856</v>
      </c>
      <c r="I100" s="3">
        <v>5681</v>
      </c>
      <c r="J100" s="3">
        <v>205.7</v>
      </c>
      <c r="K100" s="3">
        <v>117.11</v>
      </c>
      <c r="L100" t="str">
        <f>TEXT(Table1[[#This Row],[Order Date]],"mmm")</f>
        <v>Jun</v>
      </c>
      <c r="M100" t="str">
        <f>TEXT(Table1[[#This Row],[Order Date]],"yyyy")</f>
        <v>2014</v>
      </c>
      <c r="N100" t="str">
        <f>"Q"&amp;ROUNDUP(MONTH(Table1[[#This Row],[Order Date]])/3,0)</f>
        <v>Q2</v>
      </c>
      <c r="O100">
        <f>Table1[[#This Row],[Units Sold]]*Table1[[#This Row],[Unit Cost]]</f>
        <v>665301.91</v>
      </c>
      <c r="P100">
        <f>Table1[[#This Row],[Units Sold]]*Table1[[#This Row],[Unit Price]]</f>
        <v>1168581.7</v>
      </c>
      <c r="Q100">
        <f>Table1[[#This Row],[Revenue]]-Table1[[#This Row],[COGS]]</f>
        <v>503279.78999999992</v>
      </c>
      <c r="R100" s="5">
        <f ca="1">DATE(YEAR(TODAY()),MONTH(Table1[[#This Row],[Order Date]]),DAY(Table1[[#This Row],[Order Date]]))</f>
        <v>45828</v>
      </c>
      <c r="S100" s="6">
        <f>MONTH(Table1[[#This Row],[Ship Date]])</f>
        <v>8</v>
      </c>
    </row>
    <row r="101" spans="1:19" x14ac:dyDescent="0.3">
      <c r="A101" s="7" t="s">
        <v>19</v>
      </c>
      <c r="B101" s="7" t="s">
        <v>115</v>
      </c>
      <c r="C101" s="7" t="s">
        <v>64</v>
      </c>
      <c r="D101" s="7" t="s">
        <v>27</v>
      </c>
      <c r="E101" s="7" t="s">
        <v>36</v>
      </c>
      <c r="F101" s="8">
        <v>42311</v>
      </c>
      <c r="G101" s="7">
        <v>290227735</v>
      </c>
      <c r="H101" s="8">
        <v>42345</v>
      </c>
      <c r="I101" s="7">
        <v>3691</v>
      </c>
      <c r="J101" s="7">
        <v>255.28</v>
      </c>
      <c r="K101" s="7">
        <v>159.41999999999999</v>
      </c>
      <c r="L101" t="str">
        <f>TEXT(Table1[[#This Row],[Order Date]],"mmm")</f>
        <v>Nov</v>
      </c>
      <c r="M101" t="str">
        <f>TEXT(Table1[[#This Row],[Order Date]],"yyyy")</f>
        <v>2015</v>
      </c>
      <c r="N101" t="str">
        <f>"Q"&amp;ROUNDUP(MONTH(Table1[[#This Row],[Order Date]])/3,0)</f>
        <v>Q4</v>
      </c>
      <c r="O101">
        <f>Table1[[#This Row],[Units Sold]]*Table1[[#This Row],[Unit Cost]]</f>
        <v>588419.22</v>
      </c>
      <c r="P101">
        <f>Table1[[#This Row],[Units Sold]]*Table1[[#This Row],[Unit Price]]</f>
        <v>942238.48</v>
      </c>
      <c r="Q101">
        <f>Table1[[#This Row],[Revenue]]-Table1[[#This Row],[COGS]]</f>
        <v>353819.26</v>
      </c>
      <c r="R101" s="5">
        <f ca="1">DATE(YEAR(TODAY()),MONTH(Table1[[#This Row],[Order Date]]),DAY(Table1[[#This Row],[Order Date]]))</f>
        <v>45964</v>
      </c>
      <c r="S101" s="6">
        <f>MONTH(Table1[[#This Row],[Ship Date]])</f>
        <v>12</v>
      </c>
    </row>
    <row r="102" spans="1:19" x14ac:dyDescent="0.3">
      <c r="A102" s="3" t="s">
        <v>19</v>
      </c>
      <c r="B102" s="3" t="s">
        <v>120</v>
      </c>
      <c r="C102" s="3" t="s">
        <v>43</v>
      </c>
      <c r="D102" s="3" t="s">
        <v>22</v>
      </c>
      <c r="E102" s="3" t="s">
        <v>23</v>
      </c>
      <c r="F102" s="4">
        <v>41485</v>
      </c>
      <c r="G102" s="3">
        <v>641770064</v>
      </c>
      <c r="H102" s="4">
        <v>41511</v>
      </c>
      <c r="I102" s="3">
        <v>2878</v>
      </c>
      <c r="J102" s="3">
        <v>437.2</v>
      </c>
      <c r="K102" s="3">
        <v>263.33</v>
      </c>
      <c r="L102" t="str">
        <f>TEXT(Table1[[#This Row],[Order Date]],"mmm")</f>
        <v>Jul</v>
      </c>
      <c r="M102" t="str">
        <f>TEXT(Table1[[#This Row],[Order Date]],"yyyy")</f>
        <v>2013</v>
      </c>
      <c r="N102" t="str">
        <f>"Q"&amp;ROUNDUP(MONTH(Table1[[#This Row],[Order Date]])/3,0)</f>
        <v>Q3</v>
      </c>
      <c r="O102">
        <f>Table1[[#This Row],[Units Sold]]*Table1[[#This Row],[Unit Cost]]</f>
        <v>757863.74</v>
      </c>
      <c r="P102">
        <f>Table1[[#This Row],[Units Sold]]*Table1[[#This Row],[Unit Price]]</f>
        <v>1258261.5999999999</v>
      </c>
      <c r="Q102">
        <f>Table1[[#This Row],[Revenue]]-Table1[[#This Row],[COGS]]</f>
        <v>500397.85999999987</v>
      </c>
      <c r="R102" s="5">
        <f ca="1">DATE(YEAR(TODAY()),MONTH(Table1[[#This Row],[Order Date]]),DAY(Table1[[#This Row],[Order Date]]))</f>
        <v>45868</v>
      </c>
      <c r="S102" s="6">
        <f>MONTH(Table1[[#This Row],[Ship Date]])</f>
        <v>8</v>
      </c>
    </row>
    <row r="103" spans="1:19" x14ac:dyDescent="0.3">
      <c r="A103" s="7" t="s">
        <v>37</v>
      </c>
      <c r="B103" s="7" t="s">
        <v>38</v>
      </c>
      <c r="C103" s="7" t="s">
        <v>21</v>
      </c>
      <c r="D103" s="7" t="s">
        <v>27</v>
      </c>
      <c r="E103" s="7" t="s">
        <v>32</v>
      </c>
      <c r="F103" s="8">
        <v>42807</v>
      </c>
      <c r="G103" s="7">
        <v>484823930</v>
      </c>
      <c r="H103" s="8">
        <v>42845</v>
      </c>
      <c r="I103" s="7">
        <v>9030</v>
      </c>
      <c r="J103" s="7">
        <v>9.33</v>
      </c>
      <c r="K103" s="7">
        <v>6.92</v>
      </c>
      <c r="L103" t="str">
        <f>TEXT(Table1[[#This Row],[Order Date]],"mmm")</f>
        <v>Mar</v>
      </c>
      <c r="M103" t="str">
        <f>TEXT(Table1[[#This Row],[Order Date]],"yyyy")</f>
        <v>2017</v>
      </c>
      <c r="N103" t="str">
        <f>"Q"&amp;ROUNDUP(MONTH(Table1[[#This Row],[Order Date]])/3,0)</f>
        <v>Q1</v>
      </c>
      <c r="O103">
        <f>Table1[[#This Row],[Units Sold]]*Table1[[#This Row],[Unit Cost]]</f>
        <v>62487.6</v>
      </c>
      <c r="P103">
        <f>Table1[[#This Row],[Units Sold]]*Table1[[#This Row],[Unit Price]]</f>
        <v>84249.9</v>
      </c>
      <c r="Q103">
        <f>Table1[[#This Row],[Revenue]]-Table1[[#This Row],[COGS]]</f>
        <v>21762.299999999996</v>
      </c>
      <c r="R103" s="5">
        <f ca="1">DATE(YEAR(TODAY()),MONTH(Table1[[#This Row],[Order Date]]),DAY(Table1[[#This Row],[Order Date]]))</f>
        <v>45729</v>
      </c>
      <c r="S103" s="6">
        <f>MONTH(Table1[[#This Row],[Ship Date]])</f>
        <v>4</v>
      </c>
    </row>
    <row r="104" spans="1:19" x14ac:dyDescent="0.3">
      <c r="A104" s="3" t="s">
        <v>19</v>
      </c>
      <c r="B104" s="3" t="s">
        <v>124</v>
      </c>
      <c r="C104" s="3" t="s">
        <v>82</v>
      </c>
      <c r="D104" s="3" t="s">
        <v>27</v>
      </c>
      <c r="E104" s="3" t="s">
        <v>48</v>
      </c>
      <c r="F104" s="4">
        <v>40462</v>
      </c>
      <c r="G104" s="3">
        <v>547563159</v>
      </c>
      <c r="H104" s="4">
        <v>40486</v>
      </c>
      <c r="I104" s="3">
        <v>4962</v>
      </c>
      <c r="J104" s="3">
        <v>205.7</v>
      </c>
      <c r="K104" s="3">
        <v>117.11</v>
      </c>
      <c r="L104" t="str">
        <f>TEXT(Table1[[#This Row],[Order Date]],"mmm")</f>
        <v>Oct</v>
      </c>
      <c r="M104" t="str">
        <f>TEXT(Table1[[#This Row],[Order Date]],"yyyy")</f>
        <v>2010</v>
      </c>
      <c r="N104" t="str">
        <f>"Q"&amp;ROUNDUP(MONTH(Table1[[#This Row],[Order Date]])/3,0)</f>
        <v>Q4</v>
      </c>
      <c r="O104">
        <f>Table1[[#This Row],[Units Sold]]*Table1[[#This Row],[Unit Cost]]</f>
        <v>581099.81999999995</v>
      </c>
      <c r="P104">
        <f>Table1[[#This Row],[Units Sold]]*Table1[[#This Row],[Unit Price]]</f>
        <v>1020683.3999999999</v>
      </c>
      <c r="Q104">
        <f>Table1[[#This Row],[Revenue]]-Table1[[#This Row],[COGS]]</f>
        <v>439583.57999999996</v>
      </c>
      <c r="R104" s="5">
        <f ca="1">DATE(YEAR(TODAY()),MONTH(Table1[[#This Row],[Order Date]]),DAY(Table1[[#This Row],[Order Date]]))</f>
        <v>45941</v>
      </c>
      <c r="S104" s="6">
        <f>MONTH(Table1[[#This Row],[Ship Date]])</f>
        <v>11</v>
      </c>
    </row>
    <row r="105" spans="1:19" x14ac:dyDescent="0.3">
      <c r="A105" s="7" t="s">
        <v>24</v>
      </c>
      <c r="B105" s="7" t="s">
        <v>67</v>
      </c>
      <c r="C105" s="7" t="s">
        <v>64</v>
      </c>
      <c r="D105" s="7" t="s">
        <v>22</v>
      </c>
      <c r="E105" s="7" t="s">
        <v>23</v>
      </c>
      <c r="F105" s="8">
        <v>42850</v>
      </c>
      <c r="G105" s="7">
        <v>278474080</v>
      </c>
      <c r="H105" s="8">
        <v>42900</v>
      </c>
      <c r="I105" s="7">
        <v>5523</v>
      </c>
      <c r="J105" s="7">
        <v>255.28</v>
      </c>
      <c r="K105" s="7">
        <v>159.41999999999999</v>
      </c>
      <c r="L105" t="str">
        <f>TEXT(Table1[[#This Row],[Order Date]],"mmm")</f>
        <v>Apr</v>
      </c>
      <c r="M105" t="str">
        <f>TEXT(Table1[[#This Row],[Order Date]],"yyyy")</f>
        <v>2017</v>
      </c>
      <c r="N105" t="str">
        <f>"Q"&amp;ROUNDUP(MONTH(Table1[[#This Row],[Order Date]])/3,0)</f>
        <v>Q2</v>
      </c>
      <c r="O105">
        <f>Table1[[#This Row],[Units Sold]]*Table1[[#This Row],[Unit Cost]]</f>
        <v>880476.65999999992</v>
      </c>
      <c r="P105">
        <f>Table1[[#This Row],[Units Sold]]*Table1[[#This Row],[Unit Price]]</f>
        <v>1409911.44</v>
      </c>
      <c r="Q105">
        <f>Table1[[#This Row],[Revenue]]-Table1[[#This Row],[COGS]]</f>
        <v>529434.78</v>
      </c>
      <c r="R105" s="5">
        <f ca="1">DATE(YEAR(TODAY()),MONTH(Table1[[#This Row],[Order Date]]),DAY(Table1[[#This Row],[Order Date]]))</f>
        <v>45772</v>
      </c>
      <c r="S105" s="6">
        <f>MONTH(Table1[[#This Row],[Ship Date]])</f>
        <v>6</v>
      </c>
    </row>
    <row r="106" spans="1:19" x14ac:dyDescent="0.3">
      <c r="A106" s="3" t="s">
        <v>19</v>
      </c>
      <c r="B106" s="3" t="s">
        <v>120</v>
      </c>
      <c r="C106" s="3" t="s">
        <v>47</v>
      </c>
      <c r="D106" s="3" t="s">
        <v>22</v>
      </c>
      <c r="E106" s="3" t="s">
        <v>48</v>
      </c>
      <c r="F106" s="4">
        <v>40785</v>
      </c>
      <c r="G106" s="3">
        <v>996355521</v>
      </c>
      <c r="H106" s="4">
        <v>40807</v>
      </c>
      <c r="I106" s="3">
        <v>2595</v>
      </c>
      <c r="J106" s="3">
        <v>152.58000000000001</v>
      </c>
      <c r="K106" s="3">
        <v>97.44</v>
      </c>
      <c r="L106" t="str">
        <f>TEXT(Table1[[#This Row],[Order Date]],"mmm")</f>
        <v>Aug</v>
      </c>
      <c r="M106" t="str">
        <f>TEXT(Table1[[#This Row],[Order Date]],"yyyy")</f>
        <v>2011</v>
      </c>
      <c r="N106" t="str">
        <f>"Q"&amp;ROUNDUP(MONTH(Table1[[#This Row],[Order Date]])/3,0)</f>
        <v>Q3</v>
      </c>
      <c r="O106">
        <f>Table1[[#This Row],[Units Sold]]*Table1[[#This Row],[Unit Cost]]</f>
        <v>252856.8</v>
      </c>
      <c r="P106">
        <f>Table1[[#This Row],[Units Sold]]*Table1[[#This Row],[Unit Price]]</f>
        <v>395945.10000000003</v>
      </c>
      <c r="Q106">
        <f>Table1[[#This Row],[Revenue]]-Table1[[#This Row],[COGS]]</f>
        <v>143088.30000000005</v>
      </c>
      <c r="R106" s="5">
        <f ca="1">DATE(YEAR(TODAY()),MONTH(Table1[[#This Row],[Order Date]]),DAY(Table1[[#This Row],[Order Date]]))</f>
        <v>45899</v>
      </c>
      <c r="S106" s="6">
        <f>MONTH(Table1[[#This Row],[Ship Date]])</f>
        <v>9</v>
      </c>
    </row>
    <row r="107" spans="1:19" x14ac:dyDescent="0.3">
      <c r="A107" s="7" t="s">
        <v>37</v>
      </c>
      <c r="B107" s="7" t="s">
        <v>90</v>
      </c>
      <c r="C107" s="7" t="s">
        <v>59</v>
      </c>
      <c r="D107" s="7" t="s">
        <v>22</v>
      </c>
      <c r="E107" s="7" t="s">
        <v>48</v>
      </c>
      <c r="F107" s="8">
        <v>42062</v>
      </c>
      <c r="G107" s="7">
        <v>940318810</v>
      </c>
      <c r="H107" s="8">
        <v>42069</v>
      </c>
      <c r="I107" s="7">
        <v>87</v>
      </c>
      <c r="J107" s="7">
        <v>668.27</v>
      </c>
      <c r="K107" s="7">
        <v>502.54</v>
      </c>
      <c r="L107" t="str">
        <f>TEXT(Table1[[#This Row],[Order Date]],"mmm")</f>
        <v>Feb</v>
      </c>
      <c r="M107" t="str">
        <f>TEXT(Table1[[#This Row],[Order Date]],"yyyy")</f>
        <v>2015</v>
      </c>
      <c r="N107" t="str">
        <f>"Q"&amp;ROUNDUP(MONTH(Table1[[#This Row],[Order Date]])/3,0)</f>
        <v>Q1</v>
      </c>
      <c r="O107">
        <f>Table1[[#This Row],[Units Sold]]*Table1[[#This Row],[Unit Cost]]</f>
        <v>43720.98</v>
      </c>
      <c r="P107">
        <f>Table1[[#This Row],[Units Sold]]*Table1[[#This Row],[Unit Price]]</f>
        <v>58139.49</v>
      </c>
      <c r="Q107">
        <f>Table1[[#This Row],[Revenue]]-Table1[[#This Row],[COGS]]</f>
        <v>14418.509999999995</v>
      </c>
      <c r="R107" s="5">
        <f ca="1">DATE(YEAR(TODAY()),MONTH(Table1[[#This Row],[Order Date]]),DAY(Table1[[#This Row],[Order Date]]))</f>
        <v>45715</v>
      </c>
      <c r="S107" s="6">
        <f>MONTH(Table1[[#This Row],[Ship Date]])</f>
        <v>3</v>
      </c>
    </row>
    <row r="108" spans="1:19" x14ac:dyDescent="0.3">
      <c r="A108" s="3" t="s">
        <v>55</v>
      </c>
      <c r="B108" s="3" t="s">
        <v>125</v>
      </c>
      <c r="C108" s="3" t="s">
        <v>43</v>
      </c>
      <c r="D108" s="3" t="s">
        <v>22</v>
      </c>
      <c r="E108" s="3" t="s">
        <v>36</v>
      </c>
      <c r="F108" s="4">
        <v>42420</v>
      </c>
      <c r="G108" s="3">
        <v>219787776</v>
      </c>
      <c r="H108" s="4">
        <v>42434</v>
      </c>
      <c r="I108" s="3">
        <v>8942</v>
      </c>
      <c r="J108" s="3">
        <v>437.2</v>
      </c>
      <c r="K108" s="3">
        <v>263.33</v>
      </c>
      <c r="L108" t="str">
        <f>TEXT(Table1[[#This Row],[Order Date]],"mmm")</f>
        <v>Feb</v>
      </c>
      <c r="M108" t="str">
        <f>TEXT(Table1[[#This Row],[Order Date]],"yyyy")</f>
        <v>2016</v>
      </c>
      <c r="N108" t="str">
        <f>"Q"&amp;ROUNDUP(MONTH(Table1[[#This Row],[Order Date]])/3,0)</f>
        <v>Q1</v>
      </c>
      <c r="O108">
        <f>Table1[[#This Row],[Units Sold]]*Table1[[#This Row],[Unit Cost]]</f>
        <v>2354696.86</v>
      </c>
      <c r="P108">
        <f>Table1[[#This Row],[Units Sold]]*Table1[[#This Row],[Unit Price]]</f>
        <v>3909442.4</v>
      </c>
      <c r="Q108">
        <f>Table1[[#This Row],[Revenue]]-Table1[[#This Row],[COGS]]</f>
        <v>1554745.54</v>
      </c>
      <c r="R108" s="5">
        <f ca="1">DATE(YEAR(TODAY()),MONTH(Table1[[#This Row],[Order Date]]),DAY(Table1[[#This Row],[Order Date]]))</f>
        <v>45708</v>
      </c>
      <c r="S108" s="6">
        <f>MONTH(Table1[[#This Row],[Ship Date]])</f>
        <v>3</v>
      </c>
    </row>
    <row r="109" spans="1:19" x14ac:dyDescent="0.3">
      <c r="A109" s="7" t="s">
        <v>55</v>
      </c>
      <c r="B109" s="7" t="s">
        <v>92</v>
      </c>
      <c r="C109" s="7" t="s">
        <v>61</v>
      </c>
      <c r="D109" s="7" t="s">
        <v>27</v>
      </c>
      <c r="E109" s="7" t="s">
        <v>32</v>
      </c>
      <c r="F109" s="8">
        <v>40754</v>
      </c>
      <c r="G109" s="7">
        <v>364498746</v>
      </c>
      <c r="H109" s="8">
        <v>40766</v>
      </c>
      <c r="I109" s="7">
        <v>2134</v>
      </c>
      <c r="J109" s="7">
        <v>154.06</v>
      </c>
      <c r="K109" s="7">
        <v>90.93</v>
      </c>
      <c r="L109" t="str">
        <f>TEXT(Table1[[#This Row],[Order Date]],"mmm")</f>
        <v>Jul</v>
      </c>
      <c r="M109" t="str">
        <f>TEXT(Table1[[#This Row],[Order Date]],"yyyy")</f>
        <v>2011</v>
      </c>
      <c r="N109" t="str">
        <f>"Q"&amp;ROUNDUP(MONTH(Table1[[#This Row],[Order Date]])/3,0)</f>
        <v>Q3</v>
      </c>
      <c r="O109">
        <f>Table1[[#This Row],[Units Sold]]*Table1[[#This Row],[Unit Cost]]</f>
        <v>194044.62000000002</v>
      </c>
      <c r="P109">
        <f>Table1[[#This Row],[Units Sold]]*Table1[[#This Row],[Unit Price]]</f>
        <v>328764.03999999998</v>
      </c>
      <c r="Q109">
        <f>Table1[[#This Row],[Revenue]]-Table1[[#This Row],[COGS]]</f>
        <v>134719.41999999995</v>
      </c>
      <c r="R109" s="5">
        <f ca="1">DATE(YEAR(TODAY()),MONTH(Table1[[#This Row],[Order Date]]),DAY(Table1[[#This Row],[Order Date]]))</f>
        <v>45868</v>
      </c>
      <c r="S109" s="6">
        <f>MONTH(Table1[[#This Row],[Ship Date]])</f>
        <v>8</v>
      </c>
    </row>
    <row r="110" spans="1:19" x14ac:dyDescent="0.3">
      <c r="A110" s="3" t="s">
        <v>87</v>
      </c>
      <c r="B110" s="3" t="s">
        <v>126</v>
      </c>
      <c r="C110" s="3" t="s">
        <v>59</v>
      </c>
      <c r="D110" s="3" t="s">
        <v>27</v>
      </c>
      <c r="E110" s="3" t="s">
        <v>32</v>
      </c>
      <c r="F110" s="4">
        <v>40496</v>
      </c>
      <c r="G110" s="3">
        <v>274500548</v>
      </c>
      <c r="H110" s="4">
        <v>40505</v>
      </c>
      <c r="I110" s="3">
        <v>9667</v>
      </c>
      <c r="J110" s="3">
        <v>668.27</v>
      </c>
      <c r="K110" s="3">
        <v>502.54</v>
      </c>
      <c r="L110" t="str">
        <f>TEXT(Table1[[#This Row],[Order Date]],"mmm")</f>
        <v>Nov</v>
      </c>
      <c r="M110" t="str">
        <f>TEXT(Table1[[#This Row],[Order Date]],"yyyy")</f>
        <v>2010</v>
      </c>
      <c r="N110" t="str">
        <f>"Q"&amp;ROUNDUP(MONTH(Table1[[#This Row],[Order Date]])/3,0)</f>
        <v>Q4</v>
      </c>
      <c r="O110">
        <f>Table1[[#This Row],[Units Sold]]*Table1[[#This Row],[Unit Cost]]</f>
        <v>4858054.1800000006</v>
      </c>
      <c r="P110">
        <f>Table1[[#This Row],[Units Sold]]*Table1[[#This Row],[Unit Price]]</f>
        <v>6460166.0899999999</v>
      </c>
      <c r="Q110">
        <f>Table1[[#This Row],[Revenue]]-Table1[[#This Row],[COGS]]</f>
        <v>1602111.9099999992</v>
      </c>
      <c r="R110" s="5">
        <f ca="1">DATE(YEAR(TODAY()),MONTH(Table1[[#This Row],[Order Date]]),DAY(Table1[[#This Row],[Order Date]]))</f>
        <v>45975</v>
      </c>
      <c r="S110" s="6">
        <f>MONTH(Table1[[#This Row],[Ship Date]])</f>
        <v>11</v>
      </c>
    </row>
    <row r="111" spans="1:19" x14ac:dyDescent="0.3">
      <c r="A111" s="7" t="s">
        <v>37</v>
      </c>
      <c r="B111" s="7" t="s">
        <v>73</v>
      </c>
      <c r="C111" s="7" t="s">
        <v>64</v>
      </c>
      <c r="D111" s="7" t="s">
        <v>27</v>
      </c>
      <c r="E111" s="7" t="s">
        <v>32</v>
      </c>
      <c r="F111" s="8">
        <v>42699</v>
      </c>
      <c r="G111" s="7">
        <v>270154511</v>
      </c>
      <c r="H111" s="8">
        <v>42726</v>
      </c>
      <c r="I111" s="7">
        <v>3578</v>
      </c>
      <c r="J111" s="7">
        <v>255.28</v>
      </c>
      <c r="K111" s="7">
        <v>159.41999999999999</v>
      </c>
      <c r="L111" t="str">
        <f>TEXT(Table1[[#This Row],[Order Date]],"mmm")</f>
        <v>Nov</v>
      </c>
      <c r="M111" t="str">
        <f>TEXT(Table1[[#This Row],[Order Date]],"yyyy")</f>
        <v>2016</v>
      </c>
      <c r="N111" t="str">
        <f>"Q"&amp;ROUNDUP(MONTH(Table1[[#This Row],[Order Date]])/3,0)</f>
        <v>Q4</v>
      </c>
      <c r="O111">
        <f>Table1[[#This Row],[Units Sold]]*Table1[[#This Row],[Unit Cost]]</f>
        <v>570404.76</v>
      </c>
      <c r="P111">
        <f>Table1[[#This Row],[Units Sold]]*Table1[[#This Row],[Unit Price]]</f>
        <v>913391.84</v>
      </c>
      <c r="Q111">
        <f>Table1[[#This Row],[Revenue]]-Table1[[#This Row],[COGS]]</f>
        <v>342987.07999999996</v>
      </c>
      <c r="R111" s="5">
        <f ca="1">DATE(YEAR(TODAY()),MONTH(Table1[[#This Row],[Order Date]]),DAY(Table1[[#This Row],[Order Date]]))</f>
        <v>45986</v>
      </c>
      <c r="S111" s="6">
        <f>MONTH(Table1[[#This Row],[Ship Date]])</f>
        <v>12</v>
      </c>
    </row>
    <row r="112" spans="1:19" x14ac:dyDescent="0.3">
      <c r="A112" s="3" t="s">
        <v>28</v>
      </c>
      <c r="B112" s="3" t="s">
        <v>29</v>
      </c>
      <c r="C112" s="3" t="s">
        <v>50</v>
      </c>
      <c r="D112" s="3" t="s">
        <v>27</v>
      </c>
      <c r="E112" s="3" t="s">
        <v>32</v>
      </c>
      <c r="F112" s="4">
        <v>41894</v>
      </c>
      <c r="G112" s="3">
        <v>742134463</v>
      </c>
      <c r="H112" s="4">
        <v>41920</v>
      </c>
      <c r="I112" s="3">
        <v>2934</v>
      </c>
      <c r="J112" s="3">
        <v>81.73</v>
      </c>
      <c r="K112" s="3">
        <v>56.67</v>
      </c>
      <c r="L112" t="str">
        <f>TEXT(Table1[[#This Row],[Order Date]],"mmm")</f>
        <v>Sep</v>
      </c>
      <c r="M112" t="str">
        <f>TEXT(Table1[[#This Row],[Order Date]],"yyyy")</f>
        <v>2014</v>
      </c>
      <c r="N112" t="str">
        <f>"Q"&amp;ROUNDUP(MONTH(Table1[[#This Row],[Order Date]])/3,0)</f>
        <v>Q3</v>
      </c>
      <c r="O112">
        <f>Table1[[#This Row],[Units Sold]]*Table1[[#This Row],[Unit Cost]]</f>
        <v>166269.78</v>
      </c>
      <c r="P112">
        <f>Table1[[#This Row],[Units Sold]]*Table1[[#This Row],[Unit Price]]</f>
        <v>239795.82</v>
      </c>
      <c r="Q112">
        <f>Table1[[#This Row],[Revenue]]-Table1[[#This Row],[COGS]]</f>
        <v>73526.040000000008</v>
      </c>
      <c r="R112" s="5">
        <f ca="1">DATE(YEAR(TODAY()),MONTH(Table1[[#This Row],[Order Date]]),DAY(Table1[[#This Row],[Order Date]]))</f>
        <v>45912</v>
      </c>
      <c r="S112" s="6">
        <f>MONTH(Table1[[#This Row],[Ship Date]])</f>
        <v>10</v>
      </c>
    </row>
    <row r="113" spans="1:19" x14ac:dyDescent="0.3">
      <c r="A113" s="7" t="s">
        <v>37</v>
      </c>
      <c r="B113" s="7" t="s">
        <v>127</v>
      </c>
      <c r="C113" s="7" t="s">
        <v>43</v>
      </c>
      <c r="D113" s="7" t="s">
        <v>27</v>
      </c>
      <c r="E113" s="7" t="s">
        <v>48</v>
      </c>
      <c r="F113" s="8">
        <v>41295</v>
      </c>
      <c r="G113" s="7">
        <v>801426732</v>
      </c>
      <c r="H113" s="8">
        <v>41324</v>
      </c>
      <c r="I113" s="7">
        <v>8834</v>
      </c>
      <c r="J113" s="7">
        <v>437.2</v>
      </c>
      <c r="K113" s="7">
        <v>263.33</v>
      </c>
      <c r="L113" t="str">
        <f>TEXT(Table1[[#This Row],[Order Date]],"mmm")</f>
        <v>Jan</v>
      </c>
      <c r="M113" t="str">
        <f>TEXT(Table1[[#This Row],[Order Date]],"yyyy")</f>
        <v>2013</v>
      </c>
      <c r="N113" t="str">
        <f>"Q"&amp;ROUNDUP(MONTH(Table1[[#This Row],[Order Date]])/3,0)</f>
        <v>Q1</v>
      </c>
      <c r="O113">
        <f>Table1[[#This Row],[Units Sold]]*Table1[[#This Row],[Unit Cost]]</f>
        <v>2326257.2199999997</v>
      </c>
      <c r="P113">
        <f>Table1[[#This Row],[Units Sold]]*Table1[[#This Row],[Unit Price]]</f>
        <v>3862224.8</v>
      </c>
      <c r="Q113">
        <f>Table1[[#This Row],[Revenue]]-Table1[[#This Row],[COGS]]</f>
        <v>1535967.58</v>
      </c>
      <c r="R113" s="5">
        <f ca="1">DATE(YEAR(TODAY()),MONTH(Table1[[#This Row],[Order Date]]),DAY(Table1[[#This Row],[Order Date]]))</f>
        <v>45678</v>
      </c>
      <c r="S113" s="6">
        <f>MONTH(Table1[[#This Row],[Ship Date]])</f>
        <v>2</v>
      </c>
    </row>
    <row r="114" spans="1:19" x14ac:dyDescent="0.3">
      <c r="A114" s="3" t="s">
        <v>55</v>
      </c>
      <c r="B114" s="3" t="s">
        <v>128</v>
      </c>
      <c r="C114" s="3" t="s">
        <v>35</v>
      </c>
      <c r="D114" s="3" t="s">
        <v>22</v>
      </c>
      <c r="E114" s="3" t="s">
        <v>32</v>
      </c>
      <c r="F114" s="4">
        <v>40359</v>
      </c>
      <c r="G114" s="3">
        <v>529330146</v>
      </c>
      <c r="H114" s="4">
        <v>40406</v>
      </c>
      <c r="I114" s="3">
        <v>9408</v>
      </c>
      <c r="J114" s="3">
        <v>47.45</v>
      </c>
      <c r="K114" s="3">
        <v>31.79</v>
      </c>
      <c r="L114" t="str">
        <f>TEXT(Table1[[#This Row],[Order Date]],"mmm")</f>
        <v>Jun</v>
      </c>
      <c r="M114" t="str">
        <f>TEXT(Table1[[#This Row],[Order Date]],"yyyy")</f>
        <v>2010</v>
      </c>
      <c r="N114" t="str">
        <f>"Q"&amp;ROUNDUP(MONTH(Table1[[#This Row],[Order Date]])/3,0)</f>
        <v>Q2</v>
      </c>
      <c r="O114">
        <f>Table1[[#This Row],[Units Sold]]*Table1[[#This Row],[Unit Cost]]</f>
        <v>299080.32000000001</v>
      </c>
      <c r="P114">
        <f>Table1[[#This Row],[Units Sold]]*Table1[[#This Row],[Unit Price]]</f>
        <v>446409.60000000003</v>
      </c>
      <c r="Q114">
        <f>Table1[[#This Row],[Revenue]]-Table1[[#This Row],[COGS]]</f>
        <v>147329.28000000003</v>
      </c>
      <c r="R114" s="5">
        <f ca="1">DATE(YEAR(TODAY()),MONTH(Table1[[#This Row],[Order Date]]),DAY(Table1[[#This Row],[Order Date]]))</f>
        <v>45838</v>
      </c>
      <c r="S114" s="6">
        <f>MONTH(Table1[[#This Row],[Ship Date]])</f>
        <v>8</v>
      </c>
    </row>
    <row r="115" spans="1:19" x14ac:dyDescent="0.3">
      <c r="A115" s="7" t="s">
        <v>33</v>
      </c>
      <c r="B115" s="7" t="s">
        <v>79</v>
      </c>
      <c r="C115" s="7" t="s">
        <v>42</v>
      </c>
      <c r="D115" s="7" t="s">
        <v>22</v>
      </c>
      <c r="E115" s="7" t="s">
        <v>48</v>
      </c>
      <c r="F115" s="8">
        <v>41696</v>
      </c>
      <c r="G115" s="7">
        <v>527456033</v>
      </c>
      <c r="H115" s="8">
        <v>41700</v>
      </c>
      <c r="I115" s="7">
        <v>4816</v>
      </c>
      <c r="J115" s="7">
        <v>651.21</v>
      </c>
      <c r="K115" s="7">
        <v>524.96</v>
      </c>
      <c r="L115" t="str">
        <f>TEXT(Table1[[#This Row],[Order Date]],"mmm")</f>
        <v>Feb</v>
      </c>
      <c r="M115" t="str">
        <f>TEXT(Table1[[#This Row],[Order Date]],"yyyy")</f>
        <v>2014</v>
      </c>
      <c r="N115" t="str">
        <f>"Q"&amp;ROUNDUP(MONTH(Table1[[#This Row],[Order Date]])/3,0)</f>
        <v>Q1</v>
      </c>
      <c r="O115">
        <f>Table1[[#This Row],[Units Sold]]*Table1[[#This Row],[Unit Cost]]</f>
        <v>2528207.3600000003</v>
      </c>
      <c r="P115">
        <f>Table1[[#This Row],[Units Sold]]*Table1[[#This Row],[Unit Price]]</f>
        <v>3136227.3600000003</v>
      </c>
      <c r="Q115">
        <f>Table1[[#This Row],[Revenue]]-Table1[[#This Row],[COGS]]</f>
        <v>608020</v>
      </c>
      <c r="R115" s="5">
        <f ca="1">DATE(YEAR(TODAY()),MONTH(Table1[[#This Row],[Order Date]]),DAY(Table1[[#This Row],[Order Date]]))</f>
        <v>45714</v>
      </c>
      <c r="S115" s="6">
        <f>MONTH(Table1[[#This Row],[Ship Date]])</f>
        <v>3</v>
      </c>
    </row>
    <row r="116" spans="1:19" x14ac:dyDescent="0.3">
      <c r="A116" s="3" t="s">
        <v>33</v>
      </c>
      <c r="B116" s="3" t="s">
        <v>99</v>
      </c>
      <c r="C116" s="3" t="s">
        <v>30</v>
      </c>
      <c r="D116" s="3" t="s">
        <v>22</v>
      </c>
      <c r="E116" s="3" t="s">
        <v>23</v>
      </c>
      <c r="F116" s="4">
        <v>41390</v>
      </c>
      <c r="G116" s="3">
        <v>567728221</v>
      </c>
      <c r="H116" s="4">
        <v>41406</v>
      </c>
      <c r="I116" s="3">
        <v>2252</v>
      </c>
      <c r="J116" s="3">
        <v>421.89</v>
      </c>
      <c r="K116" s="3">
        <v>364.69</v>
      </c>
      <c r="L116" t="str">
        <f>TEXT(Table1[[#This Row],[Order Date]],"mmm")</f>
        <v>Apr</v>
      </c>
      <c r="M116" t="str">
        <f>TEXT(Table1[[#This Row],[Order Date]],"yyyy")</f>
        <v>2013</v>
      </c>
      <c r="N116" t="str">
        <f>"Q"&amp;ROUNDUP(MONTH(Table1[[#This Row],[Order Date]])/3,0)</f>
        <v>Q2</v>
      </c>
      <c r="O116">
        <f>Table1[[#This Row],[Units Sold]]*Table1[[#This Row],[Unit Cost]]</f>
        <v>821281.88</v>
      </c>
      <c r="P116">
        <f>Table1[[#This Row],[Units Sold]]*Table1[[#This Row],[Unit Price]]</f>
        <v>950096.27999999991</v>
      </c>
      <c r="Q116">
        <f>Table1[[#This Row],[Revenue]]-Table1[[#This Row],[COGS]]</f>
        <v>128814.39999999991</v>
      </c>
      <c r="R116" s="5">
        <f ca="1">DATE(YEAR(TODAY()),MONTH(Table1[[#This Row],[Order Date]]),DAY(Table1[[#This Row],[Order Date]]))</f>
        <v>45773</v>
      </c>
      <c r="S116" s="6">
        <f>MONTH(Table1[[#This Row],[Ship Date]])</f>
        <v>5</v>
      </c>
    </row>
    <row r="117" spans="1:19" x14ac:dyDescent="0.3">
      <c r="A117" s="7" t="s">
        <v>33</v>
      </c>
      <c r="B117" s="7" t="s">
        <v>129</v>
      </c>
      <c r="C117" s="7" t="s">
        <v>26</v>
      </c>
      <c r="D117" s="7" t="s">
        <v>22</v>
      </c>
      <c r="E117" s="7" t="s">
        <v>48</v>
      </c>
      <c r="F117" s="8">
        <v>41448</v>
      </c>
      <c r="G117" s="7">
        <v>942383038</v>
      </c>
      <c r="H117" s="8">
        <v>41454</v>
      </c>
      <c r="I117" s="7">
        <v>938</v>
      </c>
      <c r="J117" s="7">
        <v>109.28</v>
      </c>
      <c r="K117" s="7">
        <v>35.840000000000003</v>
      </c>
      <c r="L117" t="str">
        <f>TEXT(Table1[[#This Row],[Order Date]],"mmm")</f>
        <v>Jun</v>
      </c>
      <c r="M117" t="str">
        <f>TEXT(Table1[[#This Row],[Order Date]],"yyyy")</f>
        <v>2013</v>
      </c>
      <c r="N117" t="str">
        <f>"Q"&amp;ROUNDUP(MONTH(Table1[[#This Row],[Order Date]])/3,0)</f>
        <v>Q2</v>
      </c>
      <c r="O117">
        <f>Table1[[#This Row],[Units Sold]]*Table1[[#This Row],[Unit Cost]]</f>
        <v>33617.920000000006</v>
      </c>
      <c r="P117">
        <f>Table1[[#This Row],[Units Sold]]*Table1[[#This Row],[Unit Price]]</f>
        <v>102504.64</v>
      </c>
      <c r="Q117">
        <f>Table1[[#This Row],[Revenue]]-Table1[[#This Row],[COGS]]</f>
        <v>68886.720000000001</v>
      </c>
      <c r="R117" s="5">
        <f ca="1">DATE(YEAR(TODAY()),MONTH(Table1[[#This Row],[Order Date]]),DAY(Table1[[#This Row],[Order Date]]))</f>
        <v>45831</v>
      </c>
      <c r="S117" s="6">
        <f>MONTH(Table1[[#This Row],[Ship Date]])</f>
        <v>6</v>
      </c>
    </row>
    <row r="118" spans="1:19" x14ac:dyDescent="0.3">
      <c r="A118" s="3" t="s">
        <v>24</v>
      </c>
      <c r="B118" s="3" t="s">
        <v>130</v>
      </c>
      <c r="C118" s="3" t="s">
        <v>47</v>
      </c>
      <c r="D118" s="3" t="s">
        <v>27</v>
      </c>
      <c r="E118" s="3" t="s">
        <v>48</v>
      </c>
      <c r="F118" s="4">
        <v>42881</v>
      </c>
      <c r="G118" s="3">
        <v>213969314</v>
      </c>
      <c r="H118" s="4">
        <v>42923</v>
      </c>
      <c r="I118" s="3">
        <v>7130</v>
      </c>
      <c r="J118" s="3">
        <v>152.58000000000001</v>
      </c>
      <c r="K118" s="3">
        <v>97.44</v>
      </c>
      <c r="L118" t="str">
        <f>TEXT(Table1[[#This Row],[Order Date]],"mmm")</f>
        <v>May</v>
      </c>
      <c r="M118" t="str">
        <f>TEXT(Table1[[#This Row],[Order Date]],"yyyy")</f>
        <v>2017</v>
      </c>
      <c r="N118" t="str">
        <f>"Q"&amp;ROUNDUP(MONTH(Table1[[#This Row],[Order Date]])/3,0)</f>
        <v>Q2</v>
      </c>
      <c r="O118">
        <f>Table1[[#This Row],[Units Sold]]*Table1[[#This Row],[Unit Cost]]</f>
        <v>694747.2</v>
      </c>
      <c r="P118">
        <f>Table1[[#This Row],[Units Sold]]*Table1[[#This Row],[Unit Price]]</f>
        <v>1087895.4000000001</v>
      </c>
      <c r="Q118">
        <f>Table1[[#This Row],[Revenue]]-Table1[[#This Row],[COGS]]</f>
        <v>393148.20000000019</v>
      </c>
      <c r="R118" s="5">
        <f ca="1">DATE(YEAR(TODAY()),MONTH(Table1[[#This Row],[Order Date]]),DAY(Table1[[#This Row],[Order Date]]))</f>
        <v>45803</v>
      </c>
      <c r="S118" s="6">
        <f>MONTH(Table1[[#This Row],[Ship Date]])</f>
        <v>7</v>
      </c>
    </row>
    <row r="119" spans="1:19" x14ac:dyDescent="0.3">
      <c r="A119" s="7" t="s">
        <v>19</v>
      </c>
      <c r="B119" s="7" t="s">
        <v>131</v>
      </c>
      <c r="C119" s="7" t="s">
        <v>82</v>
      </c>
      <c r="D119" s="7" t="s">
        <v>22</v>
      </c>
      <c r="E119" s="7" t="s">
        <v>23</v>
      </c>
      <c r="F119" s="8">
        <v>41557</v>
      </c>
      <c r="G119" s="7">
        <v>165348374</v>
      </c>
      <c r="H119" s="8">
        <v>41605</v>
      </c>
      <c r="I119" s="7">
        <v>9113</v>
      </c>
      <c r="J119" s="7">
        <v>205.7</v>
      </c>
      <c r="K119" s="7">
        <v>117.11</v>
      </c>
      <c r="L119" t="str">
        <f>TEXT(Table1[[#This Row],[Order Date]],"mmm")</f>
        <v>Oct</v>
      </c>
      <c r="M119" t="str">
        <f>TEXT(Table1[[#This Row],[Order Date]],"yyyy")</f>
        <v>2013</v>
      </c>
      <c r="N119" t="str">
        <f>"Q"&amp;ROUNDUP(MONTH(Table1[[#This Row],[Order Date]])/3,0)</f>
        <v>Q4</v>
      </c>
      <c r="O119">
        <f>Table1[[#This Row],[Units Sold]]*Table1[[#This Row],[Unit Cost]]</f>
        <v>1067223.43</v>
      </c>
      <c r="P119">
        <f>Table1[[#This Row],[Units Sold]]*Table1[[#This Row],[Unit Price]]</f>
        <v>1874544.0999999999</v>
      </c>
      <c r="Q119">
        <f>Table1[[#This Row],[Revenue]]-Table1[[#This Row],[COGS]]</f>
        <v>807320.66999999993</v>
      </c>
      <c r="R119" s="5">
        <f ca="1">DATE(YEAR(TODAY()),MONTH(Table1[[#This Row],[Order Date]]),DAY(Table1[[#This Row],[Order Date]]))</f>
        <v>45940</v>
      </c>
      <c r="S119" s="6">
        <f>MONTH(Table1[[#This Row],[Ship Date]])</f>
        <v>11</v>
      </c>
    </row>
    <row r="120" spans="1:19" x14ac:dyDescent="0.3">
      <c r="A120" s="3" t="s">
        <v>19</v>
      </c>
      <c r="B120" s="3" t="s">
        <v>132</v>
      </c>
      <c r="C120" s="3" t="s">
        <v>43</v>
      </c>
      <c r="D120" s="3" t="s">
        <v>27</v>
      </c>
      <c r="E120" s="3" t="s">
        <v>23</v>
      </c>
      <c r="F120" s="4">
        <v>40649</v>
      </c>
      <c r="G120" s="3">
        <v>849694049</v>
      </c>
      <c r="H120" s="4">
        <v>40692</v>
      </c>
      <c r="I120" s="3">
        <v>2206</v>
      </c>
      <c r="J120" s="3">
        <v>437.2</v>
      </c>
      <c r="K120" s="3">
        <v>263.33</v>
      </c>
      <c r="L120" t="str">
        <f>TEXT(Table1[[#This Row],[Order Date]],"mmm")</f>
        <v>Apr</v>
      </c>
      <c r="M120" t="str">
        <f>TEXT(Table1[[#This Row],[Order Date]],"yyyy")</f>
        <v>2011</v>
      </c>
      <c r="N120" t="str">
        <f>"Q"&amp;ROUNDUP(MONTH(Table1[[#This Row],[Order Date]])/3,0)</f>
        <v>Q2</v>
      </c>
      <c r="O120">
        <f>Table1[[#This Row],[Units Sold]]*Table1[[#This Row],[Unit Cost]]</f>
        <v>580905.98</v>
      </c>
      <c r="P120">
        <f>Table1[[#This Row],[Units Sold]]*Table1[[#This Row],[Unit Price]]</f>
        <v>964463.2</v>
      </c>
      <c r="Q120">
        <f>Table1[[#This Row],[Revenue]]-Table1[[#This Row],[COGS]]</f>
        <v>383557.22</v>
      </c>
      <c r="R120" s="5">
        <f ca="1">DATE(YEAR(TODAY()),MONTH(Table1[[#This Row],[Order Date]]),DAY(Table1[[#This Row],[Order Date]]))</f>
        <v>45763</v>
      </c>
      <c r="S120" s="6">
        <f>MONTH(Table1[[#This Row],[Ship Date]])</f>
        <v>5</v>
      </c>
    </row>
    <row r="121" spans="1:19" x14ac:dyDescent="0.3">
      <c r="A121" s="7" t="s">
        <v>87</v>
      </c>
      <c r="B121" s="7" t="s">
        <v>88</v>
      </c>
      <c r="C121" s="7" t="s">
        <v>43</v>
      </c>
      <c r="D121" s="7" t="s">
        <v>27</v>
      </c>
      <c r="E121" s="7" t="s">
        <v>48</v>
      </c>
      <c r="F121" s="8">
        <v>40953</v>
      </c>
      <c r="G121" s="7">
        <v>140492665</v>
      </c>
      <c r="H121" s="8">
        <v>40957</v>
      </c>
      <c r="I121" s="7">
        <v>3757</v>
      </c>
      <c r="J121" s="7">
        <v>437.2</v>
      </c>
      <c r="K121" s="7">
        <v>263.33</v>
      </c>
      <c r="L121" t="str">
        <f>TEXT(Table1[[#This Row],[Order Date]],"mmm")</f>
        <v>Feb</v>
      </c>
      <c r="M121" t="str">
        <f>TEXT(Table1[[#This Row],[Order Date]],"yyyy")</f>
        <v>2012</v>
      </c>
      <c r="N121" t="str">
        <f>"Q"&amp;ROUNDUP(MONTH(Table1[[#This Row],[Order Date]])/3,0)</f>
        <v>Q1</v>
      </c>
      <c r="O121">
        <f>Table1[[#This Row],[Units Sold]]*Table1[[#This Row],[Unit Cost]]</f>
        <v>989330.80999999994</v>
      </c>
      <c r="P121">
        <f>Table1[[#This Row],[Units Sold]]*Table1[[#This Row],[Unit Price]]</f>
        <v>1642560.4</v>
      </c>
      <c r="Q121">
        <f>Table1[[#This Row],[Revenue]]-Table1[[#This Row],[COGS]]</f>
        <v>653229.59</v>
      </c>
      <c r="R121" s="5">
        <f ca="1">DATE(YEAR(TODAY()),MONTH(Table1[[#This Row],[Order Date]]),DAY(Table1[[#This Row],[Order Date]]))</f>
        <v>45702</v>
      </c>
      <c r="S121" s="6">
        <f>MONTH(Table1[[#This Row],[Ship Date]])</f>
        <v>2</v>
      </c>
    </row>
    <row r="122" spans="1:19" x14ac:dyDescent="0.3">
      <c r="A122" s="3" t="s">
        <v>28</v>
      </c>
      <c r="B122" s="3" t="s">
        <v>133</v>
      </c>
      <c r="C122" s="3" t="s">
        <v>50</v>
      </c>
      <c r="D122" s="3" t="s">
        <v>27</v>
      </c>
      <c r="E122" s="3" t="s">
        <v>36</v>
      </c>
      <c r="F122" s="4">
        <v>42270</v>
      </c>
      <c r="G122" s="3">
        <v>481543052</v>
      </c>
      <c r="H122" s="4">
        <v>42271</v>
      </c>
      <c r="I122" s="3">
        <v>8145</v>
      </c>
      <c r="J122" s="3">
        <v>81.73</v>
      </c>
      <c r="K122" s="3">
        <v>56.67</v>
      </c>
      <c r="L122" t="str">
        <f>TEXT(Table1[[#This Row],[Order Date]],"mmm")</f>
        <v>Sep</v>
      </c>
      <c r="M122" t="str">
        <f>TEXT(Table1[[#This Row],[Order Date]],"yyyy")</f>
        <v>2015</v>
      </c>
      <c r="N122" t="str">
        <f>"Q"&amp;ROUNDUP(MONTH(Table1[[#This Row],[Order Date]])/3,0)</f>
        <v>Q3</v>
      </c>
      <c r="O122">
        <f>Table1[[#This Row],[Units Sold]]*Table1[[#This Row],[Unit Cost]]</f>
        <v>461577.15</v>
      </c>
      <c r="P122">
        <f>Table1[[#This Row],[Units Sold]]*Table1[[#This Row],[Unit Price]]</f>
        <v>665690.85</v>
      </c>
      <c r="Q122">
        <f>Table1[[#This Row],[Revenue]]-Table1[[#This Row],[COGS]]</f>
        <v>204113.69999999995</v>
      </c>
      <c r="R122" s="5">
        <f ca="1">DATE(YEAR(TODAY()),MONTH(Table1[[#This Row],[Order Date]]),DAY(Table1[[#This Row],[Order Date]]))</f>
        <v>45923</v>
      </c>
      <c r="S122" s="6">
        <f>MONTH(Table1[[#This Row],[Ship Date]])</f>
        <v>9</v>
      </c>
    </row>
    <row r="123" spans="1:19" x14ac:dyDescent="0.3">
      <c r="A123" s="7" t="s">
        <v>33</v>
      </c>
      <c r="B123" s="7" t="s">
        <v>68</v>
      </c>
      <c r="C123" s="7" t="s">
        <v>61</v>
      </c>
      <c r="D123" s="7" t="s">
        <v>27</v>
      </c>
      <c r="E123" s="7" t="s">
        <v>36</v>
      </c>
      <c r="F123" s="8">
        <v>42024</v>
      </c>
      <c r="G123" s="7">
        <v>336956536</v>
      </c>
      <c r="H123" s="8">
        <v>42039</v>
      </c>
      <c r="I123" s="7">
        <v>1782</v>
      </c>
      <c r="J123" s="7">
        <v>154.06</v>
      </c>
      <c r="K123" s="7">
        <v>90.93</v>
      </c>
      <c r="L123" t="str">
        <f>TEXT(Table1[[#This Row],[Order Date]],"mmm")</f>
        <v>Jan</v>
      </c>
      <c r="M123" t="str">
        <f>TEXT(Table1[[#This Row],[Order Date]],"yyyy")</f>
        <v>2015</v>
      </c>
      <c r="N123" t="str">
        <f>"Q"&amp;ROUNDUP(MONTH(Table1[[#This Row],[Order Date]])/3,0)</f>
        <v>Q1</v>
      </c>
      <c r="O123">
        <f>Table1[[#This Row],[Units Sold]]*Table1[[#This Row],[Unit Cost]]</f>
        <v>162037.26</v>
      </c>
      <c r="P123">
        <f>Table1[[#This Row],[Units Sold]]*Table1[[#This Row],[Unit Price]]</f>
        <v>274534.92</v>
      </c>
      <c r="Q123">
        <f>Table1[[#This Row],[Revenue]]-Table1[[#This Row],[COGS]]</f>
        <v>112497.65999999997</v>
      </c>
      <c r="R123" s="5">
        <f ca="1">DATE(YEAR(TODAY()),MONTH(Table1[[#This Row],[Order Date]]),DAY(Table1[[#This Row],[Order Date]]))</f>
        <v>45677</v>
      </c>
      <c r="S123" s="6">
        <f>MONTH(Table1[[#This Row],[Ship Date]])</f>
        <v>2</v>
      </c>
    </row>
    <row r="124" spans="1:19" x14ac:dyDescent="0.3">
      <c r="A124" s="3" t="s">
        <v>33</v>
      </c>
      <c r="B124" s="3" t="s">
        <v>129</v>
      </c>
      <c r="C124" s="3" t="s">
        <v>47</v>
      </c>
      <c r="D124" s="3" t="s">
        <v>22</v>
      </c>
      <c r="E124" s="3" t="s">
        <v>23</v>
      </c>
      <c r="F124" s="4">
        <v>42178</v>
      </c>
      <c r="G124" s="3">
        <v>941156947</v>
      </c>
      <c r="H124" s="4">
        <v>42191</v>
      </c>
      <c r="I124" s="3">
        <v>8110</v>
      </c>
      <c r="J124" s="3">
        <v>152.58000000000001</v>
      </c>
      <c r="K124" s="3">
        <v>97.44</v>
      </c>
      <c r="L124" t="str">
        <f>TEXT(Table1[[#This Row],[Order Date]],"mmm")</f>
        <v>Jun</v>
      </c>
      <c r="M124" t="str">
        <f>TEXT(Table1[[#This Row],[Order Date]],"yyyy")</f>
        <v>2015</v>
      </c>
      <c r="N124" t="str">
        <f>"Q"&amp;ROUNDUP(MONTH(Table1[[#This Row],[Order Date]])/3,0)</f>
        <v>Q2</v>
      </c>
      <c r="O124">
        <f>Table1[[#This Row],[Units Sold]]*Table1[[#This Row],[Unit Cost]]</f>
        <v>790238.4</v>
      </c>
      <c r="P124">
        <f>Table1[[#This Row],[Units Sold]]*Table1[[#This Row],[Unit Price]]</f>
        <v>1237423.8</v>
      </c>
      <c r="Q124">
        <f>Table1[[#This Row],[Revenue]]-Table1[[#This Row],[COGS]]</f>
        <v>447185.4</v>
      </c>
      <c r="R124" s="5">
        <f ca="1">DATE(YEAR(TODAY()),MONTH(Table1[[#This Row],[Order Date]]),DAY(Table1[[#This Row],[Order Date]]))</f>
        <v>45831</v>
      </c>
      <c r="S124" s="6">
        <f>MONTH(Table1[[#This Row],[Ship Date]])</f>
        <v>7</v>
      </c>
    </row>
    <row r="125" spans="1:19" x14ac:dyDescent="0.3">
      <c r="A125" s="7" t="s">
        <v>24</v>
      </c>
      <c r="B125" s="7" t="s">
        <v>134</v>
      </c>
      <c r="C125" s="7" t="s">
        <v>47</v>
      </c>
      <c r="D125" s="7" t="s">
        <v>27</v>
      </c>
      <c r="E125" s="7" t="s">
        <v>23</v>
      </c>
      <c r="F125" s="8">
        <v>42317</v>
      </c>
      <c r="G125" s="7">
        <v>448880612</v>
      </c>
      <c r="H125" s="8">
        <v>42347</v>
      </c>
      <c r="I125" s="7">
        <v>2603</v>
      </c>
      <c r="J125" s="7">
        <v>152.58000000000001</v>
      </c>
      <c r="K125" s="7">
        <v>97.44</v>
      </c>
      <c r="L125" t="str">
        <f>TEXT(Table1[[#This Row],[Order Date]],"mmm")</f>
        <v>Nov</v>
      </c>
      <c r="M125" t="str">
        <f>TEXT(Table1[[#This Row],[Order Date]],"yyyy")</f>
        <v>2015</v>
      </c>
      <c r="N125" t="str">
        <f>"Q"&amp;ROUNDUP(MONTH(Table1[[#This Row],[Order Date]])/3,0)</f>
        <v>Q4</v>
      </c>
      <c r="O125">
        <f>Table1[[#This Row],[Units Sold]]*Table1[[#This Row],[Unit Cost]]</f>
        <v>253636.32</v>
      </c>
      <c r="P125">
        <f>Table1[[#This Row],[Units Sold]]*Table1[[#This Row],[Unit Price]]</f>
        <v>397165.74000000005</v>
      </c>
      <c r="Q125">
        <f>Table1[[#This Row],[Revenue]]-Table1[[#This Row],[COGS]]</f>
        <v>143529.42000000004</v>
      </c>
      <c r="R125" s="5">
        <f ca="1">DATE(YEAR(TODAY()),MONTH(Table1[[#This Row],[Order Date]]),DAY(Table1[[#This Row],[Order Date]]))</f>
        <v>45970</v>
      </c>
      <c r="S125" s="6">
        <f>MONTH(Table1[[#This Row],[Ship Date]])</f>
        <v>12</v>
      </c>
    </row>
    <row r="126" spans="1:19" x14ac:dyDescent="0.3">
      <c r="A126" s="3" t="s">
        <v>37</v>
      </c>
      <c r="B126" s="3" t="s">
        <v>127</v>
      </c>
      <c r="C126" s="3" t="s">
        <v>42</v>
      </c>
      <c r="D126" s="3" t="s">
        <v>22</v>
      </c>
      <c r="E126" s="3" t="s">
        <v>48</v>
      </c>
      <c r="F126" s="4">
        <v>41033</v>
      </c>
      <c r="G126" s="3">
        <v>685176360</v>
      </c>
      <c r="H126" s="4">
        <v>41068</v>
      </c>
      <c r="I126" s="3">
        <v>7766</v>
      </c>
      <c r="J126" s="3">
        <v>651.21</v>
      </c>
      <c r="K126" s="3">
        <v>524.96</v>
      </c>
      <c r="L126" t="str">
        <f>TEXT(Table1[[#This Row],[Order Date]],"mmm")</f>
        <v>May</v>
      </c>
      <c r="M126" t="str">
        <f>TEXT(Table1[[#This Row],[Order Date]],"yyyy")</f>
        <v>2012</v>
      </c>
      <c r="N126" t="str">
        <f>"Q"&amp;ROUNDUP(MONTH(Table1[[#This Row],[Order Date]])/3,0)</f>
        <v>Q2</v>
      </c>
      <c r="O126">
        <f>Table1[[#This Row],[Units Sold]]*Table1[[#This Row],[Unit Cost]]</f>
        <v>4076839.3600000003</v>
      </c>
      <c r="P126">
        <f>Table1[[#This Row],[Units Sold]]*Table1[[#This Row],[Unit Price]]</f>
        <v>5057296.8600000003</v>
      </c>
      <c r="Q126">
        <f>Table1[[#This Row],[Revenue]]-Table1[[#This Row],[COGS]]</f>
        <v>980457.5</v>
      </c>
      <c r="R126" s="5">
        <f ca="1">DATE(YEAR(TODAY()),MONTH(Table1[[#This Row],[Order Date]]),DAY(Table1[[#This Row],[Order Date]]))</f>
        <v>45781</v>
      </c>
      <c r="S126" s="6">
        <f>MONTH(Table1[[#This Row],[Ship Date]])</f>
        <v>6</v>
      </c>
    </row>
    <row r="127" spans="1:19" x14ac:dyDescent="0.3">
      <c r="A127" s="7" t="s">
        <v>55</v>
      </c>
      <c r="B127" s="7" t="s">
        <v>56</v>
      </c>
      <c r="C127" s="7" t="s">
        <v>42</v>
      </c>
      <c r="D127" s="7" t="s">
        <v>27</v>
      </c>
      <c r="E127" s="7" t="s">
        <v>36</v>
      </c>
      <c r="F127" s="8">
        <v>42838</v>
      </c>
      <c r="G127" s="7">
        <v>395405519</v>
      </c>
      <c r="H127" s="8">
        <v>42851</v>
      </c>
      <c r="I127" s="7">
        <v>8135</v>
      </c>
      <c r="J127" s="7">
        <v>651.21</v>
      </c>
      <c r="K127" s="7">
        <v>524.96</v>
      </c>
      <c r="L127" t="str">
        <f>TEXT(Table1[[#This Row],[Order Date]],"mmm")</f>
        <v>Apr</v>
      </c>
      <c r="M127" t="str">
        <f>TEXT(Table1[[#This Row],[Order Date]],"yyyy")</f>
        <v>2017</v>
      </c>
      <c r="N127" t="str">
        <f>"Q"&amp;ROUNDUP(MONTH(Table1[[#This Row],[Order Date]])/3,0)</f>
        <v>Q2</v>
      </c>
      <c r="O127">
        <f>Table1[[#This Row],[Units Sold]]*Table1[[#This Row],[Unit Cost]]</f>
        <v>4270549.6000000006</v>
      </c>
      <c r="P127">
        <f>Table1[[#This Row],[Units Sold]]*Table1[[#This Row],[Unit Price]]</f>
        <v>5297593.3500000006</v>
      </c>
      <c r="Q127">
        <f>Table1[[#This Row],[Revenue]]-Table1[[#This Row],[COGS]]</f>
        <v>1027043.75</v>
      </c>
      <c r="R127" s="5">
        <f ca="1">DATE(YEAR(TODAY()),MONTH(Table1[[#This Row],[Order Date]]),DAY(Table1[[#This Row],[Order Date]]))</f>
        <v>45760</v>
      </c>
      <c r="S127" s="6">
        <f>MONTH(Table1[[#This Row],[Ship Date]])</f>
        <v>4</v>
      </c>
    </row>
    <row r="128" spans="1:19" x14ac:dyDescent="0.3">
      <c r="A128" s="3" t="s">
        <v>19</v>
      </c>
      <c r="B128" s="3" t="s">
        <v>118</v>
      </c>
      <c r="C128" s="3" t="s">
        <v>59</v>
      </c>
      <c r="D128" s="3" t="s">
        <v>22</v>
      </c>
      <c r="E128" s="3" t="s">
        <v>48</v>
      </c>
      <c r="F128" s="4">
        <v>40185</v>
      </c>
      <c r="G128" s="3">
        <v>195241916</v>
      </c>
      <c r="H128" s="4">
        <v>40221</v>
      </c>
      <c r="I128" s="3">
        <v>5276</v>
      </c>
      <c r="J128" s="3">
        <v>668.27</v>
      </c>
      <c r="K128" s="3">
        <v>502.54</v>
      </c>
      <c r="L128" t="str">
        <f>TEXT(Table1[[#This Row],[Order Date]],"mmm")</f>
        <v>Jan</v>
      </c>
      <c r="M128" t="str">
        <f>TEXT(Table1[[#This Row],[Order Date]],"yyyy")</f>
        <v>2010</v>
      </c>
      <c r="N128" t="str">
        <f>"Q"&amp;ROUNDUP(MONTH(Table1[[#This Row],[Order Date]])/3,0)</f>
        <v>Q1</v>
      </c>
      <c r="O128">
        <f>Table1[[#This Row],[Units Sold]]*Table1[[#This Row],[Unit Cost]]</f>
        <v>2651401.04</v>
      </c>
      <c r="P128">
        <f>Table1[[#This Row],[Units Sold]]*Table1[[#This Row],[Unit Price]]</f>
        <v>3525792.52</v>
      </c>
      <c r="Q128">
        <f>Table1[[#This Row],[Revenue]]-Table1[[#This Row],[COGS]]</f>
        <v>874391.48</v>
      </c>
      <c r="R128" s="5">
        <f ca="1">DATE(YEAR(TODAY()),MONTH(Table1[[#This Row],[Order Date]]),DAY(Table1[[#This Row],[Order Date]]))</f>
        <v>45664</v>
      </c>
      <c r="S128" s="6">
        <f>MONTH(Table1[[#This Row],[Ship Date]])</f>
        <v>2</v>
      </c>
    </row>
    <row r="129" spans="1:19" x14ac:dyDescent="0.3">
      <c r="A129" s="7" t="s">
        <v>19</v>
      </c>
      <c r="B129" s="7" t="s">
        <v>135</v>
      </c>
      <c r="C129" s="7" t="s">
        <v>26</v>
      </c>
      <c r="D129" s="7" t="s">
        <v>22</v>
      </c>
      <c r="E129" s="7" t="s">
        <v>48</v>
      </c>
      <c r="F129" s="8">
        <v>42515</v>
      </c>
      <c r="G129" s="7">
        <v>320671880</v>
      </c>
      <c r="H129" s="8">
        <v>42556</v>
      </c>
      <c r="I129" s="7">
        <v>2790</v>
      </c>
      <c r="J129" s="7">
        <v>109.28</v>
      </c>
      <c r="K129" s="7">
        <v>35.840000000000003</v>
      </c>
      <c r="L129" t="str">
        <f>TEXT(Table1[[#This Row],[Order Date]],"mmm")</f>
        <v>May</v>
      </c>
      <c r="M129" t="str">
        <f>TEXT(Table1[[#This Row],[Order Date]],"yyyy")</f>
        <v>2016</v>
      </c>
      <c r="N129" t="str">
        <f>"Q"&amp;ROUNDUP(MONTH(Table1[[#This Row],[Order Date]])/3,0)</f>
        <v>Q2</v>
      </c>
      <c r="O129">
        <f>Table1[[#This Row],[Units Sold]]*Table1[[#This Row],[Unit Cost]]</f>
        <v>99993.600000000006</v>
      </c>
      <c r="P129">
        <f>Table1[[#This Row],[Units Sold]]*Table1[[#This Row],[Unit Price]]</f>
        <v>304891.2</v>
      </c>
      <c r="Q129">
        <f>Table1[[#This Row],[Revenue]]-Table1[[#This Row],[COGS]]</f>
        <v>204897.6</v>
      </c>
      <c r="R129" s="5">
        <f ca="1">DATE(YEAR(TODAY()),MONTH(Table1[[#This Row],[Order Date]]),DAY(Table1[[#This Row],[Order Date]]))</f>
        <v>45802</v>
      </c>
      <c r="S129" s="6">
        <f>MONTH(Table1[[#This Row],[Ship Date]])</f>
        <v>7</v>
      </c>
    </row>
    <row r="130" spans="1:19" x14ac:dyDescent="0.3">
      <c r="A130" s="3" t="s">
        <v>37</v>
      </c>
      <c r="B130" s="3" t="s">
        <v>136</v>
      </c>
      <c r="C130" s="3" t="s">
        <v>30</v>
      </c>
      <c r="D130" s="3" t="s">
        <v>22</v>
      </c>
      <c r="E130" s="3" t="s">
        <v>32</v>
      </c>
      <c r="F130" s="4">
        <v>41677</v>
      </c>
      <c r="G130" s="3">
        <v>177994239</v>
      </c>
      <c r="H130" s="4">
        <v>41727</v>
      </c>
      <c r="I130" s="3">
        <v>1306</v>
      </c>
      <c r="J130" s="3">
        <v>421.89</v>
      </c>
      <c r="K130" s="3">
        <v>364.69</v>
      </c>
      <c r="L130" t="str">
        <f>TEXT(Table1[[#This Row],[Order Date]],"mmm")</f>
        <v>Feb</v>
      </c>
      <c r="M130" t="str">
        <f>TEXT(Table1[[#This Row],[Order Date]],"yyyy")</f>
        <v>2014</v>
      </c>
      <c r="N130" t="str">
        <f>"Q"&amp;ROUNDUP(MONTH(Table1[[#This Row],[Order Date]])/3,0)</f>
        <v>Q1</v>
      </c>
      <c r="O130">
        <f>Table1[[#This Row],[Units Sold]]*Table1[[#This Row],[Unit Cost]]</f>
        <v>476285.14</v>
      </c>
      <c r="P130">
        <f>Table1[[#This Row],[Units Sold]]*Table1[[#This Row],[Unit Price]]</f>
        <v>550988.34</v>
      </c>
      <c r="Q130">
        <f>Table1[[#This Row],[Revenue]]-Table1[[#This Row],[COGS]]</f>
        <v>74703.199999999953</v>
      </c>
      <c r="R130" s="5">
        <f ca="1">DATE(YEAR(TODAY()),MONTH(Table1[[#This Row],[Order Date]]),DAY(Table1[[#This Row],[Order Date]]))</f>
        <v>45695</v>
      </c>
      <c r="S130" s="6">
        <f>MONTH(Table1[[#This Row],[Ship Date]])</f>
        <v>3</v>
      </c>
    </row>
    <row r="131" spans="1:19" x14ac:dyDescent="0.3">
      <c r="A131" s="7" t="s">
        <v>19</v>
      </c>
      <c r="B131" s="7" t="s">
        <v>39</v>
      </c>
      <c r="C131" s="7" t="s">
        <v>61</v>
      </c>
      <c r="D131" s="7" t="s">
        <v>27</v>
      </c>
      <c r="E131" s="7" t="s">
        <v>32</v>
      </c>
      <c r="F131" s="8">
        <v>40972</v>
      </c>
      <c r="G131" s="7">
        <v>593820321</v>
      </c>
      <c r="H131" s="8">
        <v>40972</v>
      </c>
      <c r="I131" s="7">
        <v>3484</v>
      </c>
      <c r="J131" s="7">
        <v>154.06</v>
      </c>
      <c r="K131" s="7">
        <v>90.93</v>
      </c>
      <c r="L131" t="str">
        <f>TEXT(Table1[[#This Row],[Order Date]],"mmm")</f>
        <v>Mar</v>
      </c>
      <c r="M131" t="str">
        <f>TEXT(Table1[[#This Row],[Order Date]],"yyyy")</f>
        <v>2012</v>
      </c>
      <c r="N131" t="str">
        <f>"Q"&amp;ROUNDUP(MONTH(Table1[[#This Row],[Order Date]])/3,0)</f>
        <v>Q1</v>
      </c>
      <c r="O131">
        <f>Table1[[#This Row],[Units Sold]]*Table1[[#This Row],[Unit Cost]]</f>
        <v>316800.12</v>
      </c>
      <c r="P131">
        <f>Table1[[#This Row],[Units Sold]]*Table1[[#This Row],[Unit Price]]</f>
        <v>536745.04</v>
      </c>
      <c r="Q131">
        <f>Table1[[#This Row],[Revenue]]-Table1[[#This Row],[COGS]]</f>
        <v>219944.92000000004</v>
      </c>
      <c r="R131" s="5">
        <f ca="1">DATE(YEAR(TODAY()),MONTH(Table1[[#This Row],[Order Date]]),DAY(Table1[[#This Row],[Order Date]]))</f>
        <v>45720</v>
      </c>
      <c r="S131" s="6">
        <f>MONTH(Table1[[#This Row],[Ship Date]])</f>
        <v>3</v>
      </c>
    </row>
    <row r="132" spans="1:19" x14ac:dyDescent="0.3">
      <c r="A132" s="3" t="s">
        <v>19</v>
      </c>
      <c r="B132" s="3" t="s">
        <v>137</v>
      </c>
      <c r="C132" s="3" t="s">
        <v>47</v>
      </c>
      <c r="D132" s="3" t="s">
        <v>22</v>
      </c>
      <c r="E132" s="3" t="s">
        <v>36</v>
      </c>
      <c r="F132" s="4">
        <v>42709</v>
      </c>
      <c r="G132" s="3">
        <v>665073955</v>
      </c>
      <c r="H132" s="4">
        <v>42728</v>
      </c>
      <c r="I132" s="3">
        <v>9017</v>
      </c>
      <c r="J132" s="3">
        <v>152.58000000000001</v>
      </c>
      <c r="K132" s="3">
        <v>97.44</v>
      </c>
      <c r="L132" t="str">
        <f>TEXT(Table1[[#This Row],[Order Date]],"mmm")</f>
        <v>Dec</v>
      </c>
      <c r="M132" t="str">
        <f>TEXT(Table1[[#This Row],[Order Date]],"yyyy")</f>
        <v>2016</v>
      </c>
      <c r="N132" t="str">
        <f>"Q"&amp;ROUNDUP(MONTH(Table1[[#This Row],[Order Date]])/3,0)</f>
        <v>Q4</v>
      </c>
      <c r="O132">
        <f>Table1[[#This Row],[Units Sold]]*Table1[[#This Row],[Unit Cost]]</f>
        <v>878616.48</v>
      </c>
      <c r="P132">
        <f>Table1[[#This Row],[Units Sold]]*Table1[[#This Row],[Unit Price]]</f>
        <v>1375813.86</v>
      </c>
      <c r="Q132">
        <f>Table1[[#This Row],[Revenue]]-Table1[[#This Row],[COGS]]</f>
        <v>497197.38000000012</v>
      </c>
      <c r="R132" s="5">
        <f ca="1">DATE(YEAR(TODAY()),MONTH(Table1[[#This Row],[Order Date]]),DAY(Table1[[#This Row],[Order Date]]))</f>
        <v>45996</v>
      </c>
      <c r="S132" s="6">
        <f>MONTH(Table1[[#This Row],[Ship Date]])</f>
        <v>12</v>
      </c>
    </row>
    <row r="133" spans="1:19" x14ac:dyDescent="0.3">
      <c r="A133" s="7" t="s">
        <v>19</v>
      </c>
      <c r="B133" s="7" t="s">
        <v>138</v>
      </c>
      <c r="C133" s="7" t="s">
        <v>61</v>
      </c>
      <c r="D133" s="7" t="s">
        <v>27</v>
      </c>
      <c r="E133" s="7" t="s">
        <v>36</v>
      </c>
      <c r="F133" s="8">
        <v>41288</v>
      </c>
      <c r="G133" s="7">
        <v>908991467</v>
      </c>
      <c r="H133" s="8">
        <v>41332</v>
      </c>
      <c r="I133" s="7">
        <v>9630</v>
      </c>
      <c r="J133" s="7">
        <v>154.06</v>
      </c>
      <c r="K133" s="7">
        <v>90.93</v>
      </c>
      <c r="L133" t="str">
        <f>TEXT(Table1[[#This Row],[Order Date]],"mmm")</f>
        <v>Jan</v>
      </c>
      <c r="M133" t="str">
        <f>TEXT(Table1[[#This Row],[Order Date]],"yyyy")</f>
        <v>2013</v>
      </c>
      <c r="N133" t="str">
        <f>"Q"&amp;ROUNDUP(MONTH(Table1[[#This Row],[Order Date]])/3,0)</f>
        <v>Q1</v>
      </c>
      <c r="O133">
        <f>Table1[[#This Row],[Units Sold]]*Table1[[#This Row],[Unit Cost]]</f>
        <v>875655.9</v>
      </c>
      <c r="P133">
        <f>Table1[[#This Row],[Units Sold]]*Table1[[#This Row],[Unit Price]]</f>
        <v>1483597.8</v>
      </c>
      <c r="Q133">
        <f>Table1[[#This Row],[Revenue]]-Table1[[#This Row],[COGS]]</f>
        <v>607941.9</v>
      </c>
      <c r="R133" s="5">
        <f ca="1">DATE(YEAR(TODAY()),MONTH(Table1[[#This Row],[Order Date]]),DAY(Table1[[#This Row],[Order Date]]))</f>
        <v>45671</v>
      </c>
      <c r="S133" s="6">
        <f>MONTH(Table1[[#This Row],[Ship Date]])</f>
        <v>2</v>
      </c>
    </row>
    <row r="134" spans="1:19" x14ac:dyDescent="0.3">
      <c r="A134" s="3" t="s">
        <v>33</v>
      </c>
      <c r="B134" s="3" t="s">
        <v>139</v>
      </c>
      <c r="C134" s="3" t="s">
        <v>43</v>
      </c>
      <c r="D134" s="3" t="s">
        <v>27</v>
      </c>
      <c r="E134" s="3" t="s">
        <v>23</v>
      </c>
      <c r="F134" s="4">
        <v>41176</v>
      </c>
      <c r="G134" s="3">
        <v>113121688</v>
      </c>
      <c r="H134" s="4">
        <v>41178</v>
      </c>
      <c r="I134" s="3">
        <v>4076</v>
      </c>
      <c r="J134" s="3">
        <v>437.2</v>
      </c>
      <c r="K134" s="3">
        <v>263.33</v>
      </c>
      <c r="L134" t="str">
        <f>TEXT(Table1[[#This Row],[Order Date]],"mmm")</f>
        <v>Sep</v>
      </c>
      <c r="M134" t="str">
        <f>TEXT(Table1[[#This Row],[Order Date]],"yyyy")</f>
        <v>2012</v>
      </c>
      <c r="N134" t="str">
        <f>"Q"&amp;ROUNDUP(MONTH(Table1[[#This Row],[Order Date]])/3,0)</f>
        <v>Q3</v>
      </c>
      <c r="O134">
        <f>Table1[[#This Row],[Units Sold]]*Table1[[#This Row],[Unit Cost]]</f>
        <v>1073333.0799999998</v>
      </c>
      <c r="P134">
        <f>Table1[[#This Row],[Units Sold]]*Table1[[#This Row],[Unit Price]]</f>
        <v>1782027.2</v>
      </c>
      <c r="Q134">
        <f>Table1[[#This Row],[Revenue]]-Table1[[#This Row],[COGS]]</f>
        <v>708694.12000000011</v>
      </c>
      <c r="R134" s="5">
        <f ca="1">DATE(YEAR(TODAY()),MONTH(Table1[[#This Row],[Order Date]]),DAY(Table1[[#This Row],[Order Date]]))</f>
        <v>45924</v>
      </c>
      <c r="S134" s="6">
        <f>MONTH(Table1[[#This Row],[Ship Date]])</f>
        <v>9</v>
      </c>
    </row>
    <row r="135" spans="1:19" x14ac:dyDescent="0.3">
      <c r="A135" s="7" t="s">
        <v>55</v>
      </c>
      <c r="B135" s="7" t="s">
        <v>140</v>
      </c>
      <c r="C135" s="7" t="s">
        <v>30</v>
      </c>
      <c r="D135" s="7" t="s">
        <v>27</v>
      </c>
      <c r="E135" s="7" t="s">
        <v>36</v>
      </c>
      <c r="F135" s="8">
        <v>41701</v>
      </c>
      <c r="G135" s="7">
        <v>285325944</v>
      </c>
      <c r="H135" s="8">
        <v>41736</v>
      </c>
      <c r="I135" s="7">
        <v>3142</v>
      </c>
      <c r="J135" s="7">
        <v>421.89</v>
      </c>
      <c r="K135" s="7">
        <v>364.69</v>
      </c>
      <c r="L135" t="str">
        <f>TEXT(Table1[[#This Row],[Order Date]],"mmm")</f>
        <v>Mar</v>
      </c>
      <c r="M135" t="str">
        <f>TEXT(Table1[[#This Row],[Order Date]],"yyyy")</f>
        <v>2014</v>
      </c>
      <c r="N135" t="str">
        <f>"Q"&amp;ROUNDUP(MONTH(Table1[[#This Row],[Order Date]])/3,0)</f>
        <v>Q1</v>
      </c>
      <c r="O135">
        <f>Table1[[#This Row],[Units Sold]]*Table1[[#This Row],[Unit Cost]]</f>
        <v>1145855.98</v>
      </c>
      <c r="P135">
        <f>Table1[[#This Row],[Units Sold]]*Table1[[#This Row],[Unit Price]]</f>
        <v>1325578.3799999999</v>
      </c>
      <c r="Q135">
        <f>Table1[[#This Row],[Revenue]]-Table1[[#This Row],[COGS]]</f>
        <v>179722.39999999991</v>
      </c>
      <c r="R135" s="5">
        <f ca="1">DATE(YEAR(TODAY()),MONTH(Table1[[#This Row],[Order Date]]),DAY(Table1[[#This Row],[Order Date]]))</f>
        <v>45719</v>
      </c>
      <c r="S135" s="6">
        <f>MONTH(Table1[[#This Row],[Ship Date]])</f>
        <v>4</v>
      </c>
    </row>
    <row r="136" spans="1:19" x14ac:dyDescent="0.3">
      <c r="A136" s="3" t="s">
        <v>19</v>
      </c>
      <c r="B136" s="3" t="s">
        <v>40</v>
      </c>
      <c r="C136" s="3" t="s">
        <v>26</v>
      </c>
      <c r="D136" s="3" t="s">
        <v>22</v>
      </c>
      <c r="E136" s="3" t="s">
        <v>48</v>
      </c>
      <c r="F136" s="4">
        <v>41193</v>
      </c>
      <c r="G136" s="3">
        <v>803778064</v>
      </c>
      <c r="H136" s="4">
        <v>41212</v>
      </c>
      <c r="I136" s="3">
        <v>4646</v>
      </c>
      <c r="J136" s="3">
        <v>109.28</v>
      </c>
      <c r="K136" s="3">
        <v>35.840000000000003</v>
      </c>
      <c r="L136" t="str">
        <f>TEXT(Table1[[#This Row],[Order Date]],"mmm")</f>
        <v>Oct</v>
      </c>
      <c r="M136" t="str">
        <f>TEXT(Table1[[#This Row],[Order Date]],"yyyy")</f>
        <v>2012</v>
      </c>
      <c r="N136" t="str">
        <f>"Q"&amp;ROUNDUP(MONTH(Table1[[#This Row],[Order Date]])/3,0)</f>
        <v>Q4</v>
      </c>
      <c r="O136">
        <f>Table1[[#This Row],[Units Sold]]*Table1[[#This Row],[Unit Cost]]</f>
        <v>166512.64000000001</v>
      </c>
      <c r="P136">
        <f>Table1[[#This Row],[Units Sold]]*Table1[[#This Row],[Unit Price]]</f>
        <v>507714.88</v>
      </c>
      <c r="Q136">
        <f>Table1[[#This Row],[Revenue]]-Table1[[#This Row],[COGS]]</f>
        <v>341202.24</v>
      </c>
      <c r="R136" s="5">
        <f ca="1">DATE(YEAR(TODAY()),MONTH(Table1[[#This Row],[Order Date]]),DAY(Table1[[#This Row],[Order Date]]))</f>
        <v>45941</v>
      </c>
      <c r="S136" s="6">
        <f>MONTH(Table1[[#This Row],[Ship Date]])</f>
        <v>10</v>
      </c>
    </row>
    <row r="137" spans="1:19" x14ac:dyDescent="0.3">
      <c r="A137" s="7" t="s">
        <v>24</v>
      </c>
      <c r="B137" s="7" t="s">
        <v>134</v>
      </c>
      <c r="C137" s="7" t="s">
        <v>59</v>
      </c>
      <c r="D137" s="7" t="s">
        <v>22</v>
      </c>
      <c r="E137" s="7" t="s">
        <v>36</v>
      </c>
      <c r="F137" s="8">
        <v>41141</v>
      </c>
      <c r="G137" s="7">
        <v>666964375</v>
      </c>
      <c r="H137" s="8">
        <v>41190</v>
      </c>
      <c r="I137" s="7">
        <v>8435</v>
      </c>
      <c r="J137" s="7">
        <v>668.27</v>
      </c>
      <c r="K137" s="7">
        <v>502.54</v>
      </c>
      <c r="L137" t="str">
        <f>TEXT(Table1[[#This Row],[Order Date]],"mmm")</f>
        <v>Aug</v>
      </c>
      <c r="M137" t="str">
        <f>TEXT(Table1[[#This Row],[Order Date]],"yyyy")</f>
        <v>2012</v>
      </c>
      <c r="N137" t="str">
        <f>"Q"&amp;ROUNDUP(MONTH(Table1[[#This Row],[Order Date]])/3,0)</f>
        <v>Q3</v>
      </c>
      <c r="O137">
        <f>Table1[[#This Row],[Units Sold]]*Table1[[#This Row],[Unit Cost]]</f>
        <v>4238924.9000000004</v>
      </c>
      <c r="P137">
        <f>Table1[[#This Row],[Units Sold]]*Table1[[#This Row],[Unit Price]]</f>
        <v>5636857.4500000002</v>
      </c>
      <c r="Q137">
        <f>Table1[[#This Row],[Revenue]]-Table1[[#This Row],[COGS]]</f>
        <v>1397932.5499999998</v>
      </c>
      <c r="R137" s="5">
        <f ca="1">DATE(YEAR(TODAY()),MONTH(Table1[[#This Row],[Order Date]]),DAY(Table1[[#This Row],[Order Date]]))</f>
        <v>45889</v>
      </c>
      <c r="S137" s="6">
        <f>MONTH(Table1[[#This Row],[Ship Date]])</f>
        <v>10</v>
      </c>
    </row>
    <row r="138" spans="1:19" x14ac:dyDescent="0.3">
      <c r="A138" s="3" t="s">
        <v>24</v>
      </c>
      <c r="B138" s="3" t="s">
        <v>141</v>
      </c>
      <c r="C138" s="3" t="s">
        <v>30</v>
      </c>
      <c r="D138" s="3" t="s">
        <v>27</v>
      </c>
      <c r="E138" s="3" t="s">
        <v>23</v>
      </c>
      <c r="F138" s="4">
        <v>42037</v>
      </c>
      <c r="G138" s="3">
        <v>743683707</v>
      </c>
      <c r="H138" s="4">
        <v>42039</v>
      </c>
      <c r="I138" s="3">
        <v>1390</v>
      </c>
      <c r="J138" s="3">
        <v>421.89</v>
      </c>
      <c r="K138" s="3">
        <v>364.69</v>
      </c>
      <c r="L138" t="str">
        <f>TEXT(Table1[[#This Row],[Order Date]],"mmm")</f>
        <v>Feb</v>
      </c>
      <c r="M138" t="str">
        <f>TEXT(Table1[[#This Row],[Order Date]],"yyyy")</f>
        <v>2015</v>
      </c>
      <c r="N138" t="str">
        <f>"Q"&amp;ROUNDUP(MONTH(Table1[[#This Row],[Order Date]])/3,0)</f>
        <v>Q1</v>
      </c>
      <c r="O138">
        <f>Table1[[#This Row],[Units Sold]]*Table1[[#This Row],[Unit Cost]]</f>
        <v>506919.1</v>
      </c>
      <c r="P138">
        <f>Table1[[#This Row],[Units Sold]]*Table1[[#This Row],[Unit Price]]</f>
        <v>586427.1</v>
      </c>
      <c r="Q138">
        <f>Table1[[#This Row],[Revenue]]-Table1[[#This Row],[COGS]]</f>
        <v>79508</v>
      </c>
      <c r="R138" s="5">
        <f ca="1">DATE(YEAR(TODAY()),MONTH(Table1[[#This Row],[Order Date]]),DAY(Table1[[#This Row],[Order Date]]))</f>
        <v>45690</v>
      </c>
      <c r="S138" s="6">
        <f>MONTH(Table1[[#This Row],[Ship Date]])</f>
        <v>2</v>
      </c>
    </row>
    <row r="139" spans="1:19" x14ac:dyDescent="0.3">
      <c r="A139" s="7" t="s">
        <v>33</v>
      </c>
      <c r="B139" s="7" t="s">
        <v>142</v>
      </c>
      <c r="C139" s="7" t="s">
        <v>82</v>
      </c>
      <c r="D139" s="7" t="s">
        <v>22</v>
      </c>
      <c r="E139" s="7" t="s">
        <v>48</v>
      </c>
      <c r="F139" s="8">
        <v>41998</v>
      </c>
      <c r="G139" s="7">
        <v>623047387</v>
      </c>
      <c r="H139" s="8">
        <v>42022</v>
      </c>
      <c r="I139" s="7">
        <v>2422</v>
      </c>
      <c r="J139" s="7">
        <v>205.7</v>
      </c>
      <c r="K139" s="7">
        <v>117.11</v>
      </c>
      <c r="L139" t="str">
        <f>TEXT(Table1[[#This Row],[Order Date]],"mmm")</f>
        <v>Dec</v>
      </c>
      <c r="M139" t="str">
        <f>TEXT(Table1[[#This Row],[Order Date]],"yyyy")</f>
        <v>2014</v>
      </c>
      <c r="N139" t="str">
        <f>"Q"&amp;ROUNDUP(MONTH(Table1[[#This Row],[Order Date]])/3,0)</f>
        <v>Q4</v>
      </c>
      <c r="O139">
        <f>Table1[[#This Row],[Units Sold]]*Table1[[#This Row],[Unit Cost]]</f>
        <v>283640.42</v>
      </c>
      <c r="P139">
        <f>Table1[[#This Row],[Units Sold]]*Table1[[#This Row],[Unit Price]]</f>
        <v>498205.39999999997</v>
      </c>
      <c r="Q139">
        <f>Table1[[#This Row],[Revenue]]-Table1[[#This Row],[COGS]]</f>
        <v>214564.97999999998</v>
      </c>
      <c r="R139" s="5">
        <f ca="1">DATE(YEAR(TODAY()),MONTH(Table1[[#This Row],[Order Date]]),DAY(Table1[[#This Row],[Order Date]]))</f>
        <v>46016</v>
      </c>
      <c r="S139" s="6">
        <f>MONTH(Table1[[#This Row],[Ship Date]])</f>
        <v>1</v>
      </c>
    </row>
    <row r="140" spans="1:19" x14ac:dyDescent="0.3">
      <c r="A140" s="3" t="s">
        <v>33</v>
      </c>
      <c r="B140" s="3" t="s">
        <v>129</v>
      </c>
      <c r="C140" s="3" t="s">
        <v>42</v>
      </c>
      <c r="D140" s="3" t="s">
        <v>27</v>
      </c>
      <c r="E140" s="3" t="s">
        <v>23</v>
      </c>
      <c r="F140" s="4">
        <v>40910</v>
      </c>
      <c r="G140" s="3">
        <v>864479243</v>
      </c>
      <c r="H140" s="4">
        <v>40956</v>
      </c>
      <c r="I140" s="3">
        <v>7474</v>
      </c>
      <c r="J140" s="3">
        <v>651.21</v>
      </c>
      <c r="K140" s="3">
        <v>524.96</v>
      </c>
      <c r="L140" t="str">
        <f>TEXT(Table1[[#This Row],[Order Date]],"mmm")</f>
        <v>Jan</v>
      </c>
      <c r="M140" t="str">
        <f>TEXT(Table1[[#This Row],[Order Date]],"yyyy")</f>
        <v>2012</v>
      </c>
      <c r="N140" t="str">
        <f>"Q"&amp;ROUNDUP(MONTH(Table1[[#This Row],[Order Date]])/3,0)</f>
        <v>Q1</v>
      </c>
      <c r="O140">
        <f>Table1[[#This Row],[Units Sold]]*Table1[[#This Row],[Unit Cost]]</f>
        <v>3923551.0400000005</v>
      </c>
      <c r="P140">
        <f>Table1[[#This Row],[Units Sold]]*Table1[[#This Row],[Unit Price]]</f>
        <v>4867143.54</v>
      </c>
      <c r="Q140">
        <f>Table1[[#This Row],[Revenue]]-Table1[[#This Row],[COGS]]</f>
        <v>943592.49999999953</v>
      </c>
      <c r="R140" s="5">
        <f ca="1">DATE(YEAR(TODAY()),MONTH(Table1[[#This Row],[Order Date]]),DAY(Table1[[#This Row],[Order Date]]))</f>
        <v>45659</v>
      </c>
      <c r="S140" s="6">
        <f>MONTH(Table1[[#This Row],[Ship Date]])</f>
        <v>2</v>
      </c>
    </row>
    <row r="141" spans="1:19" x14ac:dyDescent="0.3">
      <c r="A141" s="7" t="s">
        <v>19</v>
      </c>
      <c r="B141" s="7" t="s">
        <v>143</v>
      </c>
      <c r="C141" s="7" t="s">
        <v>64</v>
      </c>
      <c r="D141" s="7" t="s">
        <v>27</v>
      </c>
      <c r="E141" s="7" t="s">
        <v>32</v>
      </c>
      <c r="F141" s="8">
        <v>41817</v>
      </c>
      <c r="G141" s="7">
        <v>747715604</v>
      </c>
      <c r="H141" s="8">
        <v>41828</v>
      </c>
      <c r="I141" s="7">
        <v>4518</v>
      </c>
      <c r="J141" s="7">
        <v>255.28</v>
      </c>
      <c r="K141" s="7">
        <v>159.41999999999999</v>
      </c>
      <c r="L141" t="str">
        <f>TEXT(Table1[[#This Row],[Order Date]],"mmm")</f>
        <v>Jun</v>
      </c>
      <c r="M141" t="str">
        <f>TEXT(Table1[[#This Row],[Order Date]],"yyyy")</f>
        <v>2014</v>
      </c>
      <c r="N141" t="str">
        <f>"Q"&amp;ROUNDUP(MONTH(Table1[[#This Row],[Order Date]])/3,0)</f>
        <v>Q2</v>
      </c>
      <c r="O141">
        <f>Table1[[#This Row],[Units Sold]]*Table1[[#This Row],[Unit Cost]]</f>
        <v>720259.55999999994</v>
      </c>
      <c r="P141">
        <f>Table1[[#This Row],[Units Sold]]*Table1[[#This Row],[Unit Price]]</f>
        <v>1153355.04</v>
      </c>
      <c r="Q141">
        <f>Table1[[#This Row],[Revenue]]-Table1[[#This Row],[COGS]]</f>
        <v>433095.4800000001</v>
      </c>
      <c r="R141" s="5">
        <f ca="1">DATE(YEAR(TODAY()),MONTH(Table1[[#This Row],[Order Date]]),DAY(Table1[[#This Row],[Order Date]]))</f>
        <v>45835</v>
      </c>
      <c r="S141" s="6">
        <f>MONTH(Table1[[#This Row],[Ship Date]])</f>
        <v>7</v>
      </c>
    </row>
    <row r="142" spans="1:19" x14ac:dyDescent="0.3">
      <c r="A142" s="3" t="s">
        <v>24</v>
      </c>
      <c r="B142" s="3" t="s">
        <v>25</v>
      </c>
      <c r="C142" s="3" t="s">
        <v>47</v>
      </c>
      <c r="D142" s="3" t="s">
        <v>22</v>
      </c>
      <c r="E142" s="3" t="s">
        <v>23</v>
      </c>
      <c r="F142" s="4">
        <v>41235</v>
      </c>
      <c r="G142" s="3">
        <v>522805297</v>
      </c>
      <c r="H142" s="4">
        <v>41241</v>
      </c>
      <c r="I142" s="3">
        <v>8560</v>
      </c>
      <c r="J142" s="3">
        <v>152.58000000000001</v>
      </c>
      <c r="K142" s="3">
        <v>97.44</v>
      </c>
      <c r="L142" t="str">
        <f>TEXT(Table1[[#This Row],[Order Date]],"mmm")</f>
        <v>Nov</v>
      </c>
      <c r="M142" t="str">
        <f>TEXT(Table1[[#This Row],[Order Date]],"yyyy")</f>
        <v>2012</v>
      </c>
      <c r="N142" t="str">
        <f>"Q"&amp;ROUNDUP(MONTH(Table1[[#This Row],[Order Date]])/3,0)</f>
        <v>Q4</v>
      </c>
      <c r="O142">
        <f>Table1[[#This Row],[Units Sold]]*Table1[[#This Row],[Unit Cost]]</f>
        <v>834086.40000000002</v>
      </c>
      <c r="P142">
        <f>Table1[[#This Row],[Units Sold]]*Table1[[#This Row],[Unit Price]]</f>
        <v>1306084.8</v>
      </c>
      <c r="Q142">
        <f>Table1[[#This Row],[Revenue]]-Table1[[#This Row],[COGS]]</f>
        <v>471998.4</v>
      </c>
      <c r="R142" s="5">
        <f ca="1">DATE(YEAR(TODAY()),MONTH(Table1[[#This Row],[Order Date]]),DAY(Table1[[#This Row],[Order Date]]))</f>
        <v>45983</v>
      </c>
      <c r="S142" s="6">
        <f>MONTH(Table1[[#This Row],[Ship Date]])</f>
        <v>11</v>
      </c>
    </row>
    <row r="143" spans="1:19" x14ac:dyDescent="0.3">
      <c r="A143" s="7" t="s">
        <v>24</v>
      </c>
      <c r="B143" s="7" t="s">
        <v>144</v>
      </c>
      <c r="C143" s="7" t="s">
        <v>61</v>
      </c>
      <c r="D143" s="7" t="s">
        <v>27</v>
      </c>
      <c r="E143" s="7" t="s">
        <v>48</v>
      </c>
      <c r="F143" s="8">
        <v>41604</v>
      </c>
      <c r="G143" s="7">
        <v>960109651</v>
      </c>
      <c r="H143" s="8">
        <v>41629</v>
      </c>
      <c r="I143" s="7">
        <v>6636</v>
      </c>
      <c r="J143" s="7">
        <v>154.06</v>
      </c>
      <c r="K143" s="7">
        <v>90.93</v>
      </c>
      <c r="L143" t="str">
        <f>TEXT(Table1[[#This Row],[Order Date]],"mmm")</f>
        <v>Nov</v>
      </c>
      <c r="M143" t="str">
        <f>TEXT(Table1[[#This Row],[Order Date]],"yyyy")</f>
        <v>2013</v>
      </c>
      <c r="N143" t="str">
        <f>"Q"&amp;ROUNDUP(MONTH(Table1[[#This Row],[Order Date]])/3,0)</f>
        <v>Q4</v>
      </c>
      <c r="O143">
        <f>Table1[[#This Row],[Units Sold]]*Table1[[#This Row],[Unit Cost]]</f>
        <v>603411.4800000001</v>
      </c>
      <c r="P143">
        <f>Table1[[#This Row],[Units Sold]]*Table1[[#This Row],[Unit Price]]</f>
        <v>1022342.16</v>
      </c>
      <c r="Q143">
        <f>Table1[[#This Row],[Revenue]]-Table1[[#This Row],[COGS]]</f>
        <v>418930.67999999993</v>
      </c>
      <c r="R143" s="5">
        <f ca="1">DATE(YEAR(TODAY()),MONTH(Table1[[#This Row],[Order Date]]),DAY(Table1[[#This Row],[Order Date]]))</f>
        <v>45987</v>
      </c>
      <c r="S143" s="6">
        <f>MONTH(Table1[[#This Row],[Ship Date]])</f>
        <v>12</v>
      </c>
    </row>
    <row r="144" spans="1:19" x14ac:dyDescent="0.3">
      <c r="A144" s="3" t="s">
        <v>33</v>
      </c>
      <c r="B144" s="3" t="s">
        <v>103</v>
      </c>
      <c r="C144" s="3" t="s">
        <v>43</v>
      </c>
      <c r="D144" s="3" t="s">
        <v>27</v>
      </c>
      <c r="E144" s="3" t="s">
        <v>36</v>
      </c>
      <c r="F144" s="4">
        <v>41599</v>
      </c>
      <c r="G144" s="3">
        <v>200302493</v>
      </c>
      <c r="H144" s="4">
        <v>41603</v>
      </c>
      <c r="I144" s="3">
        <v>2814</v>
      </c>
      <c r="J144" s="3">
        <v>437.2</v>
      </c>
      <c r="K144" s="3">
        <v>263.33</v>
      </c>
      <c r="L144" t="str">
        <f>TEXT(Table1[[#This Row],[Order Date]],"mmm")</f>
        <v>Nov</v>
      </c>
      <c r="M144" t="str">
        <f>TEXT(Table1[[#This Row],[Order Date]],"yyyy")</f>
        <v>2013</v>
      </c>
      <c r="N144" t="str">
        <f>"Q"&amp;ROUNDUP(MONTH(Table1[[#This Row],[Order Date]])/3,0)</f>
        <v>Q4</v>
      </c>
      <c r="O144">
        <f>Table1[[#This Row],[Units Sold]]*Table1[[#This Row],[Unit Cost]]</f>
        <v>741010.62</v>
      </c>
      <c r="P144">
        <f>Table1[[#This Row],[Units Sold]]*Table1[[#This Row],[Unit Price]]</f>
        <v>1230280.8</v>
      </c>
      <c r="Q144">
        <f>Table1[[#This Row],[Revenue]]-Table1[[#This Row],[COGS]]</f>
        <v>489270.18000000005</v>
      </c>
      <c r="R144" s="5">
        <f ca="1">DATE(YEAR(TODAY()),MONTH(Table1[[#This Row],[Order Date]]),DAY(Table1[[#This Row],[Order Date]]))</f>
        <v>45982</v>
      </c>
      <c r="S144" s="6">
        <f>MONTH(Table1[[#This Row],[Ship Date]])</f>
        <v>11</v>
      </c>
    </row>
    <row r="145" spans="1:19" x14ac:dyDescent="0.3">
      <c r="A145" s="7" t="s">
        <v>37</v>
      </c>
      <c r="B145" s="7" t="s">
        <v>145</v>
      </c>
      <c r="C145" s="7" t="s">
        <v>59</v>
      </c>
      <c r="D145" s="7" t="s">
        <v>22</v>
      </c>
      <c r="E145" s="7" t="s">
        <v>48</v>
      </c>
      <c r="F145" s="8">
        <v>40289</v>
      </c>
      <c r="G145" s="7">
        <v>504370152</v>
      </c>
      <c r="H145" s="8">
        <v>40331</v>
      </c>
      <c r="I145" s="7">
        <v>3191</v>
      </c>
      <c r="J145" s="7">
        <v>668.27</v>
      </c>
      <c r="K145" s="7">
        <v>502.54</v>
      </c>
      <c r="L145" t="str">
        <f>TEXT(Table1[[#This Row],[Order Date]],"mmm")</f>
        <v>Apr</v>
      </c>
      <c r="M145" t="str">
        <f>TEXT(Table1[[#This Row],[Order Date]],"yyyy")</f>
        <v>2010</v>
      </c>
      <c r="N145" t="str">
        <f>"Q"&amp;ROUNDUP(MONTH(Table1[[#This Row],[Order Date]])/3,0)</f>
        <v>Q2</v>
      </c>
      <c r="O145">
        <f>Table1[[#This Row],[Units Sold]]*Table1[[#This Row],[Unit Cost]]</f>
        <v>1603605.1400000001</v>
      </c>
      <c r="P145">
        <f>Table1[[#This Row],[Units Sold]]*Table1[[#This Row],[Unit Price]]</f>
        <v>2132449.5699999998</v>
      </c>
      <c r="Q145">
        <f>Table1[[#This Row],[Revenue]]-Table1[[#This Row],[COGS]]</f>
        <v>528844.4299999997</v>
      </c>
      <c r="R145" s="5">
        <f ca="1">DATE(YEAR(TODAY()),MONTH(Table1[[#This Row],[Order Date]]),DAY(Table1[[#This Row],[Order Date]]))</f>
        <v>45768</v>
      </c>
      <c r="S145" s="6">
        <f>MONTH(Table1[[#This Row],[Ship Date]])</f>
        <v>6</v>
      </c>
    </row>
    <row r="146" spans="1:19" x14ac:dyDescent="0.3">
      <c r="A146" s="3" t="s">
        <v>55</v>
      </c>
      <c r="B146" s="3" t="s">
        <v>146</v>
      </c>
      <c r="C146" s="3" t="s">
        <v>61</v>
      </c>
      <c r="D146" s="3" t="s">
        <v>27</v>
      </c>
      <c r="E146" s="3" t="s">
        <v>23</v>
      </c>
      <c r="F146" s="4">
        <v>41277</v>
      </c>
      <c r="G146" s="3">
        <v>603611457</v>
      </c>
      <c r="H146" s="4">
        <v>41299</v>
      </c>
      <c r="I146" s="3">
        <v>899</v>
      </c>
      <c r="J146" s="3">
        <v>154.06</v>
      </c>
      <c r="K146" s="3">
        <v>90.93</v>
      </c>
      <c r="L146" t="str">
        <f>TEXT(Table1[[#This Row],[Order Date]],"mmm")</f>
        <v>Jan</v>
      </c>
      <c r="M146" t="str">
        <f>TEXT(Table1[[#This Row],[Order Date]],"yyyy")</f>
        <v>2013</v>
      </c>
      <c r="N146" t="str">
        <f>"Q"&amp;ROUNDUP(MONTH(Table1[[#This Row],[Order Date]])/3,0)</f>
        <v>Q1</v>
      </c>
      <c r="O146">
        <f>Table1[[#This Row],[Units Sold]]*Table1[[#This Row],[Unit Cost]]</f>
        <v>81746.070000000007</v>
      </c>
      <c r="P146">
        <f>Table1[[#This Row],[Units Sold]]*Table1[[#This Row],[Unit Price]]</f>
        <v>138499.94</v>
      </c>
      <c r="Q146">
        <f>Table1[[#This Row],[Revenue]]-Table1[[#This Row],[COGS]]</f>
        <v>56753.869999999995</v>
      </c>
      <c r="R146" s="5">
        <f ca="1">DATE(YEAR(TODAY()),MONTH(Table1[[#This Row],[Order Date]]),DAY(Table1[[#This Row],[Order Date]]))</f>
        <v>45660</v>
      </c>
      <c r="S146" s="6">
        <f>MONTH(Table1[[#This Row],[Ship Date]])</f>
        <v>1</v>
      </c>
    </row>
    <row r="147" spans="1:19" x14ac:dyDescent="0.3">
      <c r="A147" s="7" t="s">
        <v>28</v>
      </c>
      <c r="B147" s="7" t="s">
        <v>113</v>
      </c>
      <c r="C147" s="7" t="s">
        <v>42</v>
      </c>
      <c r="D147" s="7" t="s">
        <v>22</v>
      </c>
      <c r="E147" s="7" t="s">
        <v>48</v>
      </c>
      <c r="F147" s="8">
        <v>40260</v>
      </c>
      <c r="G147" s="7">
        <v>649637734</v>
      </c>
      <c r="H147" s="8">
        <v>40308</v>
      </c>
      <c r="I147" s="7">
        <v>1097</v>
      </c>
      <c r="J147" s="7">
        <v>651.21</v>
      </c>
      <c r="K147" s="7">
        <v>524.96</v>
      </c>
      <c r="L147" t="str">
        <f>TEXT(Table1[[#This Row],[Order Date]],"mmm")</f>
        <v>Mar</v>
      </c>
      <c r="M147" t="str">
        <f>TEXT(Table1[[#This Row],[Order Date]],"yyyy")</f>
        <v>2010</v>
      </c>
      <c r="N147" t="str">
        <f>"Q"&amp;ROUNDUP(MONTH(Table1[[#This Row],[Order Date]])/3,0)</f>
        <v>Q1</v>
      </c>
      <c r="O147">
        <f>Table1[[#This Row],[Units Sold]]*Table1[[#This Row],[Unit Cost]]</f>
        <v>575881.12</v>
      </c>
      <c r="P147">
        <f>Table1[[#This Row],[Units Sold]]*Table1[[#This Row],[Unit Price]]</f>
        <v>714377.37</v>
      </c>
      <c r="Q147">
        <f>Table1[[#This Row],[Revenue]]-Table1[[#This Row],[COGS]]</f>
        <v>138496.25</v>
      </c>
      <c r="R147" s="5">
        <f ca="1">DATE(YEAR(TODAY()),MONTH(Table1[[#This Row],[Order Date]]),DAY(Table1[[#This Row],[Order Date]]))</f>
        <v>45739</v>
      </c>
      <c r="S147" s="6">
        <f>MONTH(Table1[[#This Row],[Ship Date]])</f>
        <v>5</v>
      </c>
    </row>
    <row r="148" spans="1:19" x14ac:dyDescent="0.3">
      <c r="A148" s="3" t="s">
        <v>19</v>
      </c>
      <c r="B148" s="3" t="s">
        <v>131</v>
      </c>
      <c r="C148" s="3" t="s">
        <v>43</v>
      </c>
      <c r="D148" s="3" t="s">
        <v>27</v>
      </c>
      <c r="E148" s="3" t="s">
        <v>32</v>
      </c>
      <c r="F148" s="4">
        <v>40236</v>
      </c>
      <c r="G148" s="3">
        <v>864372813</v>
      </c>
      <c r="H148" s="4">
        <v>40240</v>
      </c>
      <c r="I148" s="3">
        <v>5979</v>
      </c>
      <c r="J148" s="3">
        <v>437.2</v>
      </c>
      <c r="K148" s="3">
        <v>263.33</v>
      </c>
      <c r="L148" t="str">
        <f>TEXT(Table1[[#This Row],[Order Date]],"mmm")</f>
        <v>Feb</v>
      </c>
      <c r="M148" t="str">
        <f>TEXT(Table1[[#This Row],[Order Date]],"yyyy")</f>
        <v>2010</v>
      </c>
      <c r="N148" t="str">
        <f>"Q"&amp;ROUNDUP(MONTH(Table1[[#This Row],[Order Date]])/3,0)</f>
        <v>Q1</v>
      </c>
      <c r="O148">
        <f>Table1[[#This Row],[Units Sold]]*Table1[[#This Row],[Unit Cost]]</f>
        <v>1574450.0699999998</v>
      </c>
      <c r="P148">
        <f>Table1[[#This Row],[Units Sold]]*Table1[[#This Row],[Unit Price]]</f>
        <v>2614018.7999999998</v>
      </c>
      <c r="Q148">
        <f>Table1[[#This Row],[Revenue]]-Table1[[#This Row],[COGS]]</f>
        <v>1039568.73</v>
      </c>
      <c r="R148" s="5">
        <f ca="1">DATE(YEAR(TODAY()),MONTH(Table1[[#This Row],[Order Date]]),DAY(Table1[[#This Row],[Order Date]]))</f>
        <v>45715</v>
      </c>
      <c r="S148" s="6">
        <f>MONTH(Table1[[#This Row],[Ship Date]])</f>
        <v>3</v>
      </c>
    </row>
    <row r="149" spans="1:19" x14ac:dyDescent="0.3">
      <c r="A149" s="7" t="s">
        <v>37</v>
      </c>
      <c r="B149" s="7" t="s">
        <v>90</v>
      </c>
      <c r="C149" s="7" t="s">
        <v>26</v>
      </c>
      <c r="D149" s="7" t="s">
        <v>22</v>
      </c>
      <c r="E149" s="7" t="s">
        <v>48</v>
      </c>
      <c r="F149" s="8">
        <v>41830</v>
      </c>
      <c r="G149" s="7">
        <v>190053021</v>
      </c>
      <c r="H149" s="8">
        <v>41876</v>
      </c>
      <c r="I149" s="7">
        <v>9767</v>
      </c>
      <c r="J149" s="7">
        <v>109.28</v>
      </c>
      <c r="K149" s="7">
        <v>35.840000000000003</v>
      </c>
      <c r="L149" t="str">
        <f>TEXT(Table1[[#This Row],[Order Date]],"mmm")</f>
        <v>Jul</v>
      </c>
      <c r="M149" t="str">
        <f>TEXT(Table1[[#This Row],[Order Date]],"yyyy")</f>
        <v>2014</v>
      </c>
      <c r="N149" t="str">
        <f>"Q"&amp;ROUNDUP(MONTH(Table1[[#This Row],[Order Date]])/3,0)</f>
        <v>Q3</v>
      </c>
      <c r="O149">
        <f>Table1[[#This Row],[Units Sold]]*Table1[[#This Row],[Unit Cost]]</f>
        <v>350049.28000000003</v>
      </c>
      <c r="P149">
        <f>Table1[[#This Row],[Units Sold]]*Table1[[#This Row],[Unit Price]]</f>
        <v>1067337.76</v>
      </c>
      <c r="Q149">
        <f>Table1[[#This Row],[Revenue]]-Table1[[#This Row],[COGS]]</f>
        <v>717288.48</v>
      </c>
      <c r="R149" s="5">
        <f ca="1">DATE(YEAR(TODAY()),MONTH(Table1[[#This Row],[Order Date]]),DAY(Table1[[#This Row],[Order Date]]))</f>
        <v>45848</v>
      </c>
      <c r="S149" s="6">
        <f>MONTH(Table1[[#This Row],[Ship Date]])</f>
        <v>8</v>
      </c>
    </row>
    <row r="150" spans="1:19" x14ac:dyDescent="0.3">
      <c r="A150" s="3" t="s">
        <v>28</v>
      </c>
      <c r="B150" s="3" t="s">
        <v>112</v>
      </c>
      <c r="C150" s="3" t="s">
        <v>21</v>
      </c>
      <c r="D150" s="3" t="s">
        <v>22</v>
      </c>
      <c r="E150" s="3" t="s">
        <v>23</v>
      </c>
      <c r="F150" s="4">
        <v>41903</v>
      </c>
      <c r="G150" s="3">
        <v>339227187</v>
      </c>
      <c r="H150" s="4">
        <v>41911</v>
      </c>
      <c r="I150" s="3">
        <v>3718</v>
      </c>
      <c r="J150" s="3">
        <v>9.33</v>
      </c>
      <c r="K150" s="3">
        <v>6.92</v>
      </c>
      <c r="L150" t="str">
        <f>TEXT(Table1[[#This Row],[Order Date]],"mmm")</f>
        <v>Sep</v>
      </c>
      <c r="M150" t="str">
        <f>TEXT(Table1[[#This Row],[Order Date]],"yyyy")</f>
        <v>2014</v>
      </c>
      <c r="N150" t="str">
        <f>"Q"&amp;ROUNDUP(MONTH(Table1[[#This Row],[Order Date]])/3,0)</f>
        <v>Q3</v>
      </c>
      <c r="O150">
        <f>Table1[[#This Row],[Units Sold]]*Table1[[#This Row],[Unit Cost]]</f>
        <v>25728.560000000001</v>
      </c>
      <c r="P150">
        <f>Table1[[#This Row],[Units Sold]]*Table1[[#This Row],[Unit Price]]</f>
        <v>34688.94</v>
      </c>
      <c r="Q150">
        <f>Table1[[#This Row],[Revenue]]-Table1[[#This Row],[COGS]]</f>
        <v>8960.380000000001</v>
      </c>
      <c r="R150" s="5">
        <f ca="1">DATE(YEAR(TODAY()),MONTH(Table1[[#This Row],[Order Date]]),DAY(Table1[[#This Row],[Order Date]]))</f>
        <v>45921</v>
      </c>
      <c r="S150" s="6">
        <f>MONTH(Table1[[#This Row],[Ship Date]])</f>
        <v>9</v>
      </c>
    </row>
    <row r="151" spans="1:19" x14ac:dyDescent="0.3">
      <c r="A151" s="7" t="s">
        <v>19</v>
      </c>
      <c r="B151" s="7" t="s">
        <v>138</v>
      </c>
      <c r="C151" s="7" t="s">
        <v>30</v>
      </c>
      <c r="D151" s="7" t="s">
        <v>22</v>
      </c>
      <c r="E151" s="7" t="s">
        <v>36</v>
      </c>
      <c r="F151" s="8">
        <v>40472</v>
      </c>
      <c r="G151" s="7">
        <v>844756639</v>
      </c>
      <c r="H151" s="8">
        <v>40520</v>
      </c>
      <c r="I151" s="7">
        <v>1117</v>
      </c>
      <c r="J151" s="7">
        <v>421.89</v>
      </c>
      <c r="K151" s="7">
        <v>364.69</v>
      </c>
      <c r="L151" t="str">
        <f>TEXT(Table1[[#This Row],[Order Date]],"mmm")</f>
        <v>Oct</v>
      </c>
      <c r="M151" t="str">
        <f>TEXT(Table1[[#This Row],[Order Date]],"yyyy")</f>
        <v>2010</v>
      </c>
      <c r="N151" t="str">
        <f>"Q"&amp;ROUNDUP(MONTH(Table1[[#This Row],[Order Date]])/3,0)</f>
        <v>Q4</v>
      </c>
      <c r="O151">
        <f>Table1[[#This Row],[Units Sold]]*Table1[[#This Row],[Unit Cost]]</f>
        <v>407358.73</v>
      </c>
      <c r="P151">
        <f>Table1[[#This Row],[Units Sold]]*Table1[[#This Row],[Unit Price]]</f>
        <v>471251.13</v>
      </c>
      <c r="Q151">
        <f>Table1[[#This Row],[Revenue]]-Table1[[#This Row],[COGS]]</f>
        <v>63892.400000000023</v>
      </c>
      <c r="R151" s="5">
        <f ca="1">DATE(YEAR(TODAY()),MONTH(Table1[[#This Row],[Order Date]]),DAY(Table1[[#This Row],[Order Date]]))</f>
        <v>45951</v>
      </c>
      <c r="S151" s="6">
        <f>MONTH(Table1[[#This Row],[Ship Date]])</f>
        <v>12</v>
      </c>
    </row>
    <row r="152" spans="1:19" x14ac:dyDescent="0.3">
      <c r="A152" s="3" t="s">
        <v>19</v>
      </c>
      <c r="B152" s="3" t="s">
        <v>147</v>
      </c>
      <c r="C152" s="3" t="s">
        <v>59</v>
      </c>
      <c r="D152" s="3" t="s">
        <v>27</v>
      </c>
      <c r="E152" s="3" t="s">
        <v>23</v>
      </c>
      <c r="F152" s="4">
        <v>42094</v>
      </c>
      <c r="G152" s="3">
        <v>409815204</v>
      </c>
      <c r="H152" s="4">
        <v>42098</v>
      </c>
      <c r="I152" s="3">
        <v>2281</v>
      </c>
      <c r="J152" s="3">
        <v>668.27</v>
      </c>
      <c r="K152" s="3">
        <v>502.54</v>
      </c>
      <c r="L152" t="str">
        <f>TEXT(Table1[[#This Row],[Order Date]],"mmm")</f>
        <v>Mar</v>
      </c>
      <c r="M152" t="str">
        <f>TEXT(Table1[[#This Row],[Order Date]],"yyyy")</f>
        <v>2015</v>
      </c>
      <c r="N152" t="str">
        <f>"Q"&amp;ROUNDUP(MONTH(Table1[[#This Row],[Order Date]])/3,0)</f>
        <v>Q1</v>
      </c>
      <c r="O152">
        <f>Table1[[#This Row],[Units Sold]]*Table1[[#This Row],[Unit Cost]]</f>
        <v>1146293.74</v>
      </c>
      <c r="P152">
        <f>Table1[[#This Row],[Units Sold]]*Table1[[#This Row],[Unit Price]]</f>
        <v>1524323.8699999999</v>
      </c>
      <c r="Q152">
        <f>Table1[[#This Row],[Revenue]]-Table1[[#This Row],[COGS]]</f>
        <v>378030.12999999989</v>
      </c>
      <c r="R152" s="5">
        <f ca="1">DATE(YEAR(TODAY()),MONTH(Table1[[#This Row],[Order Date]]),DAY(Table1[[#This Row],[Order Date]]))</f>
        <v>45747</v>
      </c>
      <c r="S152" s="6">
        <f>MONTH(Table1[[#This Row],[Ship Date]])</f>
        <v>4</v>
      </c>
    </row>
    <row r="153" spans="1:19" x14ac:dyDescent="0.3">
      <c r="A153" s="7" t="s">
        <v>33</v>
      </c>
      <c r="B153" s="7" t="s">
        <v>148</v>
      </c>
      <c r="C153" s="7" t="s">
        <v>30</v>
      </c>
      <c r="D153" s="7" t="s">
        <v>27</v>
      </c>
      <c r="E153" s="7" t="s">
        <v>23</v>
      </c>
      <c r="F153" s="8">
        <v>40649</v>
      </c>
      <c r="G153" s="7">
        <v>957889211</v>
      </c>
      <c r="H153" s="8">
        <v>40681</v>
      </c>
      <c r="I153" s="7">
        <v>9559</v>
      </c>
      <c r="J153" s="7">
        <v>421.89</v>
      </c>
      <c r="K153" s="7">
        <v>364.69</v>
      </c>
      <c r="L153" t="str">
        <f>TEXT(Table1[[#This Row],[Order Date]],"mmm")</f>
        <v>Apr</v>
      </c>
      <c r="M153" t="str">
        <f>TEXT(Table1[[#This Row],[Order Date]],"yyyy")</f>
        <v>2011</v>
      </c>
      <c r="N153" t="str">
        <f>"Q"&amp;ROUNDUP(MONTH(Table1[[#This Row],[Order Date]])/3,0)</f>
        <v>Q2</v>
      </c>
      <c r="O153">
        <f>Table1[[#This Row],[Units Sold]]*Table1[[#This Row],[Unit Cost]]</f>
        <v>3486071.71</v>
      </c>
      <c r="P153">
        <f>Table1[[#This Row],[Units Sold]]*Table1[[#This Row],[Unit Price]]</f>
        <v>4032846.51</v>
      </c>
      <c r="Q153">
        <f>Table1[[#This Row],[Revenue]]-Table1[[#This Row],[COGS]]</f>
        <v>546774.79999999981</v>
      </c>
      <c r="R153" s="5">
        <f ca="1">DATE(YEAR(TODAY()),MONTH(Table1[[#This Row],[Order Date]]),DAY(Table1[[#This Row],[Order Date]]))</f>
        <v>45763</v>
      </c>
      <c r="S153" s="6">
        <f>MONTH(Table1[[#This Row],[Ship Date]])</f>
        <v>5</v>
      </c>
    </row>
    <row r="154" spans="1:19" x14ac:dyDescent="0.3">
      <c r="A154" s="3" t="s">
        <v>55</v>
      </c>
      <c r="B154" s="3" t="s">
        <v>125</v>
      </c>
      <c r="C154" s="3" t="s">
        <v>59</v>
      </c>
      <c r="D154" s="3" t="s">
        <v>27</v>
      </c>
      <c r="E154" s="3" t="s">
        <v>23</v>
      </c>
      <c r="F154" s="4">
        <v>42853</v>
      </c>
      <c r="G154" s="3">
        <v>882777488</v>
      </c>
      <c r="H154" s="4">
        <v>42876</v>
      </c>
      <c r="I154" s="3">
        <v>2331</v>
      </c>
      <c r="J154" s="3">
        <v>668.27</v>
      </c>
      <c r="K154" s="3">
        <v>502.54</v>
      </c>
      <c r="L154" t="str">
        <f>TEXT(Table1[[#This Row],[Order Date]],"mmm")</f>
        <v>Apr</v>
      </c>
      <c r="M154" t="str">
        <f>TEXT(Table1[[#This Row],[Order Date]],"yyyy")</f>
        <v>2017</v>
      </c>
      <c r="N154" t="str">
        <f>"Q"&amp;ROUNDUP(MONTH(Table1[[#This Row],[Order Date]])/3,0)</f>
        <v>Q2</v>
      </c>
      <c r="O154">
        <f>Table1[[#This Row],[Units Sold]]*Table1[[#This Row],[Unit Cost]]</f>
        <v>1171420.74</v>
      </c>
      <c r="P154">
        <f>Table1[[#This Row],[Units Sold]]*Table1[[#This Row],[Unit Price]]</f>
        <v>1557737.3699999999</v>
      </c>
      <c r="Q154">
        <f>Table1[[#This Row],[Revenue]]-Table1[[#This Row],[COGS]]</f>
        <v>386316.62999999989</v>
      </c>
      <c r="R154" s="5">
        <f ca="1">DATE(YEAR(TODAY()),MONTH(Table1[[#This Row],[Order Date]]),DAY(Table1[[#This Row],[Order Date]]))</f>
        <v>45775</v>
      </c>
      <c r="S154" s="6">
        <f>MONTH(Table1[[#This Row],[Ship Date]])</f>
        <v>5</v>
      </c>
    </row>
    <row r="155" spans="1:19" x14ac:dyDescent="0.3">
      <c r="A155" s="7" t="s">
        <v>28</v>
      </c>
      <c r="B155" s="7" t="s">
        <v>29</v>
      </c>
      <c r="C155" s="7" t="s">
        <v>35</v>
      </c>
      <c r="D155" s="7" t="s">
        <v>22</v>
      </c>
      <c r="E155" s="7" t="s">
        <v>23</v>
      </c>
      <c r="F155" s="8">
        <v>41982</v>
      </c>
      <c r="G155" s="7">
        <v>898591363</v>
      </c>
      <c r="H155" s="8">
        <v>42017</v>
      </c>
      <c r="I155" s="7">
        <v>2008</v>
      </c>
      <c r="J155" s="7">
        <v>47.45</v>
      </c>
      <c r="K155" s="7">
        <v>31.79</v>
      </c>
      <c r="L155" t="str">
        <f>TEXT(Table1[[#This Row],[Order Date]],"mmm")</f>
        <v>Dec</v>
      </c>
      <c r="M155" t="str">
        <f>TEXT(Table1[[#This Row],[Order Date]],"yyyy")</f>
        <v>2014</v>
      </c>
      <c r="N155" t="str">
        <f>"Q"&amp;ROUNDUP(MONTH(Table1[[#This Row],[Order Date]])/3,0)</f>
        <v>Q4</v>
      </c>
      <c r="O155">
        <f>Table1[[#This Row],[Units Sold]]*Table1[[#This Row],[Unit Cost]]</f>
        <v>63834.32</v>
      </c>
      <c r="P155">
        <f>Table1[[#This Row],[Units Sold]]*Table1[[#This Row],[Unit Price]]</f>
        <v>95279.6</v>
      </c>
      <c r="Q155">
        <f>Table1[[#This Row],[Revenue]]-Table1[[#This Row],[COGS]]</f>
        <v>31445.280000000006</v>
      </c>
      <c r="R155" s="5">
        <f ca="1">DATE(YEAR(TODAY()),MONTH(Table1[[#This Row],[Order Date]]),DAY(Table1[[#This Row],[Order Date]]))</f>
        <v>46000</v>
      </c>
      <c r="S155" s="6">
        <f>MONTH(Table1[[#This Row],[Ship Date]])</f>
        <v>1</v>
      </c>
    </row>
    <row r="156" spans="1:19" x14ac:dyDescent="0.3">
      <c r="A156" s="3" t="s">
        <v>55</v>
      </c>
      <c r="B156" s="3" t="s">
        <v>149</v>
      </c>
      <c r="C156" s="3" t="s">
        <v>35</v>
      </c>
      <c r="D156" s="3" t="s">
        <v>22</v>
      </c>
      <c r="E156" s="3" t="s">
        <v>48</v>
      </c>
      <c r="F156" s="4">
        <v>41381</v>
      </c>
      <c r="G156" s="3">
        <v>889754664</v>
      </c>
      <c r="H156" s="4">
        <v>41391</v>
      </c>
      <c r="I156" s="3">
        <v>7032</v>
      </c>
      <c r="J156" s="3">
        <v>47.45</v>
      </c>
      <c r="K156" s="3">
        <v>31.79</v>
      </c>
      <c r="L156" t="str">
        <f>TEXT(Table1[[#This Row],[Order Date]],"mmm")</f>
        <v>Apr</v>
      </c>
      <c r="M156" t="str">
        <f>TEXT(Table1[[#This Row],[Order Date]],"yyyy")</f>
        <v>2013</v>
      </c>
      <c r="N156" t="str">
        <f>"Q"&amp;ROUNDUP(MONTH(Table1[[#This Row],[Order Date]])/3,0)</f>
        <v>Q2</v>
      </c>
      <c r="O156">
        <f>Table1[[#This Row],[Units Sold]]*Table1[[#This Row],[Unit Cost]]</f>
        <v>223547.28</v>
      </c>
      <c r="P156">
        <f>Table1[[#This Row],[Units Sold]]*Table1[[#This Row],[Unit Price]]</f>
        <v>333668.40000000002</v>
      </c>
      <c r="Q156">
        <f>Table1[[#This Row],[Revenue]]-Table1[[#This Row],[COGS]]</f>
        <v>110121.12000000002</v>
      </c>
      <c r="R156" s="5">
        <f ca="1">DATE(YEAR(TODAY()),MONTH(Table1[[#This Row],[Order Date]]),DAY(Table1[[#This Row],[Order Date]]))</f>
        <v>45764</v>
      </c>
      <c r="S156" s="6">
        <f>MONTH(Table1[[#This Row],[Ship Date]])</f>
        <v>4</v>
      </c>
    </row>
    <row r="157" spans="1:19" x14ac:dyDescent="0.3">
      <c r="A157" s="7" t="s">
        <v>33</v>
      </c>
      <c r="B157" s="7" t="s">
        <v>150</v>
      </c>
      <c r="C157" s="7" t="s">
        <v>82</v>
      </c>
      <c r="D157" s="7" t="s">
        <v>27</v>
      </c>
      <c r="E157" s="7" t="s">
        <v>23</v>
      </c>
      <c r="F157" s="8">
        <v>42018</v>
      </c>
      <c r="G157" s="7">
        <v>361003720</v>
      </c>
      <c r="H157" s="8">
        <v>42025</v>
      </c>
      <c r="I157" s="7">
        <v>7878</v>
      </c>
      <c r="J157" s="7">
        <v>205.7</v>
      </c>
      <c r="K157" s="7">
        <v>117.11</v>
      </c>
      <c r="L157" t="str">
        <f>TEXT(Table1[[#This Row],[Order Date]],"mmm")</f>
        <v>Jan</v>
      </c>
      <c r="M157" t="str">
        <f>TEXT(Table1[[#This Row],[Order Date]],"yyyy")</f>
        <v>2015</v>
      </c>
      <c r="N157" t="str">
        <f>"Q"&amp;ROUNDUP(MONTH(Table1[[#This Row],[Order Date]])/3,0)</f>
        <v>Q1</v>
      </c>
      <c r="O157">
        <f>Table1[[#This Row],[Units Sold]]*Table1[[#This Row],[Unit Cost]]</f>
        <v>922592.58</v>
      </c>
      <c r="P157">
        <f>Table1[[#This Row],[Units Sold]]*Table1[[#This Row],[Unit Price]]</f>
        <v>1620504.5999999999</v>
      </c>
      <c r="Q157">
        <f>Table1[[#This Row],[Revenue]]-Table1[[#This Row],[COGS]]</f>
        <v>697912.0199999999</v>
      </c>
      <c r="R157" s="5">
        <f ca="1">DATE(YEAR(TODAY()),MONTH(Table1[[#This Row],[Order Date]]),DAY(Table1[[#This Row],[Order Date]]))</f>
        <v>45671</v>
      </c>
      <c r="S157" s="6">
        <f>MONTH(Table1[[#This Row],[Ship Date]])</f>
        <v>1</v>
      </c>
    </row>
    <row r="158" spans="1:19" x14ac:dyDescent="0.3">
      <c r="A158" s="3" t="s">
        <v>19</v>
      </c>
      <c r="B158" s="3" t="s">
        <v>85</v>
      </c>
      <c r="C158" s="3" t="s">
        <v>64</v>
      </c>
      <c r="D158" s="3" t="s">
        <v>27</v>
      </c>
      <c r="E158" s="3" t="s">
        <v>23</v>
      </c>
      <c r="F158" s="4">
        <v>41103</v>
      </c>
      <c r="G158" s="3">
        <v>687387359</v>
      </c>
      <c r="H158" s="4">
        <v>41126</v>
      </c>
      <c r="I158" s="3">
        <v>2050</v>
      </c>
      <c r="J158" s="3">
        <v>255.28</v>
      </c>
      <c r="K158" s="3">
        <v>159.41999999999999</v>
      </c>
      <c r="L158" t="str">
        <f>TEXT(Table1[[#This Row],[Order Date]],"mmm")</f>
        <v>Jul</v>
      </c>
      <c r="M158" t="str">
        <f>TEXT(Table1[[#This Row],[Order Date]],"yyyy")</f>
        <v>2012</v>
      </c>
      <c r="N158" t="str">
        <f>"Q"&amp;ROUNDUP(MONTH(Table1[[#This Row],[Order Date]])/3,0)</f>
        <v>Q3</v>
      </c>
      <c r="O158">
        <f>Table1[[#This Row],[Units Sold]]*Table1[[#This Row],[Unit Cost]]</f>
        <v>326811</v>
      </c>
      <c r="P158">
        <f>Table1[[#This Row],[Units Sold]]*Table1[[#This Row],[Unit Price]]</f>
        <v>523324</v>
      </c>
      <c r="Q158">
        <f>Table1[[#This Row],[Revenue]]-Table1[[#This Row],[COGS]]</f>
        <v>196513</v>
      </c>
      <c r="R158" s="5">
        <f ca="1">DATE(YEAR(TODAY()),MONTH(Table1[[#This Row],[Order Date]]),DAY(Table1[[#This Row],[Order Date]]))</f>
        <v>45851</v>
      </c>
      <c r="S158" s="6">
        <f>MONTH(Table1[[#This Row],[Ship Date]])</f>
        <v>8</v>
      </c>
    </row>
    <row r="159" spans="1:19" x14ac:dyDescent="0.3">
      <c r="A159" s="7" t="s">
        <v>24</v>
      </c>
      <c r="B159" s="7" t="s">
        <v>151</v>
      </c>
      <c r="C159" s="7" t="s">
        <v>47</v>
      </c>
      <c r="D159" s="7" t="s">
        <v>22</v>
      </c>
      <c r="E159" s="7" t="s">
        <v>32</v>
      </c>
      <c r="F159" s="8">
        <v>41763</v>
      </c>
      <c r="G159" s="7">
        <v>164266908</v>
      </c>
      <c r="H159" s="8">
        <v>41778</v>
      </c>
      <c r="I159" s="7">
        <v>9083</v>
      </c>
      <c r="J159" s="7">
        <v>152.58000000000001</v>
      </c>
      <c r="K159" s="7">
        <v>97.44</v>
      </c>
      <c r="L159" t="str">
        <f>TEXT(Table1[[#This Row],[Order Date]],"mmm")</f>
        <v>May</v>
      </c>
      <c r="M159" t="str">
        <f>TEXT(Table1[[#This Row],[Order Date]],"yyyy")</f>
        <v>2014</v>
      </c>
      <c r="N159" t="str">
        <f>"Q"&amp;ROUNDUP(MONTH(Table1[[#This Row],[Order Date]])/3,0)</f>
        <v>Q2</v>
      </c>
      <c r="O159">
        <f>Table1[[#This Row],[Units Sold]]*Table1[[#This Row],[Unit Cost]]</f>
        <v>885047.52</v>
      </c>
      <c r="P159">
        <f>Table1[[#This Row],[Units Sold]]*Table1[[#This Row],[Unit Price]]</f>
        <v>1385884.1400000001</v>
      </c>
      <c r="Q159">
        <f>Table1[[#This Row],[Revenue]]-Table1[[#This Row],[COGS]]</f>
        <v>500836.62000000011</v>
      </c>
      <c r="R159" s="5">
        <f ca="1">DATE(YEAR(TODAY()),MONTH(Table1[[#This Row],[Order Date]]),DAY(Table1[[#This Row],[Order Date]]))</f>
        <v>45781</v>
      </c>
      <c r="S159" s="6">
        <f>MONTH(Table1[[#This Row],[Ship Date]])</f>
        <v>5</v>
      </c>
    </row>
    <row r="160" spans="1:19" x14ac:dyDescent="0.3">
      <c r="A160" s="3" t="s">
        <v>19</v>
      </c>
      <c r="B160" s="3" t="s">
        <v>51</v>
      </c>
      <c r="C160" s="3" t="s">
        <v>82</v>
      </c>
      <c r="D160" s="3" t="s">
        <v>22</v>
      </c>
      <c r="E160" s="3" t="s">
        <v>23</v>
      </c>
      <c r="F160" s="4">
        <v>40604</v>
      </c>
      <c r="G160" s="3">
        <v>757316195</v>
      </c>
      <c r="H160" s="4">
        <v>40635</v>
      </c>
      <c r="I160" s="3">
        <v>5546</v>
      </c>
      <c r="J160" s="3">
        <v>205.7</v>
      </c>
      <c r="K160" s="3">
        <v>117.11</v>
      </c>
      <c r="L160" t="str">
        <f>TEXT(Table1[[#This Row],[Order Date]],"mmm")</f>
        <v>Mar</v>
      </c>
      <c r="M160" t="str">
        <f>TEXT(Table1[[#This Row],[Order Date]],"yyyy")</f>
        <v>2011</v>
      </c>
      <c r="N160" t="str">
        <f>"Q"&amp;ROUNDUP(MONTH(Table1[[#This Row],[Order Date]])/3,0)</f>
        <v>Q1</v>
      </c>
      <c r="O160">
        <f>Table1[[#This Row],[Units Sold]]*Table1[[#This Row],[Unit Cost]]</f>
        <v>649492.05999999994</v>
      </c>
      <c r="P160">
        <f>Table1[[#This Row],[Units Sold]]*Table1[[#This Row],[Unit Price]]</f>
        <v>1140812.2</v>
      </c>
      <c r="Q160">
        <f>Table1[[#This Row],[Revenue]]-Table1[[#This Row],[COGS]]</f>
        <v>491320.14</v>
      </c>
      <c r="R160" s="5">
        <f ca="1">DATE(YEAR(TODAY()),MONTH(Table1[[#This Row],[Order Date]]),DAY(Table1[[#This Row],[Order Date]]))</f>
        <v>45718</v>
      </c>
      <c r="S160" s="6">
        <f>MONTH(Table1[[#This Row],[Ship Date]])</f>
        <v>4</v>
      </c>
    </row>
    <row r="161" spans="1:19" x14ac:dyDescent="0.3">
      <c r="A161" s="7" t="s">
        <v>55</v>
      </c>
      <c r="B161" s="7" t="s">
        <v>140</v>
      </c>
      <c r="C161" s="7" t="s">
        <v>47</v>
      </c>
      <c r="D161" s="7" t="s">
        <v>27</v>
      </c>
      <c r="E161" s="7" t="s">
        <v>48</v>
      </c>
      <c r="F161" s="8">
        <v>42913</v>
      </c>
      <c r="G161" s="7">
        <v>452521550</v>
      </c>
      <c r="H161" s="8">
        <v>42945</v>
      </c>
      <c r="I161" s="7">
        <v>38</v>
      </c>
      <c r="J161" s="7">
        <v>152.58000000000001</v>
      </c>
      <c r="K161" s="7">
        <v>97.44</v>
      </c>
      <c r="L161" t="str">
        <f>TEXT(Table1[[#This Row],[Order Date]],"mmm")</f>
        <v>Jun</v>
      </c>
      <c r="M161" t="str">
        <f>TEXT(Table1[[#This Row],[Order Date]],"yyyy")</f>
        <v>2017</v>
      </c>
      <c r="N161" t="str">
        <f>"Q"&amp;ROUNDUP(MONTH(Table1[[#This Row],[Order Date]])/3,0)</f>
        <v>Q2</v>
      </c>
      <c r="O161">
        <f>Table1[[#This Row],[Units Sold]]*Table1[[#This Row],[Unit Cost]]</f>
        <v>3702.72</v>
      </c>
      <c r="P161">
        <f>Table1[[#This Row],[Units Sold]]*Table1[[#This Row],[Unit Price]]</f>
        <v>5798.0400000000009</v>
      </c>
      <c r="Q161">
        <f>Table1[[#This Row],[Revenue]]-Table1[[#This Row],[COGS]]</f>
        <v>2095.3200000000011</v>
      </c>
      <c r="R161" s="5">
        <f ca="1">DATE(YEAR(TODAY()),MONTH(Table1[[#This Row],[Order Date]]),DAY(Table1[[#This Row],[Order Date]]))</f>
        <v>45835</v>
      </c>
      <c r="S161" s="6">
        <f>MONTH(Table1[[#This Row],[Ship Date]])</f>
        <v>7</v>
      </c>
    </row>
    <row r="162" spans="1:19" x14ac:dyDescent="0.3">
      <c r="A162" s="3" t="s">
        <v>33</v>
      </c>
      <c r="B162" s="3" t="s">
        <v>75</v>
      </c>
      <c r="C162" s="3" t="s">
        <v>61</v>
      </c>
      <c r="D162" s="3" t="s">
        <v>22</v>
      </c>
      <c r="E162" s="3" t="s">
        <v>36</v>
      </c>
      <c r="F162" s="4">
        <v>41925</v>
      </c>
      <c r="G162" s="3">
        <v>906181800</v>
      </c>
      <c r="H162" s="4">
        <v>41941</v>
      </c>
      <c r="I162" s="3">
        <v>8187</v>
      </c>
      <c r="J162" s="3">
        <v>154.06</v>
      </c>
      <c r="K162" s="3">
        <v>90.93</v>
      </c>
      <c r="L162" t="str">
        <f>TEXT(Table1[[#This Row],[Order Date]],"mmm")</f>
        <v>Oct</v>
      </c>
      <c r="M162" t="str">
        <f>TEXT(Table1[[#This Row],[Order Date]],"yyyy")</f>
        <v>2014</v>
      </c>
      <c r="N162" t="str">
        <f>"Q"&amp;ROUNDUP(MONTH(Table1[[#This Row],[Order Date]])/3,0)</f>
        <v>Q4</v>
      </c>
      <c r="O162">
        <f>Table1[[#This Row],[Units Sold]]*Table1[[#This Row],[Unit Cost]]</f>
        <v>744443.91</v>
      </c>
      <c r="P162">
        <f>Table1[[#This Row],[Units Sold]]*Table1[[#This Row],[Unit Price]]</f>
        <v>1261289.22</v>
      </c>
      <c r="Q162">
        <f>Table1[[#This Row],[Revenue]]-Table1[[#This Row],[COGS]]</f>
        <v>516845.30999999994</v>
      </c>
      <c r="R162" s="5">
        <f ca="1">DATE(YEAR(TODAY()),MONTH(Table1[[#This Row],[Order Date]]),DAY(Table1[[#This Row],[Order Date]]))</f>
        <v>45943</v>
      </c>
      <c r="S162" s="6">
        <f>MONTH(Table1[[#This Row],[Ship Date]])</f>
        <v>10</v>
      </c>
    </row>
    <row r="163" spans="1:19" x14ac:dyDescent="0.3">
      <c r="A163" s="7" t="s">
        <v>19</v>
      </c>
      <c r="B163" s="7" t="s">
        <v>152</v>
      </c>
      <c r="C163" s="7" t="s">
        <v>30</v>
      </c>
      <c r="D163" s="7" t="s">
        <v>22</v>
      </c>
      <c r="E163" s="7" t="s">
        <v>48</v>
      </c>
      <c r="F163" s="8">
        <v>42324</v>
      </c>
      <c r="G163" s="7">
        <v>694908273</v>
      </c>
      <c r="H163" s="8">
        <v>42371</v>
      </c>
      <c r="I163" s="7">
        <v>7655</v>
      </c>
      <c r="J163" s="7">
        <v>421.89</v>
      </c>
      <c r="K163" s="7">
        <v>364.69</v>
      </c>
      <c r="L163" t="str">
        <f>TEXT(Table1[[#This Row],[Order Date]],"mmm")</f>
        <v>Nov</v>
      </c>
      <c r="M163" t="str">
        <f>TEXT(Table1[[#This Row],[Order Date]],"yyyy")</f>
        <v>2015</v>
      </c>
      <c r="N163" t="str">
        <f>"Q"&amp;ROUNDUP(MONTH(Table1[[#This Row],[Order Date]])/3,0)</f>
        <v>Q4</v>
      </c>
      <c r="O163">
        <f>Table1[[#This Row],[Units Sold]]*Table1[[#This Row],[Unit Cost]]</f>
        <v>2791701.95</v>
      </c>
      <c r="P163">
        <f>Table1[[#This Row],[Units Sold]]*Table1[[#This Row],[Unit Price]]</f>
        <v>3229567.9499999997</v>
      </c>
      <c r="Q163">
        <f>Table1[[#This Row],[Revenue]]-Table1[[#This Row],[COGS]]</f>
        <v>437865.99999999953</v>
      </c>
      <c r="R163" s="5">
        <f ca="1">DATE(YEAR(TODAY()),MONTH(Table1[[#This Row],[Order Date]]),DAY(Table1[[#This Row],[Order Date]]))</f>
        <v>45977</v>
      </c>
      <c r="S163" s="6">
        <f>MONTH(Table1[[#This Row],[Ship Date]])</f>
        <v>1</v>
      </c>
    </row>
    <row r="164" spans="1:19" x14ac:dyDescent="0.3">
      <c r="A164" s="3" t="s">
        <v>37</v>
      </c>
      <c r="B164" s="3" t="s">
        <v>153</v>
      </c>
      <c r="C164" s="3" t="s">
        <v>42</v>
      </c>
      <c r="D164" s="3" t="s">
        <v>27</v>
      </c>
      <c r="E164" s="3" t="s">
        <v>32</v>
      </c>
      <c r="F164" s="4">
        <v>42269</v>
      </c>
      <c r="G164" s="3">
        <v>265624797</v>
      </c>
      <c r="H164" s="4">
        <v>42293</v>
      </c>
      <c r="I164" s="3">
        <v>3135</v>
      </c>
      <c r="J164" s="3">
        <v>651.21</v>
      </c>
      <c r="K164" s="3">
        <v>524.96</v>
      </c>
      <c r="L164" t="str">
        <f>TEXT(Table1[[#This Row],[Order Date]],"mmm")</f>
        <v>Sep</v>
      </c>
      <c r="M164" t="str">
        <f>TEXT(Table1[[#This Row],[Order Date]],"yyyy")</f>
        <v>2015</v>
      </c>
      <c r="N164" t="str">
        <f>"Q"&amp;ROUNDUP(MONTH(Table1[[#This Row],[Order Date]])/3,0)</f>
        <v>Q3</v>
      </c>
      <c r="O164">
        <f>Table1[[#This Row],[Units Sold]]*Table1[[#This Row],[Unit Cost]]</f>
        <v>1645749.6</v>
      </c>
      <c r="P164">
        <f>Table1[[#This Row],[Units Sold]]*Table1[[#This Row],[Unit Price]]</f>
        <v>2041543.35</v>
      </c>
      <c r="Q164">
        <f>Table1[[#This Row],[Revenue]]-Table1[[#This Row],[COGS]]</f>
        <v>395793.75</v>
      </c>
      <c r="R164" s="5">
        <f ca="1">DATE(YEAR(TODAY()),MONTH(Table1[[#This Row],[Order Date]]),DAY(Table1[[#This Row],[Order Date]]))</f>
        <v>45922</v>
      </c>
      <c r="S164" s="6">
        <f>MONTH(Table1[[#This Row],[Ship Date]])</f>
        <v>10</v>
      </c>
    </row>
    <row r="165" spans="1:19" x14ac:dyDescent="0.3">
      <c r="A165" s="7" t="s">
        <v>33</v>
      </c>
      <c r="B165" s="7" t="s">
        <v>154</v>
      </c>
      <c r="C165" s="7" t="s">
        <v>35</v>
      </c>
      <c r="D165" s="7" t="s">
        <v>27</v>
      </c>
      <c r="E165" s="7" t="s">
        <v>36</v>
      </c>
      <c r="F165" s="8">
        <v>40308</v>
      </c>
      <c r="G165" s="7">
        <v>585567700</v>
      </c>
      <c r="H165" s="8">
        <v>40319</v>
      </c>
      <c r="I165" s="7">
        <v>1350</v>
      </c>
      <c r="J165" s="7">
        <v>47.45</v>
      </c>
      <c r="K165" s="7">
        <v>31.79</v>
      </c>
      <c r="L165" t="str">
        <f>TEXT(Table1[[#This Row],[Order Date]],"mmm")</f>
        <v>May</v>
      </c>
      <c r="M165" t="str">
        <f>TEXT(Table1[[#This Row],[Order Date]],"yyyy")</f>
        <v>2010</v>
      </c>
      <c r="N165" t="str">
        <f>"Q"&amp;ROUNDUP(MONTH(Table1[[#This Row],[Order Date]])/3,0)</f>
        <v>Q2</v>
      </c>
      <c r="O165">
        <f>Table1[[#This Row],[Units Sold]]*Table1[[#This Row],[Unit Cost]]</f>
        <v>42916.5</v>
      </c>
      <c r="P165">
        <f>Table1[[#This Row],[Units Sold]]*Table1[[#This Row],[Unit Price]]</f>
        <v>64057.500000000007</v>
      </c>
      <c r="Q165">
        <f>Table1[[#This Row],[Revenue]]-Table1[[#This Row],[COGS]]</f>
        <v>21141.000000000007</v>
      </c>
      <c r="R165" s="5">
        <f ca="1">DATE(YEAR(TODAY()),MONTH(Table1[[#This Row],[Order Date]]),DAY(Table1[[#This Row],[Order Date]]))</f>
        <v>45787</v>
      </c>
      <c r="S165" s="6">
        <f>MONTH(Table1[[#This Row],[Ship Date]])</f>
        <v>5</v>
      </c>
    </row>
    <row r="166" spans="1:19" x14ac:dyDescent="0.3">
      <c r="A166" s="3" t="s">
        <v>24</v>
      </c>
      <c r="B166" s="3" t="s">
        <v>89</v>
      </c>
      <c r="C166" s="3" t="s">
        <v>64</v>
      </c>
      <c r="D166" s="3" t="s">
        <v>27</v>
      </c>
      <c r="E166" s="3" t="s">
        <v>32</v>
      </c>
      <c r="F166" s="4">
        <v>42294</v>
      </c>
      <c r="G166" s="3">
        <v>892285811</v>
      </c>
      <c r="H166" s="4">
        <v>42304</v>
      </c>
      <c r="I166" s="3">
        <v>6055</v>
      </c>
      <c r="J166" s="3">
        <v>255.28</v>
      </c>
      <c r="K166" s="3">
        <v>159.41999999999999</v>
      </c>
      <c r="L166" t="str">
        <f>TEXT(Table1[[#This Row],[Order Date]],"mmm")</f>
        <v>Oct</v>
      </c>
      <c r="M166" t="str">
        <f>TEXT(Table1[[#This Row],[Order Date]],"yyyy")</f>
        <v>2015</v>
      </c>
      <c r="N166" t="str">
        <f>"Q"&amp;ROUNDUP(MONTH(Table1[[#This Row],[Order Date]])/3,0)</f>
        <v>Q4</v>
      </c>
      <c r="O166">
        <f>Table1[[#This Row],[Units Sold]]*Table1[[#This Row],[Unit Cost]]</f>
        <v>965288.1</v>
      </c>
      <c r="P166">
        <f>Table1[[#This Row],[Units Sold]]*Table1[[#This Row],[Unit Price]]</f>
        <v>1545720.4</v>
      </c>
      <c r="Q166">
        <f>Table1[[#This Row],[Revenue]]-Table1[[#This Row],[COGS]]</f>
        <v>580432.29999999993</v>
      </c>
      <c r="R166" s="5">
        <f ca="1">DATE(YEAR(TODAY()),MONTH(Table1[[#This Row],[Order Date]]),DAY(Table1[[#This Row],[Order Date]]))</f>
        <v>45947</v>
      </c>
      <c r="S166" s="6">
        <f>MONTH(Table1[[#This Row],[Ship Date]])</f>
        <v>10</v>
      </c>
    </row>
    <row r="167" spans="1:19" x14ac:dyDescent="0.3">
      <c r="A167" s="7" t="s">
        <v>28</v>
      </c>
      <c r="B167" s="7" t="s">
        <v>155</v>
      </c>
      <c r="C167" s="7" t="s">
        <v>82</v>
      </c>
      <c r="D167" s="7" t="s">
        <v>27</v>
      </c>
      <c r="E167" s="7" t="s">
        <v>36</v>
      </c>
      <c r="F167" s="8">
        <v>40637</v>
      </c>
      <c r="G167" s="7">
        <v>943640458</v>
      </c>
      <c r="H167" s="8">
        <v>40675</v>
      </c>
      <c r="I167" s="7">
        <v>3036</v>
      </c>
      <c r="J167" s="7">
        <v>205.7</v>
      </c>
      <c r="K167" s="7">
        <v>117.11</v>
      </c>
      <c r="L167" t="str">
        <f>TEXT(Table1[[#This Row],[Order Date]],"mmm")</f>
        <v>Apr</v>
      </c>
      <c r="M167" t="str">
        <f>TEXT(Table1[[#This Row],[Order Date]],"yyyy")</f>
        <v>2011</v>
      </c>
      <c r="N167" t="str">
        <f>"Q"&amp;ROUNDUP(MONTH(Table1[[#This Row],[Order Date]])/3,0)</f>
        <v>Q2</v>
      </c>
      <c r="O167">
        <f>Table1[[#This Row],[Units Sold]]*Table1[[#This Row],[Unit Cost]]</f>
        <v>355545.96</v>
      </c>
      <c r="P167">
        <f>Table1[[#This Row],[Units Sold]]*Table1[[#This Row],[Unit Price]]</f>
        <v>624505.19999999995</v>
      </c>
      <c r="Q167">
        <f>Table1[[#This Row],[Revenue]]-Table1[[#This Row],[COGS]]</f>
        <v>268959.23999999993</v>
      </c>
      <c r="R167" s="5">
        <f ca="1">DATE(YEAR(TODAY()),MONTH(Table1[[#This Row],[Order Date]]),DAY(Table1[[#This Row],[Order Date]]))</f>
        <v>45751</v>
      </c>
      <c r="S167" s="6">
        <f>MONTH(Table1[[#This Row],[Ship Date]])</f>
        <v>5</v>
      </c>
    </row>
    <row r="168" spans="1:19" x14ac:dyDescent="0.3">
      <c r="A168" s="3" t="s">
        <v>33</v>
      </c>
      <c r="B168" s="3" t="s">
        <v>156</v>
      </c>
      <c r="C168" s="3" t="s">
        <v>43</v>
      </c>
      <c r="D168" s="3" t="s">
        <v>27</v>
      </c>
      <c r="E168" s="3" t="s">
        <v>48</v>
      </c>
      <c r="F168" s="4">
        <v>40585</v>
      </c>
      <c r="G168" s="3">
        <v>567805469</v>
      </c>
      <c r="H168" s="4">
        <v>40632</v>
      </c>
      <c r="I168" s="3">
        <v>5111</v>
      </c>
      <c r="J168" s="3">
        <v>437.2</v>
      </c>
      <c r="K168" s="3">
        <v>263.33</v>
      </c>
      <c r="L168" t="str">
        <f>TEXT(Table1[[#This Row],[Order Date]],"mmm")</f>
        <v>Feb</v>
      </c>
      <c r="M168" t="str">
        <f>TEXT(Table1[[#This Row],[Order Date]],"yyyy")</f>
        <v>2011</v>
      </c>
      <c r="N168" t="str">
        <f>"Q"&amp;ROUNDUP(MONTH(Table1[[#This Row],[Order Date]])/3,0)</f>
        <v>Q1</v>
      </c>
      <c r="O168">
        <f>Table1[[#This Row],[Units Sold]]*Table1[[#This Row],[Unit Cost]]</f>
        <v>1345879.63</v>
      </c>
      <c r="P168">
        <f>Table1[[#This Row],[Units Sold]]*Table1[[#This Row],[Unit Price]]</f>
        <v>2234529.1999999997</v>
      </c>
      <c r="Q168">
        <f>Table1[[#This Row],[Revenue]]-Table1[[#This Row],[COGS]]</f>
        <v>888649.56999999983</v>
      </c>
      <c r="R168" s="5">
        <f ca="1">DATE(YEAR(TODAY()),MONTH(Table1[[#This Row],[Order Date]]),DAY(Table1[[#This Row],[Order Date]]))</f>
        <v>45699</v>
      </c>
      <c r="S168" s="6">
        <f>MONTH(Table1[[#This Row],[Ship Date]])</f>
        <v>3</v>
      </c>
    </row>
    <row r="169" spans="1:19" x14ac:dyDescent="0.3">
      <c r="A169" s="7" t="s">
        <v>28</v>
      </c>
      <c r="B169" s="7" t="s">
        <v>70</v>
      </c>
      <c r="C169" s="7" t="s">
        <v>50</v>
      </c>
      <c r="D169" s="7" t="s">
        <v>27</v>
      </c>
      <c r="E169" s="7" t="s">
        <v>32</v>
      </c>
      <c r="F169" s="8">
        <v>42242</v>
      </c>
      <c r="G169" s="7">
        <v>113267171</v>
      </c>
      <c r="H169" s="8">
        <v>42246</v>
      </c>
      <c r="I169" s="7">
        <v>7128</v>
      </c>
      <c r="J169" s="7">
        <v>81.73</v>
      </c>
      <c r="K169" s="7">
        <v>56.67</v>
      </c>
      <c r="L169" t="str">
        <f>TEXT(Table1[[#This Row],[Order Date]],"mmm")</f>
        <v>Aug</v>
      </c>
      <c r="M169" t="str">
        <f>TEXT(Table1[[#This Row],[Order Date]],"yyyy")</f>
        <v>2015</v>
      </c>
      <c r="N169" t="str">
        <f>"Q"&amp;ROUNDUP(MONTH(Table1[[#This Row],[Order Date]])/3,0)</f>
        <v>Q3</v>
      </c>
      <c r="O169">
        <f>Table1[[#This Row],[Units Sold]]*Table1[[#This Row],[Unit Cost]]</f>
        <v>403943.76</v>
      </c>
      <c r="P169">
        <f>Table1[[#This Row],[Units Sold]]*Table1[[#This Row],[Unit Price]]</f>
        <v>582571.44000000006</v>
      </c>
      <c r="Q169">
        <f>Table1[[#This Row],[Revenue]]-Table1[[#This Row],[COGS]]</f>
        <v>178627.68000000005</v>
      </c>
      <c r="R169" s="5">
        <f ca="1">DATE(YEAR(TODAY()),MONTH(Table1[[#This Row],[Order Date]]),DAY(Table1[[#This Row],[Order Date]]))</f>
        <v>45895</v>
      </c>
      <c r="S169" s="6">
        <f>MONTH(Table1[[#This Row],[Ship Date]])</f>
        <v>8</v>
      </c>
    </row>
    <row r="170" spans="1:19" x14ac:dyDescent="0.3">
      <c r="A170" s="3" t="s">
        <v>37</v>
      </c>
      <c r="B170" s="3" t="s">
        <v>145</v>
      </c>
      <c r="C170" s="3" t="s">
        <v>82</v>
      </c>
      <c r="D170" s="3" t="s">
        <v>22</v>
      </c>
      <c r="E170" s="3" t="s">
        <v>36</v>
      </c>
      <c r="F170" s="4">
        <v>41950</v>
      </c>
      <c r="G170" s="3">
        <v>898824393</v>
      </c>
      <c r="H170" s="4">
        <v>41964</v>
      </c>
      <c r="I170" s="3">
        <v>967</v>
      </c>
      <c r="J170" s="3">
        <v>205.7</v>
      </c>
      <c r="K170" s="3">
        <v>117.11</v>
      </c>
      <c r="L170" t="str">
        <f>TEXT(Table1[[#This Row],[Order Date]],"mmm")</f>
        <v>Nov</v>
      </c>
      <c r="M170" t="str">
        <f>TEXT(Table1[[#This Row],[Order Date]],"yyyy")</f>
        <v>2014</v>
      </c>
      <c r="N170" t="str">
        <f>"Q"&amp;ROUNDUP(MONTH(Table1[[#This Row],[Order Date]])/3,0)</f>
        <v>Q4</v>
      </c>
      <c r="O170">
        <f>Table1[[#This Row],[Units Sold]]*Table1[[#This Row],[Unit Cost]]</f>
        <v>113245.37</v>
      </c>
      <c r="P170">
        <f>Table1[[#This Row],[Units Sold]]*Table1[[#This Row],[Unit Price]]</f>
        <v>198911.9</v>
      </c>
      <c r="Q170">
        <f>Table1[[#This Row],[Revenue]]-Table1[[#This Row],[COGS]]</f>
        <v>85666.53</v>
      </c>
      <c r="R170" s="5">
        <f ca="1">DATE(YEAR(TODAY()),MONTH(Table1[[#This Row],[Order Date]]),DAY(Table1[[#This Row],[Order Date]]))</f>
        <v>45968</v>
      </c>
      <c r="S170" s="6">
        <f>MONTH(Table1[[#This Row],[Ship Date]])</f>
        <v>11</v>
      </c>
    </row>
    <row r="171" spans="1:19" x14ac:dyDescent="0.3">
      <c r="A171" s="7" t="s">
        <v>33</v>
      </c>
      <c r="B171" s="7" t="s">
        <v>74</v>
      </c>
      <c r="C171" s="7" t="s">
        <v>47</v>
      </c>
      <c r="D171" s="7" t="s">
        <v>27</v>
      </c>
      <c r="E171" s="7" t="s">
        <v>23</v>
      </c>
      <c r="F171" s="8">
        <v>41977</v>
      </c>
      <c r="G171" s="7">
        <v>263588464</v>
      </c>
      <c r="H171" s="8">
        <v>42024</v>
      </c>
      <c r="I171" s="7">
        <v>539</v>
      </c>
      <c r="J171" s="7">
        <v>152.58000000000001</v>
      </c>
      <c r="K171" s="7">
        <v>97.44</v>
      </c>
      <c r="L171" t="str">
        <f>TEXT(Table1[[#This Row],[Order Date]],"mmm")</f>
        <v>Dec</v>
      </c>
      <c r="M171" t="str">
        <f>TEXT(Table1[[#This Row],[Order Date]],"yyyy")</f>
        <v>2014</v>
      </c>
      <c r="N171" t="str">
        <f>"Q"&amp;ROUNDUP(MONTH(Table1[[#This Row],[Order Date]])/3,0)</f>
        <v>Q4</v>
      </c>
      <c r="O171">
        <f>Table1[[#This Row],[Units Sold]]*Table1[[#This Row],[Unit Cost]]</f>
        <v>52520.159999999996</v>
      </c>
      <c r="P171">
        <f>Table1[[#This Row],[Units Sold]]*Table1[[#This Row],[Unit Price]]</f>
        <v>82240.62000000001</v>
      </c>
      <c r="Q171">
        <f>Table1[[#This Row],[Revenue]]-Table1[[#This Row],[COGS]]</f>
        <v>29720.460000000014</v>
      </c>
      <c r="R171" s="5">
        <f ca="1">DATE(YEAR(TODAY()),MONTH(Table1[[#This Row],[Order Date]]),DAY(Table1[[#This Row],[Order Date]]))</f>
        <v>45995</v>
      </c>
      <c r="S171" s="6">
        <f>MONTH(Table1[[#This Row],[Ship Date]])</f>
        <v>1</v>
      </c>
    </row>
    <row r="172" spans="1:19" x14ac:dyDescent="0.3">
      <c r="A172" s="3" t="s">
        <v>24</v>
      </c>
      <c r="B172" s="3" t="s">
        <v>130</v>
      </c>
      <c r="C172" s="3" t="s">
        <v>42</v>
      </c>
      <c r="D172" s="3" t="s">
        <v>22</v>
      </c>
      <c r="E172" s="3" t="s">
        <v>48</v>
      </c>
      <c r="F172" s="4">
        <v>40826</v>
      </c>
      <c r="G172" s="3">
        <v>116983211</v>
      </c>
      <c r="H172" s="4">
        <v>40834</v>
      </c>
      <c r="I172" s="3">
        <v>6786</v>
      </c>
      <c r="J172" s="3">
        <v>651.21</v>
      </c>
      <c r="K172" s="3">
        <v>524.96</v>
      </c>
      <c r="L172" t="str">
        <f>TEXT(Table1[[#This Row],[Order Date]],"mmm")</f>
        <v>Oct</v>
      </c>
      <c r="M172" t="str">
        <f>TEXT(Table1[[#This Row],[Order Date]],"yyyy")</f>
        <v>2011</v>
      </c>
      <c r="N172" t="str">
        <f>"Q"&amp;ROUNDUP(MONTH(Table1[[#This Row],[Order Date]])/3,0)</f>
        <v>Q4</v>
      </c>
      <c r="O172">
        <f>Table1[[#This Row],[Units Sold]]*Table1[[#This Row],[Unit Cost]]</f>
        <v>3562378.56</v>
      </c>
      <c r="P172">
        <f>Table1[[#This Row],[Units Sold]]*Table1[[#This Row],[Unit Price]]</f>
        <v>4419111.0600000005</v>
      </c>
      <c r="Q172">
        <f>Table1[[#This Row],[Revenue]]-Table1[[#This Row],[COGS]]</f>
        <v>856732.50000000047</v>
      </c>
      <c r="R172" s="5">
        <f ca="1">DATE(YEAR(TODAY()),MONTH(Table1[[#This Row],[Order Date]]),DAY(Table1[[#This Row],[Order Date]]))</f>
        <v>45940</v>
      </c>
      <c r="S172" s="6">
        <f>MONTH(Table1[[#This Row],[Ship Date]])</f>
        <v>10</v>
      </c>
    </row>
    <row r="173" spans="1:19" x14ac:dyDescent="0.3">
      <c r="A173" s="7" t="s">
        <v>28</v>
      </c>
      <c r="B173" s="7" t="s">
        <v>84</v>
      </c>
      <c r="C173" s="7" t="s">
        <v>64</v>
      </c>
      <c r="D173" s="7" t="s">
        <v>27</v>
      </c>
      <c r="E173" s="7" t="s">
        <v>23</v>
      </c>
      <c r="F173" s="8">
        <v>42922</v>
      </c>
      <c r="G173" s="7">
        <v>188744962</v>
      </c>
      <c r="H173" s="8">
        <v>42940</v>
      </c>
      <c r="I173" s="7">
        <v>2683</v>
      </c>
      <c r="J173" s="7">
        <v>255.28</v>
      </c>
      <c r="K173" s="7">
        <v>159.41999999999999</v>
      </c>
      <c r="L173" t="str">
        <f>TEXT(Table1[[#This Row],[Order Date]],"mmm")</f>
        <v>Jul</v>
      </c>
      <c r="M173" t="str">
        <f>TEXT(Table1[[#This Row],[Order Date]],"yyyy")</f>
        <v>2017</v>
      </c>
      <c r="N173" t="str">
        <f>"Q"&amp;ROUNDUP(MONTH(Table1[[#This Row],[Order Date]])/3,0)</f>
        <v>Q3</v>
      </c>
      <c r="O173">
        <f>Table1[[#This Row],[Units Sold]]*Table1[[#This Row],[Unit Cost]]</f>
        <v>427723.86</v>
      </c>
      <c r="P173">
        <f>Table1[[#This Row],[Units Sold]]*Table1[[#This Row],[Unit Price]]</f>
        <v>684916.24</v>
      </c>
      <c r="Q173">
        <f>Table1[[#This Row],[Revenue]]-Table1[[#This Row],[COGS]]</f>
        <v>257192.38</v>
      </c>
      <c r="R173" s="5">
        <f ca="1">DATE(YEAR(TODAY()),MONTH(Table1[[#This Row],[Order Date]]),DAY(Table1[[#This Row],[Order Date]]))</f>
        <v>45844</v>
      </c>
      <c r="S173" s="6">
        <f>MONTH(Table1[[#This Row],[Ship Date]])</f>
        <v>7</v>
      </c>
    </row>
    <row r="174" spans="1:19" x14ac:dyDescent="0.3">
      <c r="A174" s="3" t="s">
        <v>24</v>
      </c>
      <c r="B174" s="3" t="s">
        <v>45</v>
      </c>
      <c r="C174" s="3" t="s">
        <v>47</v>
      </c>
      <c r="D174" s="3" t="s">
        <v>27</v>
      </c>
      <c r="E174" s="3" t="s">
        <v>23</v>
      </c>
      <c r="F174" s="4">
        <v>40635</v>
      </c>
      <c r="G174" s="3">
        <v>278922545</v>
      </c>
      <c r="H174" s="4">
        <v>40670</v>
      </c>
      <c r="I174" s="3">
        <v>8234</v>
      </c>
      <c r="J174" s="3">
        <v>152.58000000000001</v>
      </c>
      <c r="K174" s="3">
        <v>97.44</v>
      </c>
      <c r="L174" t="str">
        <f>TEXT(Table1[[#This Row],[Order Date]],"mmm")</f>
        <v>Apr</v>
      </c>
      <c r="M174" t="str">
        <f>TEXT(Table1[[#This Row],[Order Date]],"yyyy")</f>
        <v>2011</v>
      </c>
      <c r="N174" t="str">
        <f>"Q"&amp;ROUNDUP(MONTH(Table1[[#This Row],[Order Date]])/3,0)</f>
        <v>Q2</v>
      </c>
      <c r="O174">
        <f>Table1[[#This Row],[Units Sold]]*Table1[[#This Row],[Unit Cost]]</f>
        <v>802320.96</v>
      </c>
      <c r="P174">
        <f>Table1[[#This Row],[Units Sold]]*Table1[[#This Row],[Unit Price]]</f>
        <v>1256343.7200000002</v>
      </c>
      <c r="Q174">
        <f>Table1[[#This Row],[Revenue]]-Table1[[#This Row],[COGS]]</f>
        <v>454022.76000000024</v>
      </c>
      <c r="R174" s="5">
        <f ca="1">DATE(YEAR(TODAY()),MONTH(Table1[[#This Row],[Order Date]]),DAY(Table1[[#This Row],[Order Date]]))</f>
        <v>45749</v>
      </c>
      <c r="S174" s="6">
        <f>MONTH(Table1[[#This Row],[Ship Date]])</f>
        <v>5</v>
      </c>
    </row>
    <row r="175" spans="1:19" x14ac:dyDescent="0.3">
      <c r="A175" s="7" t="s">
        <v>24</v>
      </c>
      <c r="B175" s="7" t="s">
        <v>157</v>
      </c>
      <c r="C175" s="7" t="s">
        <v>64</v>
      </c>
      <c r="D175" s="7" t="s">
        <v>27</v>
      </c>
      <c r="E175" s="7" t="s">
        <v>32</v>
      </c>
      <c r="F175" s="8">
        <v>40551</v>
      </c>
      <c r="G175" s="7">
        <v>707877290</v>
      </c>
      <c r="H175" s="8">
        <v>40582</v>
      </c>
      <c r="I175" s="7">
        <v>5475</v>
      </c>
      <c r="J175" s="7">
        <v>255.28</v>
      </c>
      <c r="K175" s="7">
        <v>159.41999999999999</v>
      </c>
      <c r="L175" t="str">
        <f>TEXT(Table1[[#This Row],[Order Date]],"mmm")</f>
        <v>Jan</v>
      </c>
      <c r="M175" t="str">
        <f>TEXT(Table1[[#This Row],[Order Date]],"yyyy")</f>
        <v>2011</v>
      </c>
      <c r="N175" t="str">
        <f>"Q"&amp;ROUNDUP(MONTH(Table1[[#This Row],[Order Date]])/3,0)</f>
        <v>Q1</v>
      </c>
      <c r="O175">
        <f>Table1[[#This Row],[Units Sold]]*Table1[[#This Row],[Unit Cost]]</f>
        <v>872824.49999999988</v>
      </c>
      <c r="P175">
        <f>Table1[[#This Row],[Units Sold]]*Table1[[#This Row],[Unit Price]]</f>
        <v>1397658</v>
      </c>
      <c r="Q175">
        <f>Table1[[#This Row],[Revenue]]-Table1[[#This Row],[COGS]]</f>
        <v>524833.50000000012</v>
      </c>
      <c r="R175" s="5">
        <f ca="1">DATE(YEAR(TODAY()),MONTH(Table1[[#This Row],[Order Date]]),DAY(Table1[[#This Row],[Order Date]]))</f>
        <v>45665</v>
      </c>
      <c r="S175" s="6">
        <f>MONTH(Table1[[#This Row],[Ship Date]])</f>
        <v>2</v>
      </c>
    </row>
    <row r="176" spans="1:19" x14ac:dyDescent="0.3">
      <c r="A176" s="3" t="s">
        <v>24</v>
      </c>
      <c r="B176" s="3" t="s">
        <v>158</v>
      </c>
      <c r="C176" s="3" t="s">
        <v>50</v>
      </c>
      <c r="D176" s="3" t="s">
        <v>22</v>
      </c>
      <c r="E176" s="3" t="s">
        <v>32</v>
      </c>
      <c r="F176" s="4">
        <v>42730</v>
      </c>
      <c r="G176" s="3">
        <v>966283023</v>
      </c>
      <c r="H176" s="4">
        <v>42745</v>
      </c>
      <c r="I176" s="3">
        <v>3474</v>
      </c>
      <c r="J176" s="3">
        <v>81.73</v>
      </c>
      <c r="K176" s="3">
        <v>56.67</v>
      </c>
      <c r="L176" t="str">
        <f>TEXT(Table1[[#This Row],[Order Date]],"mmm")</f>
        <v>Dec</v>
      </c>
      <c r="M176" t="str">
        <f>TEXT(Table1[[#This Row],[Order Date]],"yyyy")</f>
        <v>2016</v>
      </c>
      <c r="N176" t="str">
        <f>"Q"&amp;ROUNDUP(MONTH(Table1[[#This Row],[Order Date]])/3,0)</f>
        <v>Q4</v>
      </c>
      <c r="O176">
        <f>Table1[[#This Row],[Units Sold]]*Table1[[#This Row],[Unit Cost]]</f>
        <v>196871.58000000002</v>
      </c>
      <c r="P176">
        <f>Table1[[#This Row],[Units Sold]]*Table1[[#This Row],[Unit Price]]</f>
        <v>283930.02</v>
      </c>
      <c r="Q176">
        <f>Table1[[#This Row],[Revenue]]-Table1[[#This Row],[COGS]]</f>
        <v>87058.44</v>
      </c>
      <c r="R176" s="5">
        <f ca="1">DATE(YEAR(TODAY()),MONTH(Table1[[#This Row],[Order Date]]),DAY(Table1[[#This Row],[Order Date]]))</f>
        <v>46017</v>
      </c>
      <c r="S176" s="6">
        <f>MONTH(Table1[[#This Row],[Ship Date]])</f>
        <v>1</v>
      </c>
    </row>
    <row r="177" spans="1:19" x14ac:dyDescent="0.3">
      <c r="A177" s="7" t="s">
        <v>19</v>
      </c>
      <c r="B177" s="7" t="s">
        <v>159</v>
      </c>
      <c r="C177" s="7" t="s">
        <v>42</v>
      </c>
      <c r="D177" s="7" t="s">
        <v>22</v>
      </c>
      <c r="E177" s="7" t="s">
        <v>48</v>
      </c>
      <c r="F177" s="8">
        <v>42091</v>
      </c>
      <c r="G177" s="7">
        <v>165126073</v>
      </c>
      <c r="H177" s="8">
        <v>42102</v>
      </c>
      <c r="I177" s="7">
        <v>3329</v>
      </c>
      <c r="J177" s="7">
        <v>651.21</v>
      </c>
      <c r="K177" s="7">
        <v>524.96</v>
      </c>
      <c r="L177" t="str">
        <f>TEXT(Table1[[#This Row],[Order Date]],"mmm")</f>
        <v>Mar</v>
      </c>
      <c r="M177" t="str">
        <f>TEXT(Table1[[#This Row],[Order Date]],"yyyy")</f>
        <v>2015</v>
      </c>
      <c r="N177" t="str">
        <f>"Q"&amp;ROUNDUP(MONTH(Table1[[#This Row],[Order Date]])/3,0)</f>
        <v>Q1</v>
      </c>
      <c r="O177">
        <f>Table1[[#This Row],[Units Sold]]*Table1[[#This Row],[Unit Cost]]</f>
        <v>1747591.84</v>
      </c>
      <c r="P177">
        <f>Table1[[#This Row],[Units Sold]]*Table1[[#This Row],[Unit Price]]</f>
        <v>2167878.0900000003</v>
      </c>
      <c r="Q177">
        <f>Table1[[#This Row],[Revenue]]-Table1[[#This Row],[COGS]]</f>
        <v>420286.25000000023</v>
      </c>
      <c r="R177" s="5">
        <f ca="1">DATE(YEAR(TODAY()),MONTH(Table1[[#This Row],[Order Date]]),DAY(Table1[[#This Row],[Order Date]]))</f>
        <v>45744</v>
      </c>
      <c r="S177" s="6">
        <f>MONTH(Table1[[#This Row],[Ship Date]])</f>
        <v>4</v>
      </c>
    </row>
    <row r="178" spans="1:19" x14ac:dyDescent="0.3">
      <c r="A178" s="3" t="s">
        <v>37</v>
      </c>
      <c r="B178" s="3" t="s">
        <v>153</v>
      </c>
      <c r="C178" s="3" t="s">
        <v>50</v>
      </c>
      <c r="D178" s="3" t="s">
        <v>22</v>
      </c>
      <c r="E178" s="3" t="s">
        <v>23</v>
      </c>
      <c r="F178" s="4">
        <v>40855</v>
      </c>
      <c r="G178" s="3">
        <v>185705268</v>
      </c>
      <c r="H178" s="4">
        <v>40885</v>
      </c>
      <c r="I178" s="3">
        <v>3170</v>
      </c>
      <c r="J178" s="3">
        <v>81.73</v>
      </c>
      <c r="K178" s="3">
        <v>56.67</v>
      </c>
      <c r="L178" t="str">
        <f>TEXT(Table1[[#This Row],[Order Date]],"mmm")</f>
        <v>Nov</v>
      </c>
      <c r="M178" t="str">
        <f>TEXT(Table1[[#This Row],[Order Date]],"yyyy")</f>
        <v>2011</v>
      </c>
      <c r="N178" t="str">
        <f>"Q"&amp;ROUNDUP(MONTH(Table1[[#This Row],[Order Date]])/3,0)</f>
        <v>Q4</v>
      </c>
      <c r="O178">
        <f>Table1[[#This Row],[Units Sold]]*Table1[[#This Row],[Unit Cost]]</f>
        <v>179643.9</v>
      </c>
      <c r="P178">
        <f>Table1[[#This Row],[Units Sold]]*Table1[[#This Row],[Unit Price]]</f>
        <v>259084.1</v>
      </c>
      <c r="Q178">
        <f>Table1[[#This Row],[Revenue]]-Table1[[#This Row],[COGS]]</f>
        <v>79440.200000000012</v>
      </c>
      <c r="R178" s="5">
        <f ca="1">DATE(YEAR(TODAY()),MONTH(Table1[[#This Row],[Order Date]]),DAY(Table1[[#This Row],[Order Date]]))</f>
        <v>45969</v>
      </c>
      <c r="S178" s="6">
        <f>MONTH(Table1[[#This Row],[Ship Date]])</f>
        <v>12</v>
      </c>
    </row>
    <row r="179" spans="1:19" x14ac:dyDescent="0.3">
      <c r="A179" s="7" t="s">
        <v>37</v>
      </c>
      <c r="B179" s="7" t="s">
        <v>160</v>
      </c>
      <c r="C179" s="7" t="s">
        <v>59</v>
      </c>
      <c r="D179" s="7" t="s">
        <v>22</v>
      </c>
      <c r="E179" s="7" t="s">
        <v>32</v>
      </c>
      <c r="F179" s="8">
        <v>41633</v>
      </c>
      <c r="G179" s="7">
        <v>729631936</v>
      </c>
      <c r="H179" s="8">
        <v>41681</v>
      </c>
      <c r="I179" s="7">
        <v>3159</v>
      </c>
      <c r="J179" s="7">
        <v>668.27</v>
      </c>
      <c r="K179" s="7">
        <v>502.54</v>
      </c>
      <c r="L179" t="str">
        <f>TEXT(Table1[[#This Row],[Order Date]],"mmm")</f>
        <v>Dec</v>
      </c>
      <c r="M179" t="str">
        <f>TEXT(Table1[[#This Row],[Order Date]],"yyyy")</f>
        <v>2013</v>
      </c>
      <c r="N179" t="str">
        <f>"Q"&amp;ROUNDUP(MONTH(Table1[[#This Row],[Order Date]])/3,0)</f>
        <v>Q4</v>
      </c>
      <c r="O179">
        <f>Table1[[#This Row],[Units Sold]]*Table1[[#This Row],[Unit Cost]]</f>
        <v>1587523.86</v>
      </c>
      <c r="P179">
        <f>Table1[[#This Row],[Units Sold]]*Table1[[#This Row],[Unit Price]]</f>
        <v>2111064.9300000002</v>
      </c>
      <c r="Q179">
        <f>Table1[[#This Row],[Revenue]]-Table1[[#This Row],[COGS]]</f>
        <v>523541.07000000007</v>
      </c>
      <c r="R179" s="5">
        <f ca="1">DATE(YEAR(TODAY()),MONTH(Table1[[#This Row],[Order Date]]),DAY(Table1[[#This Row],[Order Date]]))</f>
        <v>46016</v>
      </c>
      <c r="S179" s="6">
        <f>MONTH(Table1[[#This Row],[Ship Date]])</f>
        <v>2</v>
      </c>
    </row>
    <row r="180" spans="1:19" x14ac:dyDescent="0.3">
      <c r="A180" s="3" t="s">
        <v>55</v>
      </c>
      <c r="B180" s="3" t="s">
        <v>92</v>
      </c>
      <c r="C180" s="3" t="s">
        <v>59</v>
      </c>
      <c r="D180" s="3" t="s">
        <v>27</v>
      </c>
      <c r="E180" s="3" t="s">
        <v>36</v>
      </c>
      <c r="F180" s="4">
        <v>40509</v>
      </c>
      <c r="G180" s="3">
        <v>668829905</v>
      </c>
      <c r="H180" s="4">
        <v>40535</v>
      </c>
      <c r="I180" s="3">
        <v>487</v>
      </c>
      <c r="J180" s="3">
        <v>668.27</v>
      </c>
      <c r="K180" s="3">
        <v>502.54</v>
      </c>
      <c r="L180" t="str">
        <f>TEXT(Table1[[#This Row],[Order Date]],"mmm")</f>
        <v>Nov</v>
      </c>
      <c r="M180" t="str">
        <f>TEXT(Table1[[#This Row],[Order Date]],"yyyy")</f>
        <v>2010</v>
      </c>
      <c r="N180" t="str">
        <f>"Q"&amp;ROUNDUP(MONTH(Table1[[#This Row],[Order Date]])/3,0)</f>
        <v>Q4</v>
      </c>
      <c r="O180">
        <f>Table1[[#This Row],[Units Sold]]*Table1[[#This Row],[Unit Cost]]</f>
        <v>244736.98</v>
      </c>
      <c r="P180">
        <f>Table1[[#This Row],[Units Sold]]*Table1[[#This Row],[Unit Price]]</f>
        <v>325447.49</v>
      </c>
      <c r="Q180">
        <f>Table1[[#This Row],[Revenue]]-Table1[[#This Row],[COGS]]</f>
        <v>80710.50999999998</v>
      </c>
      <c r="R180" s="5">
        <f ca="1">DATE(YEAR(TODAY()),MONTH(Table1[[#This Row],[Order Date]]),DAY(Table1[[#This Row],[Order Date]]))</f>
        <v>45988</v>
      </c>
      <c r="S180" s="6">
        <f>MONTH(Table1[[#This Row],[Ship Date]])</f>
        <v>12</v>
      </c>
    </row>
    <row r="181" spans="1:19" x14ac:dyDescent="0.3">
      <c r="A181" s="7" t="s">
        <v>55</v>
      </c>
      <c r="B181" s="7" t="s">
        <v>63</v>
      </c>
      <c r="C181" s="7" t="s">
        <v>64</v>
      </c>
      <c r="D181" s="7" t="s">
        <v>22</v>
      </c>
      <c r="E181" s="7" t="s">
        <v>32</v>
      </c>
      <c r="F181" s="8">
        <v>42255</v>
      </c>
      <c r="G181" s="7">
        <v>295535504</v>
      </c>
      <c r="H181" s="8">
        <v>42296</v>
      </c>
      <c r="I181" s="7">
        <v>4378</v>
      </c>
      <c r="J181" s="7">
        <v>255.28</v>
      </c>
      <c r="K181" s="7">
        <v>159.41999999999999</v>
      </c>
      <c r="L181" t="str">
        <f>TEXT(Table1[[#This Row],[Order Date]],"mmm")</f>
        <v>Sep</v>
      </c>
      <c r="M181" t="str">
        <f>TEXT(Table1[[#This Row],[Order Date]],"yyyy")</f>
        <v>2015</v>
      </c>
      <c r="N181" t="str">
        <f>"Q"&amp;ROUNDUP(MONTH(Table1[[#This Row],[Order Date]])/3,0)</f>
        <v>Q3</v>
      </c>
      <c r="O181">
        <f>Table1[[#This Row],[Units Sold]]*Table1[[#This Row],[Unit Cost]]</f>
        <v>697940.75999999989</v>
      </c>
      <c r="P181">
        <f>Table1[[#This Row],[Units Sold]]*Table1[[#This Row],[Unit Price]]</f>
        <v>1117615.8400000001</v>
      </c>
      <c r="Q181">
        <f>Table1[[#This Row],[Revenue]]-Table1[[#This Row],[COGS]]</f>
        <v>419675.08000000019</v>
      </c>
      <c r="R181" s="5">
        <f ca="1">DATE(YEAR(TODAY()),MONTH(Table1[[#This Row],[Order Date]]),DAY(Table1[[#This Row],[Order Date]]))</f>
        <v>45908</v>
      </c>
      <c r="S181" s="6">
        <f>MONTH(Table1[[#This Row],[Ship Date]])</f>
        <v>10</v>
      </c>
    </row>
    <row r="182" spans="1:19" x14ac:dyDescent="0.3">
      <c r="A182" s="3" t="s">
        <v>28</v>
      </c>
      <c r="B182" s="3" t="s">
        <v>161</v>
      </c>
      <c r="C182" s="3" t="s">
        <v>42</v>
      </c>
      <c r="D182" s="3" t="s">
        <v>22</v>
      </c>
      <c r="E182" s="3" t="s">
        <v>23</v>
      </c>
      <c r="F182" s="4">
        <v>42350</v>
      </c>
      <c r="G182" s="3">
        <v>872297561</v>
      </c>
      <c r="H182" s="4">
        <v>42358</v>
      </c>
      <c r="I182" s="3">
        <v>1087</v>
      </c>
      <c r="J182" s="3">
        <v>651.21</v>
      </c>
      <c r="K182" s="3">
        <v>524.96</v>
      </c>
      <c r="L182" t="str">
        <f>TEXT(Table1[[#This Row],[Order Date]],"mmm")</f>
        <v>Dec</v>
      </c>
      <c r="M182" t="str">
        <f>TEXT(Table1[[#This Row],[Order Date]],"yyyy")</f>
        <v>2015</v>
      </c>
      <c r="N182" t="str">
        <f>"Q"&amp;ROUNDUP(MONTH(Table1[[#This Row],[Order Date]])/3,0)</f>
        <v>Q4</v>
      </c>
      <c r="O182">
        <f>Table1[[#This Row],[Units Sold]]*Table1[[#This Row],[Unit Cost]]</f>
        <v>570631.52</v>
      </c>
      <c r="P182">
        <f>Table1[[#This Row],[Units Sold]]*Table1[[#This Row],[Unit Price]]</f>
        <v>707865.27</v>
      </c>
      <c r="Q182">
        <f>Table1[[#This Row],[Revenue]]-Table1[[#This Row],[COGS]]</f>
        <v>137233.75</v>
      </c>
      <c r="R182" s="5">
        <f ca="1">DATE(YEAR(TODAY()),MONTH(Table1[[#This Row],[Order Date]]),DAY(Table1[[#This Row],[Order Date]]))</f>
        <v>46003</v>
      </c>
      <c r="S182" s="6">
        <f>MONTH(Table1[[#This Row],[Ship Date]])</f>
        <v>12</v>
      </c>
    </row>
    <row r="183" spans="1:19" x14ac:dyDescent="0.3">
      <c r="A183" s="7" t="s">
        <v>33</v>
      </c>
      <c r="B183" s="7" t="s">
        <v>106</v>
      </c>
      <c r="C183" s="7" t="s">
        <v>21</v>
      </c>
      <c r="D183" s="7" t="s">
        <v>22</v>
      </c>
      <c r="E183" s="7" t="s">
        <v>32</v>
      </c>
      <c r="F183" s="8">
        <v>42196</v>
      </c>
      <c r="G183" s="7">
        <v>581977403</v>
      </c>
      <c r="H183" s="8">
        <v>42201</v>
      </c>
      <c r="I183" s="7">
        <v>8901</v>
      </c>
      <c r="J183" s="7">
        <v>9.33</v>
      </c>
      <c r="K183" s="7">
        <v>6.92</v>
      </c>
      <c r="L183" t="str">
        <f>TEXT(Table1[[#This Row],[Order Date]],"mmm")</f>
        <v>Jul</v>
      </c>
      <c r="M183" t="str">
        <f>TEXT(Table1[[#This Row],[Order Date]],"yyyy")</f>
        <v>2015</v>
      </c>
      <c r="N183" t="str">
        <f>"Q"&amp;ROUNDUP(MONTH(Table1[[#This Row],[Order Date]])/3,0)</f>
        <v>Q3</v>
      </c>
      <c r="O183">
        <f>Table1[[#This Row],[Units Sold]]*Table1[[#This Row],[Unit Cost]]</f>
        <v>61594.92</v>
      </c>
      <c r="P183">
        <f>Table1[[#This Row],[Units Sold]]*Table1[[#This Row],[Unit Price]]</f>
        <v>83046.33</v>
      </c>
      <c r="Q183">
        <f>Table1[[#This Row],[Revenue]]-Table1[[#This Row],[COGS]]</f>
        <v>21451.410000000003</v>
      </c>
      <c r="R183" s="5">
        <f ca="1">DATE(YEAR(TODAY()),MONTH(Table1[[#This Row],[Order Date]]),DAY(Table1[[#This Row],[Order Date]]))</f>
        <v>45849</v>
      </c>
      <c r="S183" s="6">
        <f>MONTH(Table1[[#This Row],[Ship Date]])</f>
        <v>7</v>
      </c>
    </row>
    <row r="184" spans="1:19" x14ac:dyDescent="0.3">
      <c r="A184" s="3" t="s">
        <v>19</v>
      </c>
      <c r="B184" s="3" t="s">
        <v>162</v>
      </c>
      <c r="C184" s="3" t="s">
        <v>82</v>
      </c>
      <c r="D184" s="3" t="s">
        <v>22</v>
      </c>
      <c r="E184" s="3" t="s">
        <v>23</v>
      </c>
      <c r="F184" s="4">
        <v>42199</v>
      </c>
      <c r="G184" s="3">
        <v>377748858</v>
      </c>
      <c r="H184" s="4">
        <v>42247</v>
      </c>
      <c r="I184" s="3">
        <v>3136</v>
      </c>
      <c r="J184" s="3">
        <v>205.7</v>
      </c>
      <c r="K184" s="3">
        <v>117.11</v>
      </c>
      <c r="L184" t="str">
        <f>TEXT(Table1[[#This Row],[Order Date]],"mmm")</f>
        <v>Jul</v>
      </c>
      <c r="M184" t="str">
        <f>TEXT(Table1[[#This Row],[Order Date]],"yyyy")</f>
        <v>2015</v>
      </c>
      <c r="N184" t="str">
        <f>"Q"&amp;ROUNDUP(MONTH(Table1[[#This Row],[Order Date]])/3,0)</f>
        <v>Q3</v>
      </c>
      <c r="O184">
        <f>Table1[[#This Row],[Units Sold]]*Table1[[#This Row],[Unit Cost]]</f>
        <v>367256.96</v>
      </c>
      <c r="P184">
        <f>Table1[[#This Row],[Units Sold]]*Table1[[#This Row],[Unit Price]]</f>
        <v>645075.19999999995</v>
      </c>
      <c r="Q184">
        <f>Table1[[#This Row],[Revenue]]-Table1[[#This Row],[COGS]]</f>
        <v>277818.23999999993</v>
      </c>
      <c r="R184" s="5">
        <f ca="1">DATE(YEAR(TODAY()),MONTH(Table1[[#This Row],[Order Date]]),DAY(Table1[[#This Row],[Order Date]]))</f>
        <v>45852</v>
      </c>
      <c r="S184" s="6">
        <f>MONTH(Table1[[#This Row],[Ship Date]])</f>
        <v>8</v>
      </c>
    </row>
    <row r="185" spans="1:19" x14ac:dyDescent="0.3">
      <c r="A185" s="7" t="s">
        <v>37</v>
      </c>
      <c r="B185" s="7" t="s">
        <v>91</v>
      </c>
      <c r="C185" s="7" t="s">
        <v>64</v>
      </c>
      <c r="D185" s="7" t="s">
        <v>22</v>
      </c>
      <c r="E185" s="7" t="s">
        <v>32</v>
      </c>
      <c r="F185" s="8">
        <v>40388</v>
      </c>
      <c r="G185" s="7">
        <v>833098256</v>
      </c>
      <c r="H185" s="8">
        <v>40403</v>
      </c>
      <c r="I185" s="7">
        <v>1142</v>
      </c>
      <c r="J185" s="7">
        <v>255.28</v>
      </c>
      <c r="K185" s="7">
        <v>159.41999999999999</v>
      </c>
      <c r="L185" t="str">
        <f>TEXT(Table1[[#This Row],[Order Date]],"mmm")</f>
        <v>Jul</v>
      </c>
      <c r="M185" t="str">
        <f>TEXT(Table1[[#This Row],[Order Date]],"yyyy")</f>
        <v>2010</v>
      </c>
      <c r="N185" t="str">
        <f>"Q"&amp;ROUNDUP(MONTH(Table1[[#This Row],[Order Date]])/3,0)</f>
        <v>Q3</v>
      </c>
      <c r="O185">
        <f>Table1[[#This Row],[Units Sold]]*Table1[[#This Row],[Unit Cost]]</f>
        <v>182057.63999999998</v>
      </c>
      <c r="P185">
        <f>Table1[[#This Row],[Units Sold]]*Table1[[#This Row],[Unit Price]]</f>
        <v>291529.76</v>
      </c>
      <c r="Q185">
        <f>Table1[[#This Row],[Revenue]]-Table1[[#This Row],[COGS]]</f>
        <v>109472.12000000002</v>
      </c>
      <c r="R185" s="5">
        <f ca="1">DATE(YEAR(TODAY()),MONTH(Table1[[#This Row],[Order Date]]),DAY(Table1[[#This Row],[Order Date]]))</f>
        <v>45867</v>
      </c>
      <c r="S185" s="6">
        <f>MONTH(Table1[[#This Row],[Ship Date]])</f>
        <v>8</v>
      </c>
    </row>
    <row r="186" spans="1:19" x14ac:dyDescent="0.3">
      <c r="A186" s="3" t="s">
        <v>33</v>
      </c>
      <c r="B186" s="3" t="s">
        <v>102</v>
      </c>
      <c r="C186" s="3" t="s">
        <v>50</v>
      </c>
      <c r="D186" s="3" t="s">
        <v>27</v>
      </c>
      <c r="E186" s="3" t="s">
        <v>32</v>
      </c>
      <c r="F186" s="4">
        <v>42096</v>
      </c>
      <c r="G186" s="3">
        <v>791824424</v>
      </c>
      <c r="H186" s="4">
        <v>42122</v>
      </c>
      <c r="I186" s="3">
        <v>7298</v>
      </c>
      <c r="J186" s="3">
        <v>81.73</v>
      </c>
      <c r="K186" s="3">
        <v>56.67</v>
      </c>
      <c r="L186" t="str">
        <f>TEXT(Table1[[#This Row],[Order Date]],"mmm")</f>
        <v>Apr</v>
      </c>
      <c r="M186" t="str">
        <f>TEXT(Table1[[#This Row],[Order Date]],"yyyy")</f>
        <v>2015</v>
      </c>
      <c r="N186" t="str">
        <f>"Q"&amp;ROUNDUP(MONTH(Table1[[#This Row],[Order Date]])/3,0)</f>
        <v>Q2</v>
      </c>
      <c r="O186">
        <f>Table1[[#This Row],[Units Sold]]*Table1[[#This Row],[Unit Cost]]</f>
        <v>413577.66000000003</v>
      </c>
      <c r="P186">
        <f>Table1[[#This Row],[Units Sold]]*Table1[[#This Row],[Unit Price]]</f>
        <v>596465.54</v>
      </c>
      <c r="Q186">
        <f>Table1[[#This Row],[Revenue]]-Table1[[#This Row],[COGS]]</f>
        <v>182887.88</v>
      </c>
      <c r="R186" s="5">
        <f ca="1">DATE(YEAR(TODAY()),MONTH(Table1[[#This Row],[Order Date]]),DAY(Table1[[#This Row],[Order Date]]))</f>
        <v>45749</v>
      </c>
      <c r="S186" s="6">
        <f>MONTH(Table1[[#This Row],[Ship Date]])</f>
        <v>4</v>
      </c>
    </row>
    <row r="187" spans="1:19" x14ac:dyDescent="0.3">
      <c r="A187" s="7" t="s">
        <v>33</v>
      </c>
      <c r="B187" s="7" t="s">
        <v>163</v>
      </c>
      <c r="C187" s="7" t="s">
        <v>47</v>
      </c>
      <c r="D187" s="7" t="s">
        <v>27</v>
      </c>
      <c r="E187" s="7" t="s">
        <v>23</v>
      </c>
      <c r="F187" s="8">
        <v>41983</v>
      </c>
      <c r="G187" s="7">
        <v>518038690</v>
      </c>
      <c r="H187" s="8">
        <v>41994</v>
      </c>
      <c r="I187" s="7">
        <v>8015</v>
      </c>
      <c r="J187" s="7">
        <v>152.58000000000001</v>
      </c>
      <c r="K187" s="7">
        <v>97.44</v>
      </c>
      <c r="L187" t="str">
        <f>TEXT(Table1[[#This Row],[Order Date]],"mmm")</f>
        <v>Dec</v>
      </c>
      <c r="M187" t="str">
        <f>TEXT(Table1[[#This Row],[Order Date]],"yyyy")</f>
        <v>2014</v>
      </c>
      <c r="N187" t="str">
        <f>"Q"&amp;ROUNDUP(MONTH(Table1[[#This Row],[Order Date]])/3,0)</f>
        <v>Q4</v>
      </c>
      <c r="O187">
        <f>Table1[[#This Row],[Units Sold]]*Table1[[#This Row],[Unit Cost]]</f>
        <v>780981.6</v>
      </c>
      <c r="P187">
        <f>Table1[[#This Row],[Units Sold]]*Table1[[#This Row],[Unit Price]]</f>
        <v>1222928.7000000002</v>
      </c>
      <c r="Q187">
        <f>Table1[[#This Row],[Revenue]]-Table1[[#This Row],[COGS]]</f>
        <v>441947.10000000021</v>
      </c>
      <c r="R187" s="5">
        <f ca="1">DATE(YEAR(TODAY()),MONTH(Table1[[#This Row],[Order Date]]),DAY(Table1[[#This Row],[Order Date]]))</f>
        <v>46001</v>
      </c>
      <c r="S187" s="6">
        <f>MONTH(Table1[[#This Row],[Ship Date]])</f>
        <v>12</v>
      </c>
    </row>
    <row r="188" spans="1:19" x14ac:dyDescent="0.3">
      <c r="A188" s="3" t="s">
        <v>24</v>
      </c>
      <c r="B188" s="3" t="s">
        <v>164</v>
      </c>
      <c r="C188" s="3" t="s">
        <v>35</v>
      </c>
      <c r="D188" s="3" t="s">
        <v>22</v>
      </c>
      <c r="E188" s="3" t="s">
        <v>23</v>
      </c>
      <c r="F188" s="4">
        <v>42010</v>
      </c>
      <c r="G188" s="3">
        <v>346164882</v>
      </c>
      <c r="H188" s="4">
        <v>42049</v>
      </c>
      <c r="I188" s="3">
        <v>6736</v>
      </c>
      <c r="J188" s="3">
        <v>47.45</v>
      </c>
      <c r="K188" s="3">
        <v>31.79</v>
      </c>
      <c r="L188" t="str">
        <f>TEXT(Table1[[#This Row],[Order Date]],"mmm")</f>
        <v>Jan</v>
      </c>
      <c r="M188" t="str">
        <f>TEXT(Table1[[#This Row],[Order Date]],"yyyy")</f>
        <v>2015</v>
      </c>
      <c r="N188" t="str">
        <f>"Q"&amp;ROUNDUP(MONTH(Table1[[#This Row],[Order Date]])/3,0)</f>
        <v>Q1</v>
      </c>
      <c r="O188">
        <f>Table1[[#This Row],[Units Sold]]*Table1[[#This Row],[Unit Cost]]</f>
        <v>214137.44</v>
      </c>
      <c r="P188">
        <f>Table1[[#This Row],[Units Sold]]*Table1[[#This Row],[Unit Price]]</f>
        <v>319623.2</v>
      </c>
      <c r="Q188">
        <f>Table1[[#This Row],[Revenue]]-Table1[[#This Row],[COGS]]</f>
        <v>105485.76000000001</v>
      </c>
      <c r="R188" s="5">
        <f ca="1">DATE(YEAR(TODAY()),MONTH(Table1[[#This Row],[Order Date]]),DAY(Table1[[#This Row],[Order Date]]))</f>
        <v>45663</v>
      </c>
      <c r="S188" s="6">
        <f>MONTH(Table1[[#This Row],[Ship Date]])</f>
        <v>2</v>
      </c>
    </row>
    <row r="189" spans="1:19" x14ac:dyDescent="0.3">
      <c r="A189" s="7" t="s">
        <v>33</v>
      </c>
      <c r="B189" s="7" t="s">
        <v>96</v>
      </c>
      <c r="C189" s="7" t="s">
        <v>26</v>
      </c>
      <c r="D189" s="7" t="s">
        <v>27</v>
      </c>
      <c r="E189" s="7" t="s">
        <v>48</v>
      </c>
      <c r="F189" s="8">
        <v>41763</v>
      </c>
      <c r="G189" s="7">
        <v>230939328</v>
      </c>
      <c r="H189" s="8">
        <v>41806</v>
      </c>
      <c r="I189" s="7">
        <v>8934</v>
      </c>
      <c r="J189" s="7">
        <v>109.28</v>
      </c>
      <c r="K189" s="7">
        <v>35.840000000000003</v>
      </c>
      <c r="L189" t="str">
        <f>TEXT(Table1[[#This Row],[Order Date]],"mmm")</f>
        <v>May</v>
      </c>
      <c r="M189" t="str">
        <f>TEXT(Table1[[#This Row],[Order Date]],"yyyy")</f>
        <v>2014</v>
      </c>
      <c r="N189" t="str">
        <f>"Q"&amp;ROUNDUP(MONTH(Table1[[#This Row],[Order Date]])/3,0)</f>
        <v>Q2</v>
      </c>
      <c r="O189">
        <f>Table1[[#This Row],[Units Sold]]*Table1[[#This Row],[Unit Cost]]</f>
        <v>320194.56000000006</v>
      </c>
      <c r="P189">
        <f>Table1[[#This Row],[Units Sold]]*Table1[[#This Row],[Unit Price]]</f>
        <v>976307.52</v>
      </c>
      <c r="Q189">
        <f>Table1[[#This Row],[Revenue]]-Table1[[#This Row],[COGS]]</f>
        <v>656112.96</v>
      </c>
      <c r="R189" s="5">
        <f ca="1">DATE(YEAR(TODAY()),MONTH(Table1[[#This Row],[Order Date]]),DAY(Table1[[#This Row],[Order Date]]))</f>
        <v>45781</v>
      </c>
      <c r="S189" s="6">
        <f>MONTH(Table1[[#This Row],[Ship Date]])</f>
        <v>6</v>
      </c>
    </row>
    <row r="190" spans="1:19" x14ac:dyDescent="0.3">
      <c r="A190" s="3" t="s">
        <v>28</v>
      </c>
      <c r="B190" s="3" t="s">
        <v>29</v>
      </c>
      <c r="C190" s="3" t="s">
        <v>42</v>
      </c>
      <c r="D190" s="3" t="s">
        <v>22</v>
      </c>
      <c r="E190" s="3" t="s">
        <v>48</v>
      </c>
      <c r="F190" s="4">
        <v>42599</v>
      </c>
      <c r="G190" s="3">
        <v>197410857</v>
      </c>
      <c r="H190" s="4">
        <v>42642</v>
      </c>
      <c r="I190" s="3">
        <v>7114</v>
      </c>
      <c r="J190" s="3">
        <v>651.21</v>
      </c>
      <c r="K190" s="3">
        <v>524.96</v>
      </c>
      <c r="L190" t="str">
        <f>TEXT(Table1[[#This Row],[Order Date]],"mmm")</f>
        <v>Aug</v>
      </c>
      <c r="M190" t="str">
        <f>TEXT(Table1[[#This Row],[Order Date]],"yyyy")</f>
        <v>2016</v>
      </c>
      <c r="N190" t="str">
        <f>"Q"&amp;ROUNDUP(MONTH(Table1[[#This Row],[Order Date]])/3,0)</f>
        <v>Q3</v>
      </c>
      <c r="O190">
        <f>Table1[[#This Row],[Units Sold]]*Table1[[#This Row],[Unit Cost]]</f>
        <v>3734565.4400000004</v>
      </c>
      <c r="P190">
        <f>Table1[[#This Row],[Units Sold]]*Table1[[#This Row],[Unit Price]]</f>
        <v>4632707.9400000004</v>
      </c>
      <c r="Q190">
        <f>Table1[[#This Row],[Revenue]]-Table1[[#This Row],[COGS]]</f>
        <v>898142.5</v>
      </c>
      <c r="R190" s="5">
        <f ca="1">DATE(YEAR(TODAY()),MONTH(Table1[[#This Row],[Order Date]]),DAY(Table1[[#This Row],[Order Date]]))</f>
        <v>45886</v>
      </c>
      <c r="S190" s="6">
        <f>MONTH(Table1[[#This Row],[Ship Date]])</f>
        <v>9</v>
      </c>
    </row>
    <row r="191" spans="1:19" x14ac:dyDescent="0.3">
      <c r="A191" s="7" t="s">
        <v>87</v>
      </c>
      <c r="B191" s="7" t="s">
        <v>126</v>
      </c>
      <c r="C191" s="7" t="s">
        <v>59</v>
      </c>
      <c r="D191" s="7" t="s">
        <v>22</v>
      </c>
      <c r="E191" s="7" t="s">
        <v>48</v>
      </c>
      <c r="F191" s="8">
        <v>40732</v>
      </c>
      <c r="G191" s="7">
        <v>790940797</v>
      </c>
      <c r="H191" s="8">
        <v>40756</v>
      </c>
      <c r="I191" s="7">
        <v>5813</v>
      </c>
      <c r="J191" s="7">
        <v>668.27</v>
      </c>
      <c r="K191" s="7">
        <v>502.54</v>
      </c>
      <c r="L191" t="str">
        <f>TEXT(Table1[[#This Row],[Order Date]],"mmm")</f>
        <v>Jul</v>
      </c>
      <c r="M191" t="str">
        <f>TEXT(Table1[[#This Row],[Order Date]],"yyyy")</f>
        <v>2011</v>
      </c>
      <c r="N191" t="str">
        <f>"Q"&amp;ROUNDUP(MONTH(Table1[[#This Row],[Order Date]])/3,0)</f>
        <v>Q3</v>
      </c>
      <c r="O191">
        <f>Table1[[#This Row],[Units Sold]]*Table1[[#This Row],[Unit Cost]]</f>
        <v>2921265.02</v>
      </c>
      <c r="P191">
        <f>Table1[[#This Row],[Units Sold]]*Table1[[#This Row],[Unit Price]]</f>
        <v>3884653.51</v>
      </c>
      <c r="Q191">
        <f>Table1[[#This Row],[Revenue]]-Table1[[#This Row],[COGS]]</f>
        <v>963388.48999999976</v>
      </c>
      <c r="R191" s="5">
        <f ca="1">DATE(YEAR(TODAY()),MONTH(Table1[[#This Row],[Order Date]]),DAY(Table1[[#This Row],[Order Date]]))</f>
        <v>45846</v>
      </c>
      <c r="S191" s="6">
        <f>MONTH(Table1[[#This Row],[Ship Date]])</f>
        <v>8</v>
      </c>
    </row>
    <row r="192" spans="1:19" x14ac:dyDescent="0.3">
      <c r="A192" s="3" t="s">
        <v>33</v>
      </c>
      <c r="B192" s="3" t="s">
        <v>165</v>
      </c>
      <c r="C192" s="3" t="s">
        <v>42</v>
      </c>
      <c r="D192" s="3" t="s">
        <v>27</v>
      </c>
      <c r="E192" s="3" t="s">
        <v>48</v>
      </c>
      <c r="F192" s="4">
        <v>42448</v>
      </c>
      <c r="G192" s="3">
        <v>827202975</v>
      </c>
      <c r="H192" s="4">
        <v>42455</v>
      </c>
      <c r="I192" s="3">
        <v>6598</v>
      </c>
      <c r="J192" s="3">
        <v>651.21</v>
      </c>
      <c r="K192" s="3">
        <v>524.96</v>
      </c>
      <c r="L192" t="str">
        <f>TEXT(Table1[[#This Row],[Order Date]],"mmm")</f>
        <v>Mar</v>
      </c>
      <c r="M192" t="str">
        <f>TEXT(Table1[[#This Row],[Order Date]],"yyyy")</f>
        <v>2016</v>
      </c>
      <c r="N192" t="str">
        <f>"Q"&amp;ROUNDUP(MONTH(Table1[[#This Row],[Order Date]])/3,0)</f>
        <v>Q1</v>
      </c>
      <c r="O192">
        <f>Table1[[#This Row],[Units Sold]]*Table1[[#This Row],[Unit Cost]]</f>
        <v>3463686.08</v>
      </c>
      <c r="P192">
        <f>Table1[[#This Row],[Units Sold]]*Table1[[#This Row],[Unit Price]]</f>
        <v>4296683.58</v>
      </c>
      <c r="Q192">
        <f>Table1[[#This Row],[Revenue]]-Table1[[#This Row],[COGS]]</f>
        <v>832997.5</v>
      </c>
      <c r="R192" s="5">
        <f ca="1">DATE(YEAR(TODAY()),MONTH(Table1[[#This Row],[Order Date]]),DAY(Table1[[#This Row],[Order Date]]))</f>
        <v>45735</v>
      </c>
      <c r="S192" s="6">
        <f>MONTH(Table1[[#This Row],[Ship Date]])</f>
        <v>3</v>
      </c>
    </row>
    <row r="193" spans="1:19" x14ac:dyDescent="0.3">
      <c r="A193" s="7" t="s">
        <v>24</v>
      </c>
      <c r="B193" s="7" t="s">
        <v>77</v>
      </c>
      <c r="C193" s="7" t="s">
        <v>21</v>
      </c>
      <c r="D193" s="7" t="s">
        <v>27</v>
      </c>
      <c r="E193" s="7" t="s">
        <v>32</v>
      </c>
      <c r="F193" s="8">
        <v>40588</v>
      </c>
      <c r="G193" s="7">
        <v>542183721</v>
      </c>
      <c r="H193" s="8">
        <v>40618</v>
      </c>
      <c r="I193" s="7">
        <v>3066</v>
      </c>
      <c r="J193" s="7">
        <v>9.33</v>
      </c>
      <c r="K193" s="7">
        <v>6.92</v>
      </c>
      <c r="L193" t="str">
        <f>TEXT(Table1[[#This Row],[Order Date]],"mmm")</f>
        <v>Feb</v>
      </c>
      <c r="M193" t="str">
        <f>TEXT(Table1[[#This Row],[Order Date]],"yyyy")</f>
        <v>2011</v>
      </c>
      <c r="N193" t="str">
        <f>"Q"&amp;ROUNDUP(MONTH(Table1[[#This Row],[Order Date]])/3,0)</f>
        <v>Q1</v>
      </c>
      <c r="O193">
        <f>Table1[[#This Row],[Units Sold]]*Table1[[#This Row],[Unit Cost]]</f>
        <v>21216.720000000001</v>
      </c>
      <c r="P193">
        <f>Table1[[#This Row],[Units Sold]]*Table1[[#This Row],[Unit Price]]</f>
        <v>28605.78</v>
      </c>
      <c r="Q193">
        <f>Table1[[#This Row],[Revenue]]-Table1[[#This Row],[COGS]]</f>
        <v>7389.0599999999977</v>
      </c>
      <c r="R193" s="5">
        <f ca="1">DATE(YEAR(TODAY()),MONTH(Table1[[#This Row],[Order Date]]),DAY(Table1[[#This Row],[Order Date]]))</f>
        <v>45702</v>
      </c>
      <c r="S193" s="6">
        <f>MONTH(Table1[[#This Row],[Ship Date]])</f>
        <v>3</v>
      </c>
    </row>
    <row r="194" spans="1:19" x14ac:dyDescent="0.3">
      <c r="A194" s="3" t="s">
        <v>19</v>
      </c>
      <c r="B194" s="3" t="s">
        <v>131</v>
      </c>
      <c r="C194" s="3" t="s">
        <v>64</v>
      </c>
      <c r="D194" s="3" t="s">
        <v>27</v>
      </c>
      <c r="E194" s="3" t="s">
        <v>32</v>
      </c>
      <c r="F194" s="4">
        <v>40833</v>
      </c>
      <c r="G194" s="3">
        <v>242181861</v>
      </c>
      <c r="H194" s="4">
        <v>40848</v>
      </c>
      <c r="I194" s="3">
        <v>5849</v>
      </c>
      <c r="J194" s="3">
        <v>255.28</v>
      </c>
      <c r="K194" s="3">
        <v>159.41999999999999</v>
      </c>
      <c r="L194" t="str">
        <f>TEXT(Table1[[#This Row],[Order Date]],"mmm")</f>
        <v>Oct</v>
      </c>
      <c r="M194" t="str">
        <f>TEXT(Table1[[#This Row],[Order Date]],"yyyy")</f>
        <v>2011</v>
      </c>
      <c r="N194" t="str">
        <f>"Q"&amp;ROUNDUP(MONTH(Table1[[#This Row],[Order Date]])/3,0)</f>
        <v>Q4</v>
      </c>
      <c r="O194">
        <f>Table1[[#This Row],[Units Sold]]*Table1[[#This Row],[Unit Cost]]</f>
        <v>932447.58</v>
      </c>
      <c r="P194">
        <f>Table1[[#This Row],[Units Sold]]*Table1[[#This Row],[Unit Price]]</f>
        <v>1493132.72</v>
      </c>
      <c r="Q194">
        <f>Table1[[#This Row],[Revenue]]-Table1[[#This Row],[COGS]]</f>
        <v>560685.14</v>
      </c>
      <c r="R194" s="5">
        <f ca="1">DATE(YEAR(TODAY()),MONTH(Table1[[#This Row],[Order Date]]),DAY(Table1[[#This Row],[Order Date]]))</f>
        <v>45947</v>
      </c>
      <c r="S194" s="6">
        <f>MONTH(Table1[[#This Row],[Ship Date]])</f>
        <v>11</v>
      </c>
    </row>
    <row r="195" spans="1:19" x14ac:dyDescent="0.3">
      <c r="A195" s="7" t="s">
        <v>33</v>
      </c>
      <c r="B195" s="7" t="s">
        <v>165</v>
      </c>
      <c r="C195" s="7" t="s">
        <v>35</v>
      </c>
      <c r="D195" s="7" t="s">
        <v>27</v>
      </c>
      <c r="E195" s="7" t="s">
        <v>36</v>
      </c>
      <c r="F195" s="8">
        <v>40952</v>
      </c>
      <c r="G195" s="7">
        <v>753808724</v>
      </c>
      <c r="H195" s="8">
        <v>40952</v>
      </c>
      <c r="I195" s="7">
        <v>7608</v>
      </c>
      <c r="J195" s="7">
        <v>47.45</v>
      </c>
      <c r="K195" s="7">
        <v>31.79</v>
      </c>
      <c r="L195" t="str">
        <f>TEXT(Table1[[#This Row],[Order Date]],"mmm")</f>
        <v>Feb</v>
      </c>
      <c r="M195" t="str">
        <f>TEXT(Table1[[#This Row],[Order Date]],"yyyy")</f>
        <v>2012</v>
      </c>
      <c r="N195" t="str">
        <f>"Q"&amp;ROUNDUP(MONTH(Table1[[#This Row],[Order Date]])/3,0)</f>
        <v>Q1</v>
      </c>
      <c r="O195">
        <f>Table1[[#This Row],[Units Sold]]*Table1[[#This Row],[Unit Cost]]</f>
        <v>241858.32</v>
      </c>
      <c r="P195">
        <f>Table1[[#This Row],[Units Sold]]*Table1[[#This Row],[Unit Price]]</f>
        <v>360999.60000000003</v>
      </c>
      <c r="Q195">
        <f>Table1[[#This Row],[Revenue]]-Table1[[#This Row],[COGS]]</f>
        <v>119141.28000000003</v>
      </c>
      <c r="R195" s="5">
        <f ca="1">DATE(YEAR(TODAY()),MONTH(Table1[[#This Row],[Order Date]]),DAY(Table1[[#This Row],[Order Date]]))</f>
        <v>45701</v>
      </c>
      <c r="S195" s="6">
        <f>MONTH(Table1[[#This Row],[Ship Date]])</f>
        <v>2</v>
      </c>
    </row>
    <row r="196" spans="1:19" x14ac:dyDescent="0.3">
      <c r="A196" s="3" t="s">
        <v>33</v>
      </c>
      <c r="B196" s="3" t="s">
        <v>166</v>
      </c>
      <c r="C196" s="3" t="s">
        <v>47</v>
      </c>
      <c r="D196" s="3" t="s">
        <v>22</v>
      </c>
      <c r="E196" s="3" t="s">
        <v>36</v>
      </c>
      <c r="F196" s="4">
        <v>40488</v>
      </c>
      <c r="G196" s="3">
        <v>273988139</v>
      </c>
      <c r="H196" s="4">
        <v>40498</v>
      </c>
      <c r="I196" s="3">
        <v>8034</v>
      </c>
      <c r="J196" s="3">
        <v>152.58000000000001</v>
      </c>
      <c r="K196" s="3">
        <v>97.44</v>
      </c>
      <c r="L196" t="str">
        <f>TEXT(Table1[[#This Row],[Order Date]],"mmm")</f>
        <v>Nov</v>
      </c>
      <c r="M196" t="str">
        <f>TEXT(Table1[[#This Row],[Order Date]],"yyyy")</f>
        <v>2010</v>
      </c>
      <c r="N196" t="str">
        <f>"Q"&amp;ROUNDUP(MONTH(Table1[[#This Row],[Order Date]])/3,0)</f>
        <v>Q4</v>
      </c>
      <c r="O196">
        <f>Table1[[#This Row],[Units Sold]]*Table1[[#This Row],[Unit Cost]]</f>
        <v>782832.96</v>
      </c>
      <c r="P196">
        <f>Table1[[#This Row],[Units Sold]]*Table1[[#This Row],[Unit Price]]</f>
        <v>1225827.7200000002</v>
      </c>
      <c r="Q196">
        <f>Table1[[#This Row],[Revenue]]-Table1[[#This Row],[COGS]]</f>
        <v>442994.76000000024</v>
      </c>
      <c r="R196" s="5">
        <f ca="1">DATE(YEAR(TODAY()),MONTH(Table1[[#This Row],[Order Date]]),DAY(Table1[[#This Row],[Order Date]]))</f>
        <v>45967</v>
      </c>
      <c r="S196" s="6">
        <f>MONTH(Table1[[#This Row],[Ship Date]])</f>
        <v>11</v>
      </c>
    </row>
    <row r="197" spans="1:19" x14ac:dyDescent="0.3">
      <c r="A197" s="7" t="s">
        <v>19</v>
      </c>
      <c r="B197" s="7" t="s">
        <v>167</v>
      </c>
      <c r="C197" s="7" t="s">
        <v>35</v>
      </c>
      <c r="D197" s="7" t="s">
        <v>27</v>
      </c>
      <c r="E197" s="7" t="s">
        <v>32</v>
      </c>
      <c r="F197" s="8">
        <v>42138</v>
      </c>
      <c r="G197" s="7">
        <v>219956433</v>
      </c>
      <c r="H197" s="8">
        <v>42173</v>
      </c>
      <c r="I197" s="7">
        <v>8851</v>
      </c>
      <c r="J197" s="7">
        <v>47.45</v>
      </c>
      <c r="K197" s="7">
        <v>31.79</v>
      </c>
      <c r="L197" t="str">
        <f>TEXT(Table1[[#This Row],[Order Date]],"mmm")</f>
        <v>May</v>
      </c>
      <c r="M197" t="str">
        <f>TEXT(Table1[[#This Row],[Order Date]],"yyyy")</f>
        <v>2015</v>
      </c>
      <c r="N197" t="str">
        <f>"Q"&amp;ROUNDUP(MONTH(Table1[[#This Row],[Order Date]])/3,0)</f>
        <v>Q2</v>
      </c>
      <c r="O197">
        <f>Table1[[#This Row],[Units Sold]]*Table1[[#This Row],[Unit Cost]]</f>
        <v>281373.28999999998</v>
      </c>
      <c r="P197">
        <f>Table1[[#This Row],[Units Sold]]*Table1[[#This Row],[Unit Price]]</f>
        <v>419979.95</v>
      </c>
      <c r="Q197">
        <f>Table1[[#This Row],[Revenue]]-Table1[[#This Row],[COGS]]</f>
        <v>138606.66000000003</v>
      </c>
      <c r="R197" s="5">
        <f ca="1">DATE(YEAR(TODAY()),MONTH(Table1[[#This Row],[Order Date]]),DAY(Table1[[#This Row],[Order Date]]))</f>
        <v>45791</v>
      </c>
      <c r="S197" s="6">
        <f>MONTH(Table1[[#This Row],[Ship Date]])</f>
        <v>6</v>
      </c>
    </row>
    <row r="198" spans="1:19" x14ac:dyDescent="0.3">
      <c r="A198" s="3" t="s">
        <v>33</v>
      </c>
      <c r="B198" s="3" t="s">
        <v>76</v>
      </c>
      <c r="C198" s="3" t="s">
        <v>50</v>
      </c>
      <c r="D198" s="3" t="s">
        <v>22</v>
      </c>
      <c r="E198" s="3" t="s">
        <v>36</v>
      </c>
      <c r="F198" s="4">
        <v>42072</v>
      </c>
      <c r="G198" s="3">
        <v>279262435</v>
      </c>
      <c r="H198" s="4">
        <v>42073</v>
      </c>
      <c r="I198" s="3">
        <v>8815</v>
      </c>
      <c r="J198" s="3">
        <v>81.73</v>
      </c>
      <c r="K198" s="3">
        <v>56.67</v>
      </c>
      <c r="L198" t="str">
        <f>TEXT(Table1[[#This Row],[Order Date]],"mmm")</f>
        <v>Mar</v>
      </c>
      <c r="M198" t="str">
        <f>TEXT(Table1[[#This Row],[Order Date]],"yyyy")</f>
        <v>2015</v>
      </c>
      <c r="N198" t="str">
        <f>"Q"&amp;ROUNDUP(MONTH(Table1[[#This Row],[Order Date]])/3,0)</f>
        <v>Q1</v>
      </c>
      <c r="O198">
        <f>Table1[[#This Row],[Units Sold]]*Table1[[#This Row],[Unit Cost]]</f>
        <v>499546.05</v>
      </c>
      <c r="P198">
        <f>Table1[[#This Row],[Units Sold]]*Table1[[#This Row],[Unit Price]]</f>
        <v>720449.95000000007</v>
      </c>
      <c r="Q198">
        <f>Table1[[#This Row],[Revenue]]-Table1[[#This Row],[COGS]]</f>
        <v>220903.90000000008</v>
      </c>
      <c r="R198" s="5">
        <f ca="1">DATE(YEAR(TODAY()),MONTH(Table1[[#This Row],[Order Date]]),DAY(Table1[[#This Row],[Order Date]]))</f>
        <v>45725</v>
      </c>
      <c r="S198" s="6">
        <f>MONTH(Table1[[#This Row],[Ship Date]])</f>
        <v>3</v>
      </c>
    </row>
    <row r="199" spans="1:19" x14ac:dyDescent="0.3">
      <c r="A199" s="7" t="s">
        <v>37</v>
      </c>
      <c r="B199" s="7" t="s">
        <v>168</v>
      </c>
      <c r="C199" s="7" t="s">
        <v>35</v>
      </c>
      <c r="D199" s="7" t="s">
        <v>22</v>
      </c>
      <c r="E199" s="7" t="s">
        <v>36</v>
      </c>
      <c r="F199" s="8">
        <v>42383</v>
      </c>
      <c r="G199" s="7">
        <v>659767472</v>
      </c>
      <c r="H199" s="8">
        <v>42432</v>
      </c>
      <c r="I199" s="7">
        <v>8711</v>
      </c>
      <c r="J199" s="7">
        <v>47.45</v>
      </c>
      <c r="K199" s="7">
        <v>31.79</v>
      </c>
      <c r="L199" t="str">
        <f>TEXT(Table1[[#This Row],[Order Date]],"mmm")</f>
        <v>Jan</v>
      </c>
      <c r="M199" t="str">
        <f>TEXT(Table1[[#This Row],[Order Date]],"yyyy")</f>
        <v>2016</v>
      </c>
      <c r="N199" t="str">
        <f>"Q"&amp;ROUNDUP(MONTH(Table1[[#This Row],[Order Date]])/3,0)</f>
        <v>Q1</v>
      </c>
      <c r="O199">
        <f>Table1[[#This Row],[Units Sold]]*Table1[[#This Row],[Unit Cost]]</f>
        <v>276922.69</v>
      </c>
      <c r="P199">
        <f>Table1[[#This Row],[Units Sold]]*Table1[[#This Row],[Unit Price]]</f>
        <v>413336.95</v>
      </c>
      <c r="Q199">
        <f>Table1[[#This Row],[Revenue]]-Table1[[#This Row],[COGS]]</f>
        <v>136414.26</v>
      </c>
      <c r="R199" s="5">
        <f ca="1">DATE(YEAR(TODAY()),MONTH(Table1[[#This Row],[Order Date]]),DAY(Table1[[#This Row],[Order Date]]))</f>
        <v>45671</v>
      </c>
      <c r="S199" s="6">
        <f>MONTH(Table1[[#This Row],[Ship Date]])</f>
        <v>3</v>
      </c>
    </row>
    <row r="200" spans="1:19" x14ac:dyDescent="0.3">
      <c r="A200" s="3" t="s">
        <v>37</v>
      </c>
      <c r="B200" s="3" t="s">
        <v>168</v>
      </c>
      <c r="C200" s="3" t="s">
        <v>42</v>
      </c>
      <c r="D200" s="3" t="s">
        <v>22</v>
      </c>
      <c r="E200" s="3" t="s">
        <v>36</v>
      </c>
      <c r="F200" s="4">
        <v>41403</v>
      </c>
      <c r="G200" s="3">
        <v>739645373</v>
      </c>
      <c r="H200" s="4">
        <v>41409</v>
      </c>
      <c r="I200" s="3">
        <v>6357</v>
      </c>
      <c r="J200" s="3">
        <v>651.21</v>
      </c>
      <c r="K200" s="3">
        <v>524.96</v>
      </c>
      <c r="L200" t="str">
        <f>TEXT(Table1[[#This Row],[Order Date]],"mmm")</f>
        <v>May</v>
      </c>
      <c r="M200" t="str">
        <f>TEXT(Table1[[#This Row],[Order Date]],"yyyy")</f>
        <v>2013</v>
      </c>
      <c r="N200" t="str">
        <f>"Q"&amp;ROUNDUP(MONTH(Table1[[#This Row],[Order Date]])/3,0)</f>
        <v>Q2</v>
      </c>
      <c r="O200">
        <f>Table1[[#This Row],[Units Sold]]*Table1[[#This Row],[Unit Cost]]</f>
        <v>3337170.72</v>
      </c>
      <c r="P200">
        <f>Table1[[#This Row],[Units Sold]]*Table1[[#This Row],[Unit Price]]</f>
        <v>4139741.97</v>
      </c>
      <c r="Q200">
        <f>Table1[[#This Row],[Revenue]]-Table1[[#This Row],[COGS]]</f>
        <v>802571.25</v>
      </c>
      <c r="R200" s="5">
        <f ca="1">DATE(YEAR(TODAY()),MONTH(Table1[[#This Row],[Order Date]]),DAY(Table1[[#This Row],[Order Date]]))</f>
        <v>45786</v>
      </c>
      <c r="S200" s="6">
        <f>MONTH(Table1[[#This Row],[Ship Date]])</f>
        <v>5</v>
      </c>
    </row>
    <row r="201" spans="1:19" x14ac:dyDescent="0.3">
      <c r="A201" s="7" t="s">
        <v>33</v>
      </c>
      <c r="B201" s="7" t="s">
        <v>102</v>
      </c>
      <c r="C201" s="7" t="s">
        <v>47</v>
      </c>
      <c r="D201" s="7" t="s">
        <v>27</v>
      </c>
      <c r="E201" s="7" t="s">
        <v>32</v>
      </c>
      <c r="F201" s="8">
        <v>40619</v>
      </c>
      <c r="G201" s="7">
        <v>417382466</v>
      </c>
      <c r="H201" s="8">
        <v>40635</v>
      </c>
      <c r="I201" s="7">
        <v>1602</v>
      </c>
      <c r="J201" s="7">
        <v>152.58000000000001</v>
      </c>
      <c r="K201" s="7">
        <v>97.44</v>
      </c>
      <c r="L201" t="str">
        <f>TEXT(Table1[[#This Row],[Order Date]],"mmm")</f>
        <v>Mar</v>
      </c>
      <c r="M201" t="str">
        <f>TEXT(Table1[[#This Row],[Order Date]],"yyyy")</f>
        <v>2011</v>
      </c>
      <c r="N201" t="str">
        <f>"Q"&amp;ROUNDUP(MONTH(Table1[[#This Row],[Order Date]])/3,0)</f>
        <v>Q1</v>
      </c>
      <c r="O201">
        <f>Table1[[#This Row],[Units Sold]]*Table1[[#This Row],[Unit Cost]]</f>
        <v>156098.88</v>
      </c>
      <c r="P201">
        <f>Table1[[#This Row],[Units Sold]]*Table1[[#This Row],[Unit Price]]</f>
        <v>244433.16000000003</v>
      </c>
      <c r="Q201">
        <f>Table1[[#This Row],[Revenue]]-Table1[[#This Row],[COGS]]</f>
        <v>88334.280000000028</v>
      </c>
      <c r="R201" s="5">
        <f ca="1">DATE(YEAR(TODAY()),MONTH(Table1[[#This Row],[Order Date]]),DAY(Table1[[#This Row],[Order Date]]))</f>
        <v>45733</v>
      </c>
      <c r="S201" s="6">
        <f>MONTH(Table1[[#This Row],[Ship Date]])</f>
        <v>4</v>
      </c>
    </row>
    <row r="202" spans="1:19" x14ac:dyDescent="0.3">
      <c r="A202" s="3" t="s">
        <v>37</v>
      </c>
      <c r="B202" s="3" t="s">
        <v>169</v>
      </c>
      <c r="C202" s="3" t="s">
        <v>61</v>
      </c>
      <c r="D202" s="3" t="s">
        <v>22</v>
      </c>
      <c r="E202" s="3" t="s">
        <v>36</v>
      </c>
      <c r="F202" s="4">
        <v>40524</v>
      </c>
      <c r="G202" s="3">
        <v>561777579</v>
      </c>
      <c r="H202" s="4">
        <v>40533</v>
      </c>
      <c r="I202" s="3">
        <v>1325</v>
      </c>
      <c r="J202" s="3">
        <v>154.06</v>
      </c>
      <c r="K202" s="3">
        <v>90.93</v>
      </c>
      <c r="L202" t="str">
        <f>TEXT(Table1[[#This Row],[Order Date]],"mmm")</f>
        <v>Dec</v>
      </c>
      <c r="M202" t="str">
        <f>TEXT(Table1[[#This Row],[Order Date]],"yyyy")</f>
        <v>2010</v>
      </c>
      <c r="N202" t="str">
        <f>"Q"&amp;ROUNDUP(MONTH(Table1[[#This Row],[Order Date]])/3,0)</f>
        <v>Q4</v>
      </c>
      <c r="O202">
        <f>Table1[[#This Row],[Units Sold]]*Table1[[#This Row],[Unit Cost]]</f>
        <v>120482.25000000001</v>
      </c>
      <c r="P202">
        <f>Table1[[#This Row],[Units Sold]]*Table1[[#This Row],[Unit Price]]</f>
        <v>204129.5</v>
      </c>
      <c r="Q202">
        <f>Table1[[#This Row],[Revenue]]-Table1[[#This Row],[COGS]]</f>
        <v>83647.249999999985</v>
      </c>
      <c r="R202" s="5">
        <f ca="1">DATE(YEAR(TODAY()),MONTH(Table1[[#This Row],[Order Date]]),DAY(Table1[[#This Row],[Order Date]]))</f>
        <v>46003</v>
      </c>
      <c r="S202" s="6">
        <f>MONTH(Table1[[#This Row],[Ship Date]])</f>
        <v>12</v>
      </c>
    </row>
    <row r="203" spans="1:19" x14ac:dyDescent="0.3">
      <c r="A203" s="7" t="s">
        <v>37</v>
      </c>
      <c r="B203" s="7" t="s">
        <v>38</v>
      </c>
      <c r="C203" s="7" t="s">
        <v>47</v>
      </c>
      <c r="D203" s="7" t="s">
        <v>27</v>
      </c>
      <c r="E203" s="7" t="s">
        <v>48</v>
      </c>
      <c r="F203" s="8">
        <v>41999</v>
      </c>
      <c r="G203" s="7">
        <v>761942040</v>
      </c>
      <c r="H203" s="8">
        <v>42026</v>
      </c>
      <c r="I203" s="7">
        <v>4437</v>
      </c>
      <c r="J203" s="7">
        <v>152.58000000000001</v>
      </c>
      <c r="K203" s="7">
        <v>97.44</v>
      </c>
      <c r="L203" t="str">
        <f>TEXT(Table1[[#This Row],[Order Date]],"mmm")</f>
        <v>Dec</v>
      </c>
      <c r="M203" t="str">
        <f>TEXT(Table1[[#This Row],[Order Date]],"yyyy")</f>
        <v>2014</v>
      </c>
      <c r="N203" t="str">
        <f>"Q"&amp;ROUNDUP(MONTH(Table1[[#This Row],[Order Date]])/3,0)</f>
        <v>Q4</v>
      </c>
      <c r="O203">
        <f>Table1[[#This Row],[Units Sold]]*Table1[[#This Row],[Unit Cost]]</f>
        <v>432341.27999999997</v>
      </c>
      <c r="P203">
        <f>Table1[[#This Row],[Units Sold]]*Table1[[#This Row],[Unit Price]]</f>
        <v>676997.46000000008</v>
      </c>
      <c r="Q203">
        <f>Table1[[#This Row],[Revenue]]-Table1[[#This Row],[COGS]]</f>
        <v>244656.18000000011</v>
      </c>
      <c r="R203" s="5">
        <f ca="1">DATE(YEAR(TODAY()),MONTH(Table1[[#This Row],[Order Date]]),DAY(Table1[[#This Row],[Order Date]]))</f>
        <v>46017</v>
      </c>
      <c r="S203" s="6">
        <f>MONTH(Table1[[#This Row],[Ship Date]])</f>
        <v>1</v>
      </c>
    </row>
    <row r="204" spans="1:19" x14ac:dyDescent="0.3">
      <c r="A204" s="3" t="s">
        <v>33</v>
      </c>
      <c r="B204" s="3" t="s">
        <v>150</v>
      </c>
      <c r="C204" s="3" t="s">
        <v>21</v>
      </c>
      <c r="D204" s="3" t="s">
        <v>22</v>
      </c>
      <c r="E204" s="3" t="s">
        <v>23</v>
      </c>
      <c r="F204" s="4">
        <v>42168</v>
      </c>
      <c r="G204" s="3">
        <v>677299678</v>
      </c>
      <c r="H204" s="4">
        <v>42171</v>
      </c>
      <c r="I204" s="3">
        <v>6881</v>
      </c>
      <c r="J204" s="3">
        <v>9.33</v>
      </c>
      <c r="K204" s="3">
        <v>6.92</v>
      </c>
      <c r="L204" t="str">
        <f>TEXT(Table1[[#This Row],[Order Date]],"mmm")</f>
        <v>Jun</v>
      </c>
      <c r="M204" t="str">
        <f>TEXT(Table1[[#This Row],[Order Date]],"yyyy")</f>
        <v>2015</v>
      </c>
      <c r="N204" t="str">
        <f>"Q"&amp;ROUNDUP(MONTH(Table1[[#This Row],[Order Date]])/3,0)</f>
        <v>Q2</v>
      </c>
      <c r="O204">
        <f>Table1[[#This Row],[Units Sold]]*Table1[[#This Row],[Unit Cost]]</f>
        <v>47616.52</v>
      </c>
      <c r="P204">
        <f>Table1[[#This Row],[Units Sold]]*Table1[[#This Row],[Unit Price]]</f>
        <v>64199.73</v>
      </c>
      <c r="Q204">
        <f>Table1[[#This Row],[Revenue]]-Table1[[#This Row],[COGS]]</f>
        <v>16583.210000000006</v>
      </c>
      <c r="R204" s="5">
        <f ca="1">DATE(YEAR(TODAY()),MONTH(Table1[[#This Row],[Order Date]]),DAY(Table1[[#This Row],[Order Date]]))</f>
        <v>45821</v>
      </c>
      <c r="S204" s="6">
        <f>MONTH(Table1[[#This Row],[Ship Date]])</f>
        <v>6</v>
      </c>
    </row>
    <row r="205" spans="1:19" x14ac:dyDescent="0.3">
      <c r="A205" s="7" t="s">
        <v>19</v>
      </c>
      <c r="B205" s="7" t="s">
        <v>170</v>
      </c>
      <c r="C205" s="7" t="s">
        <v>21</v>
      </c>
      <c r="D205" s="7" t="s">
        <v>22</v>
      </c>
      <c r="E205" s="7" t="s">
        <v>48</v>
      </c>
      <c r="F205" s="8">
        <v>41305</v>
      </c>
      <c r="G205" s="7">
        <v>487586820</v>
      </c>
      <c r="H205" s="8">
        <v>41337</v>
      </c>
      <c r="I205" s="7">
        <v>6630</v>
      </c>
      <c r="J205" s="7">
        <v>9.33</v>
      </c>
      <c r="K205" s="7">
        <v>6.92</v>
      </c>
      <c r="L205" t="str">
        <f>TEXT(Table1[[#This Row],[Order Date]],"mmm")</f>
        <v>Jan</v>
      </c>
      <c r="M205" t="str">
        <f>TEXT(Table1[[#This Row],[Order Date]],"yyyy")</f>
        <v>2013</v>
      </c>
      <c r="N205" t="str">
        <f>"Q"&amp;ROUNDUP(MONTH(Table1[[#This Row],[Order Date]])/3,0)</f>
        <v>Q1</v>
      </c>
      <c r="O205">
        <f>Table1[[#This Row],[Units Sold]]*Table1[[#This Row],[Unit Cost]]</f>
        <v>45879.6</v>
      </c>
      <c r="P205">
        <f>Table1[[#This Row],[Units Sold]]*Table1[[#This Row],[Unit Price]]</f>
        <v>61857.9</v>
      </c>
      <c r="Q205">
        <f>Table1[[#This Row],[Revenue]]-Table1[[#This Row],[COGS]]</f>
        <v>15978.300000000003</v>
      </c>
      <c r="R205" s="5">
        <f ca="1">DATE(YEAR(TODAY()),MONTH(Table1[[#This Row],[Order Date]]),DAY(Table1[[#This Row],[Order Date]]))</f>
        <v>45688</v>
      </c>
      <c r="S205" s="6">
        <f>MONTH(Table1[[#This Row],[Ship Date]])</f>
        <v>3</v>
      </c>
    </row>
    <row r="206" spans="1:19" x14ac:dyDescent="0.3">
      <c r="A206" s="3" t="s">
        <v>33</v>
      </c>
      <c r="B206" s="3" t="s">
        <v>171</v>
      </c>
      <c r="C206" s="3" t="s">
        <v>59</v>
      </c>
      <c r="D206" s="3" t="s">
        <v>22</v>
      </c>
      <c r="E206" s="3" t="s">
        <v>32</v>
      </c>
      <c r="F206" s="4">
        <v>41461</v>
      </c>
      <c r="G206" s="3">
        <v>442852294</v>
      </c>
      <c r="H206" s="4">
        <v>41507</v>
      </c>
      <c r="I206" s="3">
        <v>8690</v>
      </c>
      <c r="J206" s="3">
        <v>668.27</v>
      </c>
      <c r="K206" s="3">
        <v>502.54</v>
      </c>
      <c r="L206" t="str">
        <f>TEXT(Table1[[#This Row],[Order Date]],"mmm")</f>
        <v>Jul</v>
      </c>
      <c r="M206" t="str">
        <f>TEXT(Table1[[#This Row],[Order Date]],"yyyy")</f>
        <v>2013</v>
      </c>
      <c r="N206" t="str">
        <f>"Q"&amp;ROUNDUP(MONTH(Table1[[#This Row],[Order Date]])/3,0)</f>
        <v>Q3</v>
      </c>
      <c r="O206">
        <f>Table1[[#This Row],[Units Sold]]*Table1[[#This Row],[Unit Cost]]</f>
        <v>4367072.6000000006</v>
      </c>
      <c r="P206">
        <f>Table1[[#This Row],[Units Sold]]*Table1[[#This Row],[Unit Price]]</f>
        <v>5807266.2999999998</v>
      </c>
      <c r="Q206">
        <f>Table1[[#This Row],[Revenue]]-Table1[[#This Row],[COGS]]</f>
        <v>1440193.6999999993</v>
      </c>
      <c r="R206" s="5">
        <f ca="1">DATE(YEAR(TODAY()),MONTH(Table1[[#This Row],[Order Date]]),DAY(Table1[[#This Row],[Order Date]]))</f>
        <v>45844</v>
      </c>
      <c r="S206" s="6">
        <f>MONTH(Table1[[#This Row],[Ship Date]])</f>
        <v>8</v>
      </c>
    </row>
    <row r="207" spans="1:19" x14ac:dyDescent="0.3">
      <c r="A207" s="7" t="s">
        <v>37</v>
      </c>
      <c r="B207" s="7" t="s">
        <v>81</v>
      </c>
      <c r="C207" s="7" t="s">
        <v>35</v>
      </c>
      <c r="D207" s="7" t="s">
        <v>27</v>
      </c>
      <c r="E207" s="7" t="s">
        <v>36</v>
      </c>
      <c r="F207" s="8">
        <v>42308</v>
      </c>
      <c r="G207" s="7">
        <v>413457429</v>
      </c>
      <c r="H207" s="8">
        <v>42351</v>
      </c>
      <c r="I207" s="7">
        <v>96</v>
      </c>
      <c r="J207" s="7">
        <v>47.45</v>
      </c>
      <c r="K207" s="7">
        <v>31.79</v>
      </c>
      <c r="L207" t="str">
        <f>TEXT(Table1[[#This Row],[Order Date]],"mmm")</f>
        <v>Oct</v>
      </c>
      <c r="M207" t="str">
        <f>TEXT(Table1[[#This Row],[Order Date]],"yyyy")</f>
        <v>2015</v>
      </c>
      <c r="N207" t="str">
        <f>"Q"&amp;ROUNDUP(MONTH(Table1[[#This Row],[Order Date]])/3,0)</f>
        <v>Q4</v>
      </c>
      <c r="O207">
        <f>Table1[[#This Row],[Units Sold]]*Table1[[#This Row],[Unit Cost]]</f>
        <v>3051.84</v>
      </c>
      <c r="P207">
        <f>Table1[[#This Row],[Units Sold]]*Table1[[#This Row],[Unit Price]]</f>
        <v>4555.2000000000007</v>
      </c>
      <c r="Q207">
        <f>Table1[[#This Row],[Revenue]]-Table1[[#This Row],[COGS]]</f>
        <v>1503.3600000000006</v>
      </c>
      <c r="R207" s="5">
        <f ca="1">DATE(YEAR(TODAY()),MONTH(Table1[[#This Row],[Order Date]]),DAY(Table1[[#This Row],[Order Date]]))</f>
        <v>45961</v>
      </c>
      <c r="S207" s="6">
        <f>MONTH(Table1[[#This Row],[Ship Date]])</f>
        <v>12</v>
      </c>
    </row>
    <row r="208" spans="1:19" x14ac:dyDescent="0.3">
      <c r="A208" s="3" t="s">
        <v>24</v>
      </c>
      <c r="B208" s="3" t="s">
        <v>83</v>
      </c>
      <c r="C208" s="3" t="s">
        <v>26</v>
      </c>
      <c r="D208" s="3" t="s">
        <v>27</v>
      </c>
      <c r="E208" s="3" t="s">
        <v>23</v>
      </c>
      <c r="F208" s="4">
        <v>42522</v>
      </c>
      <c r="G208" s="3">
        <v>340076053</v>
      </c>
      <c r="H208" s="4">
        <v>42529</v>
      </c>
      <c r="I208" s="3">
        <v>4916</v>
      </c>
      <c r="J208" s="3">
        <v>109.28</v>
      </c>
      <c r="K208" s="3">
        <v>35.840000000000003</v>
      </c>
      <c r="L208" t="str">
        <f>TEXT(Table1[[#This Row],[Order Date]],"mmm")</f>
        <v>Jun</v>
      </c>
      <c r="M208" t="str">
        <f>TEXT(Table1[[#This Row],[Order Date]],"yyyy")</f>
        <v>2016</v>
      </c>
      <c r="N208" t="str">
        <f>"Q"&amp;ROUNDUP(MONTH(Table1[[#This Row],[Order Date]])/3,0)</f>
        <v>Q2</v>
      </c>
      <c r="O208">
        <f>Table1[[#This Row],[Units Sold]]*Table1[[#This Row],[Unit Cost]]</f>
        <v>176189.44</v>
      </c>
      <c r="P208">
        <f>Table1[[#This Row],[Units Sold]]*Table1[[#This Row],[Unit Price]]</f>
        <v>537220.48</v>
      </c>
      <c r="Q208">
        <f>Table1[[#This Row],[Revenue]]-Table1[[#This Row],[COGS]]</f>
        <v>361031.04</v>
      </c>
      <c r="R208" s="5">
        <f ca="1">DATE(YEAR(TODAY()),MONTH(Table1[[#This Row],[Order Date]]),DAY(Table1[[#This Row],[Order Date]]))</f>
        <v>45809</v>
      </c>
      <c r="S208" s="6">
        <f>MONTH(Table1[[#This Row],[Ship Date]])</f>
        <v>6</v>
      </c>
    </row>
    <row r="209" spans="1:19" x14ac:dyDescent="0.3">
      <c r="A209" s="7" t="s">
        <v>24</v>
      </c>
      <c r="B209" s="7" t="s">
        <v>111</v>
      </c>
      <c r="C209" s="7" t="s">
        <v>42</v>
      </c>
      <c r="D209" s="7" t="s">
        <v>27</v>
      </c>
      <c r="E209" s="7" t="s">
        <v>23</v>
      </c>
      <c r="F209" s="8">
        <v>41171</v>
      </c>
      <c r="G209" s="7">
        <v>683694493</v>
      </c>
      <c r="H209" s="8">
        <v>41209</v>
      </c>
      <c r="I209" s="7">
        <v>9249</v>
      </c>
      <c r="J209" s="7">
        <v>651.21</v>
      </c>
      <c r="K209" s="7">
        <v>524.96</v>
      </c>
      <c r="L209" t="str">
        <f>TEXT(Table1[[#This Row],[Order Date]],"mmm")</f>
        <v>Sep</v>
      </c>
      <c r="M209" t="str">
        <f>TEXT(Table1[[#This Row],[Order Date]],"yyyy")</f>
        <v>2012</v>
      </c>
      <c r="N209" t="str">
        <f>"Q"&amp;ROUNDUP(MONTH(Table1[[#This Row],[Order Date]])/3,0)</f>
        <v>Q3</v>
      </c>
      <c r="O209">
        <f>Table1[[#This Row],[Units Sold]]*Table1[[#This Row],[Unit Cost]]</f>
        <v>4855355.04</v>
      </c>
      <c r="P209">
        <f>Table1[[#This Row],[Units Sold]]*Table1[[#This Row],[Unit Price]]</f>
        <v>6023041.29</v>
      </c>
      <c r="Q209">
        <f>Table1[[#This Row],[Revenue]]-Table1[[#This Row],[COGS]]</f>
        <v>1167686.25</v>
      </c>
      <c r="R209" s="5">
        <f ca="1">DATE(YEAR(TODAY()),MONTH(Table1[[#This Row],[Order Date]]),DAY(Table1[[#This Row],[Order Date]]))</f>
        <v>45919</v>
      </c>
      <c r="S209" s="6">
        <f>MONTH(Table1[[#This Row],[Ship Date]])</f>
        <v>10</v>
      </c>
    </row>
    <row r="210" spans="1:19" x14ac:dyDescent="0.3">
      <c r="A210" s="3" t="s">
        <v>55</v>
      </c>
      <c r="B210" s="3" t="s">
        <v>172</v>
      </c>
      <c r="C210" s="3" t="s">
        <v>50</v>
      </c>
      <c r="D210" s="3" t="s">
        <v>27</v>
      </c>
      <c r="E210" s="3" t="s">
        <v>32</v>
      </c>
      <c r="F210" s="4">
        <v>41859</v>
      </c>
      <c r="G210" s="3">
        <v>175611579</v>
      </c>
      <c r="H210" s="4">
        <v>41879</v>
      </c>
      <c r="I210" s="3">
        <v>6224</v>
      </c>
      <c r="J210" s="3">
        <v>81.73</v>
      </c>
      <c r="K210" s="3">
        <v>56.67</v>
      </c>
      <c r="L210" t="str">
        <f>TEXT(Table1[[#This Row],[Order Date]],"mmm")</f>
        <v>Aug</v>
      </c>
      <c r="M210" t="str">
        <f>TEXT(Table1[[#This Row],[Order Date]],"yyyy")</f>
        <v>2014</v>
      </c>
      <c r="N210" t="str">
        <f>"Q"&amp;ROUNDUP(MONTH(Table1[[#This Row],[Order Date]])/3,0)</f>
        <v>Q3</v>
      </c>
      <c r="O210">
        <f>Table1[[#This Row],[Units Sold]]*Table1[[#This Row],[Unit Cost]]</f>
        <v>352714.08</v>
      </c>
      <c r="P210">
        <f>Table1[[#This Row],[Units Sold]]*Table1[[#This Row],[Unit Price]]</f>
        <v>508687.52</v>
      </c>
      <c r="Q210">
        <f>Table1[[#This Row],[Revenue]]-Table1[[#This Row],[COGS]]</f>
        <v>155973.44</v>
      </c>
      <c r="R210" s="5">
        <f ca="1">DATE(YEAR(TODAY()),MONTH(Table1[[#This Row],[Order Date]]),DAY(Table1[[#This Row],[Order Date]]))</f>
        <v>45877</v>
      </c>
      <c r="S210" s="6">
        <f>MONTH(Table1[[#This Row],[Ship Date]])</f>
        <v>8</v>
      </c>
    </row>
    <row r="211" spans="1:19" x14ac:dyDescent="0.3">
      <c r="A211" s="7" t="s">
        <v>37</v>
      </c>
      <c r="B211" s="7" t="s">
        <v>38</v>
      </c>
      <c r="C211" s="7" t="s">
        <v>61</v>
      </c>
      <c r="D211" s="7" t="s">
        <v>22</v>
      </c>
      <c r="E211" s="7" t="s">
        <v>36</v>
      </c>
      <c r="F211" s="8">
        <v>40283</v>
      </c>
      <c r="G211" s="7">
        <v>767438638</v>
      </c>
      <c r="H211" s="8">
        <v>40287</v>
      </c>
      <c r="I211" s="7">
        <v>1002</v>
      </c>
      <c r="J211" s="7">
        <v>154.06</v>
      </c>
      <c r="K211" s="7">
        <v>90.93</v>
      </c>
      <c r="L211" t="str">
        <f>TEXT(Table1[[#This Row],[Order Date]],"mmm")</f>
        <v>Apr</v>
      </c>
      <c r="M211" t="str">
        <f>TEXT(Table1[[#This Row],[Order Date]],"yyyy")</f>
        <v>2010</v>
      </c>
      <c r="N211" t="str">
        <f>"Q"&amp;ROUNDUP(MONTH(Table1[[#This Row],[Order Date]])/3,0)</f>
        <v>Q2</v>
      </c>
      <c r="O211">
        <f>Table1[[#This Row],[Units Sold]]*Table1[[#This Row],[Unit Cost]]</f>
        <v>91111.86</v>
      </c>
      <c r="P211">
        <f>Table1[[#This Row],[Units Sold]]*Table1[[#This Row],[Unit Price]]</f>
        <v>154368.12</v>
      </c>
      <c r="Q211">
        <f>Table1[[#This Row],[Revenue]]-Table1[[#This Row],[COGS]]</f>
        <v>63256.259999999995</v>
      </c>
      <c r="R211" s="5">
        <f ca="1">DATE(YEAR(TODAY()),MONTH(Table1[[#This Row],[Order Date]]),DAY(Table1[[#This Row],[Order Date]]))</f>
        <v>45762</v>
      </c>
      <c r="S211" s="6">
        <f>MONTH(Table1[[#This Row],[Ship Date]])</f>
        <v>4</v>
      </c>
    </row>
    <row r="212" spans="1:19" x14ac:dyDescent="0.3">
      <c r="A212" s="3" t="s">
        <v>55</v>
      </c>
      <c r="B212" s="3" t="s">
        <v>63</v>
      </c>
      <c r="C212" s="3" t="s">
        <v>35</v>
      </c>
      <c r="D212" s="3" t="s">
        <v>22</v>
      </c>
      <c r="E212" s="3" t="s">
        <v>48</v>
      </c>
      <c r="F212" s="4">
        <v>42207</v>
      </c>
      <c r="G212" s="3">
        <v>881099498</v>
      </c>
      <c r="H212" s="4">
        <v>42236</v>
      </c>
      <c r="I212" s="3">
        <v>5776</v>
      </c>
      <c r="J212" s="3">
        <v>47.45</v>
      </c>
      <c r="K212" s="3">
        <v>31.79</v>
      </c>
      <c r="L212" t="str">
        <f>TEXT(Table1[[#This Row],[Order Date]],"mmm")</f>
        <v>Jul</v>
      </c>
      <c r="M212" t="str">
        <f>TEXT(Table1[[#This Row],[Order Date]],"yyyy")</f>
        <v>2015</v>
      </c>
      <c r="N212" t="str">
        <f>"Q"&amp;ROUNDUP(MONTH(Table1[[#This Row],[Order Date]])/3,0)</f>
        <v>Q3</v>
      </c>
      <c r="O212">
        <f>Table1[[#This Row],[Units Sold]]*Table1[[#This Row],[Unit Cost]]</f>
        <v>183619.04</v>
      </c>
      <c r="P212">
        <f>Table1[[#This Row],[Units Sold]]*Table1[[#This Row],[Unit Price]]</f>
        <v>274071.2</v>
      </c>
      <c r="Q212">
        <f>Table1[[#This Row],[Revenue]]-Table1[[#This Row],[COGS]]</f>
        <v>90452.160000000003</v>
      </c>
      <c r="R212" s="5">
        <f ca="1">DATE(YEAR(TODAY()),MONTH(Table1[[#This Row],[Order Date]]),DAY(Table1[[#This Row],[Order Date]]))</f>
        <v>45860</v>
      </c>
      <c r="S212" s="6">
        <f>MONTH(Table1[[#This Row],[Ship Date]])</f>
        <v>8</v>
      </c>
    </row>
    <row r="213" spans="1:19" x14ac:dyDescent="0.3">
      <c r="A213" s="7" t="s">
        <v>19</v>
      </c>
      <c r="B213" s="7" t="s">
        <v>40</v>
      </c>
      <c r="C213" s="7" t="s">
        <v>50</v>
      </c>
      <c r="D213" s="7" t="s">
        <v>27</v>
      </c>
      <c r="E213" s="7" t="s">
        <v>48</v>
      </c>
      <c r="F213" s="8">
        <v>42723</v>
      </c>
      <c r="G213" s="7">
        <v>358830487</v>
      </c>
      <c r="H213" s="8">
        <v>42767</v>
      </c>
      <c r="I213" s="7">
        <v>4770</v>
      </c>
      <c r="J213" s="7">
        <v>81.73</v>
      </c>
      <c r="K213" s="7">
        <v>56.67</v>
      </c>
      <c r="L213" t="str">
        <f>TEXT(Table1[[#This Row],[Order Date]],"mmm")</f>
        <v>Dec</v>
      </c>
      <c r="M213" t="str">
        <f>TEXT(Table1[[#This Row],[Order Date]],"yyyy")</f>
        <v>2016</v>
      </c>
      <c r="N213" t="str">
        <f>"Q"&amp;ROUNDUP(MONTH(Table1[[#This Row],[Order Date]])/3,0)</f>
        <v>Q4</v>
      </c>
      <c r="O213">
        <f>Table1[[#This Row],[Units Sold]]*Table1[[#This Row],[Unit Cost]]</f>
        <v>270315.90000000002</v>
      </c>
      <c r="P213">
        <f>Table1[[#This Row],[Units Sold]]*Table1[[#This Row],[Unit Price]]</f>
        <v>389852.10000000003</v>
      </c>
      <c r="Q213">
        <f>Table1[[#This Row],[Revenue]]-Table1[[#This Row],[COGS]]</f>
        <v>119536.20000000001</v>
      </c>
      <c r="R213" s="5">
        <f ca="1">DATE(YEAR(TODAY()),MONTH(Table1[[#This Row],[Order Date]]),DAY(Table1[[#This Row],[Order Date]]))</f>
        <v>46010</v>
      </c>
      <c r="S213" s="6">
        <f>MONTH(Table1[[#This Row],[Ship Date]])</f>
        <v>2</v>
      </c>
    </row>
    <row r="214" spans="1:19" x14ac:dyDescent="0.3">
      <c r="A214" s="3" t="s">
        <v>24</v>
      </c>
      <c r="B214" s="3" t="s">
        <v>144</v>
      </c>
      <c r="C214" s="3" t="s">
        <v>42</v>
      </c>
      <c r="D214" s="3" t="s">
        <v>27</v>
      </c>
      <c r="E214" s="3" t="s">
        <v>23</v>
      </c>
      <c r="F214" s="4">
        <v>41459</v>
      </c>
      <c r="G214" s="3">
        <v>913180434</v>
      </c>
      <c r="H214" s="4">
        <v>41499</v>
      </c>
      <c r="I214" s="3">
        <v>9238</v>
      </c>
      <c r="J214" s="3">
        <v>651.21</v>
      </c>
      <c r="K214" s="3">
        <v>524.96</v>
      </c>
      <c r="L214" t="str">
        <f>TEXT(Table1[[#This Row],[Order Date]],"mmm")</f>
        <v>Jul</v>
      </c>
      <c r="M214" t="str">
        <f>TEXT(Table1[[#This Row],[Order Date]],"yyyy")</f>
        <v>2013</v>
      </c>
      <c r="N214" t="str">
        <f>"Q"&amp;ROUNDUP(MONTH(Table1[[#This Row],[Order Date]])/3,0)</f>
        <v>Q3</v>
      </c>
      <c r="O214">
        <f>Table1[[#This Row],[Units Sold]]*Table1[[#This Row],[Unit Cost]]</f>
        <v>4849580.4800000004</v>
      </c>
      <c r="P214">
        <f>Table1[[#This Row],[Units Sold]]*Table1[[#This Row],[Unit Price]]</f>
        <v>6015877.9800000004</v>
      </c>
      <c r="Q214">
        <f>Table1[[#This Row],[Revenue]]-Table1[[#This Row],[COGS]]</f>
        <v>1166297.5</v>
      </c>
      <c r="R214" s="5">
        <f ca="1">DATE(YEAR(TODAY()),MONTH(Table1[[#This Row],[Order Date]]),DAY(Table1[[#This Row],[Order Date]]))</f>
        <v>45842</v>
      </c>
      <c r="S214" s="6">
        <f>MONTH(Table1[[#This Row],[Ship Date]])</f>
        <v>8</v>
      </c>
    </row>
    <row r="215" spans="1:19" x14ac:dyDescent="0.3">
      <c r="A215" s="7" t="s">
        <v>19</v>
      </c>
      <c r="B215" s="7" t="s">
        <v>86</v>
      </c>
      <c r="C215" s="7" t="s">
        <v>21</v>
      </c>
      <c r="D215" s="7" t="s">
        <v>22</v>
      </c>
      <c r="E215" s="7" t="s">
        <v>32</v>
      </c>
      <c r="F215" s="8">
        <v>41198</v>
      </c>
      <c r="G215" s="7">
        <v>277010667</v>
      </c>
      <c r="H215" s="8">
        <v>41217</v>
      </c>
      <c r="I215" s="7">
        <v>2467</v>
      </c>
      <c r="J215" s="7">
        <v>9.33</v>
      </c>
      <c r="K215" s="7">
        <v>6.92</v>
      </c>
      <c r="L215" t="str">
        <f>TEXT(Table1[[#This Row],[Order Date]],"mmm")</f>
        <v>Oct</v>
      </c>
      <c r="M215" t="str">
        <f>TEXT(Table1[[#This Row],[Order Date]],"yyyy")</f>
        <v>2012</v>
      </c>
      <c r="N215" t="str">
        <f>"Q"&amp;ROUNDUP(MONTH(Table1[[#This Row],[Order Date]])/3,0)</f>
        <v>Q4</v>
      </c>
      <c r="O215">
        <f>Table1[[#This Row],[Units Sold]]*Table1[[#This Row],[Unit Cost]]</f>
        <v>17071.64</v>
      </c>
      <c r="P215">
        <f>Table1[[#This Row],[Units Sold]]*Table1[[#This Row],[Unit Price]]</f>
        <v>23017.11</v>
      </c>
      <c r="Q215">
        <f>Table1[[#This Row],[Revenue]]-Table1[[#This Row],[COGS]]</f>
        <v>5945.4700000000012</v>
      </c>
      <c r="R215" s="5">
        <f ca="1">DATE(YEAR(TODAY()),MONTH(Table1[[#This Row],[Order Date]]),DAY(Table1[[#This Row],[Order Date]]))</f>
        <v>45946</v>
      </c>
      <c r="S215" s="6">
        <f>MONTH(Table1[[#This Row],[Ship Date]])</f>
        <v>11</v>
      </c>
    </row>
    <row r="216" spans="1:19" x14ac:dyDescent="0.3">
      <c r="A216" s="3" t="s">
        <v>37</v>
      </c>
      <c r="B216" s="3" t="s">
        <v>69</v>
      </c>
      <c r="C216" s="3" t="s">
        <v>43</v>
      </c>
      <c r="D216" s="3" t="s">
        <v>22</v>
      </c>
      <c r="E216" s="3" t="s">
        <v>32</v>
      </c>
      <c r="F216" s="4">
        <v>40964</v>
      </c>
      <c r="G216" s="3">
        <v>753495013</v>
      </c>
      <c r="H216" s="4">
        <v>40987</v>
      </c>
      <c r="I216" s="3">
        <v>4774</v>
      </c>
      <c r="J216" s="3">
        <v>437.2</v>
      </c>
      <c r="K216" s="3">
        <v>263.33</v>
      </c>
      <c r="L216" t="str">
        <f>TEXT(Table1[[#This Row],[Order Date]],"mmm")</f>
        <v>Feb</v>
      </c>
      <c r="M216" t="str">
        <f>TEXT(Table1[[#This Row],[Order Date]],"yyyy")</f>
        <v>2012</v>
      </c>
      <c r="N216" t="str">
        <f>"Q"&amp;ROUNDUP(MONTH(Table1[[#This Row],[Order Date]])/3,0)</f>
        <v>Q1</v>
      </c>
      <c r="O216">
        <f>Table1[[#This Row],[Units Sold]]*Table1[[#This Row],[Unit Cost]]</f>
        <v>1257137.42</v>
      </c>
      <c r="P216">
        <f>Table1[[#This Row],[Units Sold]]*Table1[[#This Row],[Unit Price]]</f>
        <v>2087192.8</v>
      </c>
      <c r="Q216">
        <f>Table1[[#This Row],[Revenue]]-Table1[[#This Row],[COGS]]</f>
        <v>830055.38000000012</v>
      </c>
      <c r="R216" s="5">
        <f ca="1">DATE(YEAR(TODAY()),MONTH(Table1[[#This Row],[Order Date]]),DAY(Table1[[#This Row],[Order Date]]))</f>
        <v>45713</v>
      </c>
      <c r="S216" s="6">
        <f>MONTH(Table1[[#This Row],[Ship Date]])</f>
        <v>3</v>
      </c>
    </row>
    <row r="217" spans="1:19" x14ac:dyDescent="0.3">
      <c r="A217" s="7" t="s">
        <v>33</v>
      </c>
      <c r="B217" s="7" t="s">
        <v>98</v>
      </c>
      <c r="C217" s="7" t="s">
        <v>35</v>
      </c>
      <c r="D217" s="7" t="s">
        <v>27</v>
      </c>
      <c r="E217" s="7" t="s">
        <v>32</v>
      </c>
      <c r="F217" s="8">
        <v>42936</v>
      </c>
      <c r="G217" s="7">
        <v>666119801</v>
      </c>
      <c r="H217" s="8">
        <v>42942</v>
      </c>
      <c r="I217" s="7">
        <v>8507</v>
      </c>
      <c r="J217" s="7">
        <v>47.45</v>
      </c>
      <c r="K217" s="7">
        <v>31.79</v>
      </c>
      <c r="L217" t="str">
        <f>TEXT(Table1[[#This Row],[Order Date]],"mmm")</f>
        <v>Jul</v>
      </c>
      <c r="M217" t="str">
        <f>TEXT(Table1[[#This Row],[Order Date]],"yyyy")</f>
        <v>2017</v>
      </c>
      <c r="N217" t="str">
        <f>"Q"&amp;ROUNDUP(MONTH(Table1[[#This Row],[Order Date]])/3,0)</f>
        <v>Q3</v>
      </c>
      <c r="O217">
        <f>Table1[[#This Row],[Units Sold]]*Table1[[#This Row],[Unit Cost]]</f>
        <v>270437.52999999997</v>
      </c>
      <c r="P217">
        <f>Table1[[#This Row],[Units Sold]]*Table1[[#This Row],[Unit Price]]</f>
        <v>403657.15</v>
      </c>
      <c r="Q217">
        <f>Table1[[#This Row],[Revenue]]-Table1[[#This Row],[COGS]]</f>
        <v>133219.62000000005</v>
      </c>
      <c r="R217" s="5">
        <f ca="1">DATE(YEAR(TODAY()),MONTH(Table1[[#This Row],[Order Date]]),DAY(Table1[[#This Row],[Order Date]]))</f>
        <v>45858</v>
      </c>
      <c r="S217" s="6">
        <f>MONTH(Table1[[#This Row],[Ship Date]])</f>
        <v>7</v>
      </c>
    </row>
    <row r="218" spans="1:19" x14ac:dyDescent="0.3">
      <c r="A218" s="3" t="s">
        <v>19</v>
      </c>
      <c r="B218" s="3" t="s">
        <v>138</v>
      </c>
      <c r="C218" s="3" t="s">
        <v>61</v>
      </c>
      <c r="D218" s="3" t="s">
        <v>27</v>
      </c>
      <c r="E218" s="3" t="s">
        <v>23</v>
      </c>
      <c r="F218" s="4">
        <v>42766</v>
      </c>
      <c r="G218" s="3">
        <v>208683860</v>
      </c>
      <c r="H218" s="4">
        <v>42778</v>
      </c>
      <c r="I218" s="3">
        <v>3046</v>
      </c>
      <c r="J218" s="3">
        <v>154.06</v>
      </c>
      <c r="K218" s="3">
        <v>90.93</v>
      </c>
      <c r="L218" t="str">
        <f>TEXT(Table1[[#This Row],[Order Date]],"mmm")</f>
        <v>Jan</v>
      </c>
      <c r="M218" t="str">
        <f>TEXT(Table1[[#This Row],[Order Date]],"yyyy")</f>
        <v>2017</v>
      </c>
      <c r="N218" t="str">
        <f>"Q"&amp;ROUNDUP(MONTH(Table1[[#This Row],[Order Date]])/3,0)</f>
        <v>Q1</v>
      </c>
      <c r="O218">
        <f>Table1[[#This Row],[Units Sold]]*Table1[[#This Row],[Unit Cost]]</f>
        <v>276972.78000000003</v>
      </c>
      <c r="P218">
        <f>Table1[[#This Row],[Units Sold]]*Table1[[#This Row],[Unit Price]]</f>
        <v>469266.76</v>
      </c>
      <c r="Q218">
        <f>Table1[[#This Row],[Revenue]]-Table1[[#This Row],[COGS]]</f>
        <v>192293.97999999998</v>
      </c>
      <c r="R218" s="5">
        <f ca="1">DATE(YEAR(TODAY()),MONTH(Table1[[#This Row],[Order Date]]),DAY(Table1[[#This Row],[Order Date]]))</f>
        <v>45688</v>
      </c>
      <c r="S218" s="6">
        <f>MONTH(Table1[[#This Row],[Ship Date]])</f>
        <v>2</v>
      </c>
    </row>
    <row r="219" spans="1:19" x14ac:dyDescent="0.3">
      <c r="A219" s="7" t="s">
        <v>87</v>
      </c>
      <c r="B219" s="7" t="s">
        <v>126</v>
      </c>
      <c r="C219" s="7" t="s">
        <v>64</v>
      </c>
      <c r="D219" s="7" t="s">
        <v>22</v>
      </c>
      <c r="E219" s="7" t="s">
        <v>48</v>
      </c>
      <c r="F219" s="8">
        <v>42027</v>
      </c>
      <c r="G219" s="7">
        <v>995298516</v>
      </c>
      <c r="H219" s="8">
        <v>42072</v>
      </c>
      <c r="I219" s="7">
        <v>9804</v>
      </c>
      <c r="J219" s="7">
        <v>255.28</v>
      </c>
      <c r="K219" s="7">
        <v>159.41999999999999</v>
      </c>
      <c r="L219" t="str">
        <f>TEXT(Table1[[#This Row],[Order Date]],"mmm")</f>
        <v>Jan</v>
      </c>
      <c r="M219" t="str">
        <f>TEXT(Table1[[#This Row],[Order Date]],"yyyy")</f>
        <v>2015</v>
      </c>
      <c r="N219" t="str">
        <f>"Q"&amp;ROUNDUP(MONTH(Table1[[#This Row],[Order Date]])/3,0)</f>
        <v>Q1</v>
      </c>
      <c r="O219">
        <f>Table1[[#This Row],[Units Sold]]*Table1[[#This Row],[Unit Cost]]</f>
        <v>1562953.68</v>
      </c>
      <c r="P219">
        <f>Table1[[#This Row],[Units Sold]]*Table1[[#This Row],[Unit Price]]</f>
        <v>2502765.12</v>
      </c>
      <c r="Q219">
        <f>Table1[[#This Row],[Revenue]]-Table1[[#This Row],[COGS]]</f>
        <v>939811.44000000018</v>
      </c>
      <c r="R219" s="5">
        <f ca="1">DATE(YEAR(TODAY()),MONTH(Table1[[#This Row],[Order Date]]),DAY(Table1[[#This Row],[Order Date]]))</f>
        <v>45680</v>
      </c>
      <c r="S219" s="6">
        <f>MONTH(Table1[[#This Row],[Ship Date]])</f>
        <v>3</v>
      </c>
    </row>
    <row r="220" spans="1:19" x14ac:dyDescent="0.3">
      <c r="A220" s="3" t="s">
        <v>37</v>
      </c>
      <c r="B220" s="3" t="s">
        <v>73</v>
      </c>
      <c r="C220" s="3" t="s">
        <v>50</v>
      </c>
      <c r="D220" s="3" t="s">
        <v>22</v>
      </c>
      <c r="E220" s="3" t="s">
        <v>36</v>
      </c>
      <c r="F220" s="4">
        <v>41299</v>
      </c>
      <c r="G220" s="3">
        <v>210387599</v>
      </c>
      <c r="H220" s="4">
        <v>41349</v>
      </c>
      <c r="I220" s="3">
        <v>7221</v>
      </c>
      <c r="J220" s="3">
        <v>81.73</v>
      </c>
      <c r="K220" s="3">
        <v>56.67</v>
      </c>
      <c r="L220" t="str">
        <f>TEXT(Table1[[#This Row],[Order Date]],"mmm")</f>
        <v>Jan</v>
      </c>
      <c r="M220" t="str">
        <f>TEXT(Table1[[#This Row],[Order Date]],"yyyy")</f>
        <v>2013</v>
      </c>
      <c r="N220" t="str">
        <f>"Q"&amp;ROUNDUP(MONTH(Table1[[#This Row],[Order Date]])/3,0)</f>
        <v>Q1</v>
      </c>
      <c r="O220">
        <f>Table1[[#This Row],[Units Sold]]*Table1[[#This Row],[Unit Cost]]</f>
        <v>409214.07</v>
      </c>
      <c r="P220">
        <f>Table1[[#This Row],[Units Sold]]*Table1[[#This Row],[Unit Price]]</f>
        <v>590172.33000000007</v>
      </c>
      <c r="Q220">
        <f>Table1[[#This Row],[Revenue]]-Table1[[#This Row],[COGS]]</f>
        <v>180958.26000000007</v>
      </c>
      <c r="R220" s="5">
        <f ca="1">DATE(YEAR(TODAY()),MONTH(Table1[[#This Row],[Order Date]]),DAY(Table1[[#This Row],[Order Date]]))</f>
        <v>45682</v>
      </c>
      <c r="S220" s="6">
        <f>MONTH(Table1[[#This Row],[Ship Date]])</f>
        <v>3</v>
      </c>
    </row>
    <row r="221" spans="1:19" x14ac:dyDescent="0.3">
      <c r="A221" s="7" t="s">
        <v>24</v>
      </c>
      <c r="B221" s="7" t="s">
        <v>83</v>
      </c>
      <c r="C221" s="7" t="s">
        <v>59</v>
      </c>
      <c r="D221" s="7" t="s">
        <v>22</v>
      </c>
      <c r="E221" s="7" t="s">
        <v>36</v>
      </c>
      <c r="F221" s="8">
        <v>41550</v>
      </c>
      <c r="G221" s="7">
        <v>958687436</v>
      </c>
      <c r="H221" s="8">
        <v>41585</v>
      </c>
      <c r="I221" s="7">
        <v>5771</v>
      </c>
      <c r="J221" s="7">
        <v>668.27</v>
      </c>
      <c r="K221" s="7">
        <v>502.54</v>
      </c>
      <c r="L221" t="str">
        <f>TEXT(Table1[[#This Row],[Order Date]],"mmm")</f>
        <v>Oct</v>
      </c>
      <c r="M221" t="str">
        <f>TEXT(Table1[[#This Row],[Order Date]],"yyyy")</f>
        <v>2013</v>
      </c>
      <c r="N221" t="str">
        <f>"Q"&amp;ROUNDUP(MONTH(Table1[[#This Row],[Order Date]])/3,0)</f>
        <v>Q4</v>
      </c>
      <c r="O221">
        <f>Table1[[#This Row],[Units Sold]]*Table1[[#This Row],[Unit Cost]]</f>
        <v>2900158.3400000003</v>
      </c>
      <c r="P221">
        <f>Table1[[#This Row],[Units Sold]]*Table1[[#This Row],[Unit Price]]</f>
        <v>3856586.17</v>
      </c>
      <c r="Q221">
        <f>Table1[[#This Row],[Revenue]]-Table1[[#This Row],[COGS]]</f>
        <v>956427.82999999961</v>
      </c>
      <c r="R221" s="5">
        <f ca="1">DATE(YEAR(TODAY()),MONTH(Table1[[#This Row],[Order Date]]),DAY(Table1[[#This Row],[Order Date]]))</f>
        <v>45933</v>
      </c>
      <c r="S221" s="6">
        <f>MONTH(Table1[[#This Row],[Ship Date]])</f>
        <v>11</v>
      </c>
    </row>
    <row r="222" spans="1:19" x14ac:dyDescent="0.3">
      <c r="A222" s="3" t="s">
        <v>33</v>
      </c>
      <c r="B222" s="3" t="s">
        <v>142</v>
      </c>
      <c r="C222" s="3" t="s">
        <v>50</v>
      </c>
      <c r="D222" s="3" t="s">
        <v>27</v>
      </c>
      <c r="E222" s="3" t="s">
        <v>32</v>
      </c>
      <c r="F222" s="4">
        <v>42755</v>
      </c>
      <c r="G222" s="3">
        <v>115246856</v>
      </c>
      <c r="H222" s="4">
        <v>42800</v>
      </c>
      <c r="I222" s="3">
        <v>2961</v>
      </c>
      <c r="J222" s="3">
        <v>81.73</v>
      </c>
      <c r="K222" s="3">
        <v>56.67</v>
      </c>
      <c r="L222" t="str">
        <f>TEXT(Table1[[#This Row],[Order Date]],"mmm")</f>
        <v>Jan</v>
      </c>
      <c r="M222" t="str">
        <f>TEXT(Table1[[#This Row],[Order Date]],"yyyy")</f>
        <v>2017</v>
      </c>
      <c r="N222" t="str">
        <f>"Q"&amp;ROUNDUP(MONTH(Table1[[#This Row],[Order Date]])/3,0)</f>
        <v>Q1</v>
      </c>
      <c r="O222">
        <f>Table1[[#This Row],[Units Sold]]*Table1[[#This Row],[Unit Cost]]</f>
        <v>167799.87</v>
      </c>
      <c r="P222">
        <f>Table1[[#This Row],[Units Sold]]*Table1[[#This Row],[Unit Price]]</f>
        <v>242002.53</v>
      </c>
      <c r="Q222">
        <f>Table1[[#This Row],[Revenue]]-Table1[[#This Row],[COGS]]</f>
        <v>74202.66</v>
      </c>
      <c r="R222" s="5">
        <f ca="1">DATE(YEAR(TODAY()),MONTH(Table1[[#This Row],[Order Date]]),DAY(Table1[[#This Row],[Order Date]]))</f>
        <v>45677</v>
      </c>
      <c r="S222" s="6">
        <f>MONTH(Table1[[#This Row],[Ship Date]])</f>
        <v>3</v>
      </c>
    </row>
    <row r="223" spans="1:19" x14ac:dyDescent="0.3">
      <c r="A223" s="7" t="s">
        <v>19</v>
      </c>
      <c r="B223" s="7" t="s">
        <v>173</v>
      </c>
      <c r="C223" s="7" t="s">
        <v>26</v>
      </c>
      <c r="D223" s="7" t="s">
        <v>27</v>
      </c>
      <c r="E223" s="7" t="s">
        <v>32</v>
      </c>
      <c r="F223" s="8">
        <v>42511</v>
      </c>
      <c r="G223" s="7">
        <v>475427186</v>
      </c>
      <c r="H223" s="8">
        <v>42551</v>
      </c>
      <c r="I223" s="7">
        <v>8324</v>
      </c>
      <c r="J223" s="7">
        <v>109.28</v>
      </c>
      <c r="K223" s="7">
        <v>35.840000000000003</v>
      </c>
      <c r="L223" t="str">
        <f>TEXT(Table1[[#This Row],[Order Date]],"mmm")</f>
        <v>May</v>
      </c>
      <c r="M223" t="str">
        <f>TEXT(Table1[[#This Row],[Order Date]],"yyyy")</f>
        <v>2016</v>
      </c>
      <c r="N223" t="str">
        <f>"Q"&amp;ROUNDUP(MONTH(Table1[[#This Row],[Order Date]])/3,0)</f>
        <v>Q2</v>
      </c>
      <c r="O223">
        <f>Table1[[#This Row],[Units Sold]]*Table1[[#This Row],[Unit Cost]]</f>
        <v>298332.16000000003</v>
      </c>
      <c r="P223">
        <f>Table1[[#This Row],[Units Sold]]*Table1[[#This Row],[Unit Price]]</f>
        <v>909646.72</v>
      </c>
      <c r="Q223">
        <f>Table1[[#This Row],[Revenue]]-Table1[[#This Row],[COGS]]</f>
        <v>611314.55999999994</v>
      </c>
      <c r="R223" s="5">
        <f ca="1">DATE(YEAR(TODAY()),MONTH(Table1[[#This Row],[Order Date]]),DAY(Table1[[#This Row],[Order Date]]))</f>
        <v>45798</v>
      </c>
      <c r="S223" s="6">
        <f>MONTH(Table1[[#This Row],[Ship Date]])</f>
        <v>6</v>
      </c>
    </row>
    <row r="224" spans="1:19" x14ac:dyDescent="0.3">
      <c r="A224" s="3" t="s">
        <v>19</v>
      </c>
      <c r="B224" s="3" t="s">
        <v>52</v>
      </c>
      <c r="C224" s="3" t="s">
        <v>30</v>
      </c>
      <c r="D224" s="3" t="s">
        <v>27</v>
      </c>
      <c r="E224" s="3" t="s">
        <v>48</v>
      </c>
      <c r="F224" s="4">
        <v>40187</v>
      </c>
      <c r="G224" s="3">
        <v>404902255</v>
      </c>
      <c r="H224" s="4">
        <v>40203</v>
      </c>
      <c r="I224" s="3">
        <v>8430</v>
      </c>
      <c r="J224" s="3">
        <v>421.89</v>
      </c>
      <c r="K224" s="3">
        <v>364.69</v>
      </c>
      <c r="L224" t="str">
        <f>TEXT(Table1[[#This Row],[Order Date]],"mmm")</f>
        <v>Jan</v>
      </c>
      <c r="M224" t="str">
        <f>TEXT(Table1[[#This Row],[Order Date]],"yyyy")</f>
        <v>2010</v>
      </c>
      <c r="N224" t="str">
        <f>"Q"&amp;ROUNDUP(MONTH(Table1[[#This Row],[Order Date]])/3,0)</f>
        <v>Q1</v>
      </c>
      <c r="O224">
        <f>Table1[[#This Row],[Units Sold]]*Table1[[#This Row],[Unit Cost]]</f>
        <v>3074336.7</v>
      </c>
      <c r="P224">
        <f>Table1[[#This Row],[Units Sold]]*Table1[[#This Row],[Unit Price]]</f>
        <v>3556532.6999999997</v>
      </c>
      <c r="Q224">
        <f>Table1[[#This Row],[Revenue]]-Table1[[#This Row],[COGS]]</f>
        <v>482195.99999999953</v>
      </c>
      <c r="R224" s="5">
        <f ca="1">DATE(YEAR(TODAY()),MONTH(Table1[[#This Row],[Order Date]]),DAY(Table1[[#This Row],[Order Date]]))</f>
        <v>45666</v>
      </c>
      <c r="S224" s="6">
        <f>MONTH(Table1[[#This Row],[Ship Date]])</f>
        <v>1</v>
      </c>
    </row>
    <row r="225" spans="1:19" x14ac:dyDescent="0.3">
      <c r="A225" s="7" t="s">
        <v>55</v>
      </c>
      <c r="B225" s="7" t="s">
        <v>56</v>
      </c>
      <c r="C225" s="7" t="s">
        <v>35</v>
      </c>
      <c r="D225" s="7" t="s">
        <v>22</v>
      </c>
      <c r="E225" s="7" t="s">
        <v>48</v>
      </c>
      <c r="F225" s="8">
        <v>41073</v>
      </c>
      <c r="G225" s="7">
        <v>589658391</v>
      </c>
      <c r="H225" s="8">
        <v>41108</v>
      </c>
      <c r="I225" s="7">
        <v>1876</v>
      </c>
      <c r="J225" s="7">
        <v>47.45</v>
      </c>
      <c r="K225" s="7">
        <v>31.79</v>
      </c>
      <c r="L225" t="str">
        <f>TEXT(Table1[[#This Row],[Order Date]],"mmm")</f>
        <v>Jun</v>
      </c>
      <c r="M225" t="str">
        <f>TEXT(Table1[[#This Row],[Order Date]],"yyyy")</f>
        <v>2012</v>
      </c>
      <c r="N225" t="str">
        <f>"Q"&amp;ROUNDUP(MONTH(Table1[[#This Row],[Order Date]])/3,0)</f>
        <v>Q2</v>
      </c>
      <c r="O225">
        <f>Table1[[#This Row],[Units Sold]]*Table1[[#This Row],[Unit Cost]]</f>
        <v>59638.04</v>
      </c>
      <c r="P225">
        <f>Table1[[#This Row],[Units Sold]]*Table1[[#This Row],[Unit Price]]</f>
        <v>89016.200000000012</v>
      </c>
      <c r="Q225">
        <f>Table1[[#This Row],[Revenue]]-Table1[[#This Row],[COGS]]</f>
        <v>29378.160000000011</v>
      </c>
      <c r="R225" s="5">
        <f ca="1">DATE(YEAR(TODAY()),MONTH(Table1[[#This Row],[Order Date]]),DAY(Table1[[#This Row],[Order Date]]))</f>
        <v>45821</v>
      </c>
      <c r="S225" s="6">
        <f>MONTH(Table1[[#This Row],[Ship Date]])</f>
        <v>7</v>
      </c>
    </row>
    <row r="226" spans="1:19" x14ac:dyDescent="0.3">
      <c r="A226" s="3" t="s">
        <v>33</v>
      </c>
      <c r="B226" s="3" t="s">
        <v>174</v>
      </c>
      <c r="C226" s="3" t="s">
        <v>42</v>
      </c>
      <c r="D226" s="3" t="s">
        <v>22</v>
      </c>
      <c r="E226" s="3" t="s">
        <v>32</v>
      </c>
      <c r="F226" s="4">
        <v>41168</v>
      </c>
      <c r="G226" s="3">
        <v>885994422</v>
      </c>
      <c r="H226" s="4">
        <v>41214</v>
      </c>
      <c r="I226" s="3">
        <v>4293</v>
      </c>
      <c r="J226" s="3">
        <v>651.21</v>
      </c>
      <c r="K226" s="3">
        <v>524.96</v>
      </c>
      <c r="L226" t="str">
        <f>TEXT(Table1[[#This Row],[Order Date]],"mmm")</f>
        <v>Sep</v>
      </c>
      <c r="M226" t="str">
        <f>TEXT(Table1[[#This Row],[Order Date]],"yyyy")</f>
        <v>2012</v>
      </c>
      <c r="N226" t="str">
        <f>"Q"&amp;ROUNDUP(MONTH(Table1[[#This Row],[Order Date]])/3,0)</f>
        <v>Q3</v>
      </c>
      <c r="O226">
        <f>Table1[[#This Row],[Units Sold]]*Table1[[#This Row],[Unit Cost]]</f>
        <v>2253653.2800000003</v>
      </c>
      <c r="P226">
        <f>Table1[[#This Row],[Units Sold]]*Table1[[#This Row],[Unit Price]]</f>
        <v>2795644.5300000003</v>
      </c>
      <c r="Q226">
        <f>Table1[[#This Row],[Revenue]]-Table1[[#This Row],[COGS]]</f>
        <v>541991.25</v>
      </c>
      <c r="R226" s="5">
        <f ca="1">DATE(YEAR(TODAY()),MONTH(Table1[[#This Row],[Order Date]]),DAY(Table1[[#This Row],[Order Date]]))</f>
        <v>45916</v>
      </c>
      <c r="S226" s="6">
        <f>MONTH(Table1[[#This Row],[Ship Date]])</f>
        <v>11</v>
      </c>
    </row>
    <row r="227" spans="1:19" x14ac:dyDescent="0.3">
      <c r="A227" s="7" t="s">
        <v>55</v>
      </c>
      <c r="B227" s="7" t="s">
        <v>175</v>
      </c>
      <c r="C227" s="7" t="s">
        <v>59</v>
      </c>
      <c r="D227" s="7" t="s">
        <v>27</v>
      </c>
      <c r="E227" s="7" t="s">
        <v>48</v>
      </c>
      <c r="F227" s="8">
        <v>42390</v>
      </c>
      <c r="G227" s="7">
        <v>770521676</v>
      </c>
      <c r="H227" s="8">
        <v>42400</v>
      </c>
      <c r="I227" s="7">
        <v>3341</v>
      </c>
      <c r="J227" s="7">
        <v>668.27</v>
      </c>
      <c r="K227" s="7">
        <v>502.54</v>
      </c>
      <c r="L227" t="str">
        <f>TEXT(Table1[[#This Row],[Order Date]],"mmm")</f>
        <v>Jan</v>
      </c>
      <c r="M227" t="str">
        <f>TEXT(Table1[[#This Row],[Order Date]],"yyyy")</f>
        <v>2016</v>
      </c>
      <c r="N227" t="str">
        <f>"Q"&amp;ROUNDUP(MONTH(Table1[[#This Row],[Order Date]])/3,0)</f>
        <v>Q1</v>
      </c>
      <c r="O227">
        <f>Table1[[#This Row],[Units Sold]]*Table1[[#This Row],[Unit Cost]]</f>
        <v>1678986.1400000001</v>
      </c>
      <c r="P227">
        <f>Table1[[#This Row],[Units Sold]]*Table1[[#This Row],[Unit Price]]</f>
        <v>2232690.0699999998</v>
      </c>
      <c r="Q227">
        <f>Table1[[#This Row],[Revenue]]-Table1[[#This Row],[COGS]]</f>
        <v>553703.9299999997</v>
      </c>
      <c r="R227" s="5">
        <f ca="1">DATE(YEAR(TODAY()),MONTH(Table1[[#This Row],[Order Date]]),DAY(Table1[[#This Row],[Order Date]]))</f>
        <v>45678</v>
      </c>
      <c r="S227" s="6">
        <f>MONTH(Table1[[#This Row],[Ship Date]])</f>
        <v>1</v>
      </c>
    </row>
    <row r="228" spans="1:19" x14ac:dyDescent="0.3">
      <c r="A228" s="3" t="s">
        <v>37</v>
      </c>
      <c r="B228" s="3" t="s">
        <v>136</v>
      </c>
      <c r="C228" s="3" t="s">
        <v>64</v>
      </c>
      <c r="D228" s="3" t="s">
        <v>22</v>
      </c>
      <c r="E228" s="3" t="s">
        <v>48</v>
      </c>
      <c r="F228" s="4">
        <v>42900</v>
      </c>
      <c r="G228" s="3">
        <v>690163981</v>
      </c>
      <c r="H228" s="4">
        <v>42930</v>
      </c>
      <c r="I228" s="3">
        <v>3714</v>
      </c>
      <c r="J228" s="3">
        <v>255.28</v>
      </c>
      <c r="K228" s="3">
        <v>159.41999999999999</v>
      </c>
      <c r="L228" t="str">
        <f>TEXT(Table1[[#This Row],[Order Date]],"mmm")</f>
        <v>Jun</v>
      </c>
      <c r="M228" t="str">
        <f>TEXT(Table1[[#This Row],[Order Date]],"yyyy")</f>
        <v>2017</v>
      </c>
      <c r="N228" t="str">
        <f>"Q"&amp;ROUNDUP(MONTH(Table1[[#This Row],[Order Date]])/3,0)</f>
        <v>Q2</v>
      </c>
      <c r="O228">
        <f>Table1[[#This Row],[Units Sold]]*Table1[[#This Row],[Unit Cost]]</f>
        <v>592085.88</v>
      </c>
      <c r="P228">
        <f>Table1[[#This Row],[Units Sold]]*Table1[[#This Row],[Unit Price]]</f>
        <v>948109.92</v>
      </c>
      <c r="Q228">
        <f>Table1[[#This Row],[Revenue]]-Table1[[#This Row],[COGS]]</f>
        <v>356024.04000000004</v>
      </c>
      <c r="R228" s="5">
        <f ca="1">DATE(YEAR(TODAY()),MONTH(Table1[[#This Row],[Order Date]]),DAY(Table1[[#This Row],[Order Date]]))</f>
        <v>45822</v>
      </c>
      <c r="S228" s="6">
        <f>MONTH(Table1[[#This Row],[Ship Date]])</f>
        <v>7</v>
      </c>
    </row>
    <row r="229" spans="1:19" x14ac:dyDescent="0.3">
      <c r="A229" s="7" t="s">
        <v>28</v>
      </c>
      <c r="B229" s="7" t="s">
        <v>121</v>
      </c>
      <c r="C229" s="7" t="s">
        <v>82</v>
      </c>
      <c r="D229" s="7" t="s">
        <v>22</v>
      </c>
      <c r="E229" s="7" t="s">
        <v>32</v>
      </c>
      <c r="F229" s="8">
        <v>41244</v>
      </c>
      <c r="G229" s="7">
        <v>712157666</v>
      </c>
      <c r="H229" s="8">
        <v>41260</v>
      </c>
      <c r="I229" s="7">
        <v>2134</v>
      </c>
      <c r="J229" s="7">
        <v>205.7</v>
      </c>
      <c r="K229" s="7">
        <v>117.11</v>
      </c>
      <c r="L229" t="str">
        <f>TEXT(Table1[[#This Row],[Order Date]],"mmm")</f>
        <v>Dec</v>
      </c>
      <c r="M229" t="str">
        <f>TEXT(Table1[[#This Row],[Order Date]],"yyyy")</f>
        <v>2012</v>
      </c>
      <c r="N229" t="str">
        <f>"Q"&amp;ROUNDUP(MONTH(Table1[[#This Row],[Order Date]])/3,0)</f>
        <v>Q4</v>
      </c>
      <c r="O229">
        <f>Table1[[#This Row],[Units Sold]]*Table1[[#This Row],[Unit Cost]]</f>
        <v>249912.74</v>
      </c>
      <c r="P229">
        <f>Table1[[#This Row],[Units Sold]]*Table1[[#This Row],[Unit Price]]</f>
        <v>438963.8</v>
      </c>
      <c r="Q229">
        <f>Table1[[#This Row],[Revenue]]-Table1[[#This Row],[COGS]]</f>
        <v>189051.06</v>
      </c>
      <c r="R229" s="5">
        <f ca="1">DATE(YEAR(TODAY()),MONTH(Table1[[#This Row],[Order Date]]),DAY(Table1[[#This Row],[Order Date]]))</f>
        <v>45992</v>
      </c>
      <c r="S229" s="6">
        <f>MONTH(Table1[[#This Row],[Ship Date]])</f>
        <v>12</v>
      </c>
    </row>
    <row r="230" spans="1:19" x14ac:dyDescent="0.3">
      <c r="A230" s="3" t="s">
        <v>19</v>
      </c>
      <c r="B230" s="3" t="s">
        <v>53</v>
      </c>
      <c r="C230" s="3" t="s">
        <v>35</v>
      </c>
      <c r="D230" s="3" t="s">
        <v>27</v>
      </c>
      <c r="E230" s="3" t="s">
        <v>32</v>
      </c>
      <c r="F230" s="4">
        <v>40510</v>
      </c>
      <c r="G230" s="3">
        <v>974051558</v>
      </c>
      <c r="H230" s="4">
        <v>40534</v>
      </c>
      <c r="I230" s="3">
        <v>2357</v>
      </c>
      <c r="J230" s="3">
        <v>47.45</v>
      </c>
      <c r="K230" s="3">
        <v>31.79</v>
      </c>
      <c r="L230" t="str">
        <f>TEXT(Table1[[#This Row],[Order Date]],"mmm")</f>
        <v>Nov</v>
      </c>
      <c r="M230" t="str">
        <f>TEXT(Table1[[#This Row],[Order Date]],"yyyy")</f>
        <v>2010</v>
      </c>
      <c r="N230" t="str">
        <f>"Q"&amp;ROUNDUP(MONTH(Table1[[#This Row],[Order Date]])/3,0)</f>
        <v>Q4</v>
      </c>
      <c r="O230">
        <f>Table1[[#This Row],[Units Sold]]*Table1[[#This Row],[Unit Cost]]</f>
        <v>74929.03</v>
      </c>
      <c r="P230">
        <f>Table1[[#This Row],[Units Sold]]*Table1[[#This Row],[Unit Price]]</f>
        <v>111839.65000000001</v>
      </c>
      <c r="Q230">
        <f>Table1[[#This Row],[Revenue]]-Table1[[#This Row],[COGS]]</f>
        <v>36910.62000000001</v>
      </c>
      <c r="R230" s="5">
        <f ca="1">DATE(YEAR(TODAY()),MONTH(Table1[[#This Row],[Order Date]]),DAY(Table1[[#This Row],[Order Date]]))</f>
        <v>45989</v>
      </c>
      <c r="S230" s="6">
        <f>MONTH(Table1[[#This Row],[Ship Date]])</f>
        <v>12</v>
      </c>
    </row>
    <row r="231" spans="1:19" x14ac:dyDescent="0.3">
      <c r="A231" s="7" t="s">
        <v>19</v>
      </c>
      <c r="B231" s="7" t="s">
        <v>176</v>
      </c>
      <c r="C231" s="7" t="s">
        <v>82</v>
      </c>
      <c r="D231" s="7" t="s">
        <v>27</v>
      </c>
      <c r="E231" s="7" t="s">
        <v>32</v>
      </c>
      <c r="F231" s="8">
        <v>41406</v>
      </c>
      <c r="G231" s="7">
        <v>333706986</v>
      </c>
      <c r="H231" s="8">
        <v>41422</v>
      </c>
      <c r="I231" s="7">
        <v>168</v>
      </c>
      <c r="J231" s="7">
        <v>205.7</v>
      </c>
      <c r="K231" s="7">
        <v>117.11</v>
      </c>
      <c r="L231" t="str">
        <f>TEXT(Table1[[#This Row],[Order Date]],"mmm")</f>
        <v>May</v>
      </c>
      <c r="M231" t="str">
        <f>TEXT(Table1[[#This Row],[Order Date]],"yyyy")</f>
        <v>2013</v>
      </c>
      <c r="N231" t="str">
        <f>"Q"&amp;ROUNDUP(MONTH(Table1[[#This Row],[Order Date]])/3,0)</f>
        <v>Q2</v>
      </c>
      <c r="O231">
        <f>Table1[[#This Row],[Units Sold]]*Table1[[#This Row],[Unit Cost]]</f>
        <v>19674.48</v>
      </c>
      <c r="P231">
        <f>Table1[[#This Row],[Units Sold]]*Table1[[#This Row],[Unit Price]]</f>
        <v>34557.599999999999</v>
      </c>
      <c r="Q231">
        <f>Table1[[#This Row],[Revenue]]-Table1[[#This Row],[COGS]]</f>
        <v>14883.119999999999</v>
      </c>
      <c r="R231" s="5">
        <f ca="1">DATE(YEAR(TODAY()),MONTH(Table1[[#This Row],[Order Date]]),DAY(Table1[[#This Row],[Order Date]]))</f>
        <v>45789</v>
      </c>
      <c r="S231" s="6">
        <f>MONTH(Table1[[#This Row],[Ship Date]])</f>
        <v>5</v>
      </c>
    </row>
    <row r="232" spans="1:19" x14ac:dyDescent="0.3">
      <c r="A232" s="3" t="s">
        <v>28</v>
      </c>
      <c r="B232" s="3" t="s">
        <v>121</v>
      </c>
      <c r="C232" s="3" t="s">
        <v>42</v>
      </c>
      <c r="D232" s="3" t="s">
        <v>27</v>
      </c>
      <c r="E232" s="3" t="s">
        <v>23</v>
      </c>
      <c r="F232" s="4">
        <v>40881</v>
      </c>
      <c r="G232" s="3">
        <v>419297778</v>
      </c>
      <c r="H232" s="4">
        <v>40930</v>
      </c>
      <c r="I232" s="3">
        <v>8385</v>
      </c>
      <c r="J232" s="3">
        <v>651.21</v>
      </c>
      <c r="K232" s="3">
        <v>524.96</v>
      </c>
      <c r="L232" t="str">
        <f>TEXT(Table1[[#This Row],[Order Date]],"mmm")</f>
        <v>Dec</v>
      </c>
      <c r="M232" t="str">
        <f>TEXT(Table1[[#This Row],[Order Date]],"yyyy")</f>
        <v>2011</v>
      </c>
      <c r="N232" t="str">
        <f>"Q"&amp;ROUNDUP(MONTH(Table1[[#This Row],[Order Date]])/3,0)</f>
        <v>Q4</v>
      </c>
      <c r="O232">
        <f>Table1[[#This Row],[Units Sold]]*Table1[[#This Row],[Unit Cost]]</f>
        <v>4401789.6000000006</v>
      </c>
      <c r="P232">
        <f>Table1[[#This Row],[Units Sold]]*Table1[[#This Row],[Unit Price]]</f>
        <v>5460395.8500000006</v>
      </c>
      <c r="Q232">
        <f>Table1[[#This Row],[Revenue]]-Table1[[#This Row],[COGS]]</f>
        <v>1058606.25</v>
      </c>
      <c r="R232" s="5">
        <f ca="1">DATE(YEAR(TODAY()),MONTH(Table1[[#This Row],[Order Date]]),DAY(Table1[[#This Row],[Order Date]]))</f>
        <v>45995</v>
      </c>
      <c r="S232" s="6">
        <f>MONTH(Table1[[#This Row],[Ship Date]])</f>
        <v>1</v>
      </c>
    </row>
    <row r="233" spans="1:19" x14ac:dyDescent="0.3">
      <c r="A233" s="7" t="s">
        <v>19</v>
      </c>
      <c r="B233" s="7" t="s">
        <v>118</v>
      </c>
      <c r="C233" s="7" t="s">
        <v>61</v>
      </c>
      <c r="D233" s="7" t="s">
        <v>22</v>
      </c>
      <c r="E233" s="7" t="s">
        <v>23</v>
      </c>
      <c r="F233" s="8">
        <v>41806</v>
      </c>
      <c r="G233" s="7">
        <v>679310262</v>
      </c>
      <c r="H233" s="8">
        <v>41842</v>
      </c>
      <c r="I233" s="7">
        <v>1857</v>
      </c>
      <c r="J233" s="7">
        <v>154.06</v>
      </c>
      <c r="K233" s="7">
        <v>90.93</v>
      </c>
      <c r="L233" t="str">
        <f>TEXT(Table1[[#This Row],[Order Date]],"mmm")</f>
        <v>Jun</v>
      </c>
      <c r="M233" t="str">
        <f>TEXT(Table1[[#This Row],[Order Date]],"yyyy")</f>
        <v>2014</v>
      </c>
      <c r="N233" t="str">
        <f>"Q"&amp;ROUNDUP(MONTH(Table1[[#This Row],[Order Date]])/3,0)</f>
        <v>Q2</v>
      </c>
      <c r="O233">
        <f>Table1[[#This Row],[Units Sold]]*Table1[[#This Row],[Unit Cost]]</f>
        <v>168857.01</v>
      </c>
      <c r="P233">
        <f>Table1[[#This Row],[Units Sold]]*Table1[[#This Row],[Unit Price]]</f>
        <v>286089.42</v>
      </c>
      <c r="Q233">
        <f>Table1[[#This Row],[Revenue]]-Table1[[#This Row],[COGS]]</f>
        <v>117232.40999999997</v>
      </c>
      <c r="R233" s="5">
        <f ca="1">DATE(YEAR(TODAY()),MONTH(Table1[[#This Row],[Order Date]]),DAY(Table1[[#This Row],[Order Date]]))</f>
        <v>45824</v>
      </c>
      <c r="S233" s="6">
        <f>MONTH(Table1[[#This Row],[Ship Date]])</f>
        <v>7</v>
      </c>
    </row>
    <row r="234" spans="1:19" x14ac:dyDescent="0.3">
      <c r="A234" s="3" t="s">
        <v>33</v>
      </c>
      <c r="B234" s="3" t="s">
        <v>177</v>
      </c>
      <c r="C234" s="3" t="s">
        <v>30</v>
      </c>
      <c r="D234" s="3" t="s">
        <v>22</v>
      </c>
      <c r="E234" s="3" t="s">
        <v>36</v>
      </c>
      <c r="F234" s="4">
        <v>40523</v>
      </c>
      <c r="G234" s="3">
        <v>632543265</v>
      </c>
      <c r="H234" s="4">
        <v>40559</v>
      </c>
      <c r="I234" s="3">
        <v>2464</v>
      </c>
      <c r="J234" s="3">
        <v>421.89</v>
      </c>
      <c r="K234" s="3">
        <v>364.69</v>
      </c>
      <c r="L234" t="str">
        <f>TEXT(Table1[[#This Row],[Order Date]],"mmm")</f>
        <v>Dec</v>
      </c>
      <c r="M234" t="str">
        <f>TEXT(Table1[[#This Row],[Order Date]],"yyyy")</f>
        <v>2010</v>
      </c>
      <c r="N234" t="str">
        <f>"Q"&amp;ROUNDUP(MONTH(Table1[[#This Row],[Order Date]])/3,0)</f>
        <v>Q4</v>
      </c>
      <c r="O234">
        <f>Table1[[#This Row],[Units Sold]]*Table1[[#This Row],[Unit Cost]]</f>
        <v>898596.16</v>
      </c>
      <c r="P234">
        <f>Table1[[#This Row],[Units Sold]]*Table1[[#This Row],[Unit Price]]</f>
        <v>1039536.96</v>
      </c>
      <c r="Q234">
        <f>Table1[[#This Row],[Revenue]]-Table1[[#This Row],[COGS]]</f>
        <v>140940.79999999993</v>
      </c>
      <c r="R234" s="5">
        <f ca="1">DATE(YEAR(TODAY()),MONTH(Table1[[#This Row],[Order Date]]),DAY(Table1[[#This Row],[Order Date]]))</f>
        <v>46002</v>
      </c>
      <c r="S234" s="6">
        <f>MONTH(Table1[[#This Row],[Ship Date]])</f>
        <v>1</v>
      </c>
    </row>
    <row r="235" spans="1:19" x14ac:dyDescent="0.3">
      <c r="A235" s="7" t="s">
        <v>55</v>
      </c>
      <c r="B235" s="7" t="s">
        <v>146</v>
      </c>
      <c r="C235" s="7" t="s">
        <v>43</v>
      </c>
      <c r="D235" s="7" t="s">
        <v>27</v>
      </c>
      <c r="E235" s="7" t="s">
        <v>32</v>
      </c>
      <c r="F235" s="8">
        <v>42065</v>
      </c>
      <c r="G235" s="7">
        <v>318108117</v>
      </c>
      <c r="H235" s="8">
        <v>42079</v>
      </c>
      <c r="I235" s="7">
        <v>4116</v>
      </c>
      <c r="J235" s="7">
        <v>437.2</v>
      </c>
      <c r="K235" s="7">
        <v>263.33</v>
      </c>
      <c r="L235" t="str">
        <f>TEXT(Table1[[#This Row],[Order Date]],"mmm")</f>
        <v>Mar</v>
      </c>
      <c r="M235" t="str">
        <f>TEXT(Table1[[#This Row],[Order Date]],"yyyy")</f>
        <v>2015</v>
      </c>
      <c r="N235" t="str">
        <f>"Q"&amp;ROUNDUP(MONTH(Table1[[#This Row],[Order Date]])/3,0)</f>
        <v>Q1</v>
      </c>
      <c r="O235">
        <f>Table1[[#This Row],[Units Sold]]*Table1[[#This Row],[Unit Cost]]</f>
        <v>1083866.28</v>
      </c>
      <c r="P235">
        <f>Table1[[#This Row],[Units Sold]]*Table1[[#This Row],[Unit Price]]</f>
        <v>1799515.2</v>
      </c>
      <c r="Q235">
        <f>Table1[[#This Row],[Revenue]]-Table1[[#This Row],[COGS]]</f>
        <v>715648.91999999993</v>
      </c>
      <c r="R235" s="5">
        <f ca="1">DATE(YEAR(TODAY()),MONTH(Table1[[#This Row],[Order Date]]),DAY(Table1[[#This Row],[Order Date]]))</f>
        <v>45718</v>
      </c>
      <c r="S235" s="6">
        <f>MONTH(Table1[[#This Row],[Ship Date]])</f>
        <v>3</v>
      </c>
    </row>
    <row r="236" spans="1:19" x14ac:dyDescent="0.3">
      <c r="A236" s="3" t="s">
        <v>28</v>
      </c>
      <c r="B236" s="3" t="s">
        <v>178</v>
      </c>
      <c r="C236" s="3" t="s">
        <v>35</v>
      </c>
      <c r="D236" s="3" t="s">
        <v>27</v>
      </c>
      <c r="E236" s="3" t="s">
        <v>36</v>
      </c>
      <c r="F236" s="4">
        <v>42170</v>
      </c>
      <c r="G236" s="3">
        <v>745428645</v>
      </c>
      <c r="H236" s="4">
        <v>42200</v>
      </c>
      <c r="I236" s="3">
        <v>7756</v>
      </c>
      <c r="J236" s="3">
        <v>47.45</v>
      </c>
      <c r="K236" s="3">
        <v>31.79</v>
      </c>
      <c r="L236" t="str">
        <f>TEXT(Table1[[#This Row],[Order Date]],"mmm")</f>
        <v>Jun</v>
      </c>
      <c r="M236" t="str">
        <f>TEXT(Table1[[#This Row],[Order Date]],"yyyy")</f>
        <v>2015</v>
      </c>
      <c r="N236" t="str">
        <f>"Q"&amp;ROUNDUP(MONTH(Table1[[#This Row],[Order Date]])/3,0)</f>
        <v>Q2</v>
      </c>
      <c r="O236">
        <f>Table1[[#This Row],[Units Sold]]*Table1[[#This Row],[Unit Cost]]</f>
        <v>246563.24</v>
      </c>
      <c r="P236">
        <f>Table1[[#This Row],[Units Sold]]*Table1[[#This Row],[Unit Price]]</f>
        <v>368022.2</v>
      </c>
      <c r="Q236">
        <f>Table1[[#This Row],[Revenue]]-Table1[[#This Row],[COGS]]</f>
        <v>121458.96000000002</v>
      </c>
      <c r="R236" s="5">
        <f ca="1">DATE(YEAR(TODAY()),MONTH(Table1[[#This Row],[Order Date]]),DAY(Table1[[#This Row],[Order Date]]))</f>
        <v>45823</v>
      </c>
      <c r="S236" s="6">
        <f>MONTH(Table1[[#This Row],[Ship Date]])</f>
        <v>7</v>
      </c>
    </row>
    <row r="237" spans="1:19" x14ac:dyDescent="0.3">
      <c r="A237" s="7" t="s">
        <v>33</v>
      </c>
      <c r="B237" s="7" t="s">
        <v>109</v>
      </c>
      <c r="C237" s="7" t="s">
        <v>47</v>
      </c>
      <c r="D237" s="7" t="s">
        <v>22</v>
      </c>
      <c r="E237" s="7" t="s">
        <v>36</v>
      </c>
      <c r="F237" s="8">
        <v>42497</v>
      </c>
      <c r="G237" s="7">
        <v>744241178</v>
      </c>
      <c r="H237" s="8">
        <v>42499</v>
      </c>
      <c r="I237" s="7">
        <v>6358</v>
      </c>
      <c r="J237" s="7">
        <v>152.58000000000001</v>
      </c>
      <c r="K237" s="7">
        <v>97.44</v>
      </c>
      <c r="L237" t="str">
        <f>TEXT(Table1[[#This Row],[Order Date]],"mmm")</f>
        <v>May</v>
      </c>
      <c r="M237" t="str">
        <f>TEXT(Table1[[#This Row],[Order Date]],"yyyy")</f>
        <v>2016</v>
      </c>
      <c r="N237" t="str">
        <f>"Q"&amp;ROUNDUP(MONTH(Table1[[#This Row],[Order Date]])/3,0)</f>
        <v>Q2</v>
      </c>
      <c r="O237">
        <f>Table1[[#This Row],[Units Sold]]*Table1[[#This Row],[Unit Cost]]</f>
        <v>619523.52</v>
      </c>
      <c r="P237">
        <f>Table1[[#This Row],[Units Sold]]*Table1[[#This Row],[Unit Price]]</f>
        <v>970103.64000000013</v>
      </c>
      <c r="Q237">
        <f>Table1[[#This Row],[Revenue]]-Table1[[#This Row],[COGS]]</f>
        <v>350580.12000000011</v>
      </c>
      <c r="R237" s="5">
        <f ca="1">DATE(YEAR(TODAY()),MONTH(Table1[[#This Row],[Order Date]]),DAY(Table1[[#This Row],[Order Date]]))</f>
        <v>45784</v>
      </c>
      <c r="S237" s="6">
        <f>MONTH(Table1[[#This Row],[Ship Date]])</f>
        <v>5</v>
      </c>
    </row>
    <row r="238" spans="1:19" x14ac:dyDescent="0.3">
      <c r="A238" s="3" t="s">
        <v>19</v>
      </c>
      <c r="B238" s="3" t="s">
        <v>176</v>
      </c>
      <c r="C238" s="3" t="s">
        <v>21</v>
      </c>
      <c r="D238" s="3" t="s">
        <v>27</v>
      </c>
      <c r="E238" s="3" t="s">
        <v>36</v>
      </c>
      <c r="F238" s="4">
        <v>40948</v>
      </c>
      <c r="G238" s="3">
        <v>114594542</v>
      </c>
      <c r="H238" s="4">
        <v>40987</v>
      </c>
      <c r="I238" s="3">
        <v>9927</v>
      </c>
      <c r="J238" s="3">
        <v>9.33</v>
      </c>
      <c r="K238" s="3">
        <v>6.92</v>
      </c>
      <c r="L238" t="str">
        <f>TEXT(Table1[[#This Row],[Order Date]],"mmm")</f>
        <v>Feb</v>
      </c>
      <c r="M238" t="str">
        <f>TEXT(Table1[[#This Row],[Order Date]],"yyyy")</f>
        <v>2012</v>
      </c>
      <c r="N238" t="str">
        <f>"Q"&amp;ROUNDUP(MONTH(Table1[[#This Row],[Order Date]])/3,0)</f>
        <v>Q1</v>
      </c>
      <c r="O238">
        <f>Table1[[#This Row],[Units Sold]]*Table1[[#This Row],[Unit Cost]]</f>
        <v>68694.84</v>
      </c>
      <c r="P238">
        <f>Table1[[#This Row],[Units Sold]]*Table1[[#This Row],[Unit Price]]</f>
        <v>92618.91</v>
      </c>
      <c r="Q238">
        <f>Table1[[#This Row],[Revenue]]-Table1[[#This Row],[COGS]]</f>
        <v>23924.070000000007</v>
      </c>
      <c r="R238" s="5">
        <f ca="1">DATE(YEAR(TODAY()),MONTH(Table1[[#This Row],[Order Date]]),DAY(Table1[[#This Row],[Order Date]]))</f>
        <v>45697</v>
      </c>
      <c r="S238" s="6">
        <f>MONTH(Table1[[#This Row],[Ship Date]])</f>
        <v>3</v>
      </c>
    </row>
    <row r="239" spans="1:19" x14ac:dyDescent="0.3">
      <c r="A239" s="7" t="s">
        <v>87</v>
      </c>
      <c r="B239" s="7" t="s">
        <v>88</v>
      </c>
      <c r="C239" s="7" t="s">
        <v>43</v>
      </c>
      <c r="D239" s="7" t="s">
        <v>22</v>
      </c>
      <c r="E239" s="7" t="s">
        <v>23</v>
      </c>
      <c r="F239" s="8">
        <v>41342</v>
      </c>
      <c r="G239" s="7">
        <v>976850068</v>
      </c>
      <c r="H239" s="8">
        <v>41354</v>
      </c>
      <c r="I239" s="7">
        <v>498</v>
      </c>
      <c r="J239" s="7">
        <v>437.2</v>
      </c>
      <c r="K239" s="7">
        <v>263.33</v>
      </c>
      <c r="L239" t="str">
        <f>TEXT(Table1[[#This Row],[Order Date]],"mmm")</f>
        <v>Mar</v>
      </c>
      <c r="M239" t="str">
        <f>TEXT(Table1[[#This Row],[Order Date]],"yyyy")</f>
        <v>2013</v>
      </c>
      <c r="N239" t="str">
        <f>"Q"&amp;ROUNDUP(MONTH(Table1[[#This Row],[Order Date]])/3,0)</f>
        <v>Q1</v>
      </c>
      <c r="O239">
        <f>Table1[[#This Row],[Units Sold]]*Table1[[#This Row],[Unit Cost]]</f>
        <v>131138.34</v>
      </c>
      <c r="P239">
        <f>Table1[[#This Row],[Units Sold]]*Table1[[#This Row],[Unit Price]]</f>
        <v>217725.6</v>
      </c>
      <c r="Q239">
        <f>Table1[[#This Row],[Revenue]]-Table1[[#This Row],[COGS]]</f>
        <v>86587.260000000009</v>
      </c>
      <c r="R239" s="5">
        <f ca="1">DATE(YEAR(TODAY()),MONTH(Table1[[#This Row],[Order Date]]),DAY(Table1[[#This Row],[Order Date]]))</f>
        <v>45725</v>
      </c>
      <c r="S239" s="6">
        <f>MONTH(Table1[[#This Row],[Ship Date]])</f>
        <v>3</v>
      </c>
    </row>
    <row r="240" spans="1:19" x14ac:dyDescent="0.3">
      <c r="A240" s="3" t="s">
        <v>33</v>
      </c>
      <c r="B240" s="3" t="s">
        <v>179</v>
      </c>
      <c r="C240" s="3" t="s">
        <v>26</v>
      </c>
      <c r="D240" s="3" t="s">
        <v>22</v>
      </c>
      <c r="E240" s="3" t="s">
        <v>23</v>
      </c>
      <c r="F240" s="4">
        <v>40974</v>
      </c>
      <c r="G240" s="3">
        <v>121681582</v>
      </c>
      <c r="H240" s="4">
        <v>41007</v>
      </c>
      <c r="I240" s="3">
        <v>7139</v>
      </c>
      <c r="J240" s="3">
        <v>109.28</v>
      </c>
      <c r="K240" s="3">
        <v>35.840000000000003</v>
      </c>
      <c r="L240" t="str">
        <f>TEXT(Table1[[#This Row],[Order Date]],"mmm")</f>
        <v>Mar</v>
      </c>
      <c r="M240" t="str">
        <f>TEXT(Table1[[#This Row],[Order Date]],"yyyy")</f>
        <v>2012</v>
      </c>
      <c r="N240" t="str">
        <f>"Q"&amp;ROUNDUP(MONTH(Table1[[#This Row],[Order Date]])/3,0)</f>
        <v>Q1</v>
      </c>
      <c r="O240">
        <f>Table1[[#This Row],[Units Sold]]*Table1[[#This Row],[Unit Cost]]</f>
        <v>255861.76000000004</v>
      </c>
      <c r="P240">
        <f>Table1[[#This Row],[Units Sold]]*Table1[[#This Row],[Unit Price]]</f>
        <v>780149.92</v>
      </c>
      <c r="Q240">
        <f>Table1[[#This Row],[Revenue]]-Table1[[#This Row],[COGS]]</f>
        <v>524288.16</v>
      </c>
      <c r="R240" s="5">
        <f ca="1">DATE(YEAR(TODAY()),MONTH(Table1[[#This Row],[Order Date]]),DAY(Table1[[#This Row],[Order Date]]))</f>
        <v>45722</v>
      </c>
      <c r="S240" s="6">
        <f>MONTH(Table1[[#This Row],[Ship Date]])</f>
        <v>4</v>
      </c>
    </row>
    <row r="241" spans="1:19" x14ac:dyDescent="0.3">
      <c r="A241" s="7" t="s">
        <v>33</v>
      </c>
      <c r="B241" s="7" t="s">
        <v>180</v>
      </c>
      <c r="C241" s="7" t="s">
        <v>26</v>
      </c>
      <c r="D241" s="7" t="s">
        <v>27</v>
      </c>
      <c r="E241" s="7" t="s">
        <v>32</v>
      </c>
      <c r="F241" s="8">
        <v>40294</v>
      </c>
      <c r="G241" s="7">
        <v>260075414</v>
      </c>
      <c r="H241" s="8">
        <v>40316</v>
      </c>
      <c r="I241" s="7">
        <v>949</v>
      </c>
      <c r="J241" s="7">
        <v>109.28</v>
      </c>
      <c r="K241" s="7">
        <v>35.840000000000003</v>
      </c>
      <c r="L241" t="str">
        <f>TEXT(Table1[[#This Row],[Order Date]],"mmm")</f>
        <v>Apr</v>
      </c>
      <c r="M241" t="str">
        <f>TEXT(Table1[[#This Row],[Order Date]],"yyyy")</f>
        <v>2010</v>
      </c>
      <c r="N241" t="str">
        <f>"Q"&amp;ROUNDUP(MONTH(Table1[[#This Row],[Order Date]])/3,0)</f>
        <v>Q2</v>
      </c>
      <c r="O241">
        <f>Table1[[#This Row],[Units Sold]]*Table1[[#This Row],[Unit Cost]]</f>
        <v>34012.160000000003</v>
      </c>
      <c r="P241">
        <f>Table1[[#This Row],[Units Sold]]*Table1[[#This Row],[Unit Price]]</f>
        <v>103706.72</v>
      </c>
      <c r="Q241">
        <f>Table1[[#This Row],[Revenue]]-Table1[[#This Row],[COGS]]</f>
        <v>69694.559999999998</v>
      </c>
      <c r="R241" s="5">
        <f ca="1">DATE(YEAR(TODAY()),MONTH(Table1[[#This Row],[Order Date]]),DAY(Table1[[#This Row],[Order Date]]))</f>
        <v>45773</v>
      </c>
      <c r="S241" s="6">
        <f>MONTH(Table1[[#This Row],[Ship Date]])</f>
        <v>5</v>
      </c>
    </row>
    <row r="242" spans="1:19" x14ac:dyDescent="0.3">
      <c r="A242" s="3" t="s">
        <v>33</v>
      </c>
      <c r="B242" s="3" t="s">
        <v>104</v>
      </c>
      <c r="C242" s="3" t="s">
        <v>42</v>
      </c>
      <c r="D242" s="3" t="s">
        <v>27</v>
      </c>
      <c r="E242" s="3" t="s">
        <v>36</v>
      </c>
      <c r="F242" s="4">
        <v>41524</v>
      </c>
      <c r="G242" s="3">
        <v>573330390</v>
      </c>
      <c r="H242" s="4">
        <v>41567</v>
      </c>
      <c r="I242" s="3">
        <v>58</v>
      </c>
      <c r="J242" s="3">
        <v>651.21</v>
      </c>
      <c r="K242" s="3">
        <v>524.96</v>
      </c>
      <c r="L242" t="str">
        <f>TEXT(Table1[[#This Row],[Order Date]],"mmm")</f>
        <v>Sep</v>
      </c>
      <c r="M242" t="str">
        <f>TEXT(Table1[[#This Row],[Order Date]],"yyyy")</f>
        <v>2013</v>
      </c>
      <c r="N242" t="str">
        <f>"Q"&amp;ROUNDUP(MONTH(Table1[[#This Row],[Order Date]])/3,0)</f>
        <v>Q3</v>
      </c>
      <c r="O242">
        <f>Table1[[#This Row],[Units Sold]]*Table1[[#This Row],[Unit Cost]]</f>
        <v>30447.68</v>
      </c>
      <c r="P242">
        <f>Table1[[#This Row],[Units Sold]]*Table1[[#This Row],[Unit Price]]</f>
        <v>37770.18</v>
      </c>
      <c r="Q242">
        <f>Table1[[#This Row],[Revenue]]-Table1[[#This Row],[COGS]]</f>
        <v>7322.5</v>
      </c>
      <c r="R242" s="5">
        <f ca="1">DATE(YEAR(TODAY()),MONTH(Table1[[#This Row],[Order Date]]),DAY(Table1[[#This Row],[Order Date]]))</f>
        <v>45907</v>
      </c>
      <c r="S242" s="6">
        <f>MONTH(Table1[[#This Row],[Ship Date]])</f>
        <v>10</v>
      </c>
    </row>
    <row r="243" spans="1:19" x14ac:dyDescent="0.3">
      <c r="A243" s="7" t="s">
        <v>19</v>
      </c>
      <c r="B243" s="7" t="s">
        <v>80</v>
      </c>
      <c r="C243" s="7" t="s">
        <v>43</v>
      </c>
      <c r="D243" s="7" t="s">
        <v>27</v>
      </c>
      <c r="E243" s="7" t="s">
        <v>23</v>
      </c>
      <c r="F243" s="8">
        <v>41742</v>
      </c>
      <c r="G243" s="7">
        <v>763057839</v>
      </c>
      <c r="H243" s="8">
        <v>41760</v>
      </c>
      <c r="I243" s="7">
        <v>4626</v>
      </c>
      <c r="J243" s="7">
        <v>437.2</v>
      </c>
      <c r="K243" s="7">
        <v>263.33</v>
      </c>
      <c r="L243" t="str">
        <f>TEXT(Table1[[#This Row],[Order Date]],"mmm")</f>
        <v>Apr</v>
      </c>
      <c r="M243" t="str">
        <f>TEXT(Table1[[#This Row],[Order Date]],"yyyy")</f>
        <v>2014</v>
      </c>
      <c r="N243" t="str">
        <f>"Q"&amp;ROUNDUP(MONTH(Table1[[#This Row],[Order Date]])/3,0)</f>
        <v>Q2</v>
      </c>
      <c r="O243">
        <f>Table1[[#This Row],[Units Sold]]*Table1[[#This Row],[Unit Cost]]</f>
        <v>1218164.5799999998</v>
      </c>
      <c r="P243">
        <f>Table1[[#This Row],[Units Sold]]*Table1[[#This Row],[Unit Price]]</f>
        <v>2022487.2</v>
      </c>
      <c r="Q243">
        <f>Table1[[#This Row],[Revenue]]-Table1[[#This Row],[COGS]]</f>
        <v>804322.62000000011</v>
      </c>
      <c r="R243" s="5">
        <f ca="1">DATE(YEAR(TODAY()),MONTH(Table1[[#This Row],[Order Date]]),DAY(Table1[[#This Row],[Order Date]]))</f>
        <v>45760</v>
      </c>
      <c r="S243" s="6">
        <f>MONTH(Table1[[#This Row],[Ship Date]])</f>
        <v>5</v>
      </c>
    </row>
    <row r="244" spans="1:19" x14ac:dyDescent="0.3">
      <c r="A244" s="3" t="s">
        <v>19</v>
      </c>
      <c r="B244" s="3" t="s">
        <v>40</v>
      </c>
      <c r="C244" s="3" t="s">
        <v>64</v>
      </c>
      <c r="D244" s="3" t="s">
        <v>22</v>
      </c>
      <c r="E244" s="3" t="s">
        <v>32</v>
      </c>
      <c r="F244" s="4">
        <v>42566</v>
      </c>
      <c r="G244" s="3">
        <v>601181590</v>
      </c>
      <c r="H244" s="4">
        <v>42579</v>
      </c>
      <c r="I244" s="3">
        <v>1847</v>
      </c>
      <c r="J244" s="3">
        <v>255.28</v>
      </c>
      <c r="K244" s="3">
        <v>159.41999999999999</v>
      </c>
      <c r="L244" t="str">
        <f>TEXT(Table1[[#This Row],[Order Date]],"mmm")</f>
        <v>Jul</v>
      </c>
      <c r="M244" t="str">
        <f>TEXT(Table1[[#This Row],[Order Date]],"yyyy")</f>
        <v>2016</v>
      </c>
      <c r="N244" t="str">
        <f>"Q"&amp;ROUNDUP(MONTH(Table1[[#This Row],[Order Date]])/3,0)</f>
        <v>Q3</v>
      </c>
      <c r="O244">
        <f>Table1[[#This Row],[Units Sold]]*Table1[[#This Row],[Unit Cost]]</f>
        <v>294448.74</v>
      </c>
      <c r="P244">
        <f>Table1[[#This Row],[Units Sold]]*Table1[[#This Row],[Unit Price]]</f>
        <v>471502.16</v>
      </c>
      <c r="Q244">
        <f>Table1[[#This Row],[Revenue]]-Table1[[#This Row],[COGS]]</f>
        <v>177053.41999999998</v>
      </c>
      <c r="R244" s="5">
        <f ca="1">DATE(YEAR(TODAY()),MONTH(Table1[[#This Row],[Order Date]]),DAY(Table1[[#This Row],[Order Date]]))</f>
        <v>45853</v>
      </c>
      <c r="S244" s="6">
        <f>MONTH(Table1[[#This Row],[Ship Date]])</f>
        <v>7</v>
      </c>
    </row>
    <row r="245" spans="1:19" x14ac:dyDescent="0.3">
      <c r="A245" s="7" t="s">
        <v>28</v>
      </c>
      <c r="B245" s="7" t="s">
        <v>181</v>
      </c>
      <c r="C245" s="7" t="s">
        <v>30</v>
      </c>
      <c r="D245" s="7" t="s">
        <v>27</v>
      </c>
      <c r="E245" s="7" t="s">
        <v>48</v>
      </c>
      <c r="F245" s="8">
        <v>40468</v>
      </c>
      <c r="G245" s="7">
        <v>379937970</v>
      </c>
      <c r="H245" s="8">
        <v>40471</v>
      </c>
      <c r="I245" s="7">
        <v>943</v>
      </c>
      <c r="J245" s="7">
        <v>421.89</v>
      </c>
      <c r="K245" s="7">
        <v>364.69</v>
      </c>
      <c r="L245" t="str">
        <f>TEXT(Table1[[#This Row],[Order Date]],"mmm")</f>
        <v>Oct</v>
      </c>
      <c r="M245" t="str">
        <f>TEXT(Table1[[#This Row],[Order Date]],"yyyy")</f>
        <v>2010</v>
      </c>
      <c r="N245" t="str">
        <f>"Q"&amp;ROUNDUP(MONTH(Table1[[#This Row],[Order Date]])/3,0)</f>
        <v>Q4</v>
      </c>
      <c r="O245">
        <f>Table1[[#This Row],[Units Sold]]*Table1[[#This Row],[Unit Cost]]</f>
        <v>343902.67</v>
      </c>
      <c r="P245">
        <f>Table1[[#This Row],[Units Sold]]*Table1[[#This Row],[Unit Price]]</f>
        <v>397842.26999999996</v>
      </c>
      <c r="Q245">
        <f>Table1[[#This Row],[Revenue]]-Table1[[#This Row],[COGS]]</f>
        <v>53939.599999999977</v>
      </c>
      <c r="R245" s="5">
        <f ca="1">DATE(YEAR(TODAY()),MONTH(Table1[[#This Row],[Order Date]]),DAY(Table1[[#This Row],[Order Date]]))</f>
        <v>45947</v>
      </c>
      <c r="S245" s="6">
        <f>MONTH(Table1[[#This Row],[Ship Date]])</f>
        <v>10</v>
      </c>
    </row>
    <row r="246" spans="1:19" x14ac:dyDescent="0.3">
      <c r="A246" s="3" t="s">
        <v>19</v>
      </c>
      <c r="B246" s="3" t="s">
        <v>123</v>
      </c>
      <c r="C246" s="3" t="s">
        <v>43</v>
      </c>
      <c r="D246" s="3" t="s">
        <v>27</v>
      </c>
      <c r="E246" s="3" t="s">
        <v>23</v>
      </c>
      <c r="F246" s="4">
        <v>41993</v>
      </c>
      <c r="G246" s="3">
        <v>461875808</v>
      </c>
      <c r="H246" s="4">
        <v>41996</v>
      </c>
      <c r="I246" s="3">
        <v>8170</v>
      </c>
      <c r="J246" s="3">
        <v>437.2</v>
      </c>
      <c r="K246" s="3">
        <v>263.33</v>
      </c>
      <c r="L246" t="str">
        <f>TEXT(Table1[[#This Row],[Order Date]],"mmm")</f>
        <v>Dec</v>
      </c>
      <c r="M246" t="str">
        <f>TEXT(Table1[[#This Row],[Order Date]],"yyyy")</f>
        <v>2014</v>
      </c>
      <c r="N246" t="str">
        <f>"Q"&amp;ROUNDUP(MONTH(Table1[[#This Row],[Order Date]])/3,0)</f>
        <v>Q4</v>
      </c>
      <c r="O246">
        <f>Table1[[#This Row],[Units Sold]]*Table1[[#This Row],[Unit Cost]]</f>
        <v>2151406.1</v>
      </c>
      <c r="P246">
        <f>Table1[[#This Row],[Units Sold]]*Table1[[#This Row],[Unit Price]]</f>
        <v>3571924</v>
      </c>
      <c r="Q246">
        <f>Table1[[#This Row],[Revenue]]-Table1[[#This Row],[COGS]]</f>
        <v>1420517.9</v>
      </c>
      <c r="R246" s="5">
        <f ca="1">DATE(YEAR(TODAY()),MONTH(Table1[[#This Row],[Order Date]]),DAY(Table1[[#This Row],[Order Date]]))</f>
        <v>46011</v>
      </c>
      <c r="S246" s="6">
        <f>MONTH(Table1[[#This Row],[Ship Date]])</f>
        <v>12</v>
      </c>
    </row>
    <row r="247" spans="1:19" x14ac:dyDescent="0.3">
      <c r="A247" s="7" t="s">
        <v>37</v>
      </c>
      <c r="B247" s="7" t="s">
        <v>71</v>
      </c>
      <c r="C247" s="7" t="s">
        <v>50</v>
      </c>
      <c r="D247" s="7" t="s">
        <v>22</v>
      </c>
      <c r="E247" s="7" t="s">
        <v>32</v>
      </c>
      <c r="F247" s="8">
        <v>40242</v>
      </c>
      <c r="G247" s="7">
        <v>829856431</v>
      </c>
      <c r="H247" s="8">
        <v>40283</v>
      </c>
      <c r="I247" s="7">
        <v>1814</v>
      </c>
      <c r="J247" s="7">
        <v>81.73</v>
      </c>
      <c r="K247" s="7">
        <v>56.67</v>
      </c>
      <c r="L247" t="str">
        <f>TEXT(Table1[[#This Row],[Order Date]],"mmm")</f>
        <v>Mar</v>
      </c>
      <c r="M247" t="str">
        <f>TEXT(Table1[[#This Row],[Order Date]],"yyyy")</f>
        <v>2010</v>
      </c>
      <c r="N247" t="str">
        <f>"Q"&amp;ROUNDUP(MONTH(Table1[[#This Row],[Order Date]])/3,0)</f>
        <v>Q1</v>
      </c>
      <c r="O247">
        <f>Table1[[#This Row],[Units Sold]]*Table1[[#This Row],[Unit Cost]]</f>
        <v>102799.38</v>
      </c>
      <c r="P247">
        <f>Table1[[#This Row],[Units Sold]]*Table1[[#This Row],[Unit Price]]</f>
        <v>148258.22</v>
      </c>
      <c r="Q247">
        <f>Table1[[#This Row],[Revenue]]-Table1[[#This Row],[COGS]]</f>
        <v>45458.84</v>
      </c>
      <c r="R247" s="5">
        <f ca="1">DATE(YEAR(TODAY()),MONTH(Table1[[#This Row],[Order Date]]),DAY(Table1[[#This Row],[Order Date]]))</f>
        <v>45721</v>
      </c>
      <c r="S247" s="6">
        <f>MONTH(Table1[[#This Row],[Ship Date]])</f>
        <v>4</v>
      </c>
    </row>
    <row r="248" spans="1:19" x14ac:dyDescent="0.3">
      <c r="A248" s="3" t="s">
        <v>19</v>
      </c>
      <c r="B248" s="3" t="s">
        <v>182</v>
      </c>
      <c r="C248" s="3" t="s">
        <v>82</v>
      </c>
      <c r="D248" s="3" t="s">
        <v>27</v>
      </c>
      <c r="E248" s="3" t="s">
        <v>36</v>
      </c>
      <c r="F248" s="4">
        <v>41155</v>
      </c>
      <c r="G248" s="3">
        <v>637053668</v>
      </c>
      <c r="H248" s="4">
        <v>41186</v>
      </c>
      <c r="I248" s="3">
        <v>7192</v>
      </c>
      <c r="J248" s="3">
        <v>205.7</v>
      </c>
      <c r="K248" s="3">
        <v>117.11</v>
      </c>
      <c r="L248" t="str">
        <f>TEXT(Table1[[#This Row],[Order Date]],"mmm")</f>
        <v>Sep</v>
      </c>
      <c r="M248" t="str">
        <f>TEXT(Table1[[#This Row],[Order Date]],"yyyy")</f>
        <v>2012</v>
      </c>
      <c r="N248" t="str">
        <f>"Q"&amp;ROUNDUP(MONTH(Table1[[#This Row],[Order Date]])/3,0)</f>
        <v>Q3</v>
      </c>
      <c r="O248">
        <f>Table1[[#This Row],[Units Sold]]*Table1[[#This Row],[Unit Cost]]</f>
        <v>842255.12</v>
      </c>
      <c r="P248">
        <f>Table1[[#This Row],[Units Sold]]*Table1[[#This Row],[Unit Price]]</f>
        <v>1479394.4</v>
      </c>
      <c r="Q248">
        <f>Table1[[#This Row],[Revenue]]-Table1[[#This Row],[COGS]]</f>
        <v>637139.27999999991</v>
      </c>
      <c r="R248" s="5">
        <f ca="1">DATE(YEAR(TODAY()),MONTH(Table1[[#This Row],[Order Date]]),DAY(Table1[[#This Row],[Order Date]]))</f>
        <v>45903</v>
      </c>
      <c r="S248" s="6">
        <f>MONTH(Table1[[#This Row],[Ship Date]])</f>
        <v>10</v>
      </c>
    </row>
    <row r="249" spans="1:19" x14ac:dyDescent="0.3">
      <c r="A249" s="7" t="s">
        <v>55</v>
      </c>
      <c r="B249" s="7" t="s">
        <v>125</v>
      </c>
      <c r="C249" s="7" t="s">
        <v>82</v>
      </c>
      <c r="D249" s="7" t="s">
        <v>22</v>
      </c>
      <c r="E249" s="7" t="s">
        <v>36</v>
      </c>
      <c r="F249" s="8">
        <v>42761</v>
      </c>
      <c r="G249" s="7">
        <v>456953847</v>
      </c>
      <c r="H249" s="8">
        <v>42765</v>
      </c>
      <c r="I249" s="7">
        <v>1653</v>
      </c>
      <c r="J249" s="7">
        <v>205.7</v>
      </c>
      <c r="K249" s="7">
        <v>117.11</v>
      </c>
      <c r="L249" t="str">
        <f>TEXT(Table1[[#This Row],[Order Date]],"mmm")</f>
        <v>Jan</v>
      </c>
      <c r="M249" t="str">
        <f>TEXT(Table1[[#This Row],[Order Date]],"yyyy")</f>
        <v>2017</v>
      </c>
      <c r="N249" t="str">
        <f>"Q"&amp;ROUNDUP(MONTH(Table1[[#This Row],[Order Date]])/3,0)</f>
        <v>Q1</v>
      </c>
      <c r="O249">
        <f>Table1[[#This Row],[Units Sold]]*Table1[[#This Row],[Unit Cost]]</f>
        <v>193582.83</v>
      </c>
      <c r="P249">
        <f>Table1[[#This Row],[Units Sold]]*Table1[[#This Row],[Unit Price]]</f>
        <v>340022.1</v>
      </c>
      <c r="Q249">
        <f>Table1[[#This Row],[Revenue]]-Table1[[#This Row],[COGS]]</f>
        <v>146439.26999999999</v>
      </c>
      <c r="R249" s="5">
        <f ca="1">DATE(YEAR(TODAY()),MONTH(Table1[[#This Row],[Order Date]]),DAY(Table1[[#This Row],[Order Date]]))</f>
        <v>45683</v>
      </c>
      <c r="S249" s="6">
        <f>MONTH(Table1[[#This Row],[Ship Date]])</f>
        <v>1</v>
      </c>
    </row>
    <row r="250" spans="1:19" x14ac:dyDescent="0.3">
      <c r="A250" s="3" t="s">
        <v>37</v>
      </c>
      <c r="B250" s="3" t="s">
        <v>160</v>
      </c>
      <c r="C250" s="3" t="s">
        <v>47</v>
      </c>
      <c r="D250" s="3" t="s">
        <v>27</v>
      </c>
      <c r="E250" s="3" t="s">
        <v>48</v>
      </c>
      <c r="F250" s="4">
        <v>42095</v>
      </c>
      <c r="G250" s="3">
        <v>933355796</v>
      </c>
      <c r="H250" s="4">
        <v>42124</v>
      </c>
      <c r="I250" s="3">
        <v>9576</v>
      </c>
      <c r="J250" s="3">
        <v>152.58000000000001</v>
      </c>
      <c r="K250" s="3">
        <v>97.44</v>
      </c>
      <c r="L250" t="str">
        <f>TEXT(Table1[[#This Row],[Order Date]],"mmm")</f>
        <v>Apr</v>
      </c>
      <c r="M250" t="str">
        <f>TEXT(Table1[[#This Row],[Order Date]],"yyyy")</f>
        <v>2015</v>
      </c>
      <c r="N250" t="str">
        <f>"Q"&amp;ROUNDUP(MONTH(Table1[[#This Row],[Order Date]])/3,0)</f>
        <v>Q2</v>
      </c>
      <c r="O250">
        <f>Table1[[#This Row],[Units Sold]]*Table1[[#This Row],[Unit Cost]]</f>
        <v>933085.44</v>
      </c>
      <c r="P250">
        <f>Table1[[#This Row],[Units Sold]]*Table1[[#This Row],[Unit Price]]</f>
        <v>1461106.08</v>
      </c>
      <c r="Q250">
        <f>Table1[[#This Row],[Revenue]]-Table1[[#This Row],[COGS]]</f>
        <v>528020.64000000013</v>
      </c>
      <c r="R250" s="5">
        <f ca="1">DATE(YEAR(TODAY()),MONTH(Table1[[#This Row],[Order Date]]),DAY(Table1[[#This Row],[Order Date]]))</f>
        <v>45748</v>
      </c>
      <c r="S250" s="6">
        <f>MONTH(Table1[[#This Row],[Ship Date]])</f>
        <v>4</v>
      </c>
    </row>
    <row r="251" spans="1:19" x14ac:dyDescent="0.3">
      <c r="A251" s="7" t="s">
        <v>33</v>
      </c>
      <c r="B251" s="7" t="s">
        <v>109</v>
      </c>
      <c r="C251" s="7" t="s">
        <v>42</v>
      </c>
      <c r="D251" s="7" t="s">
        <v>27</v>
      </c>
      <c r="E251" s="7" t="s">
        <v>36</v>
      </c>
      <c r="F251" s="8">
        <v>42114</v>
      </c>
      <c r="G251" s="7">
        <v>530370843</v>
      </c>
      <c r="H251" s="8">
        <v>42150</v>
      </c>
      <c r="I251" s="7">
        <v>7373</v>
      </c>
      <c r="J251" s="7">
        <v>651.21</v>
      </c>
      <c r="K251" s="7">
        <v>524.96</v>
      </c>
      <c r="L251" t="str">
        <f>TEXT(Table1[[#This Row],[Order Date]],"mmm")</f>
        <v>Apr</v>
      </c>
      <c r="M251" t="str">
        <f>TEXT(Table1[[#This Row],[Order Date]],"yyyy")</f>
        <v>2015</v>
      </c>
      <c r="N251" t="str">
        <f>"Q"&amp;ROUNDUP(MONTH(Table1[[#This Row],[Order Date]])/3,0)</f>
        <v>Q2</v>
      </c>
      <c r="O251">
        <f>Table1[[#This Row],[Units Sold]]*Table1[[#This Row],[Unit Cost]]</f>
        <v>3870530.08</v>
      </c>
      <c r="P251">
        <f>Table1[[#This Row],[Units Sold]]*Table1[[#This Row],[Unit Price]]</f>
        <v>4801371.33</v>
      </c>
      <c r="Q251">
        <f>Table1[[#This Row],[Revenue]]-Table1[[#This Row],[COGS]]</f>
        <v>930841.25</v>
      </c>
      <c r="R251" s="5">
        <f ca="1">DATE(YEAR(TODAY()),MONTH(Table1[[#This Row],[Order Date]]),DAY(Table1[[#This Row],[Order Date]]))</f>
        <v>45767</v>
      </c>
      <c r="S251" s="6">
        <f>MONTH(Table1[[#This Row],[Ship Date]])</f>
        <v>5</v>
      </c>
    </row>
    <row r="252" spans="1:19" x14ac:dyDescent="0.3">
      <c r="A252" s="3" t="s">
        <v>24</v>
      </c>
      <c r="B252" s="3" t="s">
        <v>151</v>
      </c>
      <c r="C252" s="3" t="s">
        <v>43</v>
      </c>
      <c r="D252" s="3" t="s">
        <v>22</v>
      </c>
      <c r="E252" s="3" t="s">
        <v>48</v>
      </c>
      <c r="F252" s="4">
        <v>42014</v>
      </c>
      <c r="G252" s="3">
        <v>482422816</v>
      </c>
      <c r="H252" s="4">
        <v>42057</v>
      </c>
      <c r="I252" s="3">
        <v>8487</v>
      </c>
      <c r="J252" s="3">
        <v>437.2</v>
      </c>
      <c r="K252" s="3">
        <v>263.33</v>
      </c>
      <c r="L252" t="str">
        <f>TEXT(Table1[[#This Row],[Order Date]],"mmm")</f>
        <v>Jan</v>
      </c>
      <c r="M252" t="str">
        <f>TEXT(Table1[[#This Row],[Order Date]],"yyyy")</f>
        <v>2015</v>
      </c>
      <c r="N252" t="str">
        <f>"Q"&amp;ROUNDUP(MONTH(Table1[[#This Row],[Order Date]])/3,0)</f>
        <v>Q1</v>
      </c>
      <c r="O252">
        <f>Table1[[#This Row],[Units Sold]]*Table1[[#This Row],[Unit Cost]]</f>
        <v>2234881.71</v>
      </c>
      <c r="P252">
        <f>Table1[[#This Row],[Units Sold]]*Table1[[#This Row],[Unit Price]]</f>
        <v>3710516.4</v>
      </c>
      <c r="Q252">
        <f>Table1[[#This Row],[Revenue]]-Table1[[#This Row],[COGS]]</f>
        <v>1475634.69</v>
      </c>
      <c r="R252" s="5">
        <f ca="1">DATE(YEAR(TODAY()),MONTH(Table1[[#This Row],[Order Date]]),DAY(Table1[[#This Row],[Order Date]]))</f>
        <v>45667</v>
      </c>
      <c r="S252" s="6">
        <f>MONTH(Table1[[#This Row],[Ship Date]])</f>
        <v>2</v>
      </c>
    </row>
    <row r="253" spans="1:19" x14ac:dyDescent="0.3">
      <c r="A253" s="7" t="s">
        <v>19</v>
      </c>
      <c r="B253" s="7" t="s">
        <v>138</v>
      </c>
      <c r="C253" s="7" t="s">
        <v>47</v>
      </c>
      <c r="D253" s="7" t="s">
        <v>22</v>
      </c>
      <c r="E253" s="7" t="s">
        <v>36</v>
      </c>
      <c r="F253" s="8">
        <v>41381</v>
      </c>
      <c r="G253" s="7">
        <v>744248044</v>
      </c>
      <c r="H253" s="8">
        <v>41415</v>
      </c>
      <c r="I253" s="7">
        <v>8390</v>
      </c>
      <c r="J253" s="7">
        <v>152.58000000000001</v>
      </c>
      <c r="K253" s="7">
        <v>97.44</v>
      </c>
      <c r="L253" t="str">
        <f>TEXT(Table1[[#This Row],[Order Date]],"mmm")</f>
        <v>Apr</v>
      </c>
      <c r="M253" t="str">
        <f>TEXT(Table1[[#This Row],[Order Date]],"yyyy")</f>
        <v>2013</v>
      </c>
      <c r="N253" t="str">
        <f>"Q"&amp;ROUNDUP(MONTH(Table1[[#This Row],[Order Date]])/3,0)</f>
        <v>Q2</v>
      </c>
      <c r="O253">
        <f>Table1[[#This Row],[Units Sold]]*Table1[[#This Row],[Unit Cost]]</f>
        <v>817521.6</v>
      </c>
      <c r="P253">
        <f>Table1[[#This Row],[Units Sold]]*Table1[[#This Row],[Unit Price]]</f>
        <v>1280146.2000000002</v>
      </c>
      <c r="Q253">
        <f>Table1[[#This Row],[Revenue]]-Table1[[#This Row],[COGS]]</f>
        <v>462624.60000000021</v>
      </c>
      <c r="R253" s="5">
        <f ca="1">DATE(YEAR(TODAY()),MONTH(Table1[[#This Row],[Order Date]]),DAY(Table1[[#This Row],[Order Date]]))</f>
        <v>45764</v>
      </c>
      <c r="S253" s="6">
        <f>MONTH(Table1[[#This Row],[Ship Date]])</f>
        <v>5</v>
      </c>
    </row>
    <row r="254" spans="1:19" x14ac:dyDescent="0.3">
      <c r="A254" s="3" t="s">
        <v>19</v>
      </c>
      <c r="B254" s="3" t="s">
        <v>52</v>
      </c>
      <c r="C254" s="3" t="s">
        <v>50</v>
      </c>
      <c r="D254" s="3" t="s">
        <v>22</v>
      </c>
      <c r="E254" s="3" t="s">
        <v>32</v>
      </c>
      <c r="F254" s="4">
        <v>41571</v>
      </c>
      <c r="G254" s="3">
        <v>440895354</v>
      </c>
      <c r="H254" s="4">
        <v>41600</v>
      </c>
      <c r="I254" s="3">
        <v>9588</v>
      </c>
      <c r="J254" s="3">
        <v>81.73</v>
      </c>
      <c r="K254" s="3">
        <v>56.67</v>
      </c>
      <c r="L254" t="str">
        <f>TEXT(Table1[[#This Row],[Order Date]],"mmm")</f>
        <v>Oct</v>
      </c>
      <c r="M254" t="str">
        <f>TEXT(Table1[[#This Row],[Order Date]],"yyyy")</f>
        <v>2013</v>
      </c>
      <c r="N254" t="str">
        <f>"Q"&amp;ROUNDUP(MONTH(Table1[[#This Row],[Order Date]])/3,0)</f>
        <v>Q4</v>
      </c>
      <c r="O254">
        <f>Table1[[#This Row],[Units Sold]]*Table1[[#This Row],[Unit Cost]]</f>
        <v>543351.96</v>
      </c>
      <c r="P254">
        <f>Table1[[#This Row],[Units Sold]]*Table1[[#This Row],[Unit Price]]</f>
        <v>783627.24</v>
      </c>
      <c r="Q254">
        <f>Table1[[#This Row],[Revenue]]-Table1[[#This Row],[COGS]]</f>
        <v>240275.28000000003</v>
      </c>
      <c r="R254" s="5">
        <f ca="1">DATE(YEAR(TODAY()),MONTH(Table1[[#This Row],[Order Date]]),DAY(Table1[[#This Row],[Order Date]]))</f>
        <v>45954</v>
      </c>
      <c r="S254" s="6">
        <f>MONTH(Table1[[#This Row],[Ship Date]])</f>
        <v>11</v>
      </c>
    </row>
    <row r="255" spans="1:19" x14ac:dyDescent="0.3">
      <c r="A255" s="7" t="s">
        <v>55</v>
      </c>
      <c r="B255" s="7" t="s">
        <v>128</v>
      </c>
      <c r="C255" s="7" t="s">
        <v>82</v>
      </c>
      <c r="D255" s="7" t="s">
        <v>27</v>
      </c>
      <c r="E255" s="7" t="s">
        <v>36</v>
      </c>
      <c r="F255" s="8">
        <v>41566</v>
      </c>
      <c r="G255" s="7">
        <v>117726075</v>
      </c>
      <c r="H255" s="8">
        <v>41578</v>
      </c>
      <c r="I255" s="7">
        <v>6617</v>
      </c>
      <c r="J255" s="7">
        <v>205.7</v>
      </c>
      <c r="K255" s="7">
        <v>117.11</v>
      </c>
      <c r="L255" t="str">
        <f>TEXT(Table1[[#This Row],[Order Date]],"mmm")</f>
        <v>Oct</v>
      </c>
      <c r="M255" t="str">
        <f>TEXT(Table1[[#This Row],[Order Date]],"yyyy")</f>
        <v>2013</v>
      </c>
      <c r="N255" t="str">
        <f>"Q"&amp;ROUNDUP(MONTH(Table1[[#This Row],[Order Date]])/3,0)</f>
        <v>Q4</v>
      </c>
      <c r="O255">
        <f>Table1[[#This Row],[Units Sold]]*Table1[[#This Row],[Unit Cost]]</f>
        <v>774916.87</v>
      </c>
      <c r="P255">
        <f>Table1[[#This Row],[Units Sold]]*Table1[[#This Row],[Unit Price]]</f>
        <v>1361116.9</v>
      </c>
      <c r="Q255">
        <f>Table1[[#This Row],[Revenue]]-Table1[[#This Row],[COGS]]</f>
        <v>586200.02999999991</v>
      </c>
      <c r="R255" s="5">
        <f ca="1">DATE(YEAR(TODAY()),MONTH(Table1[[#This Row],[Order Date]]),DAY(Table1[[#This Row],[Order Date]]))</f>
        <v>45949</v>
      </c>
      <c r="S255" s="6">
        <f>MONTH(Table1[[#This Row],[Ship Date]])</f>
        <v>10</v>
      </c>
    </row>
    <row r="256" spans="1:19" x14ac:dyDescent="0.3">
      <c r="A256" s="3" t="s">
        <v>19</v>
      </c>
      <c r="B256" s="3" t="s">
        <v>86</v>
      </c>
      <c r="C256" s="3" t="s">
        <v>61</v>
      </c>
      <c r="D256" s="3" t="s">
        <v>27</v>
      </c>
      <c r="E256" s="3" t="s">
        <v>48</v>
      </c>
      <c r="F256" s="4">
        <v>42117</v>
      </c>
      <c r="G256" s="3">
        <v>390414035</v>
      </c>
      <c r="H256" s="4">
        <v>42123</v>
      </c>
      <c r="I256" s="3">
        <v>1044</v>
      </c>
      <c r="J256" s="3">
        <v>154.06</v>
      </c>
      <c r="K256" s="3">
        <v>90.93</v>
      </c>
      <c r="L256" t="str">
        <f>TEXT(Table1[[#This Row],[Order Date]],"mmm")</f>
        <v>Apr</v>
      </c>
      <c r="M256" t="str">
        <f>TEXT(Table1[[#This Row],[Order Date]],"yyyy")</f>
        <v>2015</v>
      </c>
      <c r="N256" t="str">
        <f>"Q"&amp;ROUNDUP(MONTH(Table1[[#This Row],[Order Date]])/3,0)</f>
        <v>Q2</v>
      </c>
      <c r="O256">
        <f>Table1[[#This Row],[Units Sold]]*Table1[[#This Row],[Unit Cost]]</f>
        <v>94930.920000000013</v>
      </c>
      <c r="P256">
        <f>Table1[[#This Row],[Units Sold]]*Table1[[#This Row],[Unit Price]]</f>
        <v>160838.64000000001</v>
      </c>
      <c r="Q256">
        <f>Table1[[#This Row],[Revenue]]-Table1[[#This Row],[COGS]]</f>
        <v>65907.72</v>
      </c>
      <c r="R256" s="5">
        <f ca="1">DATE(YEAR(TODAY()),MONTH(Table1[[#This Row],[Order Date]]),DAY(Table1[[#This Row],[Order Date]]))</f>
        <v>45770</v>
      </c>
      <c r="S256" s="6">
        <f>MONTH(Table1[[#This Row],[Ship Date]])</f>
        <v>4</v>
      </c>
    </row>
    <row r="257" spans="1:19" x14ac:dyDescent="0.3">
      <c r="A257" s="7" t="s">
        <v>19</v>
      </c>
      <c r="B257" s="7" t="s">
        <v>183</v>
      </c>
      <c r="C257" s="7" t="s">
        <v>35</v>
      </c>
      <c r="D257" s="7" t="s">
        <v>22</v>
      </c>
      <c r="E257" s="7" t="s">
        <v>48</v>
      </c>
      <c r="F257" s="8">
        <v>41600</v>
      </c>
      <c r="G257" s="7">
        <v>594945561</v>
      </c>
      <c r="H257" s="8">
        <v>41648</v>
      </c>
      <c r="I257" s="7">
        <v>6467</v>
      </c>
      <c r="J257" s="7">
        <v>47.45</v>
      </c>
      <c r="K257" s="7">
        <v>31.79</v>
      </c>
      <c r="L257" t="str">
        <f>TEXT(Table1[[#This Row],[Order Date]],"mmm")</f>
        <v>Nov</v>
      </c>
      <c r="M257" t="str">
        <f>TEXT(Table1[[#This Row],[Order Date]],"yyyy")</f>
        <v>2013</v>
      </c>
      <c r="N257" t="str">
        <f>"Q"&amp;ROUNDUP(MONTH(Table1[[#This Row],[Order Date]])/3,0)</f>
        <v>Q4</v>
      </c>
      <c r="O257">
        <f>Table1[[#This Row],[Units Sold]]*Table1[[#This Row],[Unit Cost]]</f>
        <v>205585.93</v>
      </c>
      <c r="P257">
        <f>Table1[[#This Row],[Units Sold]]*Table1[[#This Row],[Unit Price]]</f>
        <v>306859.15000000002</v>
      </c>
      <c r="Q257">
        <f>Table1[[#This Row],[Revenue]]-Table1[[#This Row],[COGS]]</f>
        <v>101273.22000000003</v>
      </c>
      <c r="R257" s="5">
        <f ca="1">DATE(YEAR(TODAY()),MONTH(Table1[[#This Row],[Order Date]]),DAY(Table1[[#This Row],[Order Date]]))</f>
        <v>45983</v>
      </c>
      <c r="S257" s="6">
        <f>MONTH(Table1[[#This Row],[Ship Date]])</f>
        <v>1</v>
      </c>
    </row>
    <row r="258" spans="1:19" x14ac:dyDescent="0.3">
      <c r="A258" s="3" t="s">
        <v>87</v>
      </c>
      <c r="B258" s="3" t="s">
        <v>184</v>
      </c>
      <c r="C258" s="3" t="s">
        <v>50</v>
      </c>
      <c r="D258" s="3" t="s">
        <v>27</v>
      </c>
      <c r="E258" s="3" t="s">
        <v>32</v>
      </c>
      <c r="F258" s="4">
        <v>42928</v>
      </c>
      <c r="G258" s="3">
        <v>137619483</v>
      </c>
      <c r="H258" s="4">
        <v>42937</v>
      </c>
      <c r="I258" s="3">
        <v>3518</v>
      </c>
      <c r="J258" s="3">
        <v>81.73</v>
      </c>
      <c r="K258" s="3">
        <v>56.67</v>
      </c>
      <c r="L258" t="str">
        <f>TEXT(Table1[[#This Row],[Order Date]],"mmm")</f>
        <v>Jul</v>
      </c>
      <c r="M258" t="str">
        <f>TEXT(Table1[[#This Row],[Order Date]],"yyyy")</f>
        <v>2017</v>
      </c>
      <c r="N258" t="str">
        <f>"Q"&amp;ROUNDUP(MONTH(Table1[[#This Row],[Order Date]])/3,0)</f>
        <v>Q3</v>
      </c>
      <c r="O258">
        <f>Table1[[#This Row],[Units Sold]]*Table1[[#This Row],[Unit Cost]]</f>
        <v>199365.06</v>
      </c>
      <c r="P258">
        <f>Table1[[#This Row],[Units Sold]]*Table1[[#This Row],[Unit Price]]</f>
        <v>287526.14</v>
      </c>
      <c r="Q258">
        <f>Table1[[#This Row],[Revenue]]-Table1[[#This Row],[COGS]]</f>
        <v>88161.080000000016</v>
      </c>
      <c r="R258" s="5">
        <f ca="1">DATE(YEAR(TODAY()),MONTH(Table1[[#This Row],[Order Date]]),DAY(Table1[[#This Row],[Order Date]]))</f>
        <v>45850</v>
      </c>
      <c r="S258" s="6">
        <f>MONTH(Table1[[#This Row],[Ship Date]])</f>
        <v>7</v>
      </c>
    </row>
    <row r="259" spans="1:19" x14ac:dyDescent="0.3">
      <c r="A259" s="7" t="s">
        <v>19</v>
      </c>
      <c r="B259" s="7" t="s">
        <v>114</v>
      </c>
      <c r="C259" s="7" t="s">
        <v>26</v>
      </c>
      <c r="D259" s="7" t="s">
        <v>27</v>
      </c>
      <c r="E259" s="7" t="s">
        <v>23</v>
      </c>
      <c r="F259" s="8">
        <v>41105</v>
      </c>
      <c r="G259" s="7">
        <v>745047128</v>
      </c>
      <c r="H259" s="8">
        <v>41133</v>
      </c>
      <c r="I259" s="7">
        <v>4857</v>
      </c>
      <c r="J259" s="7">
        <v>109.28</v>
      </c>
      <c r="K259" s="7">
        <v>35.840000000000003</v>
      </c>
      <c r="L259" t="str">
        <f>TEXT(Table1[[#This Row],[Order Date]],"mmm")</f>
        <v>Jul</v>
      </c>
      <c r="M259" t="str">
        <f>TEXT(Table1[[#This Row],[Order Date]],"yyyy")</f>
        <v>2012</v>
      </c>
      <c r="N259" t="str">
        <f>"Q"&amp;ROUNDUP(MONTH(Table1[[#This Row],[Order Date]])/3,0)</f>
        <v>Q3</v>
      </c>
      <c r="O259">
        <f>Table1[[#This Row],[Units Sold]]*Table1[[#This Row],[Unit Cost]]</f>
        <v>174074.88</v>
      </c>
      <c r="P259">
        <f>Table1[[#This Row],[Units Sold]]*Table1[[#This Row],[Unit Price]]</f>
        <v>530772.96</v>
      </c>
      <c r="Q259">
        <f>Table1[[#This Row],[Revenue]]-Table1[[#This Row],[COGS]]</f>
        <v>356698.07999999996</v>
      </c>
      <c r="R259" s="5">
        <f ca="1">DATE(YEAR(TODAY()),MONTH(Table1[[#This Row],[Order Date]]),DAY(Table1[[#This Row],[Order Date]]))</f>
        <v>45853</v>
      </c>
      <c r="S259" s="6">
        <f>MONTH(Table1[[#This Row],[Ship Date]])</f>
        <v>8</v>
      </c>
    </row>
    <row r="260" spans="1:19" x14ac:dyDescent="0.3">
      <c r="A260" s="3" t="s">
        <v>37</v>
      </c>
      <c r="B260" s="3" t="s">
        <v>145</v>
      </c>
      <c r="C260" s="3" t="s">
        <v>64</v>
      </c>
      <c r="D260" s="3" t="s">
        <v>27</v>
      </c>
      <c r="E260" s="3" t="s">
        <v>48</v>
      </c>
      <c r="F260" s="4">
        <v>41206</v>
      </c>
      <c r="G260" s="3">
        <v>614152324</v>
      </c>
      <c r="H260" s="4">
        <v>41237</v>
      </c>
      <c r="I260" s="3">
        <v>175</v>
      </c>
      <c r="J260" s="3">
        <v>255.28</v>
      </c>
      <c r="K260" s="3">
        <v>159.41999999999999</v>
      </c>
      <c r="L260" t="str">
        <f>TEXT(Table1[[#This Row],[Order Date]],"mmm")</f>
        <v>Oct</v>
      </c>
      <c r="M260" t="str">
        <f>TEXT(Table1[[#This Row],[Order Date]],"yyyy")</f>
        <v>2012</v>
      </c>
      <c r="N260" t="str">
        <f>"Q"&amp;ROUNDUP(MONTH(Table1[[#This Row],[Order Date]])/3,0)</f>
        <v>Q4</v>
      </c>
      <c r="O260">
        <f>Table1[[#This Row],[Units Sold]]*Table1[[#This Row],[Unit Cost]]</f>
        <v>27898.499999999996</v>
      </c>
      <c r="P260">
        <f>Table1[[#This Row],[Units Sold]]*Table1[[#This Row],[Unit Price]]</f>
        <v>44674</v>
      </c>
      <c r="Q260">
        <f>Table1[[#This Row],[Revenue]]-Table1[[#This Row],[COGS]]</f>
        <v>16775.500000000004</v>
      </c>
      <c r="R260" s="5">
        <f ca="1">DATE(YEAR(TODAY()),MONTH(Table1[[#This Row],[Order Date]]),DAY(Table1[[#This Row],[Order Date]]))</f>
        <v>45954</v>
      </c>
      <c r="S260" s="6">
        <f>MONTH(Table1[[#This Row],[Ship Date]])</f>
        <v>11</v>
      </c>
    </row>
    <row r="261" spans="1:19" x14ac:dyDescent="0.3">
      <c r="A261" s="7" t="s">
        <v>19</v>
      </c>
      <c r="B261" s="7" t="s">
        <v>132</v>
      </c>
      <c r="C261" s="7" t="s">
        <v>59</v>
      </c>
      <c r="D261" s="7" t="s">
        <v>22</v>
      </c>
      <c r="E261" s="7" t="s">
        <v>32</v>
      </c>
      <c r="F261" s="8">
        <v>40395</v>
      </c>
      <c r="G261" s="7">
        <v>262171399</v>
      </c>
      <c r="H261" s="8">
        <v>40399</v>
      </c>
      <c r="I261" s="7">
        <v>1198</v>
      </c>
      <c r="J261" s="7">
        <v>668.27</v>
      </c>
      <c r="K261" s="7">
        <v>502.54</v>
      </c>
      <c r="L261" t="str">
        <f>TEXT(Table1[[#This Row],[Order Date]],"mmm")</f>
        <v>Aug</v>
      </c>
      <c r="M261" t="str">
        <f>TEXT(Table1[[#This Row],[Order Date]],"yyyy")</f>
        <v>2010</v>
      </c>
      <c r="N261" t="str">
        <f>"Q"&amp;ROUNDUP(MONTH(Table1[[#This Row],[Order Date]])/3,0)</f>
        <v>Q3</v>
      </c>
      <c r="O261">
        <f>Table1[[#This Row],[Units Sold]]*Table1[[#This Row],[Unit Cost]]</f>
        <v>602042.92000000004</v>
      </c>
      <c r="P261">
        <f>Table1[[#This Row],[Units Sold]]*Table1[[#This Row],[Unit Price]]</f>
        <v>800587.46</v>
      </c>
      <c r="Q261">
        <f>Table1[[#This Row],[Revenue]]-Table1[[#This Row],[COGS]]</f>
        <v>198544.53999999992</v>
      </c>
      <c r="R261" s="5">
        <f ca="1">DATE(YEAR(TODAY()),MONTH(Table1[[#This Row],[Order Date]]),DAY(Table1[[#This Row],[Order Date]]))</f>
        <v>45874</v>
      </c>
      <c r="S261" s="6">
        <f>MONTH(Table1[[#This Row],[Ship Date]])</f>
        <v>8</v>
      </c>
    </row>
    <row r="262" spans="1:19" x14ac:dyDescent="0.3">
      <c r="A262" s="3" t="s">
        <v>33</v>
      </c>
      <c r="B262" s="3" t="s">
        <v>185</v>
      </c>
      <c r="C262" s="3" t="s">
        <v>43</v>
      </c>
      <c r="D262" s="3" t="s">
        <v>27</v>
      </c>
      <c r="E262" s="3" t="s">
        <v>23</v>
      </c>
      <c r="F262" s="4">
        <v>40375</v>
      </c>
      <c r="G262" s="3">
        <v>276653182</v>
      </c>
      <c r="H262" s="4">
        <v>40403</v>
      </c>
      <c r="I262" s="3">
        <v>6679</v>
      </c>
      <c r="J262" s="3">
        <v>437.2</v>
      </c>
      <c r="K262" s="3">
        <v>263.33</v>
      </c>
      <c r="L262" t="str">
        <f>TEXT(Table1[[#This Row],[Order Date]],"mmm")</f>
        <v>Jul</v>
      </c>
      <c r="M262" t="str">
        <f>TEXT(Table1[[#This Row],[Order Date]],"yyyy")</f>
        <v>2010</v>
      </c>
      <c r="N262" t="str">
        <f>"Q"&amp;ROUNDUP(MONTH(Table1[[#This Row],[Order Date]])/3,0)</f>
        <v>Q3</v>
      </c>
      <c r="O262">
        <f>Table1[[#This Row],[Units Sold]]*Table1[[#This Row],[Unit Cost]]</f>
        <v>1758781.0699999998</v>
      </c>
      <c r="P262">
        <f>Table1[[#This Row],[Units Sold]]*Table1[[#This Row],[Unit Price]]</f>
        <v>2920058.8</v>
      </c>
      <c r="Q262">
        <f>Table1[[#This Row],[Revenue]]-Table1[[#This Row],[COGS]]</f>
        <v>1161277.73</v>
      </c>
      <c r="R262" s="5">
        <f ca="1">DATE(YEAR(TODAY()),MONTH(Table1[[#This Row],[Order Date]]),DAY(Table1[[#This Row],[Order Date]]))</f>
        <v>45854</v>
      </c>
      <c r="S262" s="6">
        <f>MONTH(Table1[[#This Row],[Ship Date]])</f>
        <v>8</v>
      </c>
    </row>
    <row r="263" spans="1:19" x14ac:dyDescent="0.3">
      <c r="A263" s="7" t="s">
        <v>33</v>
      </c>
      <c r="B263" s="7" t="s">
        <v>185</v>
      </c>
      <c r="C263" s="7" t="s">
        <v>50</v>
      </c>
      <c r="D263" s="7" t="s">
        <v>27</v>
      </c>
      <c r="E263" s="7" t="s">
        <v>48</v>
      </c>
      <c r="F263" s="8">
        <v>40472</v>
      </c>
      <c r="G263" s="7">
        <v>865459001</v>
      </c>
      <c r="H263" s="8">
        <v>40513</v>
      </c>
      <c r="I263" s="7">
        <v>7406</v>
      </c>
      <c r="J263" s="7">
        <v>81.73</v>
      </c>
      <c r="K263" s="7">
        <v>56.67</v>
      </c>
      <c r="L263" t="str">
        <f>TEXT(Table1[[#This Row],[Order Date]],"mmm")</f>
        <v>Oct</v>
      </c>
      <c r="M263" t="str">
        <f>TEXT(Table1[[#This Row],[Order Date]],"yyyy")</f>
        <v>2010</v>
      </c>
      <c r="N263" t="str">
        <f>"Q"&amp;ROUNDUP(MONTH(Table1[[#This Row],[Order Date]])/3,0)</f>
        <v>Q4</v>
      </c>
      <c r="O263">
        <f>Table1[[#This Row],[Units Sold]]*Table1[[#This Row],[Unit Cost]]</f>
        <v>419698.02</v>
      </c>
      <c r="P263">
        <f>Table1[[#This Row],[Units Sold]]*Table1[[#This Row],[Unit Price]]</f>
        <v>605292.38</v>
      </c>
      <c r="Q263">
        <f>Table1[[#This Row],[Revenue]]-Table1[[#This Row],[COGS]]</f>
        <v>185594.36</v>
      </c>
      <c r="R263" s="5">
        <f ca="1">DATE(YEAR(TODAY()),MONTH(Table1[[#This Row],[Order Date]]),DAY(Table1[[#This Row],[Order Date]]))</f>
        <v>45951</v>
      </c>
      <c r="S263" s="6">
        <f>MONTH(Table1[[#This Row],[Ship Date]])</f>
        <v>12</v>
      </c>
    </row>
    <row r="264" spans="1:19" x14ac:dyDescent="0.3">
      <c r="A264" s="3" t="s">
        <v>24</v>
      </c>
      <c r="B264" s="3" t="s">
        <v>186</v>
      </c>
      <c r="C264" s="3" t="s">
        <v>21</v>
      </c>
      <c r="D264" s="3" t="s">
        <v>27</v>
      </c>
      <c r="E264" s="3" t="s">
        <v>48</v>
      </c>
      <c r="F264" s="4">
        <v>41786</v>
      </c>
      <c r="G264" s="3">
        <v>506762683</v>
      </c>
      <c r="H264" s="4">
        <v>41808</v>
      </c>
      <c r="I264" s="3">
        <v>1194</v>
      </c>
      <c r="J264" s="3">
        <v>9.33</v>
      </c>
      <c r="K264" s="3">
        <v>6.92</v>
      </c>
      <c r="L264" t="str">
        <f>TEXT(Table1[[#This Row],[Order Date]],"mmm")</f>
        <v>May</v>
      </c>
      <c r="M264" t="str">
        <f>TEXT(Table1[[#This Row],[Order Date]],"yyyy")</f>
        <v>2014</v>
      </c>
      <c r="N264" t="str">
        <f>"Q"&amp;ROUNDUP(MONTH(Table1[[#This Row],[Order Date]])/3,0)</f>
        <v>Q2</v>
      </c>
      <c r="O264">
        <f>Table1[[#This Row],[Units Sold]]*Table1[[#This Row],[Unit Cost]]</f>
        <v>8262.48</v>
      </c>
      <c r="P264">
        <f>Table1[[#This Row],[Units Sold]]*Table1[[#This Row],[Unit Price]]</f>
        <v>11140.02</v>
      </c>
      <c r="Q264">
        <f>Table1[[#This Row],[Revenue]]-Table1[[#This Row],[COGS]]</f>
        <v>2877.5400000000009</v>
      </c>
      <c r="R264" s="5">
        <f ca="1">DATE(YEAR(TODAY()),MONTH(Table1[[#This Row],[Order Date]]),DAY(Table1[[#This Row],[Order Date]]))</f>
        <v>45804</v>
      </c>
      <c r="S264" s="6">
        <f>MONTH(Table1[[#This Row],[Ship Date]])</f>
        <v>6</v>
      </c>
    </row>
    <row r="265" spans="1:19" x14ac:dyDescent="0.3">
      <c r="A265" s="7" t="s">
        <v>19</v>
      </c>
      <c r="B265" s="7" t="s">
        <v>170</v>
      </c>
      <c r="C265" s="7" t="s">
        <v>43</v>
      </c>
      <c r="D265" s="7" t="s">
        <v>27</v>
      </c>
      <c r="E265" s="7" t="s">
        <v>48</v>
      </c>
      <c r="F265" s="8">
        <v>40270</v>
      </c>
      <c r="G265" s="7">
        <v>899050557</v>
      </c>
      <c r="H265" s="8">
        <v>40283</v>
      </c>
      <c r="I265" s="7">
        <v>7894</v>
      </c>
      <c r="J265" s="7">
        <v>437.2</v>
      </c>
      <c r="K265" s="7">
        <v>263.33</v>
      </c>
      <c r="L265" t="str">
        <f>TEXT(Table1[[#This Row],[Order Date]],"mmm")</f>
        <v>Apr</v>
      </c>
      <c r="M265" t="str">
        <f>TEXT(Table1[[#This Row],[Order Date]],"yyyy")</f>
        <v>2010</v>
      </c>
      <c r="N265" t="str">
        <f>"Q"&amp;ROUNDUP(MONTH(Table1[[#This Row],[Order Date]])/3,0)</f>
        <v>Q2</v>
      </c>
      <c r="O265">
        <f>Table1[[#This Row],[Units Sold]]*Table1[[#This Row],[Unit Cost]]</f>
        <v>2078727.0199999998</v>
      </c>
      <c r="P265">
        <f>Table1[[#This Row],[Units Sold]]*Table1[[#This Row],[Unit Price]]</f>
        <v>3451256.8</v>
      </c>
      <c r="Q265">
        <f>Table1[[#This Row],[Revenue]]-Table1[[#This Row],[COGS]]</f>
        <v>1372529.78</v>
      </c>
      <c r="R265" s="5">
        <f ca="1">DATE(YEAR(TODAY()),MONTH(Table1[[#This Row],[Order Date]]),DAY(Table1[[#This Row],[Order Date]]))</f>
        <v>45749</v>
      </c>
      <c r="S265" s="6">
        <f>MONTH(Table1[[#This Row],[Ship Date]])</f>
        <v>4</v>
      </c>
    </row>
    <row r="266" spans="1:19" x14ac:dyDescent="0.3">
      <c r="A266" s="3" t="s">
        <v>28</v>
      </c>
      <c r="B266" s="3" t="s">
        <v>181</v>
      </c>
      <c r="C266" s="3" t="s">
        <v>42</v>
      </c>
      <c r="D266" s="3" t="s">
        <v>27</v>
      </c>
      <c r="E266" s="3" t="s">
        <v>32</v>
      </c>
      <c r="F266" s="4">
        <v>41949</v>
      </c>
      <c r="G266" s="3">
        <v>211121451</v>
      </c>
      <c r="H266" s="4">
        <v>41993</v>
      </c>
      <c r="I266" s="3">
        <v>4384</v>
      </c>
      <c r="J266" s="3">
        <v>651.21</v>
      </c>
      <c r="K266" s="3">
        <v>524.96</v>
      </c>
      <c r="L266" t="str">
        <f>TEXT(Table1[[#This Row],[Order Date]],"mmm")</f>
        <v>Nov</v>
      </c>
      <c r="M266" t="str">
        <f>TEXT(Table1[[#This Row],[Order Date]],"yyyy")</f>
        <v>2014</v>
      </c>
      <c r="N266" t="str">
        <f>"Q"&amp;ROUNDUP(MONTH(Table1[[#This Row],[Order Date]])/3,0)</f>
        <v>Q4</v>
      </c>
      <c r="O266">
        <f>Table1[[#This Row],[Units Sold]]*Table1[[#This Row],[Unit Cost]]</f>
        <v>2301424.6400000001</v>
      </c>
      <c r="P266">
        <f>Table1[[#This Row],[Units Sold]]*Table1[[#This Row],[Unit Price]]</f>
        <v>2854904.64</v>
      </c>
      <c r="Q266">
        <f>Table1[[#This Row],[Revenue]]-Table1[[#This Row],[COGS]]</f>
        <v>553480</v>
      </c>
      <c r="R266" s="5">
        <f ca="1">DATE(YEAR(TODAY()),MONTH(Table1[[#This Row],[Order Date]]),DAY(Table1[[#This Row],[Order Date]]))</f>
        <v>45967</v>
      </c>
      <c r="S266" s="6">
        <f>MONTH(Table1[[#This Row],[Ship Date]])</f>
        <v>12</v>
      </c>
    </row>
    <row r="267" spans="1:19" x14ac:dyDescent="0.3">
      <c r="A267" s="7" t="s">
        <v>28</v>
      </c>
      <c r="B267" s="7" t="s">
        <v>72</v>
      </c>
      <c r="C267" s="7" t="s">
        <v>47</v>
      </c>
      <c r="D267" s="7" t="s">
        <v>22</v>
      </c>
      <c r="E267" s="7" t="s">
        <v>23</v>
      </c>
      <c r="F267" s="8">
        <v>42174</v>
      </c>
      <c r="G267" s="7">
        <v>732086694</v>
      </c>
      <c r="H267" s="8">
        <v>42182</v>
      </c>
      <c r="I267" s="7">
        <v>9576</v>
      </c>
      <c r="J267" s="7">
        <v>152.58000000000001</v>
      </c>
      <c r="K267" s="7">
        <v>97.44</v>
      </c>
      <c r="L267" t="str">
        <f>TEXT(Table1[[#This Row],[Order Date]],"mmm")</f>
        <v>Jun</v>
      </c>
      <c r="M267" t="str">
        <f>TEXT(Table1[[#This Row],[Order Date]],"yyyy")</f>
        <v>2015</v>
      </c>
      <c r="N267" t="str">
        <f>"Q"&amp;ROUNDUP(MONTH(Table1[[#This Row],[Order Date]])/3,0)</f>
        <v>Q2</v>
      </c>
      <c r="O267">
        <f>Table1[[#This Row],[Units Sold]]*Table1[[#This Row],[Unit Cost]]</f>
        <v>933085.44</v>
      </c>
      <c r="P267">
        <f>Table1[[#This Row],[Units Sold]]*Table1[[#This Row],[Unit Price]]</f>
        <v>1461106.08</v>
      </c>
      <c r="Q267">
        <f>Table1[[#This Row],[Revenue]]-Table1[[#This Row],[COGS]]</f>
        <v>528020.64000000013</v>
      </c>
      <c r="R267" s="5">
        <f ca="1">DATE(YEAR(TODAY()),MONTH(Table1[[#This Row],[Order Date]]),DAY(Table1[[#This Row],[Order Date]]))</f>
        <v>45827</v>
      </c>
      <c r="S267" s="6">
        <f>MONTH(Table1[[#This Row],[Ship Date]])</f>
        <v>6</v>
      </c>
    </row>
    <row r="268" spans="1:19" x14ac:dyDescent="0.3">
      <c r="A268" s="3" t="s">
        <v>19</v>
      </c>
      <c r="B268" s="3" t="s">
        <v>147</v>
      </c>
      <c r="C268" s="3" t="s">
        <v>61</v>
      </c>
      <c r="D268" s="3" t="s">
        <v>27</v>
      </c>
      <c r="E268" s="3" t="s">
        <v>36</v>
      </c>
      <c r="F268" s="4">
        <v>40832</v>
      </c>
      <c r="G268" s="3">
        <v>321370112</v>
      </c>
      <c r="H268" s="4">
        <v>40871</v>
      </c>
      <c r="I268" s="3">
        <v>9413</v>
      </c>
      <c r="J268" s="3">
        <v>154.06</v>
      </c>
      <c r="K268" s="3">
        <v>90.93</v>
      </c>
      <c r="L268" t="str">
        <f>TEXT(Table1[[#This Row],[Order Date]],"mmm")</f>
        <v>Oct</v>
      </c>
      <c r="M268" t="str">
        <f>TEXT(Table1[[#This Row],[Order Date]],"yyyy")</f>
        <v>2011</v>
      </c>
      <c r="N268" t="str">
        <f>"Q"&amp;ROUNDUP(MONTH(Table1[[#This Row],[Order Date]])/3,0)</f>
        <v>Q4</v>
      </c>
      <c r="O268">
        <f>Table1[[#This Row],[Units Sold]]*Table1[[#This Row],[Unit Cost]]</f>
        <v>855924.09000000008</v>
      </c>
      <c r="P268">
        <f>Table1[[#This Row],[Units Sold]]*Table1[[#This Row],[Unit Price]]</f>
        <v>1450166.78</v>
      </c>
      <c r="Q268">
        <f>Table1[[#This Row],[Revenue]]-Table1[[#This Row],[COGS]]</f>
        <v>594242.68999999994</v>
      </c>
      <c r="R268" s="5">
        <f ca="1">DATE(YEAR(TODAY()),MONTH(Table1[[#This Row],[Order Date]]),DAY(Table1[[#This Row],[Order Date]]))</f>
        <v>45946</v>
      </c>
      <c r="S268" s="6">
        <f>MONTH(Table1[[#This Row],[Ship Date]])</f>
        <v>11</v>
      </c>
    </row>
    <row r="269" spans="1:19" x14ac:dyDescent="0.3">
      <c r="A269" s="7" t="s">
        <v>19</v>
      </c>
      <c r="B269" s="7" t="s">
        <v>39</v>
      </c>
      <c r="C269" s="7" t="s">
        <v>59</v>
      </c>
      <c r="D269" s="7" t="s">
        <v>27</v>
      </c>
      <c r="E269" s="7" t="s">
        <v>48</v>
      </c>
      <c r="F269" s="8">
        <v>40967</v>
      </c>
      <c r="G269" s="7">
        <v>958708035</v>
      </c>
      <c r="H269" s="8">
        <v>40997</v>
      </c>
      <c r="I269" s="7">
        <v>1867</v>
      </c>
      <c r="J269" s="7">
        <v>668.27</v>
      </c>
      <c r="K269" s="7">
        <v>502.54</v>
      </c>
      <c r="L269" t="str">
        <f>TEXT(Table1[[#This Row],[Order Date]],"mmm")</f>
        <v>Feb</v>
      </c>
      <c r="M269" t="str">
        <f>TEXT(Table1[[#This Row],[Order Date]],"yyyy")</f>
        <v>2012</v>
      </c>
      <c r="N269" t="str">
        <f>"Q"&amp;ROUNDUP(MONTH(Table1[[#This Row],[Order Date]])/3,0)</f>
        <v>Q1</v>
      </c>
      <c r="O269">
        <f>Table1[[#This Row],[Units Sold]]*Table1[[#This Row],[Unit Cost]]</f>
        <v>938242.18</v>
      </c>
      <c r="P269">
        <f>Table1[[#This Row],[Units Sold]]*Table1[[#This Row],[Unit Price]]</f>
        <v>1247660.0899999999</v>
      </c>
      <c r="Q269">
        <f>Table1[[#This Row],[Revenue]]-Table1[[#This Row],[COGS]]</f>
        <v>309417.9099999998</v>
      </c>
      <c r="R269" s="5">
        <f ca="1">DATE(YEAR(TODAY()),MONTH(Table1[[#This Row],[Order Date]]),DAY(Table1[[#This Row],[Order Date]]))</f>
        <v>45716</v>
      </c>
      <c r="S269" s="6">
        <f>MONTH(Table1[[#This Row],[Ship Date]])</f>
        <v>3</v>
      </c>
    </row>
    <row r="270" spans="1:19" x14ac:dyDescent="0.3">
      <c r="A270" s="3" t="s">
        <v>55</v>
      </c>
      <c r="B270" s="3" t="s">
        <v>110</v>
      </c>
      <c r="C270" s="3" t="s">
        <v>50</v>
      </c>
      <c r="D270" s="3" t="s">
        <v>22</v>
      </c>
      <c r="E270" s="3" t="s">
        <v>32</v>
      </c>
      <c r="F270" s="4">
        <v>41860</v>
      </c>
      <c r="G270" s="3">
        <v>194149291</v>
      </c>
      <c r="H270" s="4">
        <v>41874</v>
      </c>
      <c r="I270" s="3">
        <v>1944</v>
      </c>
      <c r="J270" s="3">
        <v>81.73</v>
      </c>
      <c r="K270" s="3">
        <v>56.67</v>
      </c>
      <c r="L270" t="str">
        <f>TEXT(Table1[[#This Row],[Order Date]],"mmm")</f>
        <v>Aug</v>
      </c>
      <c r="M270" t="str">
        <f>TEXT(Table1[[#This Row],[Order Date]],"yyyy")</f>
        <v>2014</v>
      </c>
      <c r="N270" t="str">
        <f>"Q"&amp;ROUNDUP(MONTH(Table1[[#This Row],[Order Date]])/3,0)</f>
        <v>Q3</v>
      </c>
      <c r="O270">
        <f>Table1[[#This Row],[Units Sold]]*Table1[[#This Row],[Unit Cost]]</f>
        <v>110166.48000000001</v>
      </c>
      <c r="P270">
        <f>Table1[[#This Row],[Units Sold]]*Table1[[#This Row],[Unit Price]]</f>
        <v>158883.12</v>
      </c>
      <c r="Q270">
        <f>Table1[[#This Row],[Revenue]]-Table1[[#This Row],[COGS]]</f>
        <v>48716.639999999985</v>
      </c>
      <c r="R270" s="5">
        <f ca="1">DATE(YEAR(TODAY()),MONTH(Table1[[#This Row],[Order Date]]),DAY(Table1[[#This Row],[Order Date]]))</f>
        <v>45878</v>
      </c>
      <c r="S270" s="6">
        <f>MONTH(Table1[[#This Row],[Ship Date]])</f>
        <v>8</v>
      </c>
    </row>
    <row r="271" spans="1:19" x14ac:dyDescent="0.3">
      <c r="A271" s="7" t="s">
        <v>19</v>
      </c>
      <c r="B271" s="7" t="s">
        <v>187</v>
      </c>
      <c r="C271" s="7" t="s">
        <v>59</v>
      </c>
      <c r="D271" s="7" t="s">
        <v>22</v>
      </c>
      <c r="E271" s="7" t="s">
        <v>36</v>
      </c>
      <c r="F271" s="8">
        <v>40419</v>
      </c>
      <c r="G271" s="7">
        <v>598055207</v>
      </c>
      <c r="H271" s="8">
        <v>40458</v>
      </c>
      <c r="I271" s="7">
        <v>6681</v>
      </c>
      <c r="J271" s="7">
        <v>668.27</v>
      </c>
      <c r="K271" s="7">
        <v>502.54</v>
      </c>
      <c r="L271" t="str">
        <f>TEXT(Table1[[#This Row],[Order Date]],"mmm")</f>
        <v>Aug</v>
      </c>
      <c r="M271" t="str">
        <f>TEXT(Table1[[#This Row],[Order Date]],"yyyy")</f>
        <v>2010</v>
      </c>
      <c r="N271" t="str">
        <f>"Q"&amp;ROUNDUP(MONTH(Table1[[#This Row],[Order Date]])/3,0)</f>
        <v>Q3</v>
      </c>
      <c r="O271">
        <f>Table1[[#This Row],[Units Sold]]*Table1[[#This Row],[Unit Cost]]</f>
        <v>3357469.74</v>
      </c>
      <c r="P271">
        <f>Table1[[#This Row],[Units Sold]]*Table1[[#This Row],[Unit Price]]</f>
        <v>4464711.87</v>
      </c>
      <c r="Q271">
        <f>Table1[[#This Row],[Revenue]]-Table1[[#This Row],[COGS]]</f>
        <v>1107242.1299999999</v>
      </c>
      <c r="R271" s="5">
        <f ca="1">DATE(YEAR(TODAY()),MONTH(Table1[[#This Row],[Order Date]]),DAY(Table1[[#This Row],[Order Date]]))</f>
        <v>45898</v>
      </c>
      <c r="S271" s="6">
        <f>MONTH(Table1[[#This Row],[Ship Date]])</f>
        <v>10</v>
      </c>
    </row>
    <row r="272" spans="1:19" x14ac:dyDescent="0.3">
      <c r="A272" s="3" t="s">
        <v>28</v>
      </c>
      <c r="B272" s="3" t="s">
        <v>161</v>
      </c>
      <c r="C272" s="3" t="s">
        <v>30</v>
      </c>
      <c r="D272" s="3" t="s">
        <v>27</v>
      </c>
      <c r="E272" s="3" t="s">
        <v>23</v>
      </c>
      <c r="F272" s="4">
        <v>40852</v>
      </c>
      <c r="G272" s="3">
        <v>311099612</v>
      </c>
      <c r="H272" s="4">
        <v>40891</v>
      </c>
      <c r="I272" s="3">
        <v>143</v>
      </c>
      <c r="J272" s="3">
        <v>421.89</v>
      </c>
      <c r="K272" s="3">
        <v>364.69</v>
      </c>
      <c r="L272" t="str">
        <f>TEXT(Table1[[#This Row],[Order Date]],"mmm")</f>
        <v>Nov</v>
      </c>
      <c r="M272" t="str">
        <f>TEXT(Table1[[#This Row],[Order Date]],"yyyy")</f>
        <v>2011</v>
      </c>
      <c r="N272" t="str">
        <f>"Q"&amp;ROUNDUP(MONTH(Table1[[#This Row],[Order Date]])/3,0)</f>
        <v>Q4</v>
      </c>
      <c r="O272">
        <f>Table1[[#This Row],[Units Sold]]*Table1[[#This Row],[Unit Cost]]</f>
        <v>52150.67</v>
      </c>
      <c r="P272">
        <f>Table1[[#This Row],[Units Sold]]*Table1[[#This Row],[Unit Price]]</f>
        <v>60330.27</v>
      </c>
      <c r="Q272">
        <f>Table1[[#This Row],[Revenue]]-Table1[[#This Row],[COGS]]</f>
        <v>8179.5999999999985</v>
      </c>
      <c r="R272" s="5">
        <f ca="1">DATE(YEAR(TODAY()),MONTH(Table1[[#This Row],[Order Date]]),DAY(Table1[[#This Row],[Order Date]]))</f>
        <v>45966</v>
      </c>
      <c r="S272" s="6">
        <f>MONTH(Table1[[#This Row],[Ship Date]])</f>
        <v>12</v>
      </c>
    </row>
    <row r="273" spans="1:19" x14ac:dyDescent="0.3">
      <c r="A273" s="7" t="s">
        <v>33</v>
      </c>
      <c r="B273" s="7" t="s">
        <v>177</v>
      </c>
      <c r="C273" s="7" t="s">
        <v>42</v>
      </c>
      <c r="D273" s="7" t="s">
        <v>27</v>
      </c>
      <c r="E273" s="7" t="s">
        <v>23</v>
      </c>
      <c r="F273" s="8">
        <v>42226</v>
      </c>
      <c r="G273" s="7">
        <v>694268834</v>
      </c>
      <c r="H273" s="8">
        <v>42239</v>
      </c>
      <c r="I273" s="7">
        <v>8431</v>
      </c>
      <c r="J273" s="7">
        <v>651.21</v>
      </c>
      <c r="K273" s="7">
        <v>524.96</v>
      </c>
      <c r="L273" t="str">
        <f>TEXT(Table1[[#This Row],[Order Date]],"mmm")</f>
        <v>Aug</v>
      </c>
      <c r="M273" t="str">
        <f>TEXT(Table1[[#This Row],[Order Date]],"yyyy")</f>
        <v>2015</v>
      </c>
      <c r="N273" t="str">
        <f>"Q"&amp;ROUNDUP(MONTH(Table1[[#This Row],[Order Date]])/3,0)</f>
        <v>Q3</v>
      </c>
      <c r="O273">
        <f>Table1[[#This Row],[Units Sold]]*Table1[[#This Row],[Unit Cost]]</f>
        <v>4425937.7600000007</v>
      </c>
      <c r="P273">
        <f>Table1[[#This Row],[Units Sold]]*Table1[[#This Row],[Unit Price]]</f>
        <v>5490351.5100000007</v>
      </c>
      <c r="Q273">
        <f>Table1[[#This Row],[Revenue]]-Table1[[#This Row],[COGS]]</f>
        <v>1064413.75</v>
      </c>
      <c r="R273" s="5">
        <f ca="1">DATE(YEAR(TODAY()),MONTH(Table1[[#This Row],[Order Date]]),DAY(Table1[[#This Row],[Order Date]]))</f>
        <v>45879</v>
      </c>
      <c r="S273" s="6">
        <f>MONTH(Table1[[#This Row],[Ship Date]])</f>
        <v>8</v>
      </c>
    </row>
    <row r="274" spans="1:19" x14ac:dyDescent="0.3">
      <c r="A274" s="3" t="s">
        <v>55</v>
      </c>
      <c r="B274" s="3" t="s">
        <v>188</v>
      </c>
      <c r="C274" s="3" t="s">
        <v>64</v>
      </c>
      <c r="D274" s="3" t="s">
        <v>22</v>
      </c>
      <c r="E274" s="3" t="s">
        <v>32</v>
      </c>
      <c r="F274" s="4">
        <v>42615</v>
      </c>
      <c r="G274" s="3">
        <v>478861701</v>
      </c>
      <c r="H274" s="4">
        <v>42662</v>
      </c>
      <c r="I274" s="3">
        <v>4674</v>
      </c>
      <c r="J274" s="3">
        <v>255.28</v>
      </c>
      <c r="K274" s="3">
        <v>159.41999999999999</v>
      </c>
      <c r="L274" t="str">
        <f>TEXT(Table1[[#This Row],[Order Date]],"mmm")</f>
        <v>Sep</v>
      </c>
      <c r="M274" t="str">
        <f>TEXT(Table1[[#This Row],[Order Date]],"yyyy")</f>
        <v>2016</v>
      </c>
      <c r="N274" t="str">
        <f>"Q"&amp;ROUNDUP(MONTH(Table1[[#This Row],[Order Date]])/3,0)</f>
        <v>Q3</v>
      </c>
      <c r="O274">
        <f>Table1[[#This Row],[Units Sold]]*Table1[[#This Row],[Unit Cost]]</f>
        <v>745129.08</v>
      </c>
      <c r="P274">
        <f>Table1[[#This Row],[Units Sold]]*Table1[[#This Row],[Unit Price]]</f>
        <v>1193178.72</v>
      </c>
      <c r="Q274">
        <f>Table1[[#This Row],[Revenue]]-Table1[[#This Row],[COGS]]</f>
        <v>448049.64</v>
      </c>
      <c r="R274" s="5">
        <f ca="1">DATE(YEAR(TODAY()),MONTH(Table1[[#This Row],[Order Date]]),DAY(Table1[[#This Row],[Order Date]]))</f>
        <v>45902</v>
      </c>
      <c r="S274" s="6">
        <f>MONTH(Table1[[#This Row],[Ship Date]])</f>
        <v>10</v>
      </c>
    </row>
    <row r="275" spans="1:19" x14ac:dyDescent="0.3">
      <c r="A275" s="7" t="s">
        <v>33</v>
      </c>
      <c r="B275" s="7" t="s">
        <v>171</v>
      </c>
      <c r="C275" s="7" t="s">
        <v>61</v>
      </c>
      <c r="D275" s="7" t="s">
        <v>22</v>
      </c>
      <c r="E275" s="7" t="s">
        <v>36</v>
      </c>
      <c r="F275" s="8">
        <v>40479</v>
      </c>
      <c r="G275" s="7">
        <v>716489541</v>
      </c>
      <c r="H275" s="8">
        <v>40519</v>
      </c>
      <c r="I275" s="7">
        <v>4032</v>
      </c>
      <c r="J275" s="7">
        <v>154.06</v>
      </c>
      <c r="K275" s="7">
        <v>90.93</v>
      </c>
      <c r="L275" t="str">
        <f>TEXT(Table1[[#This Row],[Order Date]],"mmm")</f>
        <v>Oct</v>
      </c>
      <c r="M275" t="str">
        <f>TEXT(Table1[[#This Row],[Order Date]],"yyyy")</f>
        <v>2010</v>
      </c>
      <c r="N275" t="str">
        <f>"Q"&amp;ROUNDUP(MONTH(Table1[[#This Row],[Order Date]])/3,0)</f>
        <v>Q4</v>
      </c>
      <c r="O275">
        <f>Table1[[#This Row],[Units Sold]]*Table1[[#This Row],[Unit Cost]]</f>
        <v>366629.76</v>
      </c>
      <c r="P275">
        <f>Table1[[#This Row],[Units Sold]]*Table1[[#This Row],[Unit Price]]</f>
        <v>621169.92000000004</v>
      </c>
      <c r="Q275">
        <f>Table1[[#This Row],[Revenue]]-Table1[[#This Row],[COGS]]</f>
        <v>254540.16000000003</v>
      </c>
      <c r="R275" s="5">
        <f ca="1">DATE(YEAR(TODAY()),MONTH(Table1[[#This Row],[Order Date]]),DAY(Table1[[#This Row],[Order Date]]))</f>
        <v>45958</v>
      </c>
      <c r="S275" s="6">
        <f>MONTH(Table1[[#This Row],[Ship Date]])</f>
        <v>12</v>
      </c>
    </row>
    <row r="276" spans="1:19" x14ac:dyDescent="0.3">
      <c r="A276" s="3" t="s">
        <v>33</v>
      </c>
      <c r="B276" s="3" t="s">
        <v>150</v>
      </c>
      <c r="C276" s="3" t="s">
        <v>35</v>
      </c>
      <c r="D276" s="3" t="s">
        <v>22</v>
      </c>
      <c r="E276" s="3" t="s">
        <v>32</v>
      </c>
      <c r="F276" s="4">
        <v>41585</v>
      </c>
      <c r="G276" s="3">
        <v>729076182</v>
      </c>
      <c r="H276" s="4">
        <v>41616</v>
      </c>
      <c r="I276" s="3">
        <v>8699</v>
      </c>
      <c r="J276" s="3">
        <v>47.45</v>
      </c>
      <c r="K276" s="3">
        <v>31.79</v>
      </c>
      <c r="L276" t="str">
        <f>TEXT(Table1[[#This Row],[Order Date]],"mmm")</f>
        <v>Nov</v>
      </c>
      <c r="M276" t="str">
        <f>TEXT(Table1[[#This Row],[Order Date]],"yyyy")</f>
        <v>2013</v>
      </c>
      <c r="N276" t="str">
        <f>"Q"&amp;ROUNDUP(MONTH(Table1[[#This Row],[Order Date]])/3,0)</f>
        <v>Q4</v>
      </c>
      <c r="O276">
        <f>Table1[[#This Row],[Units Sold]]*Table1[[#This Row],[Unit Cost]]</f>
        <v>276541.21000000002</v>
      </c>
      <c r="P276">
        <f>Table1[[#This Row],[Units Sold]]*Table1[[#This Row],[Unit Price]]</f>
        <v>412767.55000000005</v>
      </c>
      <c r="Q276">
        <f>Table1[[#This Row],[Revenue]]-Table1[[#This Row],[COGS]]</f>
        <v>136226.34000000003</v>
      </c>
      <c r="R276" s="5">
        <f ca="1">DATE(YEAR(TODAY()),MONTH(Table1[[#This Row],[Order Date]]),DAY(Table1[[#This Row],[Order Date]]))</f>
        <v>45968</v>
      </c>
      <c r="S276" s="6">
        <f>MONTH(Table1[[#This Row],[Ship Date]])</f>
        <v>12</v>
      </c>
    </row>
    <row r="277" spans="1:19" x14ac:dyDescent="0.3">
      <c r="A277" s="7" t="s">
        <v>19</v>
      </c>
      <c r="B277" s="7" t="s">
        <v>123</v>
      </c>
      <c r="C277" s="7" t="s">
        <v>59</v>
      </c>
      <c r="D277" s="7" t="s">
        <v>22</v>
      </c>
      <c r="E277" s="7" t="s">
        <v>32</v>
      </c>
      <c r="F277" s="8">
        <v>41023</v>
      </c>
      <c r="G277" s="7">
        <v>358857953</v>
      </c>
      <c r="H277" s="8">
        <v>41043</v>
      </c>
      <c r="I277" s="7">
        <v>2898</v>
      </c>
      <c r="J277" s="7">
        <v>668.27</v>
      </c>
      <c r="K277" s="7">
        <v>502.54</v>
      </c>
      <c r="L277" t="str">
        <f>TEXT(Table1[[#This Row],[Order Date]],"mmm")</f>
        <v>Apr</v>
      </c>
      <c r="M277" t="str">
        <f>TEXT(Table1[[#This Row],[Order Date]],"yyyy")</f>
        <v>2012</v>
      </c>
      <c r="N277" t="str">
        <f>"Q"&amp;ROUNDUP(MONTH(Table1[[#This Row],[Order Date]])/3,0)</f>
        <v>Q2</v>
      </c>
      <c r="O277">
        <f>Table1[[#This Row],[Units Sold]]*Table1[[#This Row],[Unit Cost]]</f>
        <v>1456360.9200000002</v>
      </c>
      <c r="P277">
        <f>Table1[[#This Row],[Units Sold]]*Table1[[#This Row],[Unit Price]]</f>
        <v>1936646.46</v>
      </c>
      <c r="Q277">
        <f>Table1[[#This Row],[Revenue]]-Table1[[#This Row],[COGS]]</f>
        <v>480285.5399999998</v>
      </c>
      <c r="R277" s="5">
        <f ca="1">DATE(YEAR(TODAY()),MONTH(Table1[[#This Row],[Order Date]]),DAY(Table1[[#This Row],[Order Date]]))</f>
        <v>45771</v>
      </c>
      <c r="S277" s="6">
        <f>MONTH(Table1[[#This Row],[Ship Date]])</f>
        <v>5</v>
      </c>
    </row>
    <row r="278" spans="1:19" x14ac:dyDescent="0.3">
      <c r="A278" s="3" t="s">
        <v>55</v>
      </c>
      <c r="B278" s="3" t="s">
        <v>189</v>
      </c>
      <c r="C278" s="3" t="s">
        <v>26</v>
      </c>
      <c r="D278" s="3" t="s">
        <v>22</v>
      </c>
      <c r="E278" s="3" t="s">
        <v>48</v>
      </c>
      <c r="F278" s="4">
        <v>41188</v>
      </c>
      <c r="G278" s="3">
        <v>418383681</v>
      </c>
      <c r="H278" s="4">
        <v>41237</v>
      </c>
      <c r="I278" s="3">
        <v>7884</v>
      </c>
      <c r="J278" s="3">
        <v>109.28</v>
      </c>
      <c r="K278" s="3">
        <v>35.840000000000003</v>
      </c>
      <c r="L278" t="str">
        <f>TEXT(Table1[[#This Row],[Order Date]],"mmm")</f>
        <v>Oct</v>
      </c>
      <c r="M278" t="str">
        <f>TEXT(Table1[[#This Row],[Order Date]],"yyyy")</f>
        <v>2012</v>
      </c>
      <c r="N278" t="str">
        <f>"Q"&amp;ROUNDUP(MONTH(Table1[[#This Row],[Order Date]])/3,0)</f>
        <v>Q4</v>
      </c>
      <c r="O278">
        <f>Table1[[#This Row],[Units Sold]]*Table1[[#This Row],[Unit Cost]]</f>
        <v>282562.56000000006</v>
      </c>
      <c r="P278">
        <f>Table1[[#This Row],[Units Sold]]*Table1[[#This Row],[Unit Price]]</f>
        <v>861563.52</v>
      </c>
      <c r="Q278">
        <f>Table1[[#This Row],[Revenue]]-Table1[[#This Row],[COGS]]</f>
        <v>579000.96</v>
      </c>
      <c r="R278" s="5">
        <f ca="1">DATE(YEAR(TODAY()),MONTH(Table1[[#This Row],[Order Date]]),DAY(Table1[[#This Row],[Order Date]]))</f>
        <v>45936</v>
      </c>
      <c r="S278" s="6">
        <f>MONTH(Table1[[#This Row],[Ship Date]])</f>
        <v>11</v>
      </c>
    </row>
    <row r="279" spans="1:19" x14ac:dyDescent="0.3">
      <c r="A279" s="7" t="s">
        <v>37</v>
      </c>
      <c r="B279" s="7" t="s">
        <v>153</v>
      </c>
      <c r="C279" s="7" t="s">
        <v>43</v>
      </c>
      <c r="D279" s="7" t="s">
        <v>22</v>
      </c>
      <c r="E279" s="7" t="s">
        <v>36</v>
      </c>
      <c r="F279" s="8">
        <v>42096</v>
      </c>
      <c r="G279" s="7">
        <v>440514695</v>
      </c>
      <c r="H279" s="8">
        <v>42114</v>
      </c>
      <c r="I279" s="7">
        <v>6942</v>
      </c>
      <c r="J279" s="7">
        <v>437.2</v>
      </c>
      <c r="K279" s="7">
        <v>263.33</v>
      </c>
      <c r="L279" t="str">
        <f>TEXT(Table1[[#This Row],[Order Date]],"mmm")</f>
        <v>Apr</v>
      </c>
      <c r="M279" t="str">
        <f>TEXT(Table1[[#This Row],[Order Date]],"yyyy")</f>
        <v>2015</v>
      </c>
      <c r="N279" t="str">
        <f>"Q"&amp;ROUNDUP(MONTH(Table1[[#This Row],[Order Date]])/3,0)</f>
        <v>Q2</v>
      </c>
      <c r="O279">
        <f>Table1[[#This Row],[Units Sold]]*Table1[[#This Row],[Unit Cost]]</f>
        <v>1828036.8599999999</v>
      </c>
      <c r="P279">
        <f>Table1[[#This Row],[Units Sold]]*Table1[[#This Row],[Unit Price]]</f>
        <v>3035042.4</v>
      </c>
      <c r="Q279">
        <f>Table1[[#This Row],[Revenue]]-Table1[[#This Row],[COGS]]</f>
        <v>1207005.54</v>
      </c>
      <c r="R279" s="5">
        <f ca="1">DATE(YEAR(TODAY()),MONTH(Table1[[#This Row],[Order Date]]),DAY(Table1[[#This Row],[Order Date]]))</f>
        <v>45749</v>
      </c>
      <c r="S279" s="6">
        <f>MONTH(Table1[[#This Row],[Ship Date]])</f>
        <v>4</v>
      </c>
    </row>
    <row r="280" spans="1:19" x14ac:dyDescent="0.3">
      <c r="A280" s="3" t="s">
        <v>33</v>
      </c>
      <c r="B280" s="3" t="s">
        <v>102</v>
      </c>
      <c r="C280" s="3" t="s">
        <v>47</v>
      </c>
      <c r="D280" s="3" t="s">
        <v>22</v>
      </c>
      <c r="E280" s="3" t="s">
        <v>48</v>
      </c>
      <c r="F280" s="4">
        <v>42773</v>
      </c>
      <c r="G280" s="3">
        <v>928424823</v>
      </c>
      <c r="H280" s="4">
        <v>42794</v>
      </c>
      <c r="I280" s="3">
        <v>392</v>
      </c>
      <c r="J280" s="3">
        <v>152.58000000000001</v>
      </c>
      <c r="K280" s="3">
        <v>97.44</v>
      </c>
      <c r="L280" t="str">
        <f>TEXT(Table1[[#This Row],[Order Date]],"mmm")</f>
        <v>Feb</v>
      </c>
      <c r="M280" t="str">
        <f>TEXT(Table1[[#This Row],[Order Date]],"yyyy")</f>
        <v>2017</v>
      </c>
      <c r="N280" t="str">
        <f>"Q"&amp;ROUNDUP(MONTH(Table1[[#This Row],[Order Date]])/3,0)</f>
        <v>Q1</v>
      </c>
      <c r="O280">
        <f>Table1[[#This Row],[Units Sold]]*Table1[[#This Row],[Unit Cost]]</f>
        <v>38196.479999999996</v>
      </c>
      <c r="P280">
        <f>Table1[[#This Row],[Units Sold]]*Table1[[#This Row],[Unit Price]]</f>
        <v>59811.360000000008</v>
      </c>
      <c r="Q280">
        <f>Table1[[#This Row],[Revenue]]-Table1[[#This Row],[COGS]]</f>
        <v>21614.880000000012</v>
      </c>
      <c r="R280" s="5">
        <f ca="1">DATE(YEAR(TODAY()),MONTH(Table1[[#This Row],[Order Date]]),DAY(Table1[[#This Row],[Order Date]]))</f>
        <v>45695</v>
      </c>
      <c r="S280" s="6">
        <f>MONTH(Table1[[#This Row],[Ship Date]])</f>
        <v>2</v>
      </c>
    </row>
    <row r="281" spans="1:19" x14ac:dyDescent="0.3">
      <c r="A281" s="7" t="s">
        <v>33</v>
      </c>
      <c r="B281" s="7" t="s">
        <v>174</v>
      </c>
      <c r="C281" s="7" t="s">
        <v>50</v>
      </c>
      <c r="D281" s="7" t="s">
        <v>27</v>
      </c>
      <c r="E281" s="7" t="s">
        <v>23</v>
      </c>
      <c r="F281" s="8">
        <v>42630</v>
      </c>
      <c r="G281" s="7">
        <v>205600392</v>
      </c>
      <c r="H281" s="8">
        <v>42640</v>
      </c>
      <c r="I281" s="7">
        <v>580</v>
      </c>
      <c r="J281" s="7">
        <v>81.73</v>
      </c>
      <c r="K281" s="7">
        <v>56.67</v>
      </c>
      <c r="L281" t="str">
        <f>TEXT(Table1[[#This Row],[Order Date]],"mmm")</f>
        <v>Sep</v>
      </c>
      <c r="M281" t="str">
        <f>TEXT(Table1[[#This Row],[Order Date]],"yyyy")</f>
        <v>2016</v>
      </c>
      <c r="N281" t="str">
        <f>"Q"&amp;ROUNDUP(MONTH(Table1[[#This Row],[Order Date]])/3,0)</f>
        <v>Q3</v>
      </c>
      <c r="O281">
        <f>Table1[[#This Row],[Units Sold]]*Table1[[#This Row],[Unit Cost]]</f>
        <v>32868.6</v>
      </c>
      <c r="P281">
        <f>Table1[[#This Row],[Units Sold]]*Table1[[#This Row],[Unit Price]]</f>
        <v>47403.4</v>
      </c>
      <c r="Q281">
        <f>Table1[[#This Row],[Revenue]]-Table1[[#This Row],[COGS]]</f>
        <v>14534.800000000003</v>
      </c>
      <c r="R281" s="5">
        <f ca="1">DATE(YEAR(TODAY()),MONTH(Table1[[#This Row],[Order Date]]),DAY(Table1[[#This Row],[Order Date]]))</f>
        <v>45917</v>
      </c>
      <c r="S281" s="6">
        <f>MONTH(Table1[[#This Row],[Ship Date]])</f>
        <v>9</v>
      </c>
    </row>
    <row r="282" spans="1:19" x14ac:dyDescent="0.3">
      <c r="A282" s="3" t="s">
        <v>19</v>
      </c>
      <c r="B282" s="3" t="s">
        <v>80</v>
      </c>
      <c r="C282" s="3" t="s">
        <v>43</v>
      </c>
      <c r="D282" s="3" t="s">
        <v>22</v>
      </c>
      <c r="E282" s="3" t="s">
        <v>48</v>
      </c>
      <c r="F282" s="4">
        <v>42851</v>
      </c>
      <c r="G282" s="3">
        <v>265840232</v>
      </c>
      <c r="H282" s="4">
        <v>42880</v>
      </c>
      <c r="I282" s="3">
        <v>6887</v>
      </c>
      <c r="J282" s="3">
        <v>437.2</v>
      </c>
      <c r="K282" s="3">
        <v>263.33</v>
      </c>
      <c r="L282" t="str">
        <f>TEXT(Table1[[#This Row],[Order Date]],"mmm")</f>
        <v>Apr</v>
      </c>
      <c r="M282" t="str">
        <f>TEXT(Table1[[#This Row],[Order Date]],"yyyy")</f>
        <v>2017</v>
      </c>
      <c r="N282" t="str">
        <f>"Q"&amp;ROUNDUP(MONTH(Table1[[#This Row],[Order Date]])/3,0)</f>
        <v>Q2</v>
      </c>
      <c r="O282">
        <f>Table1[[#This Row],[Units Sold]]*Table1[[#This Row],[Unit Cost]]</f>
        <v>1813553.71</v>
      </c>
      <c r="P282">
        <f>Table1[[#This Row],[Units Sold]]*Table1[[#This Row],[Unit Price]]</f>
        <v>3010996.4</v>
      </c>
      <c r="Q282">
        <f>Table1[[#This Row],[Revenue]]-Table1[[#This Row],[COGS]]</f>
        <v>1197442.69</v>
      </c>
      <c r="R282" s="5">
        <f ca="1">DATE(YEAR(TODAY()),MONTH(Table1[[#This Row],[Order Date]]),DAY(Table1[[#This Row],[Order Date]]))</f>
        <v>45773</v>
      </c>
      <c r="S282" s="6">
        <f>MONTH(Table1[[#This Row],[Ship Date]])</f>
        <v>5</v>
      </c>
    </row>
    <row r="283" spans="1:19" x14ac:dyDescent="0.3">
      <c r="A283" s="7" t="s">
        <v>24</v>
      </c>
      <c r="B283" s="7" t="s">
        <v>151</v>
      </c>
      <c r="C283" s="7" t="s">
        <v>21</v>
      </c>
      <c r="D283" s="7" t="s">
        <v>22</v>
      </c>
      <c r="E283" s="7" t="s">
        <v>36</v>
      </c>
      <c r="F283" s="8">
        <v>42245</v>
      </c>
      <c r="G283" s="7">
        <v>923255670</v>
      </c>
      <c r="H283" s="8">
        <v>42279</v>
      </c>
      <c r="I283" s="7">
        <v>724</v>
      </c>
      <c r="J283" s="7">
        <v>9.33</v>
      </c>
      <c r="K283" s="7">
        <v>6.92</v>
      </c>
      <c r="L283" t="str">
        <f>TEXT(Table1[[#This Row],[Order Date]],"mmm")</f>
        <v>Aug</v>
      </c>
      <c r="M283" t="str">
        <f>TEXT(Table1[[#This Row],[Order Date]],"yyyy")</f>
        <v>2015</v>
      </c>
      <c r="N283" t="str">
        <f>"Q"&amp;ROUNDUP(MONTH(Table1[[#This Row],[Order Date]])/3,0)</f>
        <v>Q3</v>
      </c>
      <c r="O283">
        <f>Table1[[#This Row],[Units Sold]]*Table1[[#This Row],[Unit Cost]]</f>
        <v>5010.08</v>
      </c>
      <c r="P283">
        <f>Table1[[#This Row],[Units Sold]]*Table1[[#This Row],[Unit Price]]</f>
        <v>6754.92</v>
      </c>
      <c r="Q283">
        <f>Table1[[#This Row],[Revenue]]-Table1[[#This Row],[COGS]]</f>
        <v>1744.8400000000001</v>
      </c>
      <c r="R283" s="5">
        <f ca="1">DATE(YEAR(TODAY()),MONTH(Table1[[#This Row],[Order Date]]),DAY(Table1[[#This Row],[Order Date]]))</f>
        <v>45898</v>
      </c>
      <c r="S283" s="6">
        <f>MONTH(Table1[[#This Row],[Ship Date]])</f>
        <v>10</v>
      </c>
    </row>
    <row r="284" spans="1:19" x14ac:dyDescent="0.3">
      <c r="A284" s="3" t="s">
        <v>55</v>
      </c>
      <c r="B284" s="3" t="s">
        <v>92</v>
      </c>
      <c r="C284" s="3" t="s">
        <v>30</v>
      </c>
      <c r="D284" s="3" t="s">
        <v>27</v>
      </c>
      <c r="E284" s="3" t="s">
        <v>48</v>
      </c>
      <c r="F284" s="4">
        <v>41390</v>
      </c>
      <c r="G284" s="3">
        <v>262270534</v>
      </c>
      <c r="H284" s="4">
        <v>41408</v>
      </c>
      <c r="I284" s="3">
        <v>534</v>
      </c>
      <c r="J284" s="3">
        <v>421.89</v>
      </c>
      <c r="K284" s="3">
        <v>364.69</v>
      </c>
      <c r="L284" t="str">
        <f>TEXT(Table1[[#This Row],[Order Date]],"mmm")</f>
        <v>Apr</v>
      </c>
      <c r="M284" t="str">
        <f>TEXT(Table1[[#This Row],[Order Date]],"yyyy")</f>
        <v>2013</v>
      </c>
      <c r="N284" t="str">
        <f>"Q"&amp;ROUNDUP(MONTH(Table1[[#This Row],[Order Date]])/3,0)</f>
        <v>Q2</v>
      </c>
      <c r="O284">
        <f>Table1[[#This Row],[Units Sold]]*Table1[[#This Row],[Unit Cost]]</f>
        <v>194744.46</v>
      </c>
      <c r="P284">
        <f>Table1[[#This Row],[Units Sold]]*Table1[[#This Row],[Unit Price]]</f>
        <v>225289.25999999998</v>
      </c>
      <c r="Q284">
        <f>Table1[[#This Row],[Revenue]]-Table1[[#This Row],[COGS]]</f>
        <v>30544.799999999988</v>
      </c>
      <c r="R284" s="5">
        <f ca="1">DATE(YEAR(TODAY()),MONTH(Table1[[#This Row],[Order Date]]),DAY(Table1[[#This Row],[Order Date]]))</f>
        <v>45773</v>
      </c>
      <c r="S284" s="6">
        <f>MONTH(Table1[[#This Row],[Ship Date]])</f>
        <v>5</v>
      </c>
    </row>
    <row r="285" spans="1:19" x14ac:dyDescent="0.3">
      <c r="A285" s="7" t="s">
        <v>28</v>
      </c>
      <c r="B285" s="7" t="s">
        <v>29</v>
      </c>
      <c r="C285" s="7" t="s">
        <v>61</v>
      </c>
      <c r="D285" s="7" t="s">
        <v>27</v>
      </c>
      <c r="E285" s="7" t="s">
        <v>48</v>
      </c>
      <c r="F285" s="8">
        <v>41255</v>
      </c>
      <c r="G285" s="7">
        <v>487621152</v>
      </c>
      <c r="H285" s="8">
        <v>41295</v>
      </c>
      <c r="I285" s="7">
        <v>6790</v>
      </c>
      <c r="J285" s="7">
        <v>154.06</v>
      </c>
      <c r="K285" s="7">
        <v>90.93</v>
      </c>
      <c r="L285" t="str">
        <f>TEXT(Table1[[#This Row],[Order Date]],"mmm")</f>
        <v>Dec</v>
      </c>
      <c r="M285" t="str">
        <f>TEXT(Table1[[#This Row],[Order Date]],"yyyy")</f>
        <v>2012</v>
      </c>
      <c r="N285" t="str">
        <f>"Q"&amp;ROUNDUP(MONTH(Table1[[#This Row],[Order Date]])/3,0)</f>
        <v>Q4</v>
      </c>
      <c r="O285">
        <f>Table1[[#This Row],[Units Sold]]*Table1[[#This Row],[Unit Cost]]</f>
        <v>617414.70000000007</v>
      </c>
      <c r="P285">
        <f>Table1[[#This Row],[Units Sold]]*Table1[[#This Row],[Unit Price]]</f>
        <v>1046067.4</v>
      </c>
      <c r="Q285">
        <f>Table1[[#This Row],[Revenue]]-Table1[[#This Row],[COGS]]</f>
        <v>428652.69999999995</v>
      </c>
      <c r="R285" s="5">
        <f ca="1">DATE(YEAR(TODAY()),MONTH(Table1[[#This Row],[Order Date]]),DAY(Table1[[#This Row],[Order Date]]))</f>
        <v>46003</v>
      </c>
      <c r="S285" s="6">
        <f>MONTH(Table1[[#This Row],[Ship Date]])</f>
        <v>1</v>
      </c>
    </row>
    <row r="286" spans="1:19" x14ac:dyDescent="0.3">
      <c r="A286" s="3" t="s">
        <v>19</v>
      </c>
      <c r="B286" s="3" t="s">
        <v>190</v>
      </c>
      <c r="C286" s="3" t="s">
        <v>61</v>
      </c>
      <c r="D286" s="3" t="s">
        <v>27</v>
      </c>
      <c r="E286" s="3" t="s">
        <v>48</v>
      </c>
      <c r="F286" s="4">
        <v>41814</v>
      </c>
      <c r="G286" s="3">
        <v>274356353</v>
      </c>
      <c r="H286" s="4">
        <v>41859</v>
      </c>
      <c r="I286" s="3">
        <v>6996</v>
      </c>
      <c r="J286" s="3">
        <v>154.06</v>
      </c>
      <c r="K286" s="3">
        <v>90.93</v>
      </c>
      <c r="L286" t="str">
        <f>TEXT(Table1[[#This Row],[Order Date]],"mmm")</f>
        <v>Jun</v>
      </c>
      <c r="M286" t="str">
        <f>TEXT(Table1[[#This Row],[Order Date]],"yyyy")</f>
        <v>2014</v>
      </c>
      <c r="N286" t="str">
        <f>"Q"&amp;ROUNDUP(MONTH(Table1[[#This Row],[Order Date]])/3,0)</f>
        <v>Q2</v>
      </c>
      <c r="O286">
        <f>Table1[[#This Row],[Units Sold]]*Table1[[#This Row],[Unit Cost]]</f>
        <v>636146.28</v>
      </c>
      <c r="P286">
        <f>Table1[[#This Row],[Units Sold]]*Table1[[#This Row],[Unit Price]]</f>
        <v>1077803.76</v>
      </c>
      <c r="Q286">
        <f>Table1[[#This Row],[Revenue]]-Table1[[#This Row],[COGS]]</f>
        <v>441657.48</v>
      </c>
      <c r="R286" s="5">
        <f ca="1">DATE(YEAR(TODAY()),MONTH(Table1[[#This Row],[Order Date]]),DAY(Table1[[#This Row],[Order Date]]))</f>
        <v>45832</v>
      </c>
      <c r="S286" s="6">
        <f>MONTH(Table1[[#This Row],[Ship Date]])</f>
        <v>8</v>
      </c>
    </row>
    <row r="287" spans="1:19" x14ac:dyDescent="0.3">
      <c r="A287" s="7" t="s">
        <v>24</v>
      </c>
      <c r="B287" s="7" t="s">
        <v>134</v>
      </c>
      <c r="C287" s="7" t="s">
        <v>26</v>
      </c>
      <c r="D287" s="7" t="s">
        <v>27</v>
      </c>
      <c r="E287" s="7" t="s">
        <v>23</v>
      </c>
      <c r="F287" s="8">
        <v>40665</v>
      </c>
      <c r="G287" s="7">
        <v>617837464</v>
      </c>
      <c r="H287" s="8">
        <v>40708</v>
      </c>
      <c r="I287" s="7">
        <v>690</v>
      </c>
      <c r="J287" s="7">
        <v>109.28</v>
      </c>
      <c r="K287" s="7">
        <v>35.840000000000003</v>
      </c>
      <c r="L287" t="str">
        <f>TEXT(Table1[[#This Row],[Order Date]],"mmm")</f>
        <v>May</v>
      </c>
      <c r="M287" t="str">
        <f>TEXT(Table1[[#This Row],[Order Date]],"yyyy")</f>
        <v>2011</v>
      </c>
      <c r="N287" t="str">
        <f>"Q"&amp;ROUNDUP(MONTH(Table1[[#This Row],[Order Date]])/3,0)</f>
        <v>Q2</v>
      </c>
      <c r="O287">
        <f>Table1[[#This Row],[Units Sold]]*Table1[[#This Row],[Unit Cost]]</f>
        <v>24729.600000000002</v>
      </c>
      <c r="P287">
        <f>Table1[[#This Row],[Units Sold]]*Table1[[#This Row],[Unit Price]]</f>
        <v>75403.199999999997</v>
      </c>
      <c r="Q287">
        <f>Table1[[#This Row],[Revenue]]-Table1[[#This Row],[COGS]]</f>
        <v>50673.599999999991</v>
      </c>
      <c r="R287" s="5">
        <f ca="1">DATE(YEAR(TODAY()),MONTH(Table1[[#This Row],[Order Date]]),DAY(Table1[[#This Row],[Order Date]]))</f>
        <v>45779</v>
      </c>
      <c r="S287" s="6">
        <f>MONTH(Table1[[#This Row],[Ship Date]])</f>
        <v>6</v>
      </c>
    </row>
    <row r="288" spans="1:19" x14ac:dyDescent="0.3">
      <c r="A288" s="3" t="s">
        <v>28</v>
      </c>
      <c r="B288" s="3" t="s">
        <v>112</v>
      </c>
      <c r="C288" s="3" t="s">
        <v>82</v>
      </c>
      <c r="D288" s="3" t="s">
        <v>22</v>
      </c>
      <c r="E288" s="3" t="s">
        <v>36</v>
      </c>
      <c r="F288" s="4">
        <v>42709</v>
      </c>
      <c r="G288" s="3">
        <v>783738315</v>
      </c>
      <c r="H288" s="4">
        <v>42739</v>
      </c>
      <c r="I288" s="3">
        <v>4439</v>
      </c>
      <c r="J288" s="3">
        <v>205.7</v>
      </c>
      <c r="K288" s="3">
        <v>117.11</v>
      </c>
      <c r="L288" t="str">
        <f>TEXT(Table1[[#This Row],[Order Date]],"mmm")</f>
        <v>Dec</v>
      </c>
      <c r="M288" t="str">
        <f>TEXT(Table1[[#This Row],[Order Date]],"yyyy")</f>
        <v>2016</v>
      </c>
      <c r="N288" t="str">
        <f>"Q"&amp;ROUNDUP(MONTH(Table1[[#This Row],[Order Date]])/3,0)</f>
        <v>Q4</v>
      </c>
      <c r="O288">
        <f>Table1[[#This Row],[Units Sold]]*Table1[[#This Row],[Unit Cost]]</f>
        <v>519851.29</v>
      </c>
      <c r="P288">
        <f>Table1[[#This Row],[Units Sold]]*Table1[[#This Row],[Unit Price]]</f>
        <v>913102.29999999993</v>
      </c>
      <c r="Q288">
        <f>Table1[[#This Row],[Revenue]]-Table1[[#This Row],[COGS]]</f>
        <v>393251.00999999995</v>
      </c>
      <c r="R288" s="5">
        <f ca="1">DATE(YEAR(TODAY()),MONTH(Table1[[#This Row],[Order Date]]),DAY(Table1[[#This Row],[Order Date]]))</f>
        <v>45996</v>
      </c>
      <c r="S288" s="6">
        <f>MONTH(Table1[[#This Row],[Ship Date]])</f>
        <v>1</v>
      </c>
    </row>
    <row r="289" spans="1:19" x14ac:dyDescent="0.3">
      <c r="A289" s="7" t="s">
        <v>87</v>
      </c>
      <c r="B289" s="7" t="s">
        <v>126</v>
      </c>
      <c r="C289" s="7" t="s">
        <v>21</v>
      </c>
      <c r="D289" s="7" t="s">
        <v>27</v>
      </c>
      <c r="E289" s="7" t="s">
        <v>32</v>
      </c>
      <c r="F289" s="8">
        <v>42171</v>
      </c>
      <c r="G289" s="7">
        <v>558045232</v>
      </c>
      <c r="H289" s="8">
        <v>42188</v>
      </c>
      <c r="I289" s="7">
        <v>6840</v>
      </c>
      <c r="J289" s="7">
        <v>9.33</v>
      </c>
      <c r="K289" s="7">
        <v>6.92</v>
      </c>
      <c r="L289" t="str">
        <f>TEXT(Table1[[#This Row],[Order Date]],"mmm")</f>
        <v>Jun</v>
      </c>
      <c r="M289" t="str">
        <f>TEXT(Table1[[#This Row],[Order Date]],"yyyy")</f>
        <v>2015</v>
      </c>
      <c r="N289" t="str">
        <f>"Q"&amp;ROUNDUP(MONTH(Table1[[#This Row],[Order Date]])/3,0)</f>
        <v>Q2</v>
      </c>
      <c r="O289">
        <f>Table1[[#This Row],[Units Sold]]*Table1[[#This Row],[Unit Cost]]</f>
        <v>47332.800000000003</v>
      </c>
      <c r="P289">
        <f>Table1[[#This Row],[Units Sold]]*Table1[[#This Row],[Unit Price]]</f>
        <v>63817.2</v>
      </c>
      <c r="Q289">
        <f>Table1[[#This Row],[Revenue]]-Table1[[#This Row],[COGS]]</f>
        <v>16484.399999999994</v>
      </c>
      <c r="R289" s="5">
        <f ca="1">DATE(YEAR(TODAY()),MONTH(Table1[[#This Row],[Order Date]]),DAY(Table1[[#This Row],[Order Date]]))</f>
        <v>45824</v>
      </c>
      <c r="S289" s="6">
        <f>MONTH(Table1[[#This Row],[Ship Date]])</f>
        <v>7</v>
      </c>
    </row>
    <row r="290" spans="1:19" x14ac:dyDescent="0.3">
      <c r="A290" s="3" t="s">
        <v>19</v>
      </c>
      <c r="B290" s="3" t="s">
        <v>191</v>
      </c>
      <c r="C290" s="3" t="s">
        <v>50</v>
      </c>
      <c r="D290" s="3" t="s">
        <v>22</v>
      </c>
      <c r="E290" s="3" t="s">
        <v>32</v>
      </c>
      <c r="F290" s="4">
        <v>40583</v>
      </c>
      <c r="G290" s="3">
        <v>697057044</v>
      </c>
      <c r="H290" s="4">
        <v>40587</v>
      </c>
      <c r="I290" s="3">
        <v>3524</v>
      </c>
      <c r="J290" s="3">
        <v>81.73</v>
      </c>
      <c r="K290" s="3">
        <v>56.67</v>
      </c>
      <c r="L290" t="str">
        <f>TEXT(Table1[[#This Row],[Order Date]],"mmm")</f>
        <v>Feb</v>
      </c>
      <c r="M290" t="str">
        <f>TEXT(Table1[[#This Row],[Order Date]],"yyyy")</f>
        <v>2011</v>
      </c>
      <c r="N290" t="str">
        <f>"Q"&amp;ROUNDUP(MONTH(Table1[[#This Row],[Order Date]])/3,0)</f>
        <v>Q1</v>
      </c>
      <c r="O290">
        <f>Table1[[#This Row],[Units Sold]]*Table1[[#This Row],[Unit Cost]]</f>
        <v>199705.08000000002</v>
      </c>
      <c r="P290">
        <f>Table1[[#This Row],[Units Sold]]*Table1[[#This Row],[Unit Price]]</f>
        <v>288016.52</v>
      </c>
      <c r="Q290">
        <f>Table1[[#This Row],[Revenue]]-Table1[[#This Row],[COGS]]</f>
        <v>88311.44</v>
      </c>
      <c r="R290" s="5">
        <f ca="1">DATE(YEAR(TODAY()),MONTH(Table1[[#This Row],[Order Date]]),DAY(Table1[[#This Row],[Order Date]]))</f>
        <v>45697</v>
      </c>
      <c r="S290" s="6">
        <f>MONTH(Table1[[#This Row],[Ship Date]])</f>
        <v>2</v>
      </c>
    </row>
    <row r="291" spans="1:19" x14ac:dyDescent="0.3">
      <c r="A291" s="7" t="s">
        <v>55</v>
      </c>
      <c r="B291" s="7" t="s">
        <v>188</v>
      </c>
      <c r="C291" s="7" t="s">
        <v>82</v>
      </c>
      <c r="D291" s="7" t="s">
        <v>22</v>
      </c>
      <c r="E291" s="7" t="s">
        <v>23</v>
      </c>
      <c r="F291" s="8">
        <v>42630</v>
      </c>
      <c r="G291" s="7">
        <v>677385079</v>
      </c>
      <c r="H291" s="8">
        <v>42632</v>
      </c>
      <c r="I291" s="7">
        <v>2153</v>
      </c>
      <c r="J291" s="7">
        <v>205.7</v>
      </c>
      <c r="K291" s="7">
        <v>117.11</v>
      </c>
      <c r="L291" t="str">
        <f>TEXT(Table1[[#This Row],[Order Date]],"mmm")</f>
        <v>Sep</v>
      </c>
      <c r="M291" t="str">
        <f>TEXT(Table1[[#This Row],[Order Date]],"yyyy")</f>
        <v>2016</v>
      </c>
      <c r="N291" t="str">
        <f>"Q"&amp;ROUNDUP(MONTH(Table1[[#This Row],[Order Date]])/3,0)</f>
        <v>Q3</v>
      </c>
      <c r="O291">
        <f>Table1[[#This Row],[Units Sold]]*Table1[[#This Row],[Unit Cost]]</f>
        <v>252137.83</v>
      </c>
      <c r="P291">
        <f>Table1[[#This Row],[Units Sold]]*Table1[[#This Row],[Unit Price]]</f>
        <v>442872.1</v>
      </c>
      <c r="Q291">
        <f>Table1[[#This Row],[Revenue]]-Table1[[#This Row],[COGS]]</f>
        <v>190734.27</v>
      </c>
      <c r="R291" s="5">
        <f ca="1">DATE(YEAR(TODAY()),MONTH(Table1[[#This Row],[Order Date]]),DAY(Table1[[#This Row],[Order Date]]))</f>
        <v>45917</v>
      </c>
      <c r="S291" s="6">
        <f>MONTH(Table1[[#This Row],[Ship Date]])</f>
        <v>9</v>
      </c>
    </row>
    <row r="292" spans="1:19" x14ac:dyDescent="0.3">
      <c r="A292" s="3" t="s">
        <v>24</v>
      </c>
      <c r="B292" s="3" t="s">
        <v>77</v>
      </c>
      <c r="C292" s="3" t="s">
        <v>26</v>
      </c>
      <c r="D292" s="3" t="s">
        <v>27</v>
      </c>
      <c r="E292" s="3" t="s">
        <v>48</v>
      </c>
      <c r="F292" s="4">
        <v>40938</v>
      </c>
      <c r="G292" s="3">
        <v>945953166</v>
      </c>
      <c r="H292" s="4">
        <v>40951</v>
      </c>
      <c r="I292" s="3">
        <v>7418</v>
      </c>
      <c r="J292" s="3">
        <v>109.28</v>
      </c>
      <c r="K292" s="3">
        <v>35.840000000000003</v>
      </c>
      <c r="L292" t="str">
        <f>TEXT(Table1[[#This Row],[Order Date]],"mmm")</f>
        <v>Jan</v>
      </c>
      <c r="M292" t="str">
        <f>TEXT(Table1[[#This Row],[Order Date]],"yyyy")</f>
        <v>2012</v>
      </c>
      <c r="N292" t="str">
        <f>"Q"&amp;ROUNDUP(MONTH(Table1[[#This Row],[Order Date]])/3,0)</f>
        <v>Q1</v>
      </c>
      <c r="O292">
        <f>Table1[[#This Row],[Units Sold]]*Table1[[#This Row],[Unit Cost]]</f>
        <v>265861.12000000005</v>
      </c>
      <c r="P292">
        <f>Table1[[#This Row],[Units Sold]]*Table1[[#This Row],[Unit Price]]</f>
        <v>810639.04</v>
      </c>
      <c r="Q292">
        <f>Table1[[#This Row],[Revenue]]-Table1[[#This Row],[COGS]]</f>
        <v>544777.91999999993</v>
      </c>
      <c r="R292" s="5">
        <f ca="1">DATE(YEAR(TODAY()),MONTH(Table1[[#This Row],[Order Date]]),DAY(Table1[[#This Row],[Order Date]]))</f>
        <v>45687</v>
      </c>
      <c r="S292" s="6">
        <f>MONTH(Table1[[#This Row],[Ship Date]])</f>
        <v>2</v>
      </c>
    </row>
    <row r="293" spans="1:19" x14ac:dyDescent="0.3">
      <c r="A293" s="7" t="s">
        <v>55</v>
      </c>
      <c r="B293" s="7" t="s">
        <v>58</v>
      </c>
      <c r="C293" s="7" t="s">
        <v>30</v>
      </c>
      <c r="D293" s="7" t="s">
        <v>27</v>
      </c>
      <c r="E293" s="7" t="s">
        <v>36</v>
      </c>
      <c r="F293" s="8">
        <v>42354</v>
      </c>
      <c r="G293" s="7">
        <v>669997632</v>
      </c>
      <c r="H293" s="8">
        <v>42354</v>
      </c>
      <c r="I293" s="7">
        <v>6043</v>
      </c>
      <c r="J293" s="7">
        <v>421.89</v>
      </c>
      <c r="K293" s="7">
        <v>364.69</v>
      </c>
      <c r="L293" t="str">
        <f>TEXT(Table1[[#This Row],[Order Date]],"mmm")</f>
        <v>Dec</v>
      </c>
      <c r="M293" t="str">
        <f>TEXT(Table1[[#This Row],[Order Date]],"yyyy")</f>
        <v>2015</v>
      </c>
      <c r="N293" t="str">
        <f>"Q"&amp;ROUNDUP(MONTH(Table1[[#This Row],[Order Date]])/3,0)</f>
        <v>Q4</v>
      </c>
      <c r="O293">
        <f>Table1[[#This Row],[Units Sold]]*Table1[[#This Row],[Unit Cost]]</f>
        <v>2203821.67</v>
      </c>
      <c r="P293">
        <f>Table1[[#This Row],[Units Sold]]*Table1[[#This Row],[Unit Price]]</f>
        <v>2549481.27</v>
      </c>
      <c r="Q293">
        <f>Table1[[#This Row],[Revenue]]-Table1[[#This Row],[COGS]]</f>
        <v>345659.60000000009</v>
      </c>
      <c r="R293" s="5">
        <f ca="1">DATE(YEAR(TODAY()),MONTH(Table1[[#This Row],[Order Date]]),DAY(Table1[[#This Row],[Order Date]]))</f>
        <v>46007</v>
      </c>
      <c r="S293" s="6">
        <f>MONTH(Table1[[#This Row],[Ship Date]])</f>
        <v>12</v>
      </c>
    </row>
    <row r="294" spans="1:19" x14ac:dyDescent="0.3">
      <c r="A294" s="3" t="s">
        <v>33</v>
      </c>
      <c r="B294" s="3" t="s">
        <v>171</v>
      </c>
      <c r="C294" s="3" t="s">
        <v>82</v>
      </c>
      <c r="D294" s="3" t="s">
        <v>22</v>
      </c>
      <c r="E294" s="3" t="s">
        <v>23</v>
      </c>
      <c r="F294" s="4">
        <v>41665</v>
      </c>
      <c r="G294" s="3">
        <v>887067306</v>
      </c>
      <c r="H294" s="4">
        <v>41680</v>
      </c>
      <c r="I294" s="3">
        <v>1783</v>
      </c>
      <c r="J294" s="3">
        <v>205.7</v>
      </c>
      <c r="K294" s="3">
        <v>117.11</v>
      </c>
      <c r="L294" t="str">
        <f>TEXT(Table1[[#This Row],[Order Date]],"mmm")</f>
        <v>Jan</v>
      </c>
      <c r="M294" t="str">
        <f>TEXT(Table1[[#This Row],[Order Date]],"yyyy")</f>
        <v>2014</v>
      </c>
      <c r="N294" t="str">
        <f>"Q"&amp;ROUNDUP(MONTH(Table1[[#This Row],[Order Date]])/3,0)</f>
        <v>Q1</v>
      </c>
      <c r="O294">
        <f>Table1[[#This Row],[Units Sold]]*Table1[[#This Row],[Unit Cost]]</f>
        <v>208807.13</v>
      </c>
      <c r="P294">
        <f>Table1[[#This Row],[Units Sold]]*Table1[[#This Row],[Unit Price]]</f>
        <v>366763.1</v>
      </c>
      <c r="Q294">
        <f>Table1[[#This Row],[Revenue]]-Table1[[#This Row],[COGS]]</f>
        <v>157955.96999999997</v>
      </c>
      <c r="R294" s="5">
        <f ca="1">DATE(YEAR(TODAY()),MONTH(Table1[[#This Row],[Order Date]]),DAY(Table1[[#This Row],[Order Date]]))</f>
        <v>45683</v>
      </c>
      <c r="S294" s="6">
        <f>MONTH(Table1[[#This Row],[Ship Date]])</f>
        <v>2</v>
      </c>
    </row>
    <row r="295" spans="1:19" x14ac:dyDescent="0.3">
      <c r="A295" s="7" t="s">
        <v>19</v>
      </c>
      <c r="B295" s="7" t="s">
        <v>131</v>
      </c>
      <c r="C295" s="7" t="s">
        <v>61</v>
      </c>
      <c r="D295" s="7" t="s">
        <v>22</v>
      </c>
      <c r="E295" s="7" t="s">
        <v>32</v>
      </c>
      <c r="F295" s="8">
        <v>42348</v>
      </c>
      <c r="G295" s="7">
        <v>455023515</v>
      </c>
      <c r="H295" s="8">
        <v>42371</v>
      </c>
      <c r="I295" s="7">
        <v>424</v>
      </c>
      <c r="J295" s="7">
        <v>154.06</v>
      </c>
      <c r="K295" s="7">
        <v>90.93</v>
      </c>
      <c r="L295" t="str">
        <f>TEXT(Table1[[#This Row],[Order Date]],"mmm")</f>
        <v>Dec</v>
      </c>
      <c r="M295" t="str">
        <f>TEXT(Table1[[#This Row],[Order Date]],"yyyy")</f>
        <v>2015</v>
      </c>
      <c r="N295" t="str">
        <f>"Q"&amp;ROUNDUP(MONTH(Table1[[#This Row],[Order Date]])/3,0)</f>
        <v>Q4</v>
      </c>
      <c r="O295">
        <f>Table1[[#This Row],[Units Sold]]*Table1[[#This Row],[Unit Cost]]</f>
        <v>38554.32</v>
      </c>
      <c r="P295">
        <f>Table1[[#This Row],[Units Sold]]*Table1[[#This Row],[Unit Price]]</f>
        <v>65321.440000000002</v>
      </c>
      <c r="Q295">
        <f>Table1[[#This Row],[Revenue]]-Table1[[#This Row],[COGS]]</f>
        <v>26767.120000000003</v>
      </c>
      <c r="R295" s="5">
        <f ca="1">DATE(YEAR(TODAY()),MONTH(Table1[[#This Row],[Order Date]]),DAY(Table1[[#This Row],[Order Date]]))</f>
        <v>46001</v>
      </c>
      <c r="S295" s="6">
        <f>MONTH(Table1[[#This Row],[Ship Date]])</f>
        <v>1</v>
      </c>
    </row>
    <row r="296" spans="1:19" x14ac:dyDescent="0.3">
      <c r="A296" s="3" t="s">
        <v>19</v>
      </c>
      <c r="B296" s="3" t="s">
        <v>182</v>
      </c>
      <c r="C296" s="3" t="s">
        <v>35</v>
      </c>
      <c r="D296" s="3" t="s">
        <v>22</v>
      </c>
      <c r="E296" s="3" t="s">
        <v>32</v>
      </c>
      <c r="F296" s="4">
        <v>41350</v>
      </c>
      <c r="G296" s="3">
        <v>102040088</v>
      </c>
      <c r="H296" s="4">
        <v>41378</v>
      </c>
      <c r="I296" s="3">
        <v>4784</v>
      </c>
      <c r="J296" s="3">
        <v>47.45</v>
      </c>
      <c r="K296" s="3">
        <v>31.79</v>
      </c>
      <c r="L296" t="str">
        <f>TEXT(Table1[[#This Row],[Order Date]],"mmm")</f>
        <v>Mar</v>
      </c>
      <c r="M296" t="str">
        <f>TEXT(Table1[[#This Row],[Order Date]],"yyyy")</f>
        <v>2013</v>
      </c>
      <c r="N296" t="str">
        <f>"Q"&amp;ROUNDUP(MONTH(Table1[[#This Row],[Order Date]])/3,0)</f>
        <v>Q1</v>
      </c>
      <c r="O296">
        <f>Table1[[#This Row],[Units Sold]]*Table1[[#This Row],[Unit Cost]]</f>
        <v>152083.35999999999</v>
      </c>
      <c r="P296">
        <f>Table1[[#This Row],[Units Sold]]*Table1[[#This Row],[Unit Price]]</f>
        <v>227000.80000000002</v>
      </c>
      <c r="Q296">
        <f>Table1[[#This Row],[Revenue]]-Table1[[#This Row],[COGS]]</f>
        <v>74917.440000000031</v>
      </c>
      <c r="R296" s="5">
        <f ca="1">DATE(YEAR(TODAY()),MONTH(Table1[[#This Row],[Order Date]]),DAY(Table1[[#This Row],[Order Date]]))</f>
        <v>45733</v>
      </c>
      <c r="S296" s="6">
        <f>MONTH(Table1[[#This Row],[Ship Date]])</f>
        <v>4</v>
      </c>
    </row>
    <row r="297" spans="1:19" x14ac:dyDescent="0.3">
      <c r="A297" s="7" t="s">
        <v>55</v>
      </c>
      <c r="B297" s="7" t="s">
        <v>146</v>
      </c>
      <c r="C297" s="7" t="s">
        <v>21</v>
      </c>
      <c r="D297" s="7" t="s">
        <v>22</v>
      </c>
      <c r="E297" s="7" t="s">
        <v>48</v>
      </c>
      <c r="F297" s="8">
        <v>41543</v>
      </c>
      <c r="G297" s="7">
        <v>176603353</v>
      </c>
      <c r="H297" s="8">
        <v>41590</v>
      </c>
      <c r="I297" s="7">
        <v>9711</v>
      </c>
      <c r="J297" s="7">
        <v>9.33</v>
      </c>
      <c r="K297" s="7">
        <v>6.92</v>
      </c>
      <c r="L297" t="str">
        <f>TEXT(Table1[[#This Row],[Order Date]],"mmm")</f>
        <v>Sep</v>
      </c>
      <c r="M297" t="str">
        <f>TEXT(Table1[[#This Row],[Order Date]],"yyyy")</f>
        <v>2013</v>
      </c>
      <c r="N297" t="str">
        <f>"Q"&amp;ROUNDUP(MONTH(Table1[[#This Row],[Order Date]])/3,0)</f>
        <v>Q3</v>
      </c>
      <c r="O297">
        <f>Table1[[#This Row],[Units Sold]]*Table1[[#This Row],[Unit Cost]]</f>
        <v>67200.12</v>
      </c>
      <c r="P297">
        <f>Table1[[#This Row],[Units Sold]]*Table1[[#This Row],[Unit Price]]</f>
        <v>90603.63</v>
      </c>
      <c r="Q297">
        <f>Table1[[#This Row],[Revenue]]-Table1[[#This Row],[COGS]]</f>
        <v>23403.510000000009</v>
      </c>
      <c r="R297" s="5">
        <f ca="1">DATE(YEAR(TODAY()),MONTH(Table1[[#This Row],[Order Date]]),DAY(Table1[[#This Row],[Order Date]]))</f>
        <v>45926</v>
      </c>
      <c r="S297" s="6">
        <f>MONTH(Table1[[#This Row],[Ship Date]])</f>
        <v>11</v>
      </c>
    </row>
    <row r="298" spans="1:19" x14ac:dyDescent="0.3">
      <c r="A298" s="3" t="s">
        <v>19</v>
      </c>
      <c r="B298" s="3" t="s">
        <v>115</v>
      </c>
      <c r="C298" s="3" t="s">
        <v>82</v>
      </c>
      <c r="D298" s="3" t="s">
        <v>22</v>
      </c>
      <c r="E298" s="3" t="s">
        <v>48</v>
      </c>
      <c r="F298" s="4">
        <v>42035</v>
      </c>
      <c r="G298" s="3">
        <v>197512137</v>
      </c>
      <c r="H298" s="4">
        <v>42070</v>
      </c>
      <c r="I298" s="3">
        <v>7085</v>
      </c>
      <c r="J298" s="3">
        <v>205.7</v>
      </c>
      <c r="K298" s="3">
        <v>117.11</v>
      </c>
      <c r="L298" t="str">
        <f>TEXT(Table1[[#This Row],[Order Date]],"mmm")</f>
        <v>Jan</v>
      </c>
      <c r="M298" t="str">
        <f>TEXT(Table1[[#This Row],[Order Date]],"yyyy")</f>
        <v>2015</v>
      </c>
      <c r="N298" t="str">
        <f>"Q"&amp;ROUNDUP(MONTH(Table1[[#This Row],[Order Date]])/3,0)</f>
        <v>Q1</v>
      </c>
      <c r="O298">
        <f>Table1[[#This Row],[Units Sold]]*Table1[[#This Row],[Unit Cost]]</f>
        <v>829724.35</v>
      </c>
      <c r="P298">
        <f>Table1[[#This Row],[Units Sold]]*Table1[[#This Row],[Unit Price]]</f>
        <v>1457384.5</v>
      </c>
      <c r="Q298">
        <f>Table1[[#This Row],[Revenue]]-Table1[[#This Row],[COGS]]</f>
        <v>627660.15</v>
      </c>
      <c r="R298" s="5">
        <f ca="1">DATE(YEAR(TODAY()),MONTH(Table1[[#This Row],[Order Date]]),DAY(Table1[[#This Row],[Order Date]]))</f>
        <v>45688</v>
      </c>
      <c r="S298" s="6">
        <f>MONTH(Table1[[#This Row],[Ship Date]])</f>
        <v>3</v>
      </c>
    </row>
    <row r="299" spans="1:19" x14ac:dyDescent="0.3">
      <c r="A299" s="7" t="s">
        <v>37</v>
      </c>
      <c r="B299" s="7" t="s">
        <v>192</v>
      </c>
      <c r="C299" s="7" t="s">
        <v>26</v>
      </c>
      <c r="D299" s="7" t="s">
        <v>22</v>
      </c>
      <c r="E299" s="7" t="s">
        <v>32</v>
      </c>
      <c r="F299" s="8">
        <v>42326</v>
      </c>
      <c r="G299" s="7">
        <v>203877770</v>
      </c>
      <c r="H299" s="8">
        <v>42336</v>
      </c>
      <c r="I299" s="7">
        <v>818</v>
      </c>
      <c r="J299" s="7">
        <v>109.28</v>
      </c>
      <c r="K299" s="7">
        <v>35.840000000000003</v>
      </c>
      <c r="L299" t="str">
        <f>TEXT(Table1[[#This Row],[Order Date]],"mmm")</f>
        <v>Nov</v>
      </c>
      <c r="M299" t="str">
        <f>TEXT(Table1[[#This Row],[Order Date]],"yyyy")</f>
        <v>2015</v>
      </c>
      <c r="N299" t="str">
        <f>"Q"&amp;ROUNDUP(MONTH(Table1[[#This Row],[Order Date]])/3,0)</f>
        <v>Q4</v>
      </c>
      <c r="O299">
        <f>Table1[[#This Row],[Units Sold]]*Table1[[#This Row],[Unit Cost]]</f>
        <v>29317.120000000003</v>
      </c>
      <c r="P299">
        <f>Table1[[#This Row],[Units Sold]]*Table1[[#This Row],[Unit Price]]</f>
        <v>89391.040000000008</v>
      </c>
      <c r="Q299">
        <f>Table1[[#This Row],[Revenue]]-Table1[[#This Row],[COGS]]</f>
        <v>60073.920000000006</v>
      </c>
      <c r="R299" s="5">
        <f ca="1">DATE(YEAR(TODAY()),MONTH(Table1[[#This Row],[Order Date]]),DAY(Table1[[#This Row],[Order Date]]))</f>
        <v>45979</v>
      </c>
      <c r="S299" s="6">
        <f>MONTH(Table1[[#This Row],[Ship Date]])</f>
        <v>11</v>
      </c>
    </row>
    <row r="300" spans="1:19" x14ac:dyDescent="0.3">
      <c r="A300" s="3" t="s">
        <v>19</v>
      </c>
      <c r="B300" s="3" t="s">
        <v>120</v>
      </c>
      <c r="C300" s="3" t="s">
        <v>50</v>
      </c>
      <c r="D300" s="3" t="s">
        <v>27</v>
      </c>
      <c r="E300" s="3" t="s">
        <v>23</v>
      </c>
      <c r="F300" s="4">
        <v>40921</v>
      </c>
      <c r="G300" s="3">
        <v>305124080</v>
      </c>
      <c r="H300" s="4">
        <v>40951</v>
      </c>
      <c r="I300" s="3">
        <v>1851</v>
      </c>
      <c r="J300" s="3">
        <v>81.73</v>
      </c>
      <c r="K300" s="3">
        <v>56.67</v>
      </c>
      <c r="L300" t="str">
        <f>TEXT(Table1[[#This Row],[Order Date]],"mmm")</f>
        <v>Jan</v>
      </c>
      <c r="M300" t="str">
        <f>TEXT(Table1[[#This Row],[Order Date]],"yyyy")</f>
        <v>2012</v>
      </c>
      <c r="N300" t="str">
        <f>"Q"&amp;ROUNDUP(MONTH(Table1[[#This Row],[Order Date]])/3,0)</f>
        <v>Q1</v>
      </c>
      <c r="O300">
        <f>Table1[[#This Row],[Units Sold]]*Table1[[#This Row],[Unit Cost]]</f>
        <v>104896.17</v>
      </c>
      <c r="P300">
        <f>Table1[[#This Row],[Units Sold]]*Table1[[#This Row],[Unit Price]]</f>
        <v>151282.23000000001</v>
      </c>
      <c r="Q300">
        <f>Table1[[#This Row],[Revenue]]-Table1[[#This Row],[COGS]]</f>
        <v>46386.060000000012</v>
      </c>
      <c r="R300" s="5">
        <f ca="1">DATE(YEAR(TODAY()),MONTH(Table1[[#This Row],[Order Date]]),DAY(Table1[[#This Row],[Order Date]]))</f>
        <v>45670</v>
      </c>
      <c r="S300" s="6">
        <f>MONTH(Table1[[#This Row],[Ship Date]])</f>
        <v>2</v>
      </c>
    </row>
    <row r="301" spans="1:19" x14ac:dyDescent="0.3">
      <c r="A301" s="7" t="s">
        <v>37</v>
      </c>
      <c r="B301" s="7" t="s">
        <v>65</v>
      </c>
      <c r="C301" s="7" t="s">
        <v>47</v>
      </c>
      <c r="D301" s="7" t="s">
        <v>22</v>
      </c>
      <c r="E301" s="7" t="s">
        <v>36</v>
      </c>
      <c r="F301" s="8">
        <v>42245</v>
      </c>
      <c r="G301" s="7">
        <v>230987393</v>
      </c>
      <c r="H301" s="8">
        <v>42259</v>
      </c>
      <c r="I301" s="7">
        <v>3158</v>
      </c>
      <c r="J301" s="7">
        <v>152.58000000000001</v>
      </c>
      <c r="K301" s="7">
        <v>97.44</v>
      </c>
      <c r="L301" t="str">
        <f>TEXT(Table1[[#This Row],[Order Date]],"mmm")</f>
        <v>Aug</v>
      </c>
      <c r="M301" t="str">
        <f>TEXT(Table1[[#This Row],[Order Date]],"yyyy")</f>
        <v>2015</v>
      </c>
      <c r="N301" t="str">
        <f>"Q"&amp;ROUNDUP(MONTH(Table1[[#This Row],[Order Date]])/3,0)</f>
        <v>Q3</v>
      </c>
      <c r="O301">
        <f>Table1[[#This Row],[Units Sold]]*Table1[[#This Row],[Unit Cost]]</f>
        <v>307715.52</v>
      </c>
      <c r="P301">
        <f>Table1[[#This Row],[Units Sold]]*Table1[[#This Row],[Unit Price]]</f>
        <v>481847.64</v>
      </c>
      <c r="Q301">
        <f>Table1[[#This Row],[Revenue]]-Table1[[#This Row],[COGS]]</f>
        <v>174132.12</v>
      </c>
      <c r="R301" s="5">
        <f ca="1">DATE(YEAR(TODAY()),MONTH(Table1[[#This Row],[Order Date]]),DAY(Table1[[#This Row],[Order Date]]))</f>
        <v>45898</v>
      </c>
      <c r="S301" s="6">
        <f>MONTH(Table1[[#This Row],[Ship Date]])</f>
        <v>9</v>
      </c>
    </row>
    <row r="302" spans="1:19" x14ac:dyDescent="0.3">
      <c r="A302" s="3" t="s">
        <v>55</v>
      </c>
      <c r="B302" s="3" t="s">
        <v>110</v>
      </c>
      <c r="C302" s="3" t="s">
        <v>47</v>
      </c>
      <c r="D302" s="3" t="s">
        <v>22</v>
      </c>
      <c r="E302" s="3" t="s">
        <v>23</v>
      </c>
      <c r="F302" s="4">
        <v>41433</v>
      </c>
      <c r="G302" s="3">
        <v>681516540</v>
      </c>
      <c r="H302" s="4">
        <v>41454</v>
      </c>
      <c r="I302" s="3">
        <v>4744</v>
      </c>
      <c r="J302" s="3">
        <v>152.58000000000001</v>
      </c>
      <c r="K302" s="3">
        <v>97.44</v>
      </c>
      <c r="L302" t="str">
        <f>TEXT(Table1[[#This Row],[Order Date]],"mmm")</f>
        <v>Jun</v>
      </c>
      <c r="M302" t="str">
        <f>TEXT(Table1[[#This Row],[Order Date]],"yyyy")</f>
        <v>2013</v>
      </c>
      <c r="N302" t="str">
        <f>"Q"&amp;ROUNDUP(MONTH(Table1[[#This Row],[Order Date]])/3,0)</f>
        <v>Q2</v>
      </c>
      <c r="O302">
        <f>Table1[[#This Row],[Units Sold]]*Table1[[#This Row],[Unit Cost]]</f>
        <v>462255.35999999999</v>
      </c>
      <c r="P302">
        <f>Table1[[#This Row],[Units Sold]]*Table1[[#This Row],[Unit Price]]</f>
        <v>723839.52</v>
      </c>
      <c r="Q302">
        <f>Table1[[#This Row],[Revenue]]-Table1[[#This Row],[COGS]]</f>
        <v>261584.16000000003</v>
      </c>
      <c r="R302" s="5">
        <f ca="1">DATE(YEAR(TODAY()),MONTH(Table1[[#This Row],[Order Date]]),DAY(Table1[[#This Row],[Order Date]]))</f>
        <v>45816</v>
      </c>
      <c r="S302" s="6">
        <f>MONTH(Table1[[#This Row],[Ship Date]])</f>
        <v>6</v>
      </c>
    </row>
    <row r="303" spans="1:19" x14ac:dyDescent="0.3">
      <c r="A303" s="7" t="s">
        <v>19</v>
      </c>
      <c r="B303" s="7" t="s">
        <v>137</v>
      </c>
      <c r="C303" s="7" t="s">
        <v>30</v>
      </c>
      <c r="D303" s="7" t="s">
        <v>22</v>
      </c>
      <c r="E303" s="7" t="s">
        <v>32</v>
      </c>
      <c r="F303" s="8">
        <v>42305</v>
      </c>
      <c r="G303" s="7">
        <v>177072846</v>
      </c>
      <c r="H303" s="8">
        <v>42327</v>
      </c>
      <c r="I303" s="7">
        <v>8645</v>
      </c>
      <c r="J303" s="7">
        <v>421.89</v>
      </c>
      <c r="K303" s="7">
        <v>364.69</v>
      </c>
      <c r="L303" t="str">
        <f>TEXT(Table1[[#This Row],[Order Date]],"mmm")</f>
        <v>Oct</v>
      </c>
      <c r="M303" t="str">
        <f>TEXT(Table1[[#This Row],[Order Date]],"yyyy")</f>
        <v>2015</v>
      </c>
      <c r="N303" t="str">
        <f>"Q"&amp;ROUNDUP(MONTH(Table1[[#This Row],[Order Date]])/3,0)</f>
        <v>Q4</v>
      </c>
      <c r="O303">
        <f>Table1[[#This Row],[Units Sold]]*Table1[[#This Row],[Unit Cost]]</f>
        <v>3152745.05</v>
      </c>
      <c r="P303">
        <f>Table1[[#This Row],[Units Sold]]*Table1[[#This Row],[Unit Price]]</f>
        <v>3647239.05</v>
      </c>
      <c r="Q303">
        <f>Table1[[#This Row],[Revenue]]-Table1[[#This Row],[COGS]]</f>
        <v>494494</v>
      </c>
      <c r="R303" s="5">
        <f ca="1">DATE(YEAR(TODAY()),MONTH(Table1[[#This Row],[Order Date]]),DAY(Table1[[#This Row],[Order Date]]))</f>
        <v>45958</v>
      </c>
      <c r="S303" s="6">
        <f>MONTH(Table1[[#This Row],[Ship Date]])</f>
        <v>11</v>
      </c>
    </row>
    <row r="304" spans="1:19" x14ac:dyDescent="0.3">
      <c r="A304" s="3" t="s">
        <v>19</v>
      </c>
      <c r="B304" s="3" t="s">
        <v>118</v>
      </c>
      <c r="C304" s="3" t="s">
        <v>82</v>
      </c>
      <c r="D304" s="3" t="s">
        <v>22</v>
      </c>
      <c r="E304" s="3" t="s">
        <v>32</v>
      </c>
      <c r="F304" s="4">
        <v>42156</v>
      </c>
      <c r="G304" s="3">
        <v>908330142</v>
      </c>
      <c r="H304" s="4">
        <v>42184</v>
      </c>
      <c r="I304" s="3">
        <v>3929</v>
      </c>
      <c r="J304" s="3">
        <v>205.7</v>
      </c>
      <c r="K304" s="3">
        <v>117.11</v>
      </c>
      <c r="L304" t="str">
        <f>TEXT(Table1[[#This Row],[Order Date]],"mmm")</f>
        <v>Jun</v>
      </c>
      <c r="M304" t="str">
        <f>TEXT(Table1[[#This Row],[Order Date]],"yyyy")</f>
        <v>2015</v>
      </c>
      <c r="N304" t="str">
        <f>"Q"&amp;ROUNDUP(MONTH(Table1[[#This Row],[Order Date]])/3,0)</f>
        <v>Q2</v>
      </c>
      <c r="O304">
        <f>Table1[[#This Row],[Units Sold]]*Table1[[#This Row],[Unit Cost]]</f>
        <v>460125.19</v>
      </c>
      <c r="P304">
        <f>Table1[[#This Row],[Units Sold]]*Table1[[#This Row],[Unit Price]]</f>
        <v>808195.29999999993</v>
      </c>
      <c r="Q304">
        <f>Table1[[#This Row],[Revenue]]-Table1[[#This Row],[COGS]]</f>
        <v>348070.10999999993</v>
      </c>
      <c r="R304" s="5">
        <f ca="1">DATE(YEAR(TODAY()),MONTH(Table1[[#This Row],[Order Date]]),DAY(Table1[[#This Row],[Order Date]]))</f>
        <v>45809</v>
      </c>
      <c r="S304" s="6">
        <f>MONTH(Table1[[#This Row],[Ship Date]])</f>
        <v>6</v>
      </c>
    </row>
    <row r="305" spans="1:19" x14ac:dyDescent="0.3">
      <c r="A305" s="7" t="s">
        <v>37</v>
      </c>
      <c r="B305" s="7" t="s">
        <v>160</v>
      </c>
      <c r="C305" s="7" t="s">
        <v>61</v>
      </c>
      <c r="D305" s="7" t="s">
        <v>22</v>
      </c>
      <c r="E305" s="7" t="s">
        <v>48</v>
      </c>
      <c r="F305" s="8">
        <v>41436</v>
      </c>
      <c r="G305" s="7">
        <v>186274755</v>
      </c>
      <c r="H305" s="8">
        <v>41446</v>
      </c>
      <c r="I305" s="7">
        <v>1694</v>
      </c>
      <c r="J305" s="7">
        <v>154.06</v>
      </c>
      <c r="K305" s="7">
        <v>90.93</v>
      </c>
      <c r="L305" t="str">
        <f>TEXT(Table1[[#This Row],[Order Date]],"mmm")</f>
        <v>Jun</v>
      </c>
      <c r="M305" t="str">
        <f>TEXT(Table1[[#This Row],[Order Date]],"yyyy")</f>
        <v>2013</v>
      </c>
      <c r="N305" t="str">
        <f>"Q"&amp;ROUNDUP(MONTH(Table1[[#This Row],[Order Date]])/3,0)</f>
        <v>Q2</v>
      </c>
      <c r="O305">
        <f>Table1[[#This Row],[Units Sold]]*Table1[[#This Row],[Unit Cost]]</f>
        <v>154035.42000000001</v>
      </c>
      <c r="P305">
        <f>Table1[[#This Row],[Units Sold]]*Table1[[#This Row],[Unit Price]]</f>
        <v>260977.64</v>
      </c>
      <c r="Q305">
        <f>Table1[[#This Row],[Revenue]]-Table1[[#This Row],[COGS]]</f>
        <v>106942.22</v>
      </c>
      <c r="R305" s="5">
        <f ca="1">DATE(YEAR(TODAY()),MONTH(Table1[[#This Row],[Order Date]]),DAY(Table1[[#This Row],[Order Date]]))</f>
        <v>45819</v>
      </c>
      <c r="S305" s="6">
        <f>MONTH(Table1[[#This Row],[Ship Date]])</f>
        <v>6</v>
      </c>
    </row>
    <row r="306" spans="1:19" x14ac:dyDescent="0.3">
      <c r="A306" s="3" t="s">
        <v>37</v>
      </c>
      <c r="B306" s="3" t="s">
        <v>193</v>
      </c>
      <c r="C306" s="3" t="s">
        <v>42</v>
      </c>
      <c r="D306" s="3" t="s">
        <v>27</v>
      </c>
      <c r="E306" s="3" t="s">
        <v>23</v>
      </c>
      <c r="F306" s="4">
        <v>42366</v>
      </c>
      <c r="G306" s="3">
        <v>792205512</v>
      </c>
      <c r="H306" s="4">
        <v>42399</v>
      </c>
      <c r="I306" s="3">
        <v>70</v>
      </c>
      <c r="J306" s="3">
        <v>651.21</v>
      </c>
      <c r="K306" s="3">
        <v>524.96</v>
      </c>
      <c r="L306" t="str">
        <f>TEXT(Table1[[#This Row],[Order Date]],"mmm")</f>
        <v>Dec</v>
      </c>
      <c r="M306" t="str">
        <f>TEXT(Table1[[#This Row],[Order Date]],"yyyy")</f>
        <v>2015</v>
      </c>
      <c r="N306" t="str">
        <f>"Q"&amp;ROUNDUP(MONTH(Table1[[#This Row],[Order Date]])/3,0)</f>
        <v>Q4</v>
      </c>
      <c r="O306">
        <f>Table1[[#This Row],[Units Sold]]*Table1[[#This Row],[Unit Cost]]</f>
        <v>36747.200000000004</v>
      </c>
      <c r="P306">
        <f>Table1[[#This Row],[Units Sold]]*Table1[[#This Row],[Unit Price]]</f>
        <v>45584.700000000004</v>
      </c>
      <c r="Q306">
        <f>Table1[[#This Row],[Revenue]]-Table1[[#This Row],[COGS]]</f>
        <v>8837.5</v>
      </c>
      <c r="R306" s="5">
        <f ca="1">DATE(YEAR(TODAY()),MONTH(Table1[[#This Row],[Order Date]]),DAY(Table1[[#This Row],[Order Date]]))</f>
        <v>46019</v>
      </c>
      <c r="S306" s="6">
        <f>MONTH(Table1[[#This Row],[Ship Date]])</f>
        <v>1</v>
      </c>
    </row>
    <row r="307" spans="1:19" x14ac:dyDescent="0.3">
      <c r="A307" s="7" t="s">
        <v>55</v>
      </c>
      <c r="B307" s="7" t="s">
        <v>58</v>
      </c>
      <c r="C307" s="7" t="s">
        <v>47</v>
      </c>
      <c r="D307" s="7" t="s">
        <v>27</v>
      </c>
      <c r="E307" s="7" t="s">
        <v>32</v>
      </c>
      <c r="F307" s="8">
        <v>42025</v>
      </c>
      <c r="G307" s="7">
        <v>627733743</v>
      </c>
      <c r="H307" s="8">
        <v>42043</v>
      </c>
      <c r="I307" s="7">
        <v>9219</v>
      </c>
      <c r="J307" s="7">
        <v>152.58000000000001</v>
      </c>
      <c r="K307" s="7">
        <v>97.44</v>
      </c>
      <c r="L307" t="str">
        <f>TEXT(Table1[[#This Row],[Order Date]],"mmm")</f>
        <v>Jan</v>
      </c>
      <c r="M307" t="str">
        <f>TEXT(Table1[[#This Row],[Order Date]],"yyyy")</f>
        <v>2015</v>
      </c>
      <c r="N307" t="str">
        <f>"Q"&amp;ROUNDUP(MONTH(Table1[[#This Row],[Order Date]])/3,0)</f>
        <v>Q1</v>
      </c>
      <c r="O307">
        <f>Table1[[#This Row],[Units Sold]]*Table1[[#This Row],[Unit Cost]]</f>
        <v>898299.36</v>
      </c>
      <c r="P307">
        <f>Table1[[#This Row],[Units Sold]]*Table1[[#This Row],[Unit Price]]</f>
        <v>1406635.02</v>
      </c>
      <c r="Q307">
        <f>Table1[[#This Row],[Revenue]]-Table1[[#This Row],[COGS]]</f>
        <v>508335.66000000003</v>
      </c>
      <c r="R307" s="5">
        <f ca="1">DATE(YEAR(TODAY()),MONTH(Table1[[#This Row],[Order Date]]),DAY(Table1[[#This Row],[Order Date]]))</f>
        <v>45678</v>
      </c>
      <c r="S307" s="6">
        <f>MONTH(Table1[[#This Row],[Ship Date]])</f>
        <v>2</v>
      </c>
    </row>
    <row r="308" spans="1:19" x14ac:dyDescent="0.3">
      <c r="A308" s="3" t="s">
        <v>33</v>
      </c>
      <c r="B308" s="3" t="s">
        <v>194</v>
      </c>
      <c r="C308" s="3" t="s">
        <v>50</v>
      </c>
      <c r="D308" s="3" t="s">
        <v>27</v>
      </c>
      <c r="E308" s="3" t="s">
        <v>48</v>
      </c>
      <c r="F308" s="4">
        <v>42030</v>
      </c>
      <c r="G308" s="3">
        <v>364783275</v>
      </c>
      <c r="H308" s="4">
        <v>42060</v>
      </c>
      <c r="I308" s="3">
        <v>6332</v>
      </c>
      <c r="J308" s="3">
        <v>81.73</v>
      </c>
      <c r="K308" s="3">
        <v>56.67</v>
      </c>
      <c r="L308" t="str">
        <f>TEXT(Table1[[#This Row],[Order Date]],"mmm")</f>
        <v>Jan</v>
      </c>
      <c r="M308" t="str">
        <f>TEXT(Table1[[#This Row],[Order Date]],"yyyy")</f>
        <v>2015</v>
      </c>
      <c r="N308" t="str">
        <f>"Q"&amp;ROUNDUP(MONTH(Table1[[#This Row],[Order Date]])/3,0)</f>
        <v>Q1</v>
      </c>
      <c r="O308">
        <f>Table1[[#This Row],[Units Sold]]*Table1[[#This Row],[Unit Cost]]</f>
        <v>358834.44</v>
      </c>
      <c r="P308">
        <f>Table1[[#This Row],[Units Sold]]*Table1[[#This Row],[Unit Price]]</f>
        <v>517514.36000000004</v>
      </c>
      <c r="Q308">
        <f>Table1[[#This Row],[Revenue]]-Table1[[#This Row],[COGS]]</f>
        <v>158679.92000000004</v>
      </c>
      <c r="R308" s="5">
        <f ca="1">DATE(YEAR(TODAY()),MONTH(Table1[[#This Row],[Order Date]]),DAY(Table1[[#This Row],[Order Date]]))</f>
        <v>45683</v>
      </c>
      <c r="S308" s="6">
        <f>MONTH(Table1[[#This Row],[Ship Date]])</f>
        <v>2</v>
      </c>
    </row>
    <row r="309" spans="1:19" x14ac:dyDescent="0.3">
      <c r="A309" s="7" t="s">
        <v>33</v>
      </c>
      <c r="B309" s="7" t="s">
        <v>195</v>
      </c>
      <c r="C309" s="7" t="s">
        <v>82</v>
      </c>
      <c r="D309" s="7" t="s">
        <v>27</v>
      </c>
      <c r="E309" s="7" t="s">
        <v>48</v>
      </c>
      <c r="F309" s="8">
        <v>41621</v>
      </c>
      <c r="G309" s="7">
        <v>295590436</v>
      </c>
      <c r="H309" s="8">
        <v>41666</v>
      </c>
      <c r="I309" s="7">
        <v>634</v>
      </c>
      <c r="J309" s="7">
        <v>205.7</v>
      </c>
      <c r="K309" s="7">
        <v>117.11</v>
      </c>
      <c r="L309" t="str">
        <f>TEXT(Table1[[#This Row],[Order Date]],"mmm")</f>
        <v>Dec</v>
      </c>
      <c r="M309" t="str">
        <f>TEXT(Table1[[#This Row],[Order Date]],"yyyy")</f>
        <v>2013</v>
      </c>
      <c r="N309" t="str">
        <f>"Q"&amp;ROUNDUP(MONTH(Table1[[#This Row],[Order Date]])/3,0)</f>
        <v>Q4</v>
      </c>
      <c r="O309">
        <f>Table1[[#This Row],[Units Sold]]*Table1[[#This Row],[Unit Cost]]</f>
        <v>74247.740000000005</v>
      </c>
      <c r="P309">
        <f>Table1[[#This Row],[Units Sold]]*Table1[[#This Row],[Unit Price]]</f>
        <v>130413.79999999999</v>
      </c>
      <c r="Q309">
        <f>Table1[[#This Row],[Revenue]]-Table1[[#This Row],[COGS]]</f>
        <v>56166.059999999983</v>
      </c>
      <c r="R309" s="5">
        <f ca="1">DATE(YEAR(TODAY()),MONTH(Table1[[#This Row],[Order Date]]),DAY(Table1[[#This Row],[Order Date]]))</f>
        <v>46004</v>
      </c>
      <c r="S309" s="6">
        <f>MONTH(Table1[[#This Row],[Ship Date]])</f>
        <v>1</v>
      </c>
    </row>
    <row r="310" spans="1:19" x14ac:dyDescent="0.3">
      <c r="A310" s="3" t="s">
        <v>19</v>
      </c>
      <c r="B310" s="3" t="s">
        <v>196</v>
      </c>
      <c r="C310" s="3" t="s">
        <v>43</v>
      </c>
      <c r="D310" s="3" t="s">
        <v>27</v>
      </c>
      <c r="E310" s="3" t="s">
        <v>23</v>
      </c>
      <c r="F310" s="4">
        <v>41808</v>
      </c>
      <c r="G310" s="3">
        <v>782704055</v>
      </c>
      <c r="H310" s="4">
        <v>41834</v>
      </c>
      <c r="I310" s="3">
        <v>8378</v>
      </c>
      <c r="J310" s="3">
        <v>437.2</v>
      </c>
      <c r="K310" s="3">
        <v>263.33</v>
      </c>
      <c r="L310" t="str">
        <f>TEXT(Table1[[#This Row],[Order Date]],"mmm")</f>
        <v>Jun</v>
      </c>
      <c r="M310" t="str">
        <f>TEXT(Table1[[#This Row],[Order Date]],"yyyy")</f>
        <v>2014</v>
      </c>
      <c r="N310" t="str">
        <f>"Q"&amp;ROUNDUP(MONTH(Table1[[#This Row],[Order Date]])/3,0)</f>
        <v>Q2</v>
      </c>
      <c r="O310">
        <f>Table1[[#This Row],[Units Sold]]*Table1[[#This Row],[Unit Cost]]</f>
        <v>2206178.7399999998</v>
      </c>
      <c r="P310">
        <f>Table1[[#This Row],[Units Sold]]*Table1[[#This Row],[Unit Price]]</f>
        <v>3662861.6</v>
      </c>
      <c r="Q310">
        <f>Table1[[#This Row],[Revenue]]-Table1[[#This Row],[COGS]]</f>
        <v>1456682.8600000003</v>
      </c>
      <c r="R310" s="5">
        <f ca="1">DATE(YEAR(TODAY()),MONTH(Table1[[#This Row],[Order Date]]),DAY(Table1[[#This Row],[Order Date]]))</f>
        <v>45826</v>
      </c>
      <c r="S310" s="6">
        <f>MONTH(Table1[[#This Row],[Ship Date]])</f>
        <v>7</v>
      </c>
    </row>
    <row r="311" spans="1:19" x14ac:dyDescent="0.3">
      <c r="A311" s="7" t="s">
        <v>19</v>
      </c>
      <c r="B311" s="7" t="s">
        <v>53</v>
      </c>
      <c r="C311" s="7" t="s">
        <v>82</v>
      </c>
      <c r="D311" s="7" t="s">
        <v>27</v>
      </c>
      <c r="E311" s="7" t="s">
        <v>23</v>
      </c>
      <c r="F311" s="8">
        <v>41227</v>
      </c>
      <c r="G311" s="7">
        <v>908985459</v>
      </c>
      <c r="H311" s="8">
        <v>41230</v>
      </c>
      <c r="I311" s="7">
        <v>7852</v>
      </c>
      <c r="J311" s="7">
        <v>205.7</v>
      </c>
      <c r="K311" s="7">
        <v>117.11</v>
      </c>
      <c r="L311" t="str">
        <f>TEXT(Table1[[#This Row],[Order Date]],"mmm")</f>
        <v>Nov</v>
      </c>
      <c r="M311" t="str">
        <f>TEXT(Table1[[#This Row],[Order Date]],"yyyy")</f>
        <v>2012</v>
      </c>
      <c r="N311" t="str">
        <f>"Q"&amp;ROUNDUP(MONTH(Table1[[#This Row],[Order Date]])/3,0)</f>
        <v>Q4</v>
      </c>
      <c r="O311">
        <f>Table1[[#This Row],[Units Sold]]*Table1[[#This Row],[Unit Cost]]</f>
        <v>919547.72</v>
      </c>
      <c r="P311">
        <f>Table1[[#This Row],[Units Sold]]*Table1[[#This Row],[Unit Price]]</f>
        <v>1615156.4</v>
      </c>
      <c r="Q311">
        <f>Table1[[#This Row],[Revenue]]-Table1[[#This Row],[COGS]]</f>
        <v>695608.67999999993</v>
      </c>
      <c r="R311" s="5">
        <f ca="1">DATE(YEAR(TODAY()),MONTH(Table1[[#This Row],[Order Date]]),DAY(Table1[[#This Row],[Order Date]]))</f>
        <v>45975</v>
      </c>
      <c r="S311" s="6">
        <f>MONTH(Table1[[#This Row],[Ship Date]])</f>
        <v>11</v>
      </c>
    </row>
    <row r="312" spans="1:19" x14ac:dyDescent="0.3">
      <c r="A312" s="3" t="s">
        <v>55</v>
      </c>
      <c r="B312" s="3" t="s">
        <v>58</v>
      </c>
      <c r="C312" s="3" t="s">
        <v>61</v>
      </c>
      <c r="D312" s="3" t="s">
        <v>22</v>
      </c>
      <c r="E312" s="3" t="s">
        <v>32</v>
      </c>
      <c r="F312" s="4">
        <v>40285</v>
      </c>
      <c r="G312" s="3">
        <v>727608478</v>
      </c>
      <c r="H312" s="4">
        <v>40328</v>
      </c>
      <c r="I312" s="3">
        <v>4372</v>
      </c>
      <c r="J312" s="3">
        <v>154.06</v>
      </c>
      <c r="K312" s="3">
        <v>90.93</v>
      </c>
      <c r="L312" t="str">
        <f>TEXT(Table1[[#This Row],[Order Date]],"mmm")</f>
        <v>Apr</v>
      </c>
      <c r="M312" t="str">
        <f>TEXT(Table1[[#This Row],[Order Date]],"yyyy")</f>
        <v>2010</v>
      </c>
      <c r="N312" t="str">
        <f>"Q"&amp;ROUNDUP(MONTH(Table1[[#This Row],[Order Date]])/3,0)</f>
        <v>Q2</v>
      </c>
      <c r="O312">
        <f>Table1[[#This Row],[Units Sold]]*Table1[[#This Row],[Unit Cost]]</f>
        <v>397545.96</v>
      </c>
      <c r="P312">
        <f>Table1[[#This Row],[Units Sold]]*Table1[[#This Row],[Unit Price]]</f>
        <v>673550.32000000007</v>
      </c>
      <c r="Q312">
        <f>Table1[[#This Row],[Revenue]]-Table1[[#This Row],[COGS]]</f>
        <v>276004.36000000004</v>
      </c>
      <c r="R312" s="5">
        <f ca="1">DATE(YEAR(TODAY()),MONTH(Table1[[#This Row],[Order Date]]),DAY(Table1[[#This Row],[Order Date]]))</f>
        <v>45764</v>
      </c>
      <c r="S312" s="6">
        <f>MONTH(Table1[[#This Row],[Ship Date]])</f>
        <v>5</v>
      </c>
    </row>
    <row r="313" spans="1:19" x14ac:dyDescent="0.3">
      <c r="A313" s="7" t="s">
        <v>24</v>
      </c>
      <c r="B313" s="7" t="s">
        <v>117</v>
      </c>
      <c r="C313" s="7" t="s">
        <v>61</v>
      </c>
      <c r="D313" s="7" t="s">
        <v>22</v>
      </c>
      <c r="E313" s="7" t="s">
        <v>23</v>
      </c>
      <c r="F313" s="8">
        <v>42541</v>
      </c>
      <c r="G313" s="7">
        <v>812059438</v>
      </c>
      <c r="H313" s="8">
        <v>42563</v>
      </c>
      <c r="I313" s="7">
        <v>5288</v>
      </c>
      <c r="J313" s="7">
        <v>154.06</v>
      </c>
      <c r="K313" s="7">
        <v>90.93</v>
      </c>
      <c r="L313" t="str">
        <f>TEXT(Table1[[#This Row],[Order Date]],"mmm")</f>
        <v>Jun</v>
      </c>
      <c r="M313" t="str">
        <f>TEXT(Table1[[#This Row],[Order Date]],"yyyy")</f>
        <v>2016</v>
      </c>
      <c r="N313" t="str">
        <f>"Q"&amp;ROUNDUP(MONTH(Table1[[#This Row],[Order Date]])/3,0)</f>
        <v>Q2</v>
      </c>
      <c r="O313">
        <f>Table1[[#This Row],[Units Sold]]*Table1[[#This Row],[Unit Cost]]</f>
        <v>480837.84</v>
      </c>
      <c r="P313">
        <f>Table1[[#This Row],[Units Sold]]*Table1[[#This Row],[Unit Price]]</f>
        <v>814669.28</v>
      </c>
      <c r="Q313">
        <f>Table1[[#This Row],[Revenue]]-Table1[[#This Row],[COGS]]</f>
        <v>333831.44</v>
      </c>
      <c r="R313" s="5">
        <f ca="1">DATE(YEAR(TODAY()),MONTH(Table1[[#This Row],[Order Date]]),DAY(Table1[[#This Row],[Order Date]]))</f>
        <v>45828</v>
      </c>
      <c r="S313" s="6">
        <f>MONTH(Table1[[#This Row],[Ship Date]])</f>
        <v>7</v>
      </c>
    </row>
    <row r="314" spans="1:19" x14ac:dyDescent="0.3">
      <c r="A314" s="3" t="s">
        <v>19</v>
      </c>
      <c r="B314" s="3" t="s">
        <v>176</v>
      </c>
      <c r="C314" s="3" t="s">
        <v>21</v>
      </c>
      <c r="D314" s="3" t="s">
        <v>27</v>
      </c>
      <c r="E314" s="3" t="s">
        <v>48</v>
      </c>
      <c r="F314" s="4">
        <v>42267</v>
      </c>
      <c r="G314" s="3">
        <v>906137168</v>
      </c>
      <c r="H314" s="4">
        <v>42277</v>
      </c>
      <c r="I314" s="3">
        <v>4979</v>
      </c>
      <c r="J314" s="3">
        <v>9.33</v>
      </c>
      <c r="K314" s="3">
        <v>6.92</v>
      </c>
      <c r="L314" t="str">
        <f>TEXT(Table1[[#This Row],[Order Date]],"mmm")</f>
        <v>Sep</v>
      </c>
      <c r="M314" t="str">
        <f>TEXT(Table1[[#This Row],[Order Date]],"yyyy")</f>
        <v>2015</v>
      </c>
      <c r="N314" t="str">
        <f>"Q"&amp;ROUNDUP(MONTH(Table1[[#This Row],[Order Date]])/3,0)</f>
        <v>Q3</v>
      </c>
      <c r="O314">
        <f>Table1[[#This Row],[Units Sold]]*Table1[[#This Row],[Unit Cost]]</f>
        <v>34454.68</v>
      </c>
      <c r="P314">
        <f>Table1[[#This Row],[Units Sold]]*Table1[[#This Row],[Unit Price]]</f>
        <v>46454.07</v>
      </c>
      <c r="Q314">
        <f>Table1[[#This Row],[Revenue]]-Table1[[#This Row],[COGS]]</f>
        <v>11999.39</v>
      </c>
      <c r="R314" s="5">
        <f ca="1">DATE(YEAR(TODAY()),MONTH(Table1[[#This Row],[Order Date]]),DAY(Table1[[#This Row],[Order Date]]))</f>
        <v>45920</v>
      </c>
      <c r="S314" s="6">
        <f>MONTH(Table1[[#This Row],[Ship Date]])</f>
        <v>9</v>
      </c>
    </row>
    <row r="315" spans="1:19" x14ac:dyDescent="0.3">
      <c r="A315" s="7" t="s">
        <v>55</v>
      </c>
      <c r="B315" s="7" t="s">
        <v>58</v>
      </c>
      <c r="C315" s="7" t="s">
        <v>21</v>
      </c>
      <c r="D315" s="7" t="s">
        <v>22</v>
      </c>
      <c r="E315" s="7" t="s">
        <v>48</v>
      </c>
      <c r="F315" s="8">
        <v>42418</v>
      </c>
      <c r="G315" s="7">
        <v>373952996</v>
      </c>
      <c r="H315" s="8">
        <v>42457</v>
      </c>
      <c r="I315" s="7">
        <v>9857</v>
      </c>
      <c r="J315" s="7">
        <v>9.33</v>
      </c>
      <c r="K315" s="7">
        <v>6.92</v>
      </c>
      <c r="L315" t="str">
        <f>TEXT(Table1[[#This Row],[Order Date]],"mmm")</f>
        <v>Feb</v>
      </c>
      <c r="M315" t="str">
        <f>TEXT(Table1[[#This Row],[Order Date]],"yyyy")</f>
        <v>2016</v>
      </c>
      <c r="N315" t="str">
        <f>"Q"&amp;ROUNDUP(MONTH(Table1[[#This Row],[Order Date]])/3,0)</f>
        <v>Q1</v>
      </c>
      <c r="O315">
        <f>Table1[[#This Row],[Units Sold]]*Table1[[#This Row],[Unit Cost]]</f>
        <v>68210.44</v>
      </c>
      <c r="P315">
        <f>Table1[[#This Row],[Units Sold]]*Table1[[#This Row],[Unit Price]]</f>
        <v>91965.81</v>
      </c>
      <c r="Q315">
        <f>Table1[[#This Row],[Revenue]]-Table1[[#This Row],[COGS]]</f>
        <v>23755.369999999995</v>
      </c>
      <c r="R315" s="5">
        <f ca="1">DATE(YEAR(TODAY()),MONTH(Table1[[#This Row],[Order Date]]),DAY(Table1[[#This Row],[Order Date]]))</f>
        <v>45706</v>
      </c>
      <c r="S315" s="6">
        <f>MONTH(Table1[[#This Row],[Ship Date]])</f>
        <v>3</v>
      </c>
    </row>
    <row r="316" spans="1:19" x14ac:dyDescent="0.3">
      <c r="A316" s="3" t="s">
        <v>24</v>
      </c>
      <c r="B316" s="3" t="s">
        <v>89</v>
      </c>
      <c r="C316" s="3" t="s">
        <v>50</v>
      </c>
      <c r="D316" s="3" t="s">
        <v>27</v>
      </c>
      <c r="E316" s="3" t="s">
        <v>36</v>
      </c>
      <c r="F316" s="4">
        <v>42192</v>
      </c>
      <c r="G316" s="3">
        <v>449930751</v>
      </c>
      <c r="H316" s="4">
        <v>42217</v>
      </c>
      <c r="I316" s="3">
        <v>3362</v>
      </c>
      <c r="J316" s="3">
        <v>81.73</v>
      </c>
      <c r="K316" s="3">
        <v>56.67</v>
      </c>
      <c r="L316" t="str">
        <f>TEXT(Table1[[#This Row],[Order Date]],"mmm")</f>
        <v>Jul</v>
      </c>
      <c r="M316" t="str">
        <f>TEXT(Table1[[#This Row],[Order Date]],"yyyy")</f>
        <v>2015</v>
      </c>
      <c r="N316" t="str">
        <f>"Q"&amp;ROUNDUP(MONTH(Table1[[#This Row],[Order Date]])/3,0)</f>
        <v>Q3</v>
      </c>
      <c r="O316">
        <f>Table1[[#This Row],[Units Sold]]*Table1[[#This Row],[Unit Cost]]</f>
        <v>190524.54</v>
      </c>
      <c r="P316">
        <f>Table1[[#This Row],[Units Sold]]*Table1[[#This Row],[Unit Price]]</f>
        <v>274776.26</v>
      </c>
      <c r="Q316">
        <f>Table1[[#This Row],[Revenue]]-Table1[[#This Row],[COGS]]</f>
        <v>84251.72</v>
      </c>
      <c r="R316" s="5">
        <f ca="1">DATE(YEAR(TODAY()),MONTH(Table1[[#This Row],[Order Date]]),DAY(Table1[[#This Row],[Order Date]]))</f>
        <v>45845</v>
      </c>
      <c r="S316" s="6">
        <f>MONTH(Table1[[#This Row],[Ship Date]])</f>
        <v>8</v>
      </c>
    </row>
    <row r="317" spans="1:19" x14ac:dyDescent="0.3">
      <c r="A317" s="7" t="s">
        <v>37</v>
      </c>
      <c r="B317" s="7" t="s">
        <v>81</v>
      </c>
      <c r="C317" s="7" t="s">
        <v>43</v>
      </c>
      <c r="D317" s="7" t="s">
        <v>22</v>
      </c>
      <c r="E317" s="7" t="s">
        <v>36</v>
      </c>
      <c r="F317" s="8">
        <v>41172</v>
      </c>
      <c r="G317" s="7">
        <v>188806760</v>
      </c>
      <c r="H317" s="8">
        <v>41174</v>
      </c>
      <c r="I317" s="7">
        <v>971</v>
      </c>
      <c r="J317" s="7">
        <v>437.2</v>
      </c>
      <c r="K317" s="7">
        <v>263.33</v>
      </c>
      <c r="L317" t="str">
        <f>TEXT(Table1[[#This Row],[Order Date]],"mmm")</f>
        <v>Sep</v>
      </c>
      <c r="M317" t="str">
        <f>TEXT(Table1[[#This Row],[Order Date]],"yyyy")</f>
        <v>2012</v>
      </c>
      <c r="N317" t="str">
        <f>"Q"&amp;ROUNDUP(MONTH(Table1[[#This Row],[Order Date]])/3,0)</f>
        <v>Q3</v>
      </c>
      <c r="O317">
        <f>Table1[[#This Row],[Units Sold]]*Table1[[#This Row],[Unit Cost]]</f>
        <v>255693.43</v>
      </c>
      <c r="P317">
        <f>Table1[[#This Row],[Units Sold]]*Table1[[#This Row],[Unit Price]]</f>
        <v>424521.2</v>
      </c>
      <c r="Q317">
        <f>Table1[[#This Row],[Revenue]]-Table1[[#This Row],[COGS]]</f>
        <v>168827.77000000002</v>
      </c>
      <c r="R317" s="5">
        <f ca="1">DATE(YEAR(TODAY()),MONTH(Table1[[#This Row],[Order Date]]),DAY(Table1[[#This Row],[Order Date]]))</f>
        <v>45920</v>
      </c>
      <c r="S317" s="6">
        <f>MONTH(Table1[[#This Row],[Ship Date]])</f>
        <v>9</v>
      </c>
    </row>
    <row r="318" spans="1:19" x14ac:dyDescent="0.3">
      <c r="A318" s="3" t="s">
        <v>28</v>
      </c>
      <c r="B318" s="3" t="s">
        <v>197</v>
      </c>
      <c r="C318" s="3" t="s">
        <v>35</v>
      </c>
      <c r="D318" s="3" t="s">
        <v>22</v>
      </c>
      <c r="E318" s="3" t="s">
        <v>36</v>
      </c>
      <c r="F318" s="4">
        <v>40717</v>
      </c>
      <c r="G318" s="3">
        <v>515629851</v>
      </c>
      <c r="H318" s="4">
        <v>40760</v>
      </c>
      <c r="I318" s="3">
        <v>5186</v>
      </c>
      <c r="J318" s="3">
        <v>47.45</v>
      </c>
      <c r="K318" s="3">
        <v>31.79</v>
      </c>
      <c r="L318" t="str">
        <f>TEXT(Table1[[#This Row],[Order Date]],"mmm")</f>
        <v>Jun</v>
      </c>
      <c r="M318" t="str">
        <f>TEXT(Table1[[#This Row],[Order Date]],"yyyy")</f>
        <v>2011</v>
      </c>
      <c r="N318" t="str">
        <f>"Q"&amp;ROUNDUP(MONTH(Table1[[#This Row],[Order Date]])/3,0)</f>
        <v>Q2</v>
      </c>
      <c r="O318">
        <f>Table1[[#This Row],[Units Sold]]*Table1[[#This Row],[Unit Cost]]</f>
        <v>164862.94</v>
      </c>
      <c r="P318">
        <f>Table1[[#This Row],[Units Sold]]*Table1[[#This Row],[Unit Price]]</f>
        <v>246075.7</v>
      </c>
      <c r="Q318">
        <f>Table1[[#This Row],[Revenue]]-Table1[[#This Row],[COGS]]</f>
        <v>81212.760000000009</v>
      </c>
      <c r="R318" s="5">
        <f ca="1">DATE(YEAR(TODAY()),MONTH(Table1[[#This Row],[Order Date]]),DAY(Table1[[#This Row],[Order Date]]))</f>
        <v>45831</v>
      </c>
      <c r="S318" s="6">
        <f>MONTH(Table1[[#This Row],[Ship Date]])</f>
        <v>8</v>
      </c>
    </row>
    <row r="319" spans="1:19" x14ac:dyDescent="0.3">
      <c r="A319" s="7" t="s">
        <v>19</v>
      </c>
      <c r="B319" s="7" t="s">
        <v>196</v>
      </c>
      <c r="C319" s="7" t="s">
        <v>26</v>
      </c>
      <c r="D319" s="7" t="s">
        <v>27</v>
      </c>
      <c r="E319" s="7" t="s">
        <v>36</v>
      </c>
      <c r="F319" s="8">
        <v>42573</v>
      </c>
      <c r="G319" s="7">
        <v>175761353</v>
      </c>
      <c r="H319" s="8">
        <v>42602</v>
      </c>
      <c r="I319" s="7">
        <v>545</v>
      </c>
      <c r="J319" s="7">
        <v>109.28</v>
      </c>
      <c r="K319" s="7">
        <v>35.840000000000003</v>
      </c>
      <c r="L319" t="str">
        <f>TEXT(Table1[[#This Row],[Order Date]],"mmm")</f>
        <v>Jul</v>
      </c>
      <c r="M319" t="str">
        <f>TEXT(Table1[[#This Row],[Order Date]],"yyyy")</f>
        <v>2016</v>
      </c>
      <c r="N319" t="str">
        <f>"Q"&amp;ROUNDUP(MONTH(Table1[[#This Row],[Order Date]])/3,0)</f>
        <v>Q3</v>
      </c>
      <c r="O319">
        <f>Table1[[#This Row],[Units Sold]]*Table1[[#This Row],[Unit Cost]]</f>
        <v>19532.800000000003</v>
      </c>
      <c r="P319">
        <f>Table1[[#This Row],[Units Sold]]*Table1[[#This Row],[Unit Price]]</f>
        <v>59557.599999999999</v>
      </c>
      <c r="Q319">
        <f>Table1[[#This Row],[Revenue]]-Table1[[#This Row],[COGS]]</f>
        <v>40024.799999999996</v>
      </c>
      <c r="R319" s="5">
        <f ca="1">DATE(YEAR(TODAY()),MONTH(Table1[[#This Row],[Order Date]]),DAY(Table1[[#This Row],[Order Date]]))</f>
        <v>45860</v>
      </c>
      <c r="S319" s="6">
        <f>MONTH(Table1[[#This Row],[Ship Date]])</f>
        <v>8</v>
      </c>
    </row>
    <row r="320" spans="1:19" x14ac:dyDescent="0.3">
      <c r="A320" s="3" t="s">
        <v>33</v>
      </c>
      <c r="B320" s="3" t="s">
        <v>198</v>
      </c>
      <c r="C320" s="3" t="s">
        <v>30</v>
      </c>
      <c r="D320" s="3" t="s">
        <v>22</v>
      </c>
      <c r="E320" s="3" t="s">
        <v>23</v>
      </c>
      <c r="F320" s="4">
        <v>41960</v>
      </c>
      <c r="G320" s="3">
        <v>684875094</v>
      </c>
      <c r="H320" s="4">
        <v>41994</v>
      </c>
      <c r="I320" s="3">
        <v>8615</v>
      </c>
      <c r="J320" s="3">
        <v>421.89</v>
      </c>
      <c r="K320" s="3">
        <v>364.69</v>
      </c>
      <c r="L320" t="str">
        <f>TEXT(Table1[[#This Row],[Order Date]],"mmm")</f>
        <v>Nov</v>
      </c>
      <c r="M320" t="str">
        <f>TEXT(Table1[[#This Row],[Order Date]],"yyyy")</f>
        <v>2014</v>
      </c>
      <c r="N320" t="str">
        <f>"Q"&amp;ROUNDUP(MONTH(Table1[[#This Row],[Order Date]])/3,0)</f>
        <v>Q4</v>
      </c>
      <c r="O320">
        <f>Table1[[#This Row],[Units Sold]]*Table1[[#This Row],[Unit Cost]]</f>
        <v>3141804.35</v>
      </c>
      <c r="P320">
        <f>Table1[[#This Row],[Units Sold]]*Table1[[#This Row],[Unit Price]]</f>
        <v>3634582.35</v>
      </c>
      <c r="Q320">
        <f>Table1[[#This Row],[Revenue]]-Table1[[#This Row],[COGS]]</f>
        <v>492778</v>
      </c>
      <c r="R320" s="5">
        <f ca="1">DATE(YEAR(TODAY()),MONTH(Table1[[#This Row],[Order Date]]),DAY(Table1[[#This Row],[Order Date]]))</f>
        <v>45978</v>
      </c>
      <c r="S320" s="6">
        <f>MONTH(Table1[[#This Row],[Ship Date]])</f>
        <v>12</v>
      </c>
    </row>
    <row r="321" spans="1:19" x14ac:dyDescent="0.3">
      <c r="A321" s="7" t="s">
        <v>24</v>
      </c>
      <c r="B321" s="7" t="s">
        <v>186</v>
      </c>
      <c r="C321" s="7" t="s">
        <v>47</v>
      </c>
      <c r="D321" s="7" t="s">
        <v>27</v>
      </c>
      <c r="E321" s="7" t="s">
        <v>36</v>
      </c>
      <c r="F321" s="8">
        <v>42785</v>
      </c>
      <c r="G321" s="7">
        <v>478957402</v>
      </c>
      <c r="H321" s="8">
        <v>42829</v>
      </c>
      <c r="I321" s="7">
        <v>2994</v>
      </c>
      <c r="J321" s="7">
        <v>152.58000000000001</v>
      </c>
      <c r="K321" s="7">
        <v>97.44</v>
      </c>
      <c r="L321" t="str">
        <f>TEXT(Table1[[#This Row],[Order Date]],"mmm")</f>
        <v>Feb</v>
      </c>
      <c r="M321" t="str">
        <f>TEXT(Table1[[#This Row],[Order Date]],"yyyy")</f>
        <v>2017</v>
      </c>
      <c r="N321" t="str">
        <f>"Q"&amp;ROUNDUP(MONTH(Table1[[#This Row],[Order Date]])/3,0)</f>
        <v>Q1</v>
      </c>
      <c r="O321">
        <f>Table1[[#This Row],[Units Sold]]*Table1[[#This Row],[Unit Cost]]</f>
        <v>291735.36</v>
      </c>
      <c r="P321">
        <f>Table1[[#This Row],[Units Sold]]*Table1[[#This Row],[Unit Price]]</f>
        <v>456824.52</v>
      </c>
      <c r="Q321">
        <f>Table1[[#This Row],[Revenue]]-Table1[[#This Row],[COGS]]</f>
        <v>165089.16000000003</v>
      </c>
      <c r="R321" s="5">
        <f ca="1">DATE(YEAR(TODAY()),MONTH(Table1[[#This Row],[Order Date]]),DAY(Table1[[#This Row],[Order Date]]))</f>
        <v>45707</v>
      </c>
      <c r="S321" s="6">
        <f>MONTH(Table1[[#This Row],[Ship Date]])</f>
        <v>4</v>
      </c>
    </row>
    <row r="322" spans="1:19" x14ac:dyDescent="0.3">
      <c r="A322" s="3" t="s">
        <v>33</v>
      </c>
      <c r="B322" s="3" t="s">
        <v>97</v>
      </c>
      <c r="C322" s="3" t="s">
        <v>42</v>
      </c>
      <c r="D322" s="3" t="s">
        <v>22</v>
      </c>
      <c r="E322" s="3" t="s">
        <v>36</v>
      </c>
      <c r="F322" s="4">
        <v>42430</v>
      </c>
      <c r="G322" s="3">
        <v>764307105</v>
      </c>
      <c r="H322" s="4">
        <v>42461</v>
      </c>
      <c r="I322" s="3">
        <v>4312</v>
      </c>
      <c r="J322" s="3">
        <v>651.21</v>
      </c>
      <c r="K322" s="3">
        <v>524.96</v>
      </c>
      <c r="L322" t="str">
        <f>TEXT(Table1[[#This Row],[Order Date]],"mmm")</f>
        <v>Mar</v>
      </c>
      <c r="M322" t="str">
        <f>TEXT(Table1[[#This Row],[Order Date]],"yyyy")</f>
        <v>2016</v>
      </c>
      <c r="N322" t="str">
        <f>"Q"&amp;ROUNDUP(MONTH(Table1[[#This Row],[Order Date]])/3,0)</f>
        <v>Q1</v>
      </c>
      <c r="O322">
        <f>Table1[[#This Row],[Units Sold]]*Table1[[#This Row],[Unit Cost]]</f>
        <v>2263627.52</v>
      </c>
      <c r="P322">
        <f>Table1[[#This Row],[Units Sold]]*Table1[[#This Row],[Unit Price]]</f>
        <v>2808017.52</v>
      </c>
      <c r="Q322">
        <f>Table1[[#This Row],[Revenue]]-Table1[[#This Row],[COGS]]</f>
        <v>544390</v>
      </c>
      <c r="R322" s="5">
        <f ca="1">DATE(YEAR(TODAY()),MONTH(Table1[[#This Row],[Order Date]]),DAY(Table1[[#This Row],[Order Date]]))</f>
        <v>45717</v>
      </c>
      <c r="S322" s="6">
        <f>MONTH(Table1[[#This Row],[Ship Date]])</f>
        <v>4</v>
      </c>
    </row>
    <row r="323" spans="1:19" x14ac:dyDescent="0.3">
      <c r="A323" s="7" t="s">
        <v>33</v>
      </c>
      <c r="B323" s="7" t="s">
        <v>199</v>
      </c>
      <c r="C323" s="7" t="s">
        <v>26</v>
      </c>
      <c r="D323" s="7" t="s">
        <v>27</v>
      </c>
      <c r="E323" s="7" t="s">
        <v>23</v>
      </c>
      <c r="F323" s="8">
        <v>41431</v>
      </c>
      <c r="G323" s="7">
        <v>567535531</v>
      </c>
      <c r="H323" s="8">
        <v>41466</v>
      </c>
      <c r="I323" s="7">
        <v>5230</v>
      </c>
      <c r="J323" s="7">
        <v>109.28</v>
      </c>
      <c r="K323" s="7">
        <v>35.840000000000003</v>
      </c>
      <c r="L323" t="str">
        <f>TEXT(Table1[[#This Row],[Order Date]],"mmm")</f>
        <v>Jun</v>
      </c>
      <c r="M323" t="str">
        <f>TEXT(Table1[[#This Row],[Order Date]],"yyyy")</f>
        <v>2013</v>
      </c>
      <c r="N323" t="str">
        <f>"Q"&amp;ROUNDUP(MONTH(Table1[[#This Row],[Order Date]])/3,0)</f>
        <v>Q2</v>
      </c>
      <c r="O323">
        <f>Table1[[#This Row],[Units Sold]]*Table1[[#This Row],[Unit Cost]]</f>
        <v>187443.20000000001</v>
      </c>
      <c r="P323">
        <f>Table1[[#This Row],[Units Sold]]*Table1[[#This Row],[Unit Price]]</f>
        <v>571534.4</v>
      </c>
      <c r="Q323">
        <f>Table1[[#This Row],[Revenue]]-Table1[[#This Row],[COGS]]</f>
        <v>384091.2</v>
      </c>
      <c r="R323" s="5">
        <f ca="1">DATE(YEAR(TODAY()),MONTH(Table1[[#This Row],[Order Date]]),DAY(Table1[[#This Row],[Order Date]]))</f>
        <v>45814</v>
      </c>
      <c r="S323" s="6">
        <f>MONTH(Table1[[#This Row],[Ship Date]])</f>
        <v>7</v>
      </c>
    </row>
    <row r="324" spans="1:19" x14ac:dyDescent="0.3">
      <c r="A324" s="3" t="s">
        <v>19</v>
      </c>
      <c r="B324" s="3" t="s">
        <v>152</v>
      </c>
      <c r="C324" s="3" t="s">
        <v>61</v>
      </c>
      <c r="D324" s="3" t="s">
        <v>27</v>
      </c>
      <c r="E324" s="3" t="s">
        <v>36</v>
      </c>
      <c r="F324" s="4">
        <v>42096</v>
      </c>
      <c r="G324" s="3">
        <v>785566508</v>
      </c>
      <c r="H324" s="4">
        <v>42125</v>
      </c>
      <c r="I324" s="3">
        <v>5442</v>
      </c>
      <c r="J324" s="3">
        <v>154.06</v>
      </c>
      <c r="K324" s="3">
        <v>90.93</v>
      </c>
      <c r="L324" t="str">
        <f>TEXT(Table1[[#This Row],[Order Date]],"mmm")</f>
        <v>Apr</v>
      </c>
      <c r="M324" t="str">
        <f>TEXT(Table1[[#This Row],[Order Date]],"yyyy")</f>
        <v>2015</v>
      </c>
      <c r="N324" t="str">
        <f>"Q"&amp;ROUNDUP(MONTH(Table1[[#This Row],[Order Date]])/3,0)</f>
        <v>Q2</v>
      </c>
      <c r="O324">
        <f>Table1[[#This Row],[Units Sold]]*Table1[[#This Row],[Unit Cost]]</f>
        <v>494841.06000000006</v>
      </c>
      <c r="P324">
        <f>Table1[[#This Row],[Units Sold]]*Table1[[#This Row],[Unit Price]]</f>
        <v>838394.52</v>
      </c>
      <c r="Q324">
        <f>Table1[[#This Row],[Revenue]]-Table1[[#This Row],[COGS]]</f>
        <v>343553.45999999996</v>
      </c>
      <c r="R324" s="5">
        <f ca="1">DATE(YEAR(TODAY()),MONTH(Table1[[#This Row],[Order Date]]),DAY(Table1[[#This Row],[Order Date]]))</f>
        <v>45749</v>
      </c>
      <c r="S324" s="6">
        <f>MONTH(Table1[[#This Row],[Ship Date]])</f>
        <v>5</v>
      </c>
    </row>
    <row r="325" spans="1:19" x14ac:dyDescent="0.3">
      <c r="A325" s="7" t="s">
        <v>37</v>
      </c>
      <c r="B325" s="7" t="s">
        <v>44</v>
      </c>
      <c r="C325" s="7" t="s">
        <v>50</v>
      </c>
      <c r="D325" s="7" t="s">
        <v>27</v>
      </c>
      <c r="E325" s="7" t="s">
        <v>23</v>
      </c>
      <c r="F325" s="8">
        <v>41590</v>
      </c>
      <c r="G325" s="7">
        <v>135636365</v>
      </c>
      <c r="H325" s="8">
        <v>41592</v>
      </c>
      <c r="I325" s="7">
        <v>6669</v>
      </c>
      <c r="J325" s="7">
        <v>81.73</v>
      </c>
      <c r="K325" s="7">
        <v>56.67</v>
      </c>
      <c r="L325" t="str">
        <f>TEXT(Table1[[#This Row],[Order Date]],"mmm")</f>
        <v>Nov</v>
      </c>
      <c r="M325" t="str">
        <f>TEXT(Table1[[#This Row],[Order Date]],"yyyy")</f>
        <v>2013</v>
      </c>
      <c r="N325" t="str">
        <f>"Q"&amp;ROUNDUP(MONTH(Table1[[#This Row],[Order Date]])/3,0)</f>
        <v>Q4</v>
      </c>
      <c r="O325">
        <f>Table1[[#This Row],[Units Sold]]*Table1[[#This Row],[Unit Cost]]</f>
        <v>377932.23000000004</v>
      </c>
      <c r="P325">
        <f>Table1[[#This Row],[Units Sold]]*Table1[[#This Row],[Unit Price]]</f>
        <v>545057.37</v>
      </c>
      <c r="Q325">
        <f>Table1[[#This Row],[Revenue]]-Table1[[#This Row],[COGS]]</f>
        <v>167125.13999999996</v>
      </c>
      <c r="R325" s="5">
        <f ca="1">DATE(YEAR(TODAY()),MONTH(Table1[[#This Row],[Order Date]]),DAY(Table1[[#This Row],[Order Date]]))</f>
        <v>45973</v>
      </c>
      <c r="S325" s="6">
        <f>MONTH(Table1[[#This Row],[Ship Date]])</f>
        <v>11</v>
      </c>
    </row>
    <row r="326" spans="1:19" x14ac:dyDescent="0.3">
      <c r="A326" s="3" t="s">
        <v>55</v>
      </c>
      <c r="B326" s="3" t="s">
        <v>200</v>
      </c>
      <c r="C326" s="3" t="s">
        <v>35</v>
      </c>
      <c r="D326" s="3" t="s">
        <v>22</v>
      </c>
      <c r="E326" s="3" t="s">
        <v>32</v>
      </c>
      <c r="F326" s="4">
        <v>41616</v>
      </c>
      <c r="G326" s="3">
        <v>105293929</v>
      </c>
      <c r="H326" s="4">
        <v>41649</v>
      </c>
      <c r="I326" s="3">
        <v>7668</v>
      </c>
      <c r="J326" s="3">
        <v>47.45</v>
      </c>
      <c r="K326" s="3">
        <v>31.79</v>
      </c>
      <c r="L326" t="str">
        <f>TEXT(Table1[[#This Row],[Order Date]],"mmm")</f>
        <v>Dec</v>
      </c>
      <c r="M326" t="str">
        <f>TEXT(Table1[[#This Row],[Order Date]],"yyyy")</f>
        <v>2013</v>
      </c>
      <c r="N326" t="str">
        <f>"Q"&amp;ROUNDUP(MONTH(Table1[[#This Row],[Order Date]])/3,0)</f>
        <v>Q4</v>
      </c>
      <c r="O326">
        <f>Table1[[#This Row],[Units Sold]]*Table1[[#This Row],[Unit Cost]]</f>
        <v>243765.72</v>
      </c>
      <c r="P326">
        <f>Table1[[#This Row],[Units Sold]]*Table1[[#This Row],[Unit Price]]</f>
        <v>363846.60000000003</v>
      </c>
      <c r="Q326">
        <f>Table1[[#This Row],[Revenue]]-Table1[[#This Row],[COGS]]</f>
        <v>120080.88000000003</v>
      </c>
      <c r="R326" s="5">
        <f ca="1">DATE(YEAR(TODAY()),MONTH(Table1[[#This Row],[Order Date]]),DAY(Table1[[#This Row],[Order Date]]))</f>
        <v>45999</v>
      </c>
      <c r="S326" s="6">
        <f>MONTH(Table1[[#This Row],[Ship Date]])</f>
        <v>1</v>
      </c>
    </row>
    <row r="327" spans="1:19" x14ac:dyDescent="0.3">
      <c r="A327" s="7" t="s">
        <v>19</v>
      </c>
      <c r="B327" s="7" t="s">
        <v>51</v>
      </c>
      <c r="C327" s="7" t="s">
        <v>61</v>
      </c>
      <c r="D327" s="7" t="s">
        <v>22</v>
      </c>
      <c r="E327" s="7" t="s">
        <v>36</v>
      </c>
      <c r="F327" s="8">
        <v>41501</v>
      </c>
      <c r="G327" s="7">
        <v>902400529</v>
      </c>
      <c r="H327" s="8">
        <v>41512</v>
      </c>
      <c r="I327" s="7">
        <v>9225</v>
      </c>
      <c r="J327" s="7">
        <v>154.06</v>
      </c>
      <c r="K327" s="7">
        <v>90.93</v>
      </c>
      <c r="L327" t="str">
        <f>TEXT(Table1[[#This Row],[Order Date]],"mmm")</f>
        <v>Aug</v>
      </c>
      <c r="M327" t="str">
        <f>TEXT(Table1[[#This Row],[Order Date]],"yyyy")</f>
        <v>2013</v>
      </c>
      <c r="N327" t="str">
        <f>"Q"&amp;ROUNDUP(MONTH(Table1[[#This Row],[Order Date]])/3,0)</f>
        <v>Q3</v>
      </c>
      <c r="O327">
        <f>Table1[[#This Row],[Units Sold]]*Table1[[#This Row],[Unit Cost]]</f>
        <v>838829.25000000012</v>
      </c>
      <c r="P327">
        <f>Table1[[#This Row],[Units Sold]]*Table1[[#This Row],[Unit Price]]</f>
        <v>1421203.5</v>
      </c>
      <c r="Q327">
        <f>Table1[[#This Row],[Revenue]]-Table1[[#This Row],[COGS]]</f>
        <v>582374.24999999988</v>
      </c>
      <c r="R327" s="5">
        <f ca="1">DATE(YEAR(TODAY()),MONTH(Table1[[#This Row],[Order Date]]),DAY(Table1[[#This Row],[Order Date]]))</f>
        <v>45884</v>
      </c>
      <c r="S327" s="6">
        <f>MONTH(Table1[[#This Row],[Ship Date]])</f>
        <v>8</v>
      </c>
    </row>
    <row r="328" spans="1:19" x14ac:dyDescent="0.3">
      <c r="A328" s="3" t="s">
        <v>33</v>
      </c>
      <c r="B328" s="3" t="s">
        <v>166</v>
      </c>
      <c r="C328" s="3" t="s">
        <v>61</v>
      </c>
      <c r="D328" s="3" t="s">
        <v>27</v>
      </c>
      <c r="E328" s="3" t="s">
        <v>32</v>
      </c>
      <c r="F328" s="4">
        <v>42341</v>
      </c>
      <c r="G328" s="3">
        <v>105129992</v>
      </c>
      <c r="H328" s="4">
        <v>42356</v>
      </c>
      <c r="I328" s="3">
        <v>9156</v>
      </c>
      <c r="J328" s="3">
        <v>154.06</v>
      </c>
      <c r="K328" s="3">
        <v>90.93</v>
      </c>
      <c r="L328" t="str">
        <f>TEXT(Table1[[#This Row],[Order Date]],"mmm")</f>
        <v>Dec</v>
      </c>
      <c r="M328" t="str">
        <f>TEXT(Table1[[#This Row],[Order Date]],"yyyy")</f>
        <v>2015</v>
      </c>
      <c r="N328" t="str">
        <f>"Q"&amp;ROUNDUP(MONTH(Table1[[#This Row],[Order Date]])/3,0)</f>
        <v>Q4</v>
      </c>
      <c r="O328">
        <f>Table1[[#This Row],[Units Sold]]*Table1[[#This Row],[Unit Cost]]</f>
        <v>832555.08000000007</v>
      </c>
      <c r="P328">
        <f>Table1[[#This Row],[Units Sold]]*Table1[[#This Row],[Unit Price]]</f>
        <v>1410573.36</v>
      </c>
      <c r="Q328">
        <f>Table1[[#This Row],[Revenue]]-Table1[[#This Row],[COGS]]</f>
        <v>578018.28</v>
      </c>
      <c r="R328" s="5">
        <f ca="1">DATE(YEAR(TODAY()),MONTH(Table1[[#This Row],[Order Date]]),DAY(Table1[[#This Row],[Order Date]]))</f>
        <v>45994</v>
      </c>
      <c r="S328" s="6">
        <f>MONTH(Table1[[#This Row],[Ship Date]])</f>
        <v>12</v>
      </c>
    </row>
    <row r="329" spans="1:19" x14ac:dyDescent="0.3">
      <c r="A329" s="7" t="s">
        <v>24</v>
      </c>
      <c r="B329" s="7" t="s">
        <v>141</v>
      </c>
      <c r="C329" s="7" t="s">
        <v>59</v>
      </c>
      <c r="D329" s="7" t="s">
        <v>22</v>
      </c>
      <c r="E329" s="7" t="s">
        <v>32</v>
      </c>
      <c r="F329" s="8">
        <v>42859</v>
      </c>
      <c r="G329" s="7">
        <v>311968648</v>
      </c>
      <c r="H329" s="8">
        <v>42896</v>
      </c>
      <c r="I329" s="7">
        <v>7310</v>
      </c>
      <c r="J329" s="7">
        <v>668.27</v>
      </c>
      <c r="K329" s="7">
        <v>502.54</v>
      </c>
      <c r="L329" t="str">
        <f>TEXT(Table1[[#This Row],[Order Date]],"mmm")</f>
        <v>May</v>
      </c>
      <c r="M329" t="str">
        <f>TEXT(Table1[[#This Row],[Order Date]],"yyyy")</f>
        <v>2017</v>
      </c>
      <c r="N329" t="str">
        <f>"Q"&amp;ROUNDUP(MONTH(Table1[[#This Row],[Order Date]])/3,0)</f>
        <v>Q2</v>
      </c>
      <c r="O329">
        <f>Table1[[#This Row],[Units Sold]]*Table1[[#This Row],[Unit Cost]]</f>
        <v>3673567.4000000004</v>
      </c>
      <c r="P329">
        <f>Table1[[#This Row],[Units Sold]]*Table1[[#This Row],[Unit Price]]</f>
        <v>4885053.7</v>
      </c>
      <c r="Q329">
        <f>Table1[[#This Row],[Revenue]]-Table1[[#This Row],[COGS]]</f>
        <v>1211486.2999999998</v>
      </c>
      <c r="R329" s="5">
        <f ca="1">DATE(YEAR(TODAY()),MONTH(Table1[[#This Row],[Order Date]]),DAY(Table1[[#This Row],[Order Date]]))</f>
        <v>45781</v>
      </c>
      <c r="S329" s="6">
        <f>MONTH(Table1[[#This Row],[Ship Date]])</f>
        <v>6</v>
      </c>
    </row>
    <row r="330" spans="1:19" x14ac:dyDescent="0.3">
      <c r="A330" s="3" t="s">
        <v>19</v>
      </c>
      <c r="B330" s="3" t="s">
        <v>52</v>
      </c>
      <c r="C330" s="3" t="s">
        <v>50</v>
      </c>
      <c r="D330" s="3" t="s">
        <v>22</v>
      </c>
      <c r="E330" s="3" t="s">
        <v>32</v>
      </c>
      <c r="F330" s="4">
        <v>40781</v>
      </c>
      <c r="G330" s="3">
        <v>591715323</v>
      </c>
      <c r="H330" s="4">
        <v>40788</v>
      </c>
      <c r="I330" s="3">
        <v>568</v>
      </c>
      <c r="J330" s="3">
        <v>81.73</v>
      </c>
      <c r="K330" s="3">
        <v>56.67</v>
      </c>
      <c r="L330" t="str">
        <f>TEXT(Table1[[#This Row],[Order Date]],"mmm")</f>
        <v>Aug</v>
      </c>
      <c r="M330" t="str">
        <f>TEXT(Table1[[#This Row],[Order Date]],"yyyy")</f>
        <v>2011</v>
      </c>
      <c r="N330" t="str">
        <f>"Q"&amp;ROUNDUP(MONTH(Table1[[#This Row],[Order Date]])/3,0)</f>
        <v>Q3</v>
      </c>
      <c r="O330">
        <f>Table1[[#This Row],[Units Sold]]*Table1[[#This Row],[Unit Cost]]</f>
        <v>32188.560000000001</v>
      </c>
      <c r="P330">
        <f>Table1[[#This Row],[Units Sold]]*Table1[[#This Row],[Unit Price]]</f>
        <v>46422.64</v>
      </c>
      <c r="Q330">
        <f>Table1[[#This Row],[Revenue]]-Table1[[#This Row],[COGS]]</f>
        <v>14234.079999999998</v>
      </c>
      <c r="R330" s="5">
        <f ca="1">DATE(YEAR(TODAY()),MONTH(Table1[[#This Row],[Order Date]]),DAY(Table1[[#This Row],[Order Date]]))</f>
        <v>45895</v>
      </c>
      <c r="S330" s="6">
        <f>MONTH(Table1[[#This Row],[Ship Date]])</f>
        <v>9</v>
      </c>
    </row>
    <row r="331" spans="1:19" x14ac:dyDescent="0.3">
      <c r="A331" s="7" t="s">
        <v>19</v>
      </c>
      <c r="B331" s="7" t="s">
        <v>85</v>
      </c>
      <c r="C331" s="7" t="s">
        <v>35</v>
      </c>
      <c r="D331" s="7" t="s">
        <v>27</v>
      </c>
      <c r="E331" s="7" t="s">
        <v>32</v>
      </c>
      <c r="F331" s="8">
        <v>42522</v>
      </c>
      <c r="G331" s="7">
        <v>533481347</v>
      </c>
      <c r="H331" s="8">
        <v>42540</v>
      </c>
      <c r="I331" s="7">
        <v>7841</v>
      </c>
      <c r="J331" s="7">
        <v>47.45</v>
      </c>
      <c r="K331" s="7">
        <v>31.79</v>
      </c>
      <c r="L331" t="str">
        <f>TEXT(Table1[[#This Row],[Order Date]],"mmm")</f>
        <v>Jun</v>
      </c>
      <c r="M331" t="str">
        <f>TEXT(Table1[[#This Row],[Order Date]],"yyyy")</f>
        <v>2016</v>
      </c>
      <c r="N331" t="str">
        <f>"Q"&amp;ROUNDUP(MONTH(Table1[[#This Row],[Order Date]])/3,0)</f>
        <v>Q2</v>
      </c>
      <c r="O331">
        <f>Table1[[#This Row],[Units Sold]]*Table1[[#This Row],[Unit Cost]]</f>
        <v>249265.38999999998</v>
      </c>
      <c r="P331">
        <f>Table1[[#This Row],[Units Sold]]*Table1[[#This Row],[Unit Price]]</f>
        <v>372055.45</v>
      </c>
      <c r="Q331">
        <f>Table1[[#This Row],[Revenue]]-Table1[[#This Row],[COGS]]</f>
        <v>122790.06000000003</v>
      </c>
      <c r="R331" s="5">
        <f ca="1">DATE(YEAR(TODAY()),MONTH(Table1[[#This Row],[Order Date]]),DAY(Table1[[#This Row],[Order Date]]))</f>
        <v>45809</v>
      </c>
      <c r="S331" s="6">
        <f>MONTH(Table1[[#This Row],[Ship Date]])</f>
        <v>6</v>
      </c>
    </row>
    <row r="332" spans="1:19" x14ac:dyDescent="0.3">
      <c r="A332" s="3" t="s">
        <v>37</v>
      </c>
      <c r="B332" s="3" t="s">
        <v>168</v>
      </c>
      <c r="C332" s="3" t="s">
        <v>50</v>
      </c>
      <c r="D332" s="3" t="s">
        <v>22</v>
      </c>
      <c r="E332" s="3" t="s">
        <v>32</v>
      </c>
      <c r="F332" s="4">
        <v>42436</v>
      </c>
      <c r="G332" s="3">
        <v>696690547</v>
      </c>
      <c r="H332" s="4">
        <v>42438</v>
      </c>
      <c r="I332" s="3">
        <v>5070</v>
      </c>
      <c r="J332" s="3">
        <v>81.73</v>
      </c>
      <c r="K332" s="3">
        <v>56.67</v>
      </c>
      <c r="L332" t="str">
        <f>TEXT(Table1[[#This Row],[Order Date]],"mmm")</f>
        <v>Mar</v>
      </c>
      <c r="M332" t="str">
        <f>TEXT(Table1[[#This Row],[Order Date]],"yyyy")</f>
        <v>2016</v>
      </c>
      <c r="N332" t="str">
        <f>"Q"&amp;ROUNDUP(MONTH(Table1[[#This Row],[Order Date]])/3,0)</f>
        <v>Q1</v>
      </c>
      <c r="O332">
        <f>Table1[[#This Row],[Units Sold]]*Table1[[#This Row],[Unit Cost]]</f>
        <v>287316.90000000002</v>
      </c>
      <c r="P332">
        <f>Table1[[#This Row],[Units Sold]]*Table1[[#This Row],[Unit Price]]</f>
        <v>414371.10000000003</v>
      </c>
      <c r="Q332">
        <f>Table1[[#This Row],[Revenue]]-Table1[[#This Row],[COGS]]</f>
        <v>127054.20000000001</v>
      </c>
      <c r="R332" s="5">
        <f ca="1">DATE(YEAR(TODAY()),MONTH(Table1[[#This Row],[Order Date]]),DAY(Table1[[#This Row],[Order Date]]))</f>
        <v>45723</v>
      </c>
      <c r="S332" s="6">
        <f>MONTH(Table1[[#This Row],[Ship Date]])</f>
        <v>3</v>
      </c>
    </row>
    <row r="333" spans="1:19" x14ac:dyDescent="0.3">
      <c r="A333" s="7" t="s">
        <v>28</v>
      </c>
      <c r="B333" s="7" t="s">
        <v>178</v>
      </c>
      <c r="C333" s="7" t="s">
        <v>21</v>
      </c>
      <c r="D333" s="7" t="s">
        <v>22</v>
      </c>
      <c r="E333" s="7" t="s">
        <v>23</v>
      </c>
      <c r="F333" s="8">
        <v>40801</v>
      </c>
      <c r="G333" s="7">
        <v>361079251</v>
      </c>
      <c r="H333" s="8">
        <v>40806</v>
      </c>
      <c r="I333" s="7">
        <v>229</v>
      </c>
      <c r="J333" s="7">
        <v>9.33</v>
      </c>
      <c r="K333" s="7">
        <v>6.92</v>
      </c>
      <c r="L333" t="str">
        <f>TEXT(Table1[[#This Row],[Order Date]],"mmm")</f>
        <v>Sep</v>
      </c>
      <c r="M333" t="str">
        <f>TEXT(Table1[[#This Row],[Order Date]],"yyyy")</f>
        <v>2011</v>
      </c>
      <c r="N333" t="str">
        <f>"Q"&amp;ROUNDUP(MONTH(Table1[[#This Row],[Order Date]])/3,0)</f>
        <v>Q3</v>
      </c>
      <c r="O333">
        <f>Table1[[#This Row],[Units Sold]]*Table1[[#This Row],[Unit Cost]]</f>
        <v>1584.68</v>
      </c>
      <c r="P333">
        <f>Table1[[#This Row],[Units Sold]]*Table1[[#This Row],[Unit Price]]</f>
        <v>2136.5700000000002</v>
      </c>
      <c r="Q333">
        <f>Table1[[#This Row],[Revenue]]-Table1[[#This Row],[COGS]]</f>
        <v>551.8900000000001</v>
      </c>
      <c r="R333" s="5">
        <f ca="1">DATE(YEAR(TODAY()),MONTH(Table1[[#This Row],[Order Date]]),DAY(Table1[[#This Row],[Order Date]]))</f>
        <v>45915</v>
      </c>
      <c r="S333" s="6">
        <f>MONTH(Table1[[#This Row],[Ship Date]])</f>
        <v>9</v>
      </c>
    </row>
    <row r="334" spans="1:19" x14ac:dyDescent="0.3">
      <c r="A334" s="3" t="s">
        <v>19</v>
      </c>
      <c r="B334" s="3" t="s">
        <v>170</v>
      </c>
      <c r="C334" s="3" t="s">
        <v>26</v>
      </c>
      <c r="D334" s="3" t="s">
        <v>27</v>
      </c>
      <c r="E334" s="3" t="s">
        <v>23</v>
      </c>
      <c r="F334" s="4">
        <v>42432</v>
      </c>
      <c r="G334" s="3">
        <v>676696288</v>
      </c>
      <c r="H334" s="4">
        <v>42442</v>
      </c>
      <c r="I334" s="3">
        <v>8324</v>
      </c>
      <c r="J334" s="3">
        <v>109.28</v>
      </c>
      <c r="K334" s="3">
        <v>35.840000000000003</v>
      </c>
      <c r="L334" t="str">
        <f>TEXT(Table1[[#This Row],[Order Date]],"mmm")</f>
        <v>Mar</v>
      </c>
      <c r="M334" t="str">
        <f>TEXT(Table1[[#This Row],[Order Date]],"yyyy")</f>
        <v>2016</v>
      </c>
      <c r="N334" t="str">
        <f>"Q"&amp;ROUNDUP(MONTH(Table1[[#This Row],[Order Date]])/3,0)</f>
        <v>Q1</v>
      </c>
      <c r="O334">
        <f>Table1[[#This Row],[Units Sold]]*Table1[[#This Row],[Unit Cost]]</f>
        <v>298332.16000000003</v>
      </c>
      <c r="P334">
        <f>Table1[[#This Row],[Units Sold]]*Table1[[#This Row],[Unit Price]]</f>
        <v>909646.72</v>
      </c>
      <c r="Q334">
        <f>Table1[[#This Row],[Revenue]]-Table1[[#This Row],[COGS]]</f>
        <v>611314.55999999994</v>
      </c>
      <c r="R334" s="5">
        <f ca="1">DATE(YEAR(TODAY()),MONTH(Table1[[#This Row],[Order Date]]),DAY(Table1[[#This Row],[Order Date]]))</f>
        <v>45719</v>
      </c>
      <c r="S334" s="6">
        <f>MONTH(Table1[[#This Row],[Ship Date]])</f>
        <v>3</v>
      </c>
    </row>
    <row r="335" spans="1:19" x14ac:dyDescent="0.3">
      <c r="A335" s="7" t="s">
        <v>19</v>
      </c>
      <c r="B335" s="7" t="s">
        <v>105</v>
      </c>
      <c r="C335" s="7" t="s">
        <v>50</v>
      </c>
      <c r="D335" s="7" t="s">
        <v>27</v>
      </c>
      <c r="E335" s="7" t="s">
        <v>48</v>
      </c>
      <c r="F335" s="8">
        <v>41468</v>
      </c>
      <c r="G335" s="7">
        <v>613902986</v>
      </c>
      <c r="H335" s="8">
        <v>41481</v>
      </c>
      <c r="I335" s="7">
        <v>6391</v>
      </c>
      <c r="J335" s="7">
        <v>81.73</v>
      </c>
      <c r="K335" s="7">
        <v>56.67</v>
      </c>
      <c r="L335" t="str">
        <f>TEXT(Table1[[#This Row],[Order Date]],"mmm")</f>
        <v>Jul</v>
      </c>
      <c r="M335" t="str">
        <f>TEXT(Table1[[#This Row],[Order Date]],"yyyy")</f>
        <v>2013</v>
      </c>
      <c r="N335" t="str">
        <f>"Q"&amp;ROUNDUP(MONTH(Table1[[#This Row],[Order Date]])/3,0)</f>
        <v>Q3</v>
      </c>
      <c r="O335">
        <f>Table1[[#This Row],[Units Sold]]*Table1[[#This Row],[Unit Cost]]</f>
        <v>362177.97000000003</v>
      </c>
      <c r="P335">
        <f>Table1[[#This Row],[Units Sold]]*Table1[[#This Row],[Unit Price]]</f>
        <v>522336.43000000005</v>
      </c>
      <c r="Q335">
        <f>Table1[[#This Row],[Revenue]]-Table1[[#This Row],[COGS]]</f>
        <v>160158.46000000002</v>
      </c>
      <c r="R335" s="5">
        <f ca="1">DATE(YEAR(TODAY()),MONTH(Table1[[#This Row],[Order Date]]),DAY(Table1[[#This Row],[Order Date]]))</f>
        <v>45851</v>
      </c>
      <c r="S335" s="6">
        <f>MONTH(Table1[[#This Row],[Ship Date]])</f>
        <v>7</v>
      </c>
    </row>
    <row r="336" spans="1:19" x14ac:dyDescent="0.3">
      <c r="A336" s="3" t="s">
        <v>19</v>
      </c>
      <c r="B336" s="3" t="s">
        <v>39</v>
      </c>
      <c r="C336" s="3" t="s">
        <v>42</v>
      </c>
      <c r="D336" s="3" t="s">
        <v>27</v>
      </c>
      <c r="E336" s="3" t="s">
        <v>36</v>
      </c>
      <c r="F336" s="4">
        <v>42120</v>
      </c>
      <c r="G336" s="3">
        <v>113373172</v>
      </c>
      <c r="H336" s="4">
        <v>42169</v>
      </c>
      <c r="I336" s="3">
        <v>8496</v>
      </c>
      <c r="J336" s="3">
        <v>651.21</v>
      </c>
      <c r="K336" s="3">
        <v>524.96</v>
      </c>
      <c r="L336" t="str">
        <f>TEXT(Table1[[#This Row],[Order Date]],"mmm")</f>
        <v>Apr</v>
      </c>
      <c r="M336" t="str">
        <f>TEXT(Table1[[#This Row],[Order Date]],"yyyy")</f>
        <v>2015</v>
      </c>
      <c r="N336" t="str">
        <f>"Q"&amp;ROUNDUP(MONTH(Table1[[#This Row],[Order Date]])/3,0)</f>
        <v>Q2</v>
      </c>
      <c r="O336">
        <f>Table1[[#This Row],[Units Sold]]*Table1[[#This Row],[Unit Cost]]</f>
        <v>4460060.16</v>
      </c>
      <c r="P336">
        <f>Table1[[#This Row],[Units Sold]]*Table1[[#This Row],[Unit Price]]</f>
        <v>5532680.1600000001</v>
      </c>
      <c r="Q336">
        <f>Table1[[#This Row],[Revenue]]-Table1[[#This Row],[COGS]]</f>
        <v>1072620</v>
      </c>
      <c r="R336" s="5">
        <f ca="1">DATE(YEAR(TODAY()),MONTH(Table1[[#This Row],[Order Date]]),DAY(Table1[[#This Row],[Order Date]]))</f>
        <v>45773</v>
      </c>
      <c r="S336" s="6">
        <f>MONTH(Table1[[#This Row],[Ship Date]])</f>
        <v>6</v>
      </c>
    </row>
    <row r="337" spans="1:19" x14ac:dyDescent="0.3">
      <c r="A337" s="7" t="s">
        <v>55</v>
      </c>
      <c r="B337" s="7" t="s">
        <v>146</v>
      </c>
      <c r="C337" s="7" t="s">
        <v>50</v>
      </c>
      <c r="D337" s="7" t="s">
        <v>22</v>
      </c>
      <c r="E337" s="7" t="s">
        <v>36</v>
      </c>
      <c r="F337" s="8">
        <v>40688</v>
      </c>
      <c r="G337" s="7">
        <v>536093175</v>
      </c>
      <c r="H337" s="8">
        <v>40704</v>
      </c>
      <c r="I337" s="7">
        <v>738</v>
      </c>
      <c r="J337" s="7">
        <v>81.73</v>
      </c>
      <c r="K337" s="7">
        <v>56.67</v>
      </c>
      <c r="L337" t="str">
        <f>TEXT(Table1[[#This Row],[Order Date]],"mmm")</f>
        <v>May</v>
      </c>
      <c r="M337" t="str">
        <f>TEXT(Table1[[#This Row],[Order Date]],"yyyy")</f>
        <v>2011</v>
      </c>
      <c r="N337" t="str">
        <f>"Q"&amp;ROUNDUP(MONTH(Table1[[#This Row],[Order Date]])/3,0)</f>
        <v>Q2</v>
      </c>
      <c r="O337">
        <f>Table1[[#This Row],[Units Sold]]*Table1[[#This Row],[Unit Cost]]</f>
        <v>41822.46</v>
      </c>
      <c r="P337">
        <f>Table1[[#This Row],[Units Sold]]*Table1[[#This Row],[Unit Price]]</f>
        <v>60316.740000000005</v>
      </c>
      <c r="Q337">
        <f>Table1[[#This Row],[Revenue]]-Table1[[#This Row],[COGS]]</f>
        <v>18494.280000000006</v>
      </c>
      <c r="R337" s="5">
        <f ca="1">DATE(YEAR(TODAY()),MONTH(Table1[[#This Row],[Order Date]]),DAY(Table1[[#This Row],[Order Date]]))</f>
        <v>45802</v>
      </c>
      <c r="S337" s="6">
        <f>MONTH(Table1[[#This Row],[Ship Date]])</f>
        <v>6</v>
      </c>
    </row>
    <row r="338" spans="1:19" x14ac:dyDescent="0.3">
      <c r="A338" s="3" t="s">
        <v>19</v>
      </c>
      <c r="B338" s="3" t="s">
        <v>124</v>
      </c>
      <c r="C338" s="3" t="s">
        <v>50</v>
      </c>
      <c r="D338" s="3" t="s">
        <v>27</v>
      </c>
      <c r="E338" s="3" t="s">
        <v>23</v>
      </c>
      <c r="F338" s="4">
        <v>40777</v>
      </c>
      <c r="G338" s="3">
        <v>613361823</v>
      </c>
      <c r="H338" s="4">
        <v>40777</v>
      </c>
      <c r="I338" s="3">
        <v>6249</v>
      </c>
      <c r="J338" s="3">
        <v>81.73</v>
      </c>
      <c r="K338" s="3">
        <v>56.67</v>
      </c>
      <c r="L338" t="str">
        <f>TEXT(Table1[[#This Row],[Order Date]],"mmm")</f>
        <v>Aug</v>
      </c>
      <c r="M338" t="str">
        <f>TEXT(Table1[[#This Row],[Order Date]],"yyyy")</f>
        <v>2011</v>
      </c>
      <c r="N338" t="str">
        <f>"Q"&amp;ROUNDUP(MONTH(Table1[[#This Row],[Order Date]])/3,0)</f>
        <v>Q3</v>
      </c>
      <c r="O338">
        <f>Table1[[#This Row],[Units Sold]]*Table1[[#This Row],[Unit Cost]]</f>
        <v>354130.83</v>
      </c>
      <c r="P338">
        <f>Table1[[#This Row],[Units Sold]]*Table1[[#This Row],[Unit Price]]</f>
        <v>510730.77</v>
      </c>
      <c r="Q338">
        <f>Table1[[#This Row],[Revenue]]-Table1[[#This Row],[COGS]]</f>
        <v>156599.94</v>
      </c>
      <c r="R338" s="5">
        <f ca="1">DATE(YEAR(TODAY()),MONTH(Table1[[#This Row],[Order Date]]),DAY(Table1[[#This Row],[Order Date]]))</f>
        <v>45891</v>
      </c>
      <c r="S338" s="6">
        <f>MONTH(Table1[[#This Row],[Ship Date]])</f>
        <v>8</v>
      </c>
    </row>
    <row r="339" spans="1:19" x14ac:dyDescent="0.3">
      <c r="A339" s="7" t="s">
        <v>19</v>
      </c>
      <c r="B339" s="7" t="s">
        <v>183</v>
      </c>
      <c r="C339" s="7" t="s">
        <v>59</v>
      </c>
      <c r="D339" s="7" t="s">
        <v>22</v>
      </c>
      <c r="E339" s="7" t="s">
        <v>32</v>
      </c>
      <c r="F339" s="8">
        <v>40848</v>
      </c>
      <c r="G339" s="7">
        <v>496790444</v>
      </c>
      <c r="H339" s="8">
        <v>40850</v>
      </c>
      <c r="I339" s="7">
        <v>187</v>
      </c>
      <c r="J339" s="7">
        <v>668.27</v>
      </c>
      <c r="K339" s="7">
        <v>502.54</v>
      </c>
      <c r="L339" t="str">
        <f>TEXT(Table1[[#This Row],[Order Date]],"mmm")</f>
        <v>Nov</v>
      </c>
      <c r="M339" t="str">
        <f>TEXT(Table1[[#This Row],[Order Date]],"yyyy")</f>
        <v>2011</v>
      </c>
      <c r="N339" t="str">
        <f>"Q"&amp;ROUNDUP(MONTH(Table1[[#This Row],[Order Date]])/3,0)</f>
        <v>Q4</v>
      </c>
      <c r="O339">
        <f>Table1[[#This Row],[Units Sold]]*Table1[[#This Row],[Unit Cost]]</f>
        <v>93974.98000000001</v>
      </c>
      <c r="P339">
        <f>Table1[[#This Row],[Units Sold]]*Table1[[#This Row],[Unit Price]]</f>
        <v>124966.48999999999</v>
      </c>
      <c r="Q339">
        <f>Table1[[#This Row],[Revenue]]-Table1[[#This Row],[COGS]]</f>
        <v>30991.50999999998</v>
      </c>
      <c r="R339" s="5">
        <f ca="1">DATE(YEAR(TODAY()),MONTH(Table1[[#This Row],[Order Date]]),DAY(Table1[[#This Row],[Order Date]]))</f>
        <v>45962</v>
      </c>
      <c r="S339" s="6">
        <f>MONTH(Table1[[#This Row],[Ship Date]])</f>
        <v>11</v>
      </c>
    </row>
    <row r="340" spans="1:19" x14ac:dyDescent="0.3">
      <c r="A340" s="3" t="s">
        <v>33</v>
      </c>
      <c r="B340" s="3" t="s">
        <v>148</v>
      </c>
      <c r="C340" s="3" t="s">
        <v>82</v>
      </c>
      <c r="D340" s="3" t="s">
        <v>27</v>
      </c>
      <c r="E340" s="3" t="s">
        <v>36</v>
      </c>
      <c r="F340" s="4">
        <v>41136</v>
      </c>
      <c r="G340" s="3">
        <v>408302867</v>
      </c>
      <c r="H340" s="4">
        <v>41146</v>
      </c>
      <c r="I340" s="3">
        <v>4747</v>
      </c>
      <c r="J340" s="3">
        <v>205.7</v>
      </c>
      <c r="K340" s="3">
        <v>117.11</v>
      </c>
      <c r="L340" t="str">
        <f>TEXT(Table1[[#This Row],[Order Date]],"mmm")</f>
        <v>Aug</v>
      </c>
      <c r="M340" t="str">
        <f>TEXT(Table1[[#This Row],[Order Date]],"yyyy")</f>
        <v>2012</v>
      </c>
      <c r="N340" t="str">
        <f>"Q"&amp;ROUNDUP(MONTH(Table1[[#This Row],[Order Date]])/3,0)</f>
        <v>Q3</v>
      </c>
      <c r="O340">
        <f>Table1[[#This Row],[Units Sold]]*Table1[[#This Row],[Unit Cost]]</f>
        <v>555921.17000000004</v>
      </c>
      <c r="P340">
        <f>Table1[[#This Row],[Units Sold]]*Table1[[#This Row],[Unit Price]]</f>
        <v>976457.89999999991</v>
      </c>
      <c r="Q340">
        <f>Table1[[#This Row],[Revenue]]-Table1[[#This Row],[COGS]]</f>
        <v>420536.72999999986</v>
      </c>
      <c r="R340" s="5">
        <f ca="1">DATE(YEAR(TODAY()),MONTH(Table1[[#This Row],[Order Date]]),DAY(Table1[[#This Row],[Order Date]]))</f>
        <v>45884</v>
      </c>
      <c r="S340" s="6">
        <f>MONTH(Table1[[#This Row],[Ship Date]])</f>
        <v>8</v>
      </c>
    </row>
    <row r="341" spans="1:19" x14ac:dyDescent="0.3">
      <c r="A341" s="7" t="s">
        <v>19</v>
      </c>
      <c r="B341" s="7" t="s">
        <v>41</v>
      </c>
      <c r="C341" s="7" t="s">
        <v>35</v>
      </c>
      <c r="D341" s="7" t="s">
        <v>27</v>
      </c>
      <c r="E341" s="7" t="s">
        <v>48</v>
      </c>
      <c r="F341" s="8">
        <v>42262</v>
      </c>
      <c r="G341" s="7">
        <v>190135419</v>
      </c>
      <c r="H341" s="8">
        <v>42287</v>
      </c>
      <c r="I341" s="7">
        <v>4151</v>
      </c>
      <c r="J341" s="7">
        <v>47.45</v>
      </c>
      <c r="K341" s="7">
        <v>31.79</v>
      </c>
      <c r="L341" t="str">
        <f>TEXT(Table1[[#This Row],[Order Date]],"mmm")</f>
        <v>Sep</v>
      </c>
      <c r="M341" t="str">
        <f>TEXT(Table1[[#This Row],[Order Date]],"yyyy")</f>
        <v>2015</v>
      </c>
      <c r="N341" t="str">
        <f>"Q"&amp;ROUNDUP(MONTH(Table1[[#This Row],[Order Date]])/3,0)</f>
        <v>Q3</v>
      </c>
      <c r="O341">
        <f>Table1[[#This Row],[Units Sold]]*Table1[[#This Row],[Unit Cost]]</f>
        <v>131960.29</v>
      </c>
      <c r="P341">
        <f>Table1[[#This Row],[Units Sold]]*Table1[[#This Row],[Unit Price]]</f>
        <v>196964.95</v>
      </c>
      <c r="Q341">
        <f>Table1[[#This Row],[Revenue]]-Table1[[#This Row],[COGS]]</f>
        <v>65004.66</v>
      </c>
      <c r="R341" s="5">
        <f ca="1">DATE(YEAR(TODAY()),MONTH(Table1[[#This Row],[Order Date]]),DAY(Table1[[#This Row],[Order Date]]))</f>
        <v>45915</v>
      </c>
      <c r="S341" s="6">
        <f>MONTH(Table1[[#This Row],[Ship Date]])</f>
        <v>10</v>
      </c>
    </row>
    <row r="342" spans="1:19" x14ac:dyDescent="0.3">
      <c r="A342" s="3" t="s">
        <v>37</v>
      </c>
      <c r="B342" s="3" t="s">
        <v>81</v>
      </c>
      <c r="C342" s="3" t="s">
        <v>61</v>
      </c>
      <c r="D342" s="3" t="s">
        <v>27</v>
      </c>
      <c r="E342" s="3" t="s">
        <v>36</v>
      </c>
      <c r="F342" s="4">
        <v>41089</v>
      </c>
      <c r="G342" s="3">
        <v>654836928</v>
      </c>
      <c r="H342" s="4">
        <v>41125</v>
      </c>
      <c r="I342" s="3">
        <v>9654</v>
      </c>
      <c r="J342" s="3">
        <v>154.06</v>
      </c>
      <c r="K342" s="3">
        <v>90.93</v>
      </c>
      <c r="L342" t="str">
        <f>TEXT(Table1[[#This Row],[Order Date]],"mmm")</f>
        <v>Jun</v>
      </c>
      <c r="M342" t="str">
        <f>TEXT(Table1[[#This Row],[Order Date]],"yyyy")</f>
        <v>2012</v>
      </c>
      <c r="N342" t="str">
        <f>"Q"&amp;ROUNDUP(MONTH(Table1[[#This Row],[Order Date]])/3,0)</f>
        <v>Q2</v>
      </c>
      <c r="O342">
        <f>Table1[[#This Row],[Units Sold]]*Table1[[#This Row],[Unit Cost]]</f>
        <v>877838.22000000009</v>
      </c>
      <c r="P342">
        <f>Table1[[#This Row],[Units Sold]]*Table1[[#This Row],[Unit Price]]</f>
        <v>1487295.24</v>
      </c>
      <c r="Q342">
        <f>Table1[[#This Row],[Revenue]]-Table1[[#This Row],[COGS]]</f>
        <v>609457.0199999999</v>
      </c>
      <c r="R342" s="5">
        <f ca="1">DATE(YEAR(TODAY()),MONTH(Table1[[#This Row],[Order Date]]),DAY(Table1[[#This Row],[Order Date]]))</f>
        <v>45837</v>
      </c>
      <c r="S342" s="6">
        <f>MONTH(Table1[[#This Row],[Ship Date]])</f>
        <v>8</v>
      </c>
    </row>
    <row r="343" spans="1:19" x14ac:dyDescent="0.3">
      <c r="A343" s="7" t="s">
        <v>24</v>
      </c>
      <c r="B343" s="7" t="s">
        <v>157</v>
      </c>
      <c r="C343" s="7" t="s">
        <v>21</v>
      </c>
      <c r="D343" s="7" t="s">
        <v>27</v>
      </c>
      <c r="E343" s="7" t="s">
        <v>36</v>
      </c>
      <c r="F343" s="8">
        <v>40402</v>
      </c>
      <c r="G343" s="7">
        <v>435268723</v>
      </c>
      <c r="H343" s="8">
        <v>40448</v>
      </c>
      <c r="I343" s="7">
        <v>4543</v>
      </c>
      <c r="J343" s="7">
        <v>9.33</v>
      </c>
      <c r="K343" s="7">
        <v>6.92</v>
      </c>
      <c r="L343" t="str">
        <f>TEXT(Table1[[#This Row],[Order Date]],"mmm")</f>
        <v>Aug</v>
      </c>
      <c r="M343" t="str">
        <f>TEXT(Table1[[#This Row],[Order Date]],"yyyy")</f>
        <v>2010</v>
      </c>
      <c r="N343" t="str">
        <f>"Q"&amp;ROUNDUP(MONTH(Table1[[#This Row],[Order Date]])/3,0)</f>
        <v>Q3</v>
      </c>
      <c r="O343">
        <f>Table1[[#This Row],[Units Sold]]*Table1[[#This Row],[Unit Cost]]</f>
        <v>31437.56</v>
      </c>
      <c r="P343">
        <f>Table1[[#This Row],[Units Sold]]*Table1[[#This Row],[Unit Price]]</f>
        <v>42386.19</v>
      </c>
      <c r="Q343">
        <f>Table1[[#This Row],[Revenue]]-Table1[[#This Row],[COGS]]</f>
        <v>10948.630000000001</v>
      </c>
      <c r="R343" s="5">
        <f ca="1">DATE(YEAR(TODAY()),MONTH(Table1[[#This Row],[Order Date]]),DAY(Table1[[#This Row],[Order Date]]))</f>
        <v>45881</v>
      </c>
      <c r="S343" s="6">
        <f>MONTH(Table1[[#This Row],[Ship Date]])</f>
        <v>9</v>
      </c>
    </row>
    <row r="344" spans="1:19" x14ac:dyDescent="0.3">
      <c r="A344" s="3" t="s">
        <v>37</v>
      </c>
      <c r="B344" s="3" t="s">
        <v>81</v>
      </c>
      <c r="C344" s="3" t="s">
        <v>59</v>
      </c>
      <c r="D344" s="3" t="s">
        <v>27</v>
      </c>
      <c r="E344" s="3" t="s">
        <v>32</v>
      </c>
      <c r="F344" s="4">
        <v>41989</v>
      </c>
      <c r="G344" s="3">
        <v>934604632</v>
      </c>
      <c r="H344" s="4">
        <v>42036</v>
      </c>
      <c r="I344" s="3">
        <v>9135</v>
      </c>
      <c r="J344" s="3">
        <v>668.27</v>
      </c>
      <c r="K344" s="3">
        <v>502.54</v>
      </c>
      <c r="L344" t="str">
        <f>TEXT(Table1[[#This Row],[Order Date]],"mmm")</f>
        <v>Dec</v>
      </c>
      <c r="M344" t="str">
        <f>TEXT(Table1[[#This Row],[Order Date]],"yyyy")</f>
        <v>2014</v>
      </c>
      <c r="N344" t="str">
        <f>"Q"&amp;ROUNDUP(MONTH(Table1[[#This Row],[Order Date]])/3,0)</f>
        <v>Q4</v>
      </c>
      <c r="O344">
        <f>Table1[[#This Row],[Units Sold]]*Table1[[#This Row],[Unit Cost]]</f>
        <v>4590702.9000000004</v>
      </c>
      <c r="P344">
        <f>Table1[[#This Row],[Units Sold]]*Table1[[#This Row],[Unit Price]]</f>
        <v>6104646.4500000002</v>
      </c>
      <c r="Q344">
        <f>Table1[[#This Row],[Revenue]]-Table1[[#This Row],[COGS]]</f>
        <v>1513943.5499999998</v>
      </c>
      <c r="R344" s="5">
        <f ca="1">DATE(YEAR(TODAY()),MONTH(Table1[[#This Row],[Order Date]]),DAY(Table1[[#This Row],[Order Date]]))</f>
        <v>46007</v>
      </c>
      <c r="S344" s="6">
        <f>MONTH(Table1[[#This Row],[Ship Date]])</f>
        <v>2</v>
      </c>
    </row>
    <row r="345" spans="1:19" x14ac:dyDescent="0.3">
      <c r="A345" s="7" t="s">
        <v>19</v>
      </c>
      <c r="B345" s="7" t="s">
        <v>152</v>
      </c>
      <c r="C345" s="7" t="s">
        <v>61</v>
      </c>
      <c r="D345" s="7" t="s">
        <v>22</v>
      </c>
      <c r="E345" s="7" t="s">
        <v>48</v>
      </c>
      <c r="F345" s="8">
        <v>42496</v>
      </c>
      <c r="G345" s="7">
        <v>476330983</v>
      </c>
      <c r="H345" s="8">
        <v>42538</v>
      </c>
      <c r="I345" s="7">
        <v>5778</v>
      </c>
      <c r="J345" s="7">
        <v>154.06</v>
      </c>
      <c r="K345" s="7">
        <v>90.93</v>
      </c>
      <c r="L345" t="str">
        <f>TEXT(Table1[[#This Row],[Order Date]],"mmm")</f>
        <v>May</v>
      </c>
      <c r="M345" t="str">
        <f>TEXT(Table1[[#This Row],[Order Date]],"yyyy")</f>
        <v>2016</v>
      </c>
      <c r="N345" t="str">
        <f>"Q"&amp;ROUNDUP(MONTH(Table1[[#This Row],[Order Date]])/3,0)</f>
        <v>Q2</v>
      </c>
      <c r="O345">
        <f>Table1[[#This Row],[Units Sold]]*Table1[[#This Row],[Unit Cost]]</f>
        <v>525393.54</v>
      </c>
      <c r="P345">
        <f>Table1[[#This Row],[Units Sold]]*Table1[[#This Row],[Unit Price]]</f>
        <v>890158.68</v>
      </c>
      <c r="Q345">
        <f>Table1[[#This Row],[Revenue]]-Table1[[#This Row],[COGS]]</f>
        <v>364765.14</v>
      </c>
      <c r="R345" s="5">
        <f ca="1">DATE(YEAR(TODAY()),MONTH(Table1[[#This Row],[Order Date]]),DAY(Table1[[#This Row],[Order Date]]))</f>
        <v>45783</v>
      </c>
      <c r="S345" s="6">
        <f>MONTH(Table1[[#This Row],[Ship Date]])</f>
        <v>6</v>
      </c>
    </row>
    <row r="346" spans="1:19" x14ac:dyDescent="0.3">
      <c r="A346" s="3" t="s">
        <v>37</v>
      </c>
      <c r="B346" s="3" t="s">
        <v>69</v>
      </c>
      <c r="C346" s="3" t="s">
        <v>43</v>
      </c>
      <c r="D346" s="3" t="s">
        <v>22</v>
      </c>
      <c r="E346" s="3" t="s">
        <v>36</v>
      </c>
      <c r="F346" s="4">
        <v>40343</v>
      </c>
      <c r="G346" s="3">
        <v>154246604</v>
      </c>
      <c r="H346" s="4">
        <v>40367</v>
      </c>
      <c r="I346" s="3">
        <v>3853</v>
      </c>
      <c r="J346" s="3">
        <v>437.2</v>
      </c>
      <c r="K346" s="3">
        <v>263.33</v>
      </c>
      <c r="L346" t="str">
        <f>TEXT(Table1[[#This Row],[Order Date]],"mmm")</f>
        <v>Jun</v>
      </c>
      <c r="M346" t="str">
        <f>TEXT(Table1[[#This Row],[Order Date]],"yyyy")</f>
        <v>2010</v>
      </c>
      <c r="N346" t="str">
        <f>"Q"&amp;ROUNDUP(MONTH(Table1[[#This Row],[Order Date]])/3,0)</f>
        <v>Q2</v>
      </c>
      <c r="O346">
        <f>Table1[[#This Row],[Units Sold]]*Table1[[#This Row],[Unit Cost]]</f>
        <v>1014610.49</v>
      </c>
      <c r="P346">
        <f>Table1[[#This Row],[Units Sold]]*Table1[[#This Row],[Unit Price]]</f>
        <v>1684531.5999999999</v>
      </c>
      <c r="Q346">
        <f>Table1[[#This Row],[Revenue]]-Table1[[#This Row],[COGS]]</f>
        <v>669921.10999999987</v>
      </c>
      <c r="R346" s="5">
        <f ca="1">DATE(YEAR(TODAY()),MONTH(Table1[[#This Row],[Order Date]]),DAY(Table1[[#This Row],[Order Date]]))</f>
        <v>45822</v>
      </c>
      <c r="S346" s="6">
        <f>MONTH(Table1[[#This Row],[Ship Date]])</f>
        <v>7</v>
      </c>
    </row>
    <row r="347" spans="1:19" x14ac:dyDescent="0.3">
      <c r="A347" s="7" t="s">
        <v>19</v>
      </c>
      <c r="B347" s="7" t="s">
        <v>201</v>
      </c>
      <c r="C347" s="7" t="s">
        <v>59</v>
      </c>
      <c r="D347" s="7" t="s">
        <v>22</v>
      </c>
      <c r="E347" s="7" t="s">
        <v>36</v>
      </c>
      <c r="F347" s="8">
        <v>42635</v>
      </c>
      <c r="G347" s="7">
        <v>682462823</v>
      </c>
      <c r="H347" s="8">
        <v>42635</v>
      </c>
      <c r="I347" s="7">
        <v>4770</v>
      </c>
      <c r="J347" s="7">
        <v>668.27</v>
      </c>
      <c r="K347" s="7">
        <v>502.54</v>
      </c>
      <c r="L347" t="str">
        <f>TEXT(Table1[[#This Row],[Order Date]],"mmm")</f>
        <v>Sep</v>
      </c>
      <c r="M347" t="str">
        <f>TEXT(Table1[[#This Row],[Order Date]],"yyyy")</f>
        <v>2016</v>
      </c>
      <c r="N347" t="str">
        <f>"Q"&amp;ROUNDUP(MONTH(Table1[[#This Row],[Order Date]])/3,0)</f>
        <v>Q3</v>
      </c>
      <c r="O347">
        <f>Table1[[#This Row],[Units Sold]]*Table1[[#This Row],[Unit Cost]]</f>
        <v>2397115.8000000003</v>
      </c>
      <c r="P347">
        <f>Table1[[#This Row],[Units Sold]]*Table1[[#This Row],[Unit Price]]</f>
        <v>3187647.9</v>
      </c>
      <c r="Q347">
        <f>Table1[[#This Row],[Revenue]]-Table1[[#This Row],[COGS]]</f>
        <v>790532.09999999963</v>
      </c>
      <c r="R347" s="5">
        <f ca="1">DATE(YEAR(TODAY()),MONTH(Table1[[#This Row],[Order Date]]),DAY(Table1[[#This Row],[Order Date]]))</f>
        <v>45922</v>
      </c>
      <c r="S347" s="6">
        <f>MONTH(Table1[[#This Row],[Ship Date]])</f>
        <v>9</v>
      </c>
    </row>
    <row r="348" spans="1:19" x14ac:dyDescent="0.3">
      <c r="A348" s="3" t="s">
        <v>37</v>
      </c>
      <c r="B348" s="3" t="s">
        <v>202</v>
      </c>
      <c r="C348" s="3" t="s">
        <v>30</v>
      </c>
      <c r="D348" s="3" t="s">
        <v>27</v>
      </c>
      <c r="E348" s="3" t="s">
        <v>32</v>
      </c>
      <c r="F348" s="4">
        <v>41654</v>
      </c>
      <c r="G348" s="3">
        <v>145403468</v>
      </c>
      <c r="H348" s="4">
        <v>41668</v>
      </c>
      <c r="I348" s="3">
        <v>6972</v>
      </c>
      <c r="J348" s="3">
        <v>421.89</v>
      </c>
      <c r="K348" s="3">
        <v>364.69</v>
      </c>
      <c r="L348" t="str">
        <f>TEXT(Table1[[#This Row],[Order Date]],"mmm")</f>
        <v>Jan</v>
      </c>
      <c r="M348" t="str">
        <f>TEXT(Table1[[#This Row],[Order Date]],"yyyy")</f>
        <v>2014</v>
      </c>
      <c r="N348" t="str">
        <f>"Q"&amp;ROUNDUP(MONTH(Table1[[#This Row],[Order Date]])/3,0)</f>
        <v>Q1</v>
      </c>
      <c r="O348">
        <f>Table1[[#This Row],[Units Sold]]*Table1[[#This Row],[Unit Cost]]</f>
        <v>2542618.6800000002</v>
      </c>
      <c r="P348">
        <f>Table1[[#This Row],[Units Sold]]*Table1[[#This Row],[Unit Price]]</f>
        <v>2941417.08</v>
      </c>
      <c r="Q348">
        <f>Table1[[#This Row],[Revenue]]-Table1[[#This Row],[COGS]]</f>
        <v>398798.39999999991</v>
      </c>
      <c r="R348" s="5">
        <f ca="1">DATE(YEAR(TODAY()),MONTH(Table1[[#This Row],[Order Date]]),DAY(Table1[[#This Row],[Order Date]]))</f>
        <v>45672</v>
      </c>
      <c r="S348" s="6">
        <f>MONTH(Table1[[#This Row],[Ship Date]])</f>
        <v>1</v>
      </c>
    </row>
    <row r="349" spans="1:19" x14ac:dyDescent="0.3">
      <c r="A349" s="7" t="s">
        <v>19</v>
      </c>
      <c r="B349" s="7" t="s">
        <v>191</v>
      </c>
      <c r="C349" s="7" t="s">
        <v>21</v>
      </c>
      <c r="D349" s="7" t="s">
        <v>22</v>
      </c>
      <c r="E349" s="7" t="s">
        <v>36</v>
      </c>
      <c r="F349" s="8">
        <v>41132</v>
      </c>
      <c r="G349" s="7">
        <v>747804868</v>
      </c>
      <c r="H349" s="8">
        <v>41155</v>
      </c>
      <c r="I349" s="7">
        <v>933</v>
      </c>
      <c r="J349" s="7">
        <v>9.33</v>
      </c>
      <c r="K349" s="7">
        <v>6.92</v>
      </c>
      <c r="L349" t="str">
        <f>TEXT(Table1[[#This Row],[Order Date]],"mmm")</f>
        <v>Aug</v>
      </c>
      <c r="M349" t="str">
        <f>TEXT(Table1[[#This Row],[Order Date]],"yyyy")</f>
        <v>2012</v>
      </c>
      <c r="N349" t="str">
        <f>"Q"&amp;ROUNDUP(MONTH(Table1[[#This Row],[Order Date]])/3,0)</f>
        <v>Q3</v>
      </c>
      <c r="O349">
        <f>Table1[[#This Row],[Units Sold]]*Table1[[#This Row],[Unit Cost]]</f>
        <v>6456.36</v>
      </c>
      <c r="P349">
        <f>Table1[[#This Row],[Units Sold]]*Table1[[#This Row],[Unit Price]]</f>
        <v>8704.89</v>
      </c>
      <c r="Q349">
        <f>Table1[[#This Row],[Revenue]]-Table1[[#This Row],[COGS]]</f>
        <v>2248.5299999999997</v>
      </c>
      <c r="R349" s="5">
        <f ca="1">DATE(YEAR(TODAY()),MONTH(Table1[[#This Row],[Order Date]]),DAY(Table1[[#This Row],[Order Date]]))</f>
        <v>45880</v>
      </c>
      <c r="S349" s="6">
        <f>MONTH(Table1[[#This Row],[Ship Date]])</f>
        <v>9</v>
      </c>
    </row>
    <row r="350" spans="1:19" x14ac:dyDescent="0.3">
      <c r="A350" s="3" t="s">
        <v>33</v>
      </c>
      <c r="B350" s="3" t="s">
        <v>74</v>
      </c>
      <c r="C350" s="3" t="s">
        <v>61</v>
      </c>
      <c r="D350" s="3" t="s">
        <v>27</v>
      </c>
      <c r="E350" s="3" t="s">
        <v>32</v>
      </c>
      <c r="F350" s="4">
        <v>41046</v>
      </c>
      <c r="G350" s="3">
        <v>264715850</v>
      </c>
      <c r="H350" s="4">
        <v>41069</v>
      </c>
      <c r="I350" s="3">
        <v>4157</v>
      </c>
      <c r="J350" s="3">
        <v>154.06</v>
      </c>
      <c r="K350" s="3">
        <v>90.93</v>
      </c>
      <c r="L350" t="str">
        <f>TEXT(Table1[[#This Row],[Order Date]],"mmm")</f>
        <v>May</v>
      </c>
      <c r="M350" t="str">
        <f>TEXT(Table1[[#This Row],[Order Date]],"yyyy")</f>
        <v>2012</v>
      </c>
      <c r="N350" t="str">
        <f>"Q"&amp;ROUNDUP(MONTH(Table1[[#This Row],[Order Date]])/3,0)</f>
        <v>Q2</v>
      </c>
      <c r="O350">
        <f>Table1[[#This Row],[Units Sold]]*Table1[[#This Row],[Unit Cost]]</f>
        <v>377996.01</v>
      </c>
      <c r="P350">
        <f>Table1[[#This Row],[Units Sold]]*Table1[[#This Row],[Unit Price]]</f>
        <v>640427.42000000004</v>
      </c>
      <c r="Q350">
        <f>Table1[[#This Row],[Revenue]]-Table1[[#This Row],[COGS]]</f>
        <v>262431.41000000003</v>
      </c>
      <c r="R350" s="5">
        <f ca="1">DATE(YEAR(TODAY()),MONTH(Table1[[#This Row],[Order Date]]),DAY(Table1[[#This Row],[Order Date]]))</f>
        <v>45794</v>
      </c>
      <c r="S350" s="6">
        <f>MONTH(Table1[[#This Row],[Ship Date]])</f>
        <v>6</v>
      </c>
    </row>
    <row r="351" spans="1:19" x14ac:dyDescent="0.3">
      <c r="A351" s="7" t="s">
        <v>19</v>
      </c>
      <c r="B351" s="7" t="s">
        <v>203</v>
      </c>
      <c r="C351" s="7" t="s">
        <v>64</v>
      </c>
      <c r="D351" s="7" t="s">
        <v>27</v>
      </c>
      <c r="E351" s="7" t="s">
        <v>32</v>
      </c>
      <c r="F351" s="8">
        <v>41758</v>
      </c>
      <c r="G351" s="7">
        <v>591497743</v>
      </c>
      <c r="H351" s="8">
        <v>41781</v>
      </c>
      <c r="I351" s="7">
        <v>6181</v>
      </c>
      <c r="J351" s="7">
        <v>255.28</v>
      </c>
      <c r="K351" s="7">
        <v>159.41999999999999</v>
      </c>
      <c r="L351" t="str">
        <f>TEXT(Table1[[#This Row],[Order Date]],"mmm")</f>
        <v>Apr</v>
      </c>
      <c r="M351" t="str">
        <f>TEXT(Table1[[#This Row],[Order Date]],"yyyy")</f>
        <v>2014</v>
      </c>
      <c r="N351" t="str">
        <f>"Q"&amp;ROUNDUP(MONTH(Table1[[#This Row],[Order Date]])/3,0)</f>
        <v>Q2</v>
      </c>
      <c r="O351">
        <f>Table1[[#This Row],[Units Sold]]*Table1[[#This Row],[Unit Cost]]</f>
        <v>985375.0199999999</v>
      </c>
      <c r="P351">
        <f>Table1[[#This Row],[Units Sold]]*Table1[[#This Row],[Unit Price]]</f>
        <v>1577885.68</v>
      </c>
      <c r="Q351">
        <f>Table1[[#This Row],[Revenue]]-Table1[[#This Row],[COGS]]</f>
        <v>592510.66</v>
      </c>
      <c r="R351" s="5">
        <f ca="1">DATE(YEAR(TODAY()),MONTH(Table1[[#This Row],[Order Date]]),DAY(Table1[[#This Row],[Order Date]]))</f>
        <v>45776</v>
      </c>
      <c r="S351" s="6">
        <f>MONTH(Table1[[#This Row],[Ship Date]])</f>
        <v>5</v>
      </c>
    </row>
    <row r="352" spans="1:19" x14ac:dyDescent="0.3">
      <c r="A352" s="3" t="s">
        <v>37</v>
      </c>
      <c r="B352" s="3" t="s">
        <v>202</v>
      </c>
      <c r="C352" s="3" t="s">
        <v>47</v>
      </c>
      <c r="D352" s="3" t="s">
        <v>27</v>
      </c>
      <c r="E352" s="3" t="s">
        <v>48</v>
      </c>
      <c r="F352" s="4">
        <v>42637</v>
      </c>
      <c r="G352" s="3">
        <v>993824374</v>
      </c>
      <c r="H352" s="4">
        <v>42658</v>
      </c>
      <c r="I352" s="3">
        <v>3572</v>
      </c>
      <c r="J352" s="3">
        <v>152.58000000000001</v>
      </c>
      <c r="K352" s="3">
        <v>97.44</v>
      </c>
      <c r="L352" t="str">
        <f>TEXT(Table1[[#This Row],[Order Date]],"mmm")</f>
        <v>Sep</v>
      </c>
      <c r="M352" t="str">
        <f>TEXT(Table1[[#This Row],[Order Date]],"yyyy")</f>
        <v>2016</v>
      </c>
      <c r="N352" t="str">
        <f>"Q"&amp;ROUNDUP(MONTH(Table1[[#This Row],[Order Date]])/3,0)</f>
        <v>Q3</v>
      </c>
      <c r="O352">
        <f>Table1[[#This Row],[Units Sold]]*Table1[[#This Row],[Unit Cost]]</f>
        <v>348055.68</v>
      </c>
      <c r="P352">
        <f>Table1[[#This Row],[Units Sold]]*Table1[[#This Row],[Unit Price]]</f>
        <v>545015.76</v>
      </c>
      <c r="Q352">
        <f>Table1[[#This Row],[Revenue]]-Table1[[#This Row],[COGS]]</f>
        <v>196960.08000000002</v>
      </c>
      <c r="R352" s="5">
        <f ca="1">DATE(YEAR(TODAY()),MONTH(Table1[[#This Row],[Order Date]]),DAY(Table1[[#This Row],[Order Date]]))</f>
        <v>45924</v>
      </c>
      <c r="S352" s="6">
        <f>MONTH(Table1[[#This Row],[Ship Date]])</f>
        <v>10</v>
      </c>
    </row>
    <row r="353" spans="1:19" x14ac:dyDescent="0.3">
      <c r="A353" s="7" t="s">
        <v>55</v>
      </c>
      <c r="B353" s="7" t="s">
        <v>204</v>
      </c>
      <c r="C353" s="7" t="s">
        <v>59</v>
      </c>
      <c r="D353" s="7" t="s">
        <v>22</v>
      </c>
      <c r="E353" s="7" t="s">
        <v>36</v>
      </c>
      <c r="F353" s="8">
        <v>40677</v>
      </c>
      <c r="G353" s="7">
        <v>357682073</v>
      </c>
      <c r="H353" s="8">
        <v>40704</v>
      </c>
      <c r="I353" s="7">
        <v>4929</v>
      </c>
      <c r="J353" s="7">
        <v>668.27</v>
      </c>
      <c r="K353" s="7">
        <v>502.54</v>
      </c>
      <c r="L353" t="str">
        <f>TEXT(Table1[[#This Row],[Order Date]],"mmm")</f>
        <v>May</v>
      </c>
      <c r="M353" t="str">
        <f>TEXT(Table1[[#This Row],[Order Date]],"yyyy")</f>
        <v>2011</v>
      </c>
      <c r="N353" t="str">
        <f>"Q"&amp;ROUNDUP(MONTH(Table1[[#This Row],[Order Date]])/3,0)</f>
        <v>Q2</v>
      </c>
      <c r="O353">
        <f>Table1[[#This Row],[Units Sold]]*Table1[[#This Row],[Unit Cost]]</f>
        <v>2477019.66</v>
      </c>
      <c r="P353">
        <f>Table1[[#This Row],[Units Sold]]*Table1[[#This Row],[Unit Price]]</f>
        <v>3293902.83</v>
      </c>
      <c r="Q353">
        <f>Table1[[#This Row],[Revenue]]-Table1[[#This Row],[COGS]]</f>
        <v>816883.16999999993</v>
      </c>
      <c r="R353" s="5">
        <f ca="1">DATE(YEAR(TODAY()),MONTH(Table1[[#This Row],[Order Date]]),DAY(Table1[[#This Row],[Order Date]]))</f>
        <v>45791</v>
      </c>
      <c r="S353" s="6">
        <f>MONTH(Table1[[#This Row],[Ship Date]])</f>
        <v>6</v>
      </c>
    </row>
    <row r="354" spans="1:19" x14ac:dyDescent="0.3">
      <c r="A354" s="3" t="s">
        <v>24</v>
      </c>
      <c r="B354" s="3" t="s">
        <v>186</v>
      </c>
      <c r="C354" s="3" t="s">
        <v>64</v>
      </c>
      <c r="D354" s="3" t="s">
        <v>22</v>
      </c>
      <c r="E354" s="3" t="s">
        <v>32</v>
      </c>
      <c r="F354" s="4">
        <v>42938</v>
      </c>
      <c r="G354" s="3">
        <v>339369666</v>
      </c>
      <c r="H354" s="4">
        <v>42979</v>
      </c>
      <c r="I354" s="3">
        <v>5881</v>
      </c>
      <c r="J354" s="3">
        <v>255.28</v>
      </c>
      <c r="K354" s="3">
        <v>159.41999999999999</v>
      </c>
      <c r="L354" t="str">
        <f>TEXT(Table1[[#This Row],[Order Date]],"mmm")</f>
        <v>Jul</v>
      </c>
      <c r="M354" t="str">
        <f>TEXT(Table1[[#This Row],[Order Date]],"yyyy")</f>
        <v>2017</v>
      </c>
      <c r="N354" t="str">
        <f>"Q"&amp;ROUNDUP(MONTH(Table1[[#This Row],[Order Date]])/3,0)</f>
        <v>Q3</v>
      </c>
      <c r="O354">
        <f>Table1[[#This Row],[Units Sold]]*Table1[[#This Row],[Unit Cost]]</f>
        <v>937549.0199999999</v>
      </c>
      <c r="P354">
        <f>Table1[[#This Row],[Units Sold]]*Table1[[#This Row],[Unit Price]]</f>
        <v>1501301.68</v>
      </c>
      <c r="Q354">
        <f>Table1[[#This Row],[Revenue]]-Table1[[#This Row],[COGS]]</f>
        <v>563752.66</v>
      </c>
      <c r="R354" s="5">
        <f ca="1">DATE(YEAR(TODAY()),MONTH(Table1[[#This Row],[Order Date]]),DAY(Table1[[#This Row],[Order Date]]))</f>
        <v>45860</v>
      </c>
      <c r="S354" s="6">
        <f>MONTH(Table1[[#This Row],[Ship Date]])</f>
        <v>9</v>
      </c>
    </row>
    <row r="355" spans="1:19" x14ac:dyDescent="0.3">
      <c r="A355" s="7" t="s">
        <v>19</v>
      </c>
      <c r="B355" s="7" t="s">
        <v>120</v>
      </c>
      <c r="C355" s="7" t="s">
        <v>59</v>
      </c>
      <c r="D355" s="7" t="s">
        <v>27</v>
      </c>
      <c r="E355" s="7" t="s">
        <v>48</v>
      </c>
      <c r="F355" s="8">
        <v>40276</v>
      </c>
      <c r="G355" s="7">
        <v>415498483</v>
      </c>
      <c r="H355" s="8">
        <v>40299</v>
      </c>
      <c r="I355" s="7">
        <v>4089</v>
      </c>
      <c r="J355" s="7">
        <v>668.27</v>
      </c>
      <c r="K355" s="7">
        <v>502.54</v>
      </c>
      <c r="L355" t="str">
        <f>TEXT(Table1[[#This Row],[Order Date]],"mmm")</f>
        <v>Apr</v>
      </c>
      <c r="M355" t="str">
        <f>TEXT(Table1[[#This Row],[Order Date]],"yyyy")</f>
        <v>2010</v>
      </c>
      <c r="N355" t="str">
        <f>"Q"&amp;ROUNDUP(MONTH(Table1[[#This Row],[Order Date]])/3,0)</f>
        <v>Q2</v>
      </c>
      <c r="O355">
        <f>Table1[[#This Row],[Units Sold]]*Table1[[#This Row],[Unit Cost]]</f>
        <v>2054886.06</v>
      </c>
      <c r="P355">
        <f>Table1[[#This Row],[Units Sold]]*Table1[[#This Row],[Unit Price]]</f>
        <v>2732556.03</v>
      </c>
      <c r="Q355">
        <f>Table1[[#This Row],[Revenue]]-Table1[[#This Row],[COGS]]</f>
        <v>677669.96999999974</v>
      </c>
      <c r="R355" s="5">
        <f ca="1">DATE(YEAR(TODAY()),MONTH(Table1[[#This Row],[Order Date]]),DAY(Table1[[#This Row],[Order Date]]))</f>
        <v>45755</v>
      </c>
      <c r="S355" s="6">
        <f>MONTH(Table1[[#This Row],[Ship Date]])</f>
        <v>5</v>
      </c>
    </row>
    <row r="356" spans="1:19" x14ac:dyDescent="0.3">
      <c r="A356" s="3" t="s">
        <v>33</v>
      </c>
      <c r="B356" s="3" t="s">
        <v>198</v>
      </c>
      <c r="C356" s="3" t="s">
        <v>26</v>
      </c>
      <c r="D356" s="3" t="s">
        <v>22</v>
      </c>
      <c r="E356" s="3" t="s">
        <v>32</v>
      </c>
      <c r="F356" s="4">
        <v>41915</v>
      </c>
      <c r="G356" s="3">
        <v>132992351</v>
      </c>
      <c r="H356" s="4">
        <v>41941</v>
      </c>
      <c r="I356" s="3">
        <v>4247</v>
      </c>
      <c r="J356" s="3">
        <v>109.28</v>
      </c>
      <c r="K356" s="3">
        <v>35.840000000000003</v>
      </c>
      <c r="L356" t="str">
        <f>TEXT(Table1[[#This Row],[Order Date]],"mmm")</f>
        <v>Oct</v>
      </c>
      <c r="M356" t="str">
        <f>TEXT(Table1[[#This Row],[Order Date]],"yyyy")</f>
        <v>2014</v>
      </c>
      <c r="N356" t="str">
        <f>"Q"&amp;ROUNDUP(MONTH(Table1[[#This Row],[Order Date]])/3,0)</f>
        <v>Q4</v>
      </c>
      <c r="O356">
        <f>Table1[[#This Row],[Units Sold]]*Table1[[#This Row],[Unit Cost]]</f>
        <v>152212.48000000001</v>
      </c>
      <c r="P356">
        <f>Table1[[#This Row],[Units Sold]]*Table1[[#This Row],[Unit Price]]</f>
        <v>464112.16000000003</v>
      </c>
      <c r="Q356">
        <f>Table1[[#This Row],[Revenue]]-Table1[[#This Row],[COGS]]</f>
        <v>311899.68000000005</v>
      </c>
      <c r="R356" s="5">
        <f ca="1">DATE(YEAR(TODAY()),MONTH(Table1[[#This Row],[Order Date]]),DAY(Table1[[#This Row],[Order Date]]))</f>
        <v>45933</v>
      </c>
      <c r="S356" s="6">
        <f>MONTH(Table1[[#This Row],[Ship Date]])</f>
        <v>10</v>
      </c>
    </row>
    <row r="357" spans="1:19" x14ac:dyDescent="0.3">
      <c r="A357" s="7" t="s">
        <v>33</v>
      </c>
      <c r="B357" s="7" t="s">
        <v>97</v>
      </c>
      <c r="C357" s="7" t="s">
        <v>64</v>
      </c>
      <c r="D357" s="7" t="s">
        <v>22</v>
      </c>
      <c r="E357" s="7" t="s">
        <v>36</v>
      </c>
      <c r="F357" s="8">
        <v>40870</v>
      </c>
      <c r="G357" s="7">
        <v>459087598</v>
      </c>
      <c r="H357" s="8">
        <v>40882</v>
      </c>
      <c r="I357" s="7">
        <v>3077</v>
      </c>
      <c r="J357" s="7">
        <v>255.28</v>
      </c>
      <c r="K357" s="7">
        <v>159.41999999999999</v>
      </c>
      <c r="L357" t="str">
        <f>TEXT(Table1[[#This Row],[Order Date]],"mmm")</f>
        <v>Nov</v>
      </c>
      <c r="M357" t="str">
        <f>TEXT(Table1[[#This Row],[Order Date]],"yyyy")</f>
        <v>2011</v>
      </c>
      <c r="N357" t="str">
        <f>"Q"&amp;ROUNDUP(MONTH(Table1[[#This Row],[Order Date]])/3,0)</f>
        <v>Q4</v>
      </c>
      <c r="O357">
        <f>Table1[[#This Row],[Units Sold]]*Table1[[#This Row],[Unit Cost]]</f>
        <v>490535.33999999997</v>
      </c>
      <c r="P357">
        <f>Table1[[#This Row],[Units Sold]]*Table1[[#This Row],[Unit Price]]</f>
        <v>785496.56</v>
      </c>
      <c r="Q357">
        <f>Table1[[#This Row],[Revenue]]-Table1[[#This Row],[COGS]]</f>
        <v>294961.22000000009</v>
      </c>
      <c r="R357" s="5">
        <f ca="1">DATE(YEAR(TODAY()),MONTH(Table1[[#This Row],[Order Date]]),DAY(Table1[[#This Row],[Order Date]]))</f>
        <v>45984</v>
      </c>
      <c r="S357" s="6">
        <f>MONTH(Table1[[#This Row],[Ship Date]])</f>
        <v>12</v>
      </c>
    </row>
    <row r="358" spans="1:19" x14ac:dyDescent="0.3">
      <c r="A358" s="3" t="s">
        <v>37</v>
      </c>
      <c r="B358" s="3" t="s">
        <v>71</v>
      </c>
      <c r="C358" s="3" t="s">
        <v>30</v>
      </c>
      <c r="D358" s="3" t="s">
        <v>22</v>
      </c>
      <c r="E358" s="3" t="s">
        <v>48</v>
      </c>
      <c r="F358" s="4">
        <v>40227</v>
      </c>
      <c r="G358" s="3">
        <v>631333053</v>
      </c>
      <c r="H358" s="4">
        <v>40261</v>
      </c>
      <c r="I358" s="3">
        <v>4335</v>
      </c>
      <c r="J358" s="3">
        <v>421.89</v>
      </c>
      <c r="K358" s="3">
        <v>364.69</v>
      </c>
      <c r="L358" t="str">
        <f>TEXT(Table1[[#This Row],[Order Date]],"mmm")</f>
        <v>Feb</v>
      </c>
      <c r="M358" t="str">
        <f>TEXT(Table1[[#This Row],[Order Date]],"yyyy")</f>
        <v>2010</v>
      </c>
      <c r="N358" t="str">
        <f>"Q"&amp;ROUNDUP(MONTH(Table1[[#This Row],[Order Date]])/3,0)</f>
        <v>Q1</v>
      </c>
      <c r="O358">
        <f>Table1[[#This Row],[Units Sold]]*Table1[[#This Row],[Unit Cost]]</f>
        <v>1580931.15</v>
      </c>
      <c r="P358">
        <f>Table1[[#This Row],[Units Sold]]*Table1[[#This Row],[Unit Price]]</f>
        <v>1828893.15</v>
      </c>
      <c r="Q358">
        <f>Table1[[#This Row],[Revenue]]-Table1[[#This Row],[COGS]]</f>
        <v>247962</v>
      </c>
      <c r="R358" s="5">
        <f ca="1">DATE(YEAR(TODAY()),MONTH(Table1[[#This Row],[Order Date]]),DAY(Table1[[#This Row],[Order Date]]))</f>
        <v>45706</v>
      </c>
      <c r="S358" s="6">
        <f>MONTH(Table1[[#This Row],[Ship Date]])</f>
        <v>3</v>
      </c>
    </row>
    <row r="359" spans="1:19" x14ac:dyDescent="0.3">
      <c r="A359" s="7" t="s">
        <v>19</v>
      </c>
      <c r="B359" s="7" t="s">
        <v>118</v>
      </c>
      <c r="C359" s="7" t="s">
        <v>59</v>
      </c>
      <c r="D359" s="7" t="s">
        <v>22</v>
      </c>
      <c r="E359" s="7" t="s">
        <v>23</v>
      </c>
      <c r="F359" s="8">
        <v>40697</v>
      </c>
      <c r="G359" s="7">
        <v>407590043</v>
      </c>
      <c r="H359" s="8">
        <v>40704</v>
      </c>
      <c r="I359" s="7">
        <v>3806</v>
      </c>
      <c r="J359" s="7">
        <v>668.27</v>
      </c>
      <c r="K359" s="7">
        <v>502.54</v>
      </c>
      <c r="L359" t="str">
        <f>TEXT(Table1[[#This Row],[Order Date]],"mmm")</f>
        <v>Jun</v>
      </c>
      <c r="M359" t="str">
        <f>TEXT(Table1[[#This Row],[Order Date]],"yyyy")</f>
        <v>2011</v>
      </c>
      <c r="N359" t="str">
        <f>"Q"&amp;ROUNDUP(MONTH(Table1[[#This Row],[Order Date]])/3,0)</f>
        <v>Q2</v>
      </c>
      <c r="O359">
        <f>Table1[[#This Row],[Units Sold]]*Table1[[#This Row],[Unit Cost]]</f>
        <v>1912667.24</v>
      </c>
      <c r="P359">
        <f>Table1[[#This Row],[Units Sold]]*Table1[[#This Row],[Unit Price]]</f>
        <v>2543435.62</v>
      </c>
      <c r="Q359">
        <f>Table1[[#This Row],[Revenue]]-Table1[[#This Row],[COGS]]</f>
        <v>630768.38000000012</v>
      </c>
      <c r="R359" s="5">
        <f ca="1">DATE(YEAR(TODAY()),MONTH(Table1[[#This Row],[Order Date]]),DAY(Table1[[#This Row],[Order Date]]))</f>
        <v>45811</v>
      </c>
      <c r="S359" s="6">
        <f>MONTH(Table1[[#This Row],[Ship Date]])</f>
        <v>6</v>
      </c>
    </row>
    <row r="360" spans="1:19" x14ac:dyDescent="0.3">
      <c r="A360" s="3" t="s">
        <v>33</v>
      </c>
      <c r="B360" s="3" t="s">
        <v>116</v>
      </c>
      <c r="C360" s="3" t="s">
        <v>30</v>
      </c>
      <c r="D360" s="3" t="s">
        <v>22</v>
      </c>
      <c r="E360" s="3" t="s">
        <v>32</v>
      </c>
      <c r="F360" s="4">
        <v>41992</v>
      </c>
      <c r="G360" s="3">
        <v>516032397</v>
      </c>
      <c r="H360" s="4">
        <v>42027</v>
      </c>
      <c r="I360" s="3">
        <v>4309</v>
      </c>
      <c r="J360" s="3">
        <v>421.89</v>
      </c>
      <c r="K360" s="3">
        <v>364.69</v>
      </c>
      <c r="L360" t="str">
        <f>TEXT(Table1[[#This Row],[Order Date]],"mmm")</f>
        <v>Dec</v>
      </c>
      <c r="M360" t="str">
        <f>TEXT(Table1[[#This Row],[Order Date]],"yyyy")</f>
        <v>2014</v>
      </c>
      <c r="N360" t="str">
        <f>"Q"&amp;ROUNDUP(MONTH(Table1[[#This Row],[Order Date]])/3,0)</f>
        <v>Q4</v>
      </c>
      <c r="O360">
        <f>Table1[[#This Row],[Units Sold]]*Table1[[#This Row],[Unit Cost]]</f>
        <v>1571449.21</v>
      </c>
      <c r="P360">
        <f>Table1[[#This Row],[Units Sold]]*Table1[[#This Row],[Unit Price]]</f>
        <v>1817924.01</v>
      </c>
      <c r="Q360">
        <f>Table1[[#This Row],[Revenue]]-Table1[[#This Row],[COGS]]</f>
        <v>246474.80000000005</v>
      </c>
      <c r="R360" s="5">
        <f ca="1">DATE(YEAR(TODAY()),MONTH(Table1[[#This Row],[Order Date]]),DAY(Table1[[#This Row],[Order Date]]))</f>
        <v>46010</v>
      </c>
      <c r="S360" s="6">
        <f>MONTH(Table1[[#This Row],[Ship Date]])</f>
        <v>1</v>
      </c>
    </row>
    <row r="361" spans="1:19" x14ac:dyDescent="0.3">
      <c r="A361" s="7" t="s">
        <v>55</v>
      </c>
      <c r="B361" s="7" t="s">
        <v>204</v>
      </c>
      <c r="C361" s="7" t="s">
        <v>42</v>
      </c>
      <c r="D361" s="7" t="s">
        <v>22</v>
      </c>
      <c r="E361" s="7" t="s">
        <v>36</v>
      </c>
      <c r="F361" s="8">
        <v>41453</v>
      </c>
      <c r="G361" s="7">
        <v>405146443</v>
      </c>
      <c r="H361" s="8">
        <v>41488</v>
      </c>
      <c r="I361" s="7">
        <v>691</v>
      </c>
      <c r="J361" s="7">
        <v>651.21</v>
      </c>
      <c r="K361" s="7">
        <v>524.96</v>
      </c>
      <c r="L361" t="str">
        <f>TEXT(Table1[[#This Row],[Order Date]],"mmm")</f>
        <v>Jun</v>
      </c>
      <c r="M361" t="str">
        <f>TEXT(Table1[[#This Row],[Order Date]],"yyyy")</f>
        <v>2013</v>
      </c>
      <c r="N361" t="str">
        <f>"Q"&amp;ROUNDUP(MONTH(Table1[[#This Row],[Order Date]])/3,0)</f>
        <v>Q2</v>
      </c>
      <c r="O361">
        <f>Table1[[#This Row],[Units Sold]]*Table1[[#This Row],[Unit Cost]]</f>
        <v>362747.36000000004</v>
      </c>
      <c r="P361">
        <f>Table1[[#This Row],[Units Sold]]*Table1[[#This Row],[Unit Price]]</f>
        <v>449986.11000000004</v>
      </c>
      <c r="Q361">
        <f>Table1[[#This Row],[Revenue]]-Table1[[#This Row],[COGS]]</f>
        <v>87238.75</v>
      </c>
      <c r="R361" s="5">
        <f ca="1">DATE(YEAR(TODAY()),MONTH(Table1[[#This Row],[Order Date]]),DAY(Table1[[#This Row],[Order Date]]))</f>
        <v>45836</v>
      </c>
      <c r="S361" s="6">
        <f>MONTH(Table1[[#This Row],[Ship Date]])</f>
        <v>8</v>
      </c>
    </row>
    <row r="362" spans="1:19" x14ac:dyDescent="0.3">
      <c r="A362" s="3" t="s">
        <v>33</v>
      </c>
      <c r="B362" s="3" t="s">
        <v>194</v>
      </c>
      <c r="C362" s="3" t="s">
        <v>35</v>
      </c>
      <c r="D362" s="3" t="s">
        <v>27</v>
      </c>
      <c r="E362" s="3" t="s">
        <v>23</v>
      </c>
      <c r="F362" s="4">
        <v>40954</v>
      </c>
      <c r="G362" s="3">
        <v>493731009</v>
      </c>
      <c r="H362" s="4">
        <v>40965</v>
      </c>
      <c r="I362" s="3">
        <v>4832</v>
      </c>
      <c r="J362" s="3">
        <v>47.45</v>
      </c>
      <c r="K362" s="3">
        <v>31.79</v>
      </c>
      <c r="L362" t="str">
        <f>TEXT(Table1[[#This Row],[Order Date]],"mmm")</f>
        <v>Feb</v>
      </c>
      <c r="M362" t="str">
        <f>TEXT(Table1[[#This Row],[Order Date]],"yyyy")</f>
        <v>2012</v>
      </c>
      <c r="N362" t="str">
        <f>"Q"&amp;ROUNDUP(MONTH(Table1[[#This Row],[Order Date]])/3,0)</f>
        <v>Q1</v>
      </c>
      <c r="O362">
        <f>Table1[[#This Row],[Units Sold]]*Table1[[#This Row],[Unit Cost]]</f>
        <v>153609.28</v>
      </c>
      <c r="P362">
        <f>Table1[[#This Row],[Units Sold]]*Table1[[#This Row],[Unit Price]]</f>
        <v>229278.40000000002</v>
      </c>
      <c r="Q362">
        <f>Table1[[#This Row],[Revenue]]-Table1[[#This Row],[COGS]]</f>
        <v>75669.120000000024</v>
      </c>
      <c r="R362" s="5">
        <f ca="1">DATE(YEAR(TODAY()),MONTH(Table1[[#This Row],[Order Date]]),DAY(Table1[[#This Row],[Order Date]]))</f>
        <v>45703</v>
      </c>
      <c r="S362" s="6">
        <f>MONTH(Table1[[#This Row],[Ship Date]])</f>
        <v>2</v>
      </c>
    </row>
    <row r="363" spans="1:19" x14ac:dyDescent="0.3">
      <c r="A363" s="7" t="s">
        <v>33</v>
      </c>
      <c r="B363" s="7" t="s">
        <v>102</v>
      </c>
      <c r="C363" s="7" t="s">
        <v>42</v>
      </c>
      <c r="D363" s="7" t="s">
        <v>22</v>
      </c>
      <c r="E363" s="7" t="s">
        <v>23</v>
      </c>
      <c r="F363" s="8">
        <v>42760</v>
      </c>
      <c r="G363" s="7">
        <v>820897424</v>
      </c>
      <c r="H363" s="8">
        <v>42794</v>
      </c>
      <c r="I363" s="7">
        <v>645</v>
      </c>
      <c r="J363" s="7">
        <v>651.21</v>
      </c>
      <c r="K363" s="7">
        <v>524.96</v>
      </c>
      <c r="L363" t="str">
        <f>TEXT(Table1[[#This Row],[Order Date]],"mmm")</f>
        <v>Jan</v>
      </c>
      <c r="M363" t="str">
        <f>TEXT(Table1[[#This Row],[Order Date]],"yyyy")</f>
        <v>2017</v>
      </c>
      <c r="N363" t="str">
        <f>"Q"&amp;ROUNDUP(MONTH(Table1[[#This Row],[Order Date]])/3,0)</f>
        <v>Q1</v>
      </c>
      <c r="O363">
        <f>Table1[[#This Row],[Units Sold]]*Table1[[#This Row],[Unit Cost]]</f>
        <v>338599.2</v>
      </c>
      <c r="P363">
        <f>Table1[[#This Row],[Units Sold]]*Table1[[#This Row],[Unit Price]]</f>
        <v>420030.45</v>
      </c>
      <c r="Q363">
        <f>Table1[[#This Row],[Revenue]]-Table1[[#This Row],[COGS]]</f>
        <v>81431.25</v>
      </c>
      <c r="R363" s="5">
        <f ca="1">DATE(YEAR(TODAY()),MONTH(Table1[[#This Row],[Order Date]]),DAY(Table1[[#This Row],[Order Date]]))</f>
        <v>45682</v>
      </c>
      <c r="S363" s="6">
        <f>MONTH(Table1[[#This Row],[Ship Date]])</f>
        <v>2</v>
      </c>
    </row>
    <row r="364" spans="1:19" x14ac:dyDescent="0.3">
      <c r="A364" s="3" t="s">
        <v>55</v>
      </c>
      <c r="B364" s="3" t="s">
        <v>92</v>
      </c>
      <c r="C364" s="3" t="s">
        <v>42</v>
      </c>
      <c r="D364" s="3" t="s">
        <v>22</v>
      </c>
      <c r="E364" s="3" t="s">
        <v>36</v>
      </c>
      <c r="F364" s="4">
        <v>42611</v>
      </c>
      <c r="G364" s="3">
        <v>596069514</v>
      </c>
      <c r="H364" s="4">
        <v>42619</v>
      </c>
      <c r="I364" s="3">
        <v>9070</v>
      </c>
      <c r="J364" s="3">
        <v>651.21</v>
      </c>
      <c r="K364" s="3">
        <v>524.96</v>
      </c>
      <c r="L364" t="str">
        <f>TEXT(Table1[[#This Row],[Order Date]],"mmm")</f>
        <v>Aug</v>
      </c>
      <c r="M364" t="str">
        <f>TEXT(Table1[[#This Row],[Order Date]],"yyyy")</f>
        <v>2016</v>
      </c>
      <c r="N364" t="str">
        <f>"Q"&amp;ROUNDUP(MONTH(Table1[[#This Row],[Order Date]])/3,0)</f>
        <v>Q3</v>
      </c>
      <c r="O364">
        <f>Table1[[#This Row],[Units Sold]]*Table1[[#This Row],[Unit Cost]]</f>
        <v>4761387.2</v>
      </c>
      <c r="P364">
        <f>Table1[[#This Row],[Units Sold]]*Table1[[#This Row],[Unit Price]]</f>
        <v>5906474.7000000002</v>
      </c>
      <c r="Q364">
        <f>Table1[[#This Row],[Revenue]]-Table1[[#This Row],[COGS]]</f>
        <v>1145087.5</v>
      </c>
      <c r="R364" s="5">
        <f ca="1">DATE(YEAR(TODAY()),MONTH(Table1[[#This Row],[Order Date]]),DAY(Table1[[#This Row],[Order Date]]))</f>
        <v>45898</v>
      </c>
      <c r="S364" s="6">
        <f>MONTH(Table1[[#This Row],[Ship Date]])</f>
        <v>9</v>
      </c>
    </row>
    <row r="365" spans="1:19" x14ac:dyDescent="0.3">
      <c r="A365" s="7" t="s">
        <v>55</v>
      </c>
      <c r="B365" s="7" t="s">
        <v>140</v>
      </c>
      <c r="C365" s="7" t="s">
        <v>64</v>
      </c>
      <c r="D365" s="7" t="s">
        <v>27</v>
      </c>
      <c r="E365" s="7" t="s">
        <v>36</v>
      </c>
      <c r="F365" s="8">
        <v>42166</v>
      </c>
      <c r="G365" s="7">
        <v>448983609</v>
      </c>
      <c r="H365" s="8">
        <v>42170</v>
      </c>
      <c r="I365" s="7">
        <v>3082</v>
      </c>
      <c r="J365" s="7">
        <v>255.28</v>
      </c>
      <c r="K365" s="7">
        <v>159.41999999999999</v>
      </c>
      <c r="L365" t="str">
        <f>TEXT(Table1[[#This Row],[Order Date]],"mmm")</f>
        <v>Jun</v>
      </c>
      <c r="M365" t="str">
        <f>TEXT(Table1[[#This Row],[Order Date]],"yyyy")</f>
        <v>2015</v>
      </c>
      <c r="N365" t="str">
        <f>"Q"&amp;ROUNDUP(MONTH(Table1[[#This Row],[Order Date]])/3,0)</f>
        <v>Q2</v>
      </c>
      <c r="O365">
        <f>Table1[[#This Row],[Units Sold]]*Table1[[#This Row],[Unit Cost]]</f>
        <v>491332.43999999994</v>
      </c>
      <c r="P365">
        <f>Table1[[#This Row],[Units Sold]]*Table1[[#This Row],[Unit Price]]</f>
        <v>786772.96</v>
      </c>
      <c r="Q365">
        <f>Table1[[#This Row],[Revenue]]-Table1[[#This Row],[COGS]]</f>
        <v>295440.52</v>
      </c>
      <c r="R365" s="5">
        <f ca="1">DATE(YEAR(TODAY()),MONTH(Table1[[#This Row],[Order Date]]),DAY(Table1[[#This Row],[Order Date]]))</f>
        <v>45819</v>
      </c>
      <c r="S365" s="6">
        <f>MONTH(Table1[[#This Row],[Ship Date]])</f>
        <v>6</v>
      </c>
    </row>
    <row r="366" spans="1:19" x14ac:dyDescent="0.3">
      <c r="A366" s="3" t="s">
        <v>33</v>
      </c>
      <c r="B366" s="3" t="s">
        <v>106</v>
      </c>
      <c r="C366" s="3" t="s">
        <v>50</v>
      </c>
      <c r="D366" s="3" t="s">
        <v>27</v>
      </c>
      <c r="E366" s="3" t="s">
        <v>23</v>
      </c>
      <c r="F366" s="4">
        <v>42091</v>
      </c>
      <c r="G366" s="3">
        <v>179688537</v>
      </c>
      <c r="H366" s="4">
        <v>42122</v>
      </c>
      <c r="I366" s="3">
        <v>2686</v>
      </c>
      <c r="J366" s="3">
        <v>81.73</v>
      </c>
      <c r="K366" s="3">
        <v>56.67</v>
      </c>
      <c r="L366" t="str">
        <f>TEXT(Table1[[#This Row],[Order Date]],"mmm")</f>
        <v>Mar</v>
      </c>
      <c r="M366" t="str">
        <f>TEXT(Table1[[#This Row],[Order Date]],"yyyy")</f>
        <v>2015</v>
      </c>
      <c r="N366" t="str">
        <f>"Q"&amp;ROUNDUP(MONTH(Table1[[#This Row],[Order Date]])/3,0)</f>
        <v>Q1</v>
      </c>
      <c r="O366">
        <f>Table1[[#This Row],[Units Sold]]*Table1[[#This Row],[Unit Cost]]</f>
        <v>152215.62</v>
      </c>
      <c r="P366">
        <f>Table1[[#This Row],[Units Sold]]*Table1[[#This Row],[Unit Price]]</f>
        <v>219526.78</v>
      </c>
      <c r="Q366">
        <f>Table1[[#This Row],[Revenue]]-Table1[[#This Row],[COGS]]</f>
        <v>67311.16</v>
      </c>
      <c r="R366" s="5">
        <f ca="1">DATE(YEAR(TODAY()),MONTH(Table1[[#This Row],[Order Date]]),DAY(Table1[[#This Row],[Order Date]]))</f>
        <v>45744</v>
      </c>
      <c r="S366" s="6">
        <f>MONTH(Table1[[#This Row],[Ship Date]])</f>
        <v>4</v>
      </c>
    </row>
    <row r="367" spans="1:19" x14ac:dyDescent="0.3">
      <c r="A367" s="7" t="s">
        <v>24</v>
      </c>
      <c r="B367" s="7" t="s">
        <v>144</v>
      </c>
      <c r="C367" s="7" t="s">
        <v>64</v>
      </c>
      <c r="D367" s="7" t="s">
        <v>22</v>
      </c>
      <c r="E367" s="7" t="s">
        <v>32</v>
      </c>
      <c r="F367" s="8">
        <v>40675</v>
      </c>
      <c r="G367" s="7">
        <v>108545625</v>
      </c>
      <c r="H367" s="8">
        <v>40685</v>
      </c>
      <c r="I367" s="7">
        <v>9917</v>
      </c>
      <c r="J367" s="7">
        <v>255.28</v>
      </c>
      <c r="K367" s="7">
        <v>159.41999999999999</v>
      </c>
      <c r="L367" t="str">
        <f>TEXT(Table1[[#This Row],[Order Date]],"mmm")</f>
        <v>May</v>
      </c>
      <c r="M367" t="str">
        <f>TEXT(Table1[[#This Row],[Order Date]],"yyyy")</f>
        <v>2011</v>
      </c>
      <c r="N367" t="str">
        <f>"Q"&amp;ROUNDUP(MONTH(Table1[[#This Row],[Order Date]])/3,0)</f>
        <v>Q2</v>
      </c>
      <c r="O367">
        <f>Table1[[#This Row],[Units Sold]]*Table1[[#This Row],[Unit Cost]]</f>
        <v>1580968.14</v>
      </c>
      <c r="P367">
        <f>Table1[[#This Row],[Units Sold]]*Table1[[#This Row],[Unit Price]]</f>
        <v>2531611.7600000002</v>
      </c>
      <c r="Q367">
        <f>Table1[[#This Row],[Revenue]]-Table1[[#This Row],[COGS]]</f>
        <v>950643.62000000034</v>
      </c>
      <c r="R367" s="5">
        <f ca="1">DATE(YEAR(TODAY()),MONTH(Table1[[#This Row],[Order Date]]),DAY(Table1[[#This Row],[Order Date]]))</f>
        <v>45789</v>
      </c>
      <c r="S367" s="6">
        <f>MONTH(Table1[[#This Row],[Ship Date]])</f>
        <v>5</v>
      </c>
    </row>
    <row r="368" spans="1:19" x14ac:dyDescent="0.3">
      <c r="A368" s="3" t="s">
        <v>24</v>
      </c>
      <c r="B368" s="3" t="s">
        <v>164</v>
      </c>
      <c r="C368" s="3" t="s">
        <v>50</v>
      </c>
      <c r="D368" s="3" t="s">
        <v>27</v>
      </c>
      <c r="E368" s="3" t="s">
        <v>32</v>
      </c>
      <c r="F368" s="4">
        <v>40745</v>
      </c>
      <c r="G368" s="3">
        <v>626228702</v>
      </c>
      <c r="H368" s="4">
        <v>40746</v>
      </c>
      <c r="I368" s="3">
        <v>3844</v>
      </c>
      <c r="J368" s="3">
        <v>81.73</v>
      </c>
      <c r="K368" s="3">
        <v>56.67</v>
      </c>
      <c r="L368" t="str">
        <f>TEXT(Table1[[#This Row],[Order Date]],"mmm")</f>
        <v>Jul</v>
      </c>
      <c r="M368" t="str">
        <f>TEXT(Table1[[#This Row],[Order Date]],"yyyy")</f>
        <v>2011</v>
      </c>
      <c r="N368" t="str">
        <f>"Q"&amp;ROUNDUP(MONTH(Table1[[#This Row],[Order Date]])/3,0)</f>
        <v>Q3</v>
      </c>
      <c r="O368">
        <f>Table1[[#This Row],[Units Sold]]*Table1[[#This Row],[Unit Cost]]</f>
        <v>217839.48</v>
      </c>
      <c r="P368">
        <f>Table1[[#This Row],[Units Sold]]*Table1[[#This Row],[Unit Price]]</f>
        <v>314170.12</v>
      </c>
      <c r="Q368">
        <f>Table1[[#This Row],[Revenue]]-Table1[[#This Row],[COGS]]</f>
        <v>96330.639999999985</v>
      </c>
      <c r="R368" s="5">
        <f ca="1">DATE(YEAR(TODAY()),MONTH(Table1[[#This Row],[Order Date]]),DAY(Table1[[#This Row],[Order Date]]))</f>
        <v>45859</v>
      </c>
      <c r="S368" s="6">
        <f>MONTH(Table1[[#This Row],[Ship Date]])</f>
        <v>7</v>
      </c>
    </row>
    <row r="369" spans="1:19" x14ac:dyDescent="0.3">
      <c r="A369" s="7" t="s">
        <v>28</v>
      </c>
      <c r="B369" s="7" t="s">
        <v>133</v>
      </c>
      <c r="C369" s="7" t="s">
        <v>43</v>
      </c>
      <c r="D369" s="7" t="s">
        <v>27</v>
      </c>
      <c r="E369" s="7" t="s">
        <v>48</v>
      </c>
      <c r="F369" s="8">
        <v>42750</v>
      </c>
      <c r="G369" s="7">
        <v>843724095</v>
      </c>
      <c r="H369" s="8">
        <v>42778</v>
      </c>
      <c r="I369" s="7">
        <v>5564</v>
      </c>
      <c r="J369" s="7">
        <v>437.2</v>
      </c>
      <c r="K369" s="7">
        <v>263.33</v>
      </c>
      <c r="L369" t="str">
        <f>TEXT(Table1[[#This Row],[Order Date]],"mmm")</f>
        <v>Jan</v>
      </c>
      <c r="M369" t="str">
        <f>TEXT(Table1[[#This Row],[Order Date]],"yyyy")</f>
        <v>2017</v>
      </c>
      <c r="N369" t="str">
        <f>"Q"&amp;ROUNDUP(MONTH(Table1[[#This Row],[Order Date]])/3,0)</f>
        <v>Q1</v>
      </c>
      <c r="O369">
        <f>Table1[[#This Row],[Units Sold]]*Table1[[#This Row],[Unit Cost]]</f>
        <v>1465168.1199999999</v>
      </c>
      <c r="P369">
        <f>Table1[[#This Row],[Units Sold]]*Table1[[#This Row],[Unit Price]]</f>
        <v>2432580.7999999998</v>
      </c>
      <c r="Q369">
        <f>Table1[[#This Row],[Revenue]]-Table1[[#This Row],[COGS]]</f>
        <v>967412.67999999993</v>
      </c>
      <c r="R369" s="5">
        <f ca="1">DATE(YEAR(TODAY()),MONTH(Table1[[#This Row],[Order Date]]),DAY(Table1[[#This Row],[Order Date]]))</f>
        <v>45672</v>
      </c>
      <c r="S369" s="6">
        <f>MONTH(Table1[[#This Row],[Ship Date]])</f>
        <v>2</v>
      </c>
    </row>
    <row r="370" spans="1:19" x14ac:dyDescent="0.3">
      <c r="A370" s="3" t="s">
        <v>19</v>
      </c>
      <c r="B370" s="3" t="s">
        <v>196</v>
      </c>
      <c r="C370" s="3" t="s">
        <v>50</v>
      </c>
      <c r="D370" s="3" t="s">
        <v>22</v>
      </c>
      <c r="E370" s="3" t="s">
        <v>32</v>
      </c>
      <c r="F370" s="4">
        <v>40615</v>
      </c>
      <c r="G370" s="3">
        <v>842330634</v>
      </c>
      <c r="H370" s="4">
        <v>40615</v>
      </c>
      <c r="I370" s="3">
        <v>3208</v>
      </c>
      <c r="J370" s="3">
        <v>81.73</v>
      </c>
      <c r="K370" s="3">
        <v>56.67</v>
      </c>
      <c r="L370" t="str">
        <f>TEXT(Table1[[#This Row],[Order Date]],"mmm")</f>
        <v>Mar</v>
      </c>
      <c r="M370" t="str">
        <f>TEXT(Table1[[#This Row],[Order Date]],"yyyy")</f>
        <v>2011</v>
      </c>
      <c r="N370" t="str">
        <f>"Q"&amp;ROUNDUP(MONTH(Table1[[#This Row],[Order Date]])/3,0)</f>
        <v>Q1</v>
      </c>
      <c r="O370">
        <f>Table1[[#This Row],[Units Sold]]*Table1[[#This Row],[Unit Cost]]</f>
        <v>181797.36000000002</v>
      </c>
      <c r="P370">
        <f>Table1[[#This Row],[Units Sold]]*Table1[[#This Row],[Unit Price]]</f>
        <v>262189.84000000003</v>
      </c>
      <c r="Q370">
        <f>Table1[[#This Row],[Revenue]]-Table1[[#This Row],[COGS]]</f>
        <v>80392.48000000001</v>
      </c>
      <c r="R370" s="5">
        <f ca="1">DATE(YEAR(TODAY()),MONTH(Table1[[#This Row],[Order Date]]),DAY(Table1[[#This Row],[Order Date]]))</f>
        <v>45729</v>
      </c>
      <c r="S370" s="6">
        <f>MONTH(Table1[[#This Row],[Ship Date]])</f>
        <v>3</v>
      </c>
    </row>
    <row r="371" spans="1:19" x14ac:dyDescent="0.3">
      <c r="A371" s="7" t="s">
        <v>33</v>
      </c>
      <c r="B371" s="7" t="s">
        <v>205</v>
      </c>
      <c r="C371" s="7" t="s">
        <v>26</v>
      </c>
      <c r="D371" s="7" t="s">
        <v>22</v>
      </c>
      <c r="E371" s="7" t="s">
        <v>32</v>
      </c>
      <c r="F371" s="8">
        <v>42481</v>
      </c>
      <c r="G371" s="7">
        <v>323659646</v>
      </c>
      <c r="H371" s="8">
        <v>42526</v>
      </c>
      <c r="I371" s="7">
        <v>6937</v>
      </c>
      <c r="J371" s="7">
        <v>109.28</v>
      </c>
      <c r="K371" s="7">
        <v>35.840000000000003</v>
      </c>
      <c r="L371" t="str">
        <f>TEXT(Table1[[#This Row],[Order Date]],"mmm")</f>
        <v>Apr</v>
      </c>
      <c r="M371" t="str">
        <f>TEXT(Table1[[#This Row],[Order Date]],"yyyy")</f>
        <v>2016</v>
      </c>
      <c r="N371" t="str">
        <f>"Q"&amp;ROUNDUP(MONTH(Table1[[#This Row],[Order Date]])/3,0)</f>
        <v>Q2</v>
      </c>
      <c r="O371">
        <f>Table1[[#This Row],[Units Sold]]*Table1[[#This Row],[Unit Cost]]</f>
        <v>248622.08000000002</v>
      </c>
      <c r="P371">
        <f>Table1[[#This Row],[Units Sold]]*Table1[[#This Row],[Unit Price]]</f>
        <v>758075.36</v>
      </c>
      <c r="Q371">
        <f>Table1[[#This Row],[Revenue]]-Table1[[#This Row],[COGS]]</f>
        <v>509453.27999999997</v>
      </c>
      <c r="R371" s="5">
        <f ca="1">DATE(YEAR(TODAY()),MONTH(Table1[[#This Row],[Order Date]]),DAY(Table1[[#This Row],[Order Date]]))</f>
        <v>45768</v>
      </c>
      <c r="S371" s="6">
        <f>MONTH(Table1[[#This Row],[Ship Date]])</f>
        <v>6</v>
      </c>
    </row>
    <row r="372" spans="1:19" x14ac:dyDescent="0.3">
      <c r="A372" s="3" t="s">
        <v>19</v>
      </c>
      <c r="B372" s="3" t="s">
        <v>41</v>
      </c>
      <c r="C372" s="3" t="s">
        <v>61</v>
      </c>
      <c r="D372" s="3" t="s">
        <v>22</v>
      </c>
      <c r="E372" s="3" t="s">
        <v>32</v>
      </c>
      <c r="F372" s="4">
        <v>41667</v>
      </c>
      <c r="G372" s="3">
        <v>859634959</v>
      </c>
      <c r="H372" s="4">
        <v>41691</v>
      </c>
      <c r="I372" s="3">
        <v>3942</v>
      </c>
      <c r="J372" s="3">
        <v>154.06</v>
      </c>
      <c r="K372" s="3">
        <v>90.93</v>
      </c>
      <c r="L372" t="str">
        <f>TEXT(Table1[[#This Row],[Order Date]],"mmm")</f>
        <v>Jan</v>
      </c>
      <c r="M372" t="str">
        <f>TEXT(Table1[[#This Row],[Order Date]],"yyyy")</f>
        <v>2014</v>
      </c>
      <c r="N372" t="str">
        <f>"Q"&amp;ROUNDUP(MONTH(Table1[[#This Row],[Order Date]])/3,0)</f>
        <v>Q1</v>
      </c>
      <c r="O372">
        <f>Table1[[#This Row],[Units Sold]]*Table1[[#This Row],[Unit Cost]]</f>
        <v>358446.06000000006</v>
      </c>
      <c r="P372">
        <f>Table1[[#This Row],[Units Sold]]*Table1[[#This Row],[Unit Price]]</f>
        <v>607304.52</v>
      </c>
      <c r="Q372">
        <f>Table1[[#This Row],[Revenue]]-Table1[[#This Row],[COGS]]</f>
        <v>248858.45999999996</v>
      </c>
      <c r="R372" s="5">
        <f ca="1">DATE(YEAR(TODAY()),MONTH(Table1[[#This Row],[Order Date]]),DAY(Table1[[#This Row],[Order Date]]))</f>
        <v>45685</v>
      </c>
      <c r="S372" s="6">
        <f>MONTH(Table1[[#This Row],[Ship Date]])</f>
        <v>2</v>
      </c>
    </row>
    <row r="373" spans="1:19" x14ac:dyDescent="0.3">
      <c r="A373" s="7" t="s">
        <v>19</v>
      </c>
      <c r="B373" s="7" t="s">
        <v>85</v>
      </c>
      <c r="C373" s="7" t="s">
        <v>64</v>
      </c>
      <c r="D373" s="7" t="s">
        <v>22</v>
      </c>
      <c r="E373" s="7" t="s">
        <v>32</v>
      </c>
      <c r="F373" s="8">
        <v>40180</v>
      </c>
      <c r="G373" s="7">
        <v>942492902</v>
      </c>
      <c r="H373" s="8">
        <v>40193</v>
      </c>
      <c r="I373" s="7">
        <v>3449</v>
      </c>
      <c r="J373" s="7">
        <v>255.28</v>
      </c>
      <c r="K373" s="7">
        <v>159.41999999999999</v>
      </c>
      <c r="L373" t="str">
        <f>TEXT(Table1[[#This Row],[Order Date]],"mmm")</f>
        <v>Jan</v>
      </c>
      <c r="M373" t="str">
        <f>TEXT(Table1[[#This Row],[Order Date]],"yyyy")</f>
        <v>2010</v>
      </c>
      <c r="N373" t="str">
        <f>"Q"&amp;ROUNDUP(MONTH(Table1[[#This Row],[Order Date]])/3,0)</f>
        <v>Q1</v>
      </c>
      <c r="O373">
        <f>Table1[[#This Row],[Units Sold]]*Table1[[#This Row],[Unit Cost]]</f>
        <v>549839.57999999996</v>
      </c>
      <c r="P373">
        <f>Table1[[#This Row],[Units Sold]]*Table1[[#This Row],[Unit Price]]</f>
        <v>880460.72</v>
      </c>
      <c r="Q373">
        <f>Table1[[#This Row],[Revenue]]-Table1[[#This Row],[COGS]]</f>
        <v>330621.14</v>
      </c>
      <c r="R373" s="5">
        <f ca="1">DATE(YEAR(TODAY()),MONTH(Table1[[#This Row],[Order Date]]),DAY(Table1[[#This Row],[Order Date]]))</f>
        <v>45659</v>
      </c>
      <c r="S373" s="6">
        <f>MONTH(Table1[[#This Row],[Ship Date]])</f>
        <v>1</v>
      </c>
    </row>
    <row r="374" spans="1:19" x14ac:dyDescent="0.3">
      <c r="A374" s="3" t="s">
        <v>55</v>
      </c>
      <c r="B374" s="3" t="s">
        <v>57</v>
      </c>
      <c r="C374" s="3" t="s">
        <v>61</v>
      </c>
      <c r="D374" s="3" t="s">
        <v>22</v>
      </c>
      <c r="E374" s="3" t="s">
        <v>48</v>
      </c>
      <c r="F374" s="4">
        <v>41797</v>
      </c>
      <c r="G374" s="3">
        <v>934782302</v>
      </c>
      <c r="H374" s="4">
        <v>41825</v>
      </c>
      <c r="I374" s="3">
        <v>1711</v>
      </c>
      <c r="J374" s="3">
        <v>154.06</v>
      </c>
      <c r="K374" s="3">
        <v>90.93</v>
      </c>
      <c r="L374" t="str">
        <f>TEXT(Table1[[#This Row],[Order Date]],"mmm")</f>
        <v>Jun</v>
      </c>
      <c r="M374" t="str">
        <f>TEXT(Table1[[#This Row],[Order Date]],"yyyy")</f>
        <v>2014</v>
      </c>
      <c r="N374" t="str">
        <f>"Q"&amp;ROUNDUP(MONTH(Table1[[#This Row],[Order Date]])/3,0)</f>
        <v>Q2</v>
      </c>
      <c r="O374">
        <f>Table1[[#This Row],[Units Sold]]*Table1[[#This Row],[Unit Cost]]</f>
        <v>155581.23000000001</v>
      </c>
      <c r="P374">
        <f>Table1[[#This Row],[Units Sold]]*Table1[[#This Row],[Unit Price]]</f>
        <v>263596.66000000003</v>
      </c>
      <c r="Q374">
        <f>Table1[[#This Row],[Revenue]]-Table1[[#This Row],[COGS]]</f>
        <v>108015.43000000002</v>
      </c>
      <c r="R374" s="5">
        <f ca="1">DATE(YEAR(TODAY()),MONTH(Table1[[#This Row],[Order Date]]),DAY(Table1[[#This Row],[Order Date]]))</f>
        <v>45815</v>
      </c>
      <c r="S374" s="6">
        <f>MONTH(Table1[[#This Row],[Ship Date]])</f>
        <v>7</v>
      </c>
    </row>
    <row r="375" spans="1:19" x14ac:dyDescent="0.3">
      <c r="A375" s="7" t="s">
        <v>87</v>
      </c>
      <c r="B375" s="7" t="s">
        <v>88</v>
      </c>
      <c r="C375" s="7" t="s">
        <v>26</v>
      </c>
      <c r="D375" s="7" t="s">
        <v>22</v>
      </c>
      <c r="E375" s="7" t="s">
        <v>32</v>
      </c>
      <c r="F375" s="8">
        <v>42385</v>
      </c>
      <c r="G375" s="7">
        <v>819364488</v>
      </c>
      <c r="H375" s="8">
        <v>42431</v>
      </c>
      <c r="I375" s="7">
        <v>7015</v>
      </c>
      <c r="J375" s="7">
        <v>109.28</v>
      </c>
      <c r="K375" s="7">
        <v>35.840000000000003</v>
      </c>
      <c r="L375" t="str">
        <f>TEXT(Table1[[#This Row],[Order Date]],"mmm")</f>
        <v>Jan</v>
      </c>
      <c r="M375" t="str">
        <f>TEXT(Table1[[#This Row],[Order Date]],"yyyy")</f>
        <v>2016</v>
      </c>
      <c r="N375" t="str">
        <f>"Q"&amp;ROUNDUP(MONTH(Table1[[#This Row],[Order Date]])/3,0)</f>
        <v>Q1</v>
      </c>
      <c r="O375">
        <f>Table1[[#This Row],[Units Sold]]*Table1[[#This Row],[Unit Cost]]</f>
        <v>251417.60000000003</v>
      </c>
      <c r="P375">
        <f>Table1[[#This Row],[Units Sold]]*Table1[[#This Row],[Unit Price]]</f>
        <v>766599.2</v>
      </c>
      <c r="Q375">
        <f>Table1[[#This Row],[Revenue]]-Table1[[#This Row],[COGS]]</f>
        <v>515181.59999999992</v>
      </c>
      <c r="R375" s="5">
        <f ca="1">DATE(YEAR(TODAY()),MONTH(Table1[[#This Row],[Order Date]]),DAY(Table1[[#This Row],[Order Date]]))</f>
        <v>45673</v>
      </c>
      <c r="S375" s="6">
        <f>MONTH(Table1[[#This Row],[Ship Date]])</f>
        <v>3</v>
      </c>
    </row>
    <row r="376" spans="1:19" x14ac:dyDescent="0.3">
      <c r="A376" s="3" t="s">
        <v>19</v>
      </c>
      <c r="B376" s="3" t="s">
        <v>182</v>
      </c>
      <c r="C376" s="3" t="s">
        <v>47</v>
      </c>
      <c r="D376" s="3" t="s">
        <v>27</v>
      </c>
      <c r="E376" s="3" t="s">
        <v>48</v>
      </c>
      <c r="F376" s="4">
        <v>42353</v>
      </c>
      <c r="G376" s="3">
        <v>649413287</v>
      </c>
      <c r="H376" s="4">
        <v>42385</v>
      </c>
      <c r="I376" s="3">
        <v>4678</v>
      </c>
      <c r="J376" s="3">
        <v>152.58000000000001</v>
      </c>
      <c r="K376" s="3">
        <v>97.44</v>
      </c>
      <c r="L376" t="str">
        <f>TEXT(Table1[[#This Row],[Order Date]],"mmm")</f>
        <v>Dec</v>
      </c>
      <c r="M376" t="str">
        <f>TEXT(Table1[[#This Row],[Order Date]],"yyyy")</f>
        <v>2015</v>
      </c>
      <c r="N376" t="str">
        <f>"Q"&amp;ROUNDUP(MONTH(Table1[[#This Row],[Order Date]])/3,0)</f>
        <v>Q4</v>
      </c>
      <c r="O376">
        <f>Table1[[#This Row],[Units Sold]]*Table1[[#This Row],[Unit Cost]]</f>
        <v>455824.32</v>
      </c>
      <c r="P376">
        <f>Table1[[#This Row],[Units Sold]]*Table1[[#This Row],[Unit Price]]</f>
        <v>713769.24000000011</v>
      </c>
      <c r="Q376">
        <f>Table1[[#This Row],[Revenue]]-Table1[[#This Row],[COGS]]</f>
        <v>257944.9200000001</v>
      </c>
      <c r="R376" s="5">
        <f ca="1">DATE(YEAR(TODAY()),MONTH(Table1[[#This Row],[Order Date]]),DAY(Table1[[#This Row],[Order Date]]))</f>
        <v>46006</v>
      </c>
      <c r="S376" s="6">
        <f>MONTH(Table1[[#This Row],[Ship Date]])</f>
        <v>1</v>
      </c>
    </row>
    <row r="377" spans="1:19" x14ac:dyDescent="0.3">
      <c r="A377" s="7" t="s">
        <v>19</v>
      </c>
      <c r="B377" s="7" t="s">
        <v>52</v>
      </c>
      <c r="C377" s="7" t="s">
        <v>26</v>
      </c>
      <c r="D377" s="7" t="s">
        <v>22</v>
      </c>
      <c r="E377" s="7" t="s">
        <v>23</v>
      </c>
      <c r="F377" s="8">
        <v>42495</v>
      </c>
      <c r="G377" s="7">
        <v>998415029</v>
      </c>
      <c r="H377" s="8">
        <v>42513</v>
      </c>
      <c r="I377" s="7">
        <v>2049</v>
      </c>
      <c r="J377" s="7">
        <v>109.28</v>
      </c>
      <c r="K377" s="7">
        <v>35.840000000000003</v>
      </c>
      <c r="L377" t="str">
        <f>TEXT(Table1[[#This Row],[Order Date]],"mmm")</f>
        <v>May</v>
      </c>
      <c r="M377" t="str">
        <f>TEXT(Table1[[#This Row],[Order Date]],"yyyy")</f>
        <v>2016</v>
      </c>
      <c r="N377" t="str">
        <f>"Q"&amp;ROUNDUP(MONTH(Table1[[#This Row],[Order Date]])/3,0)</f>
        <v>Q2</v>
      </c>
      <c r="O377">
        <f>Table1[[#This Row],[Units Sold]]*Table1[[#This Row],[Unit Cost]]</f>
        <v>73436.160000000003</v>
      </c>
      <c r="P377">
        <f>Table1[[#This Row],[Units Sold]]*Table1[[#This Row],[Unit Price]]</f>
        <v>223914.72</v>
      </c>
      <c r="Q377">
        <f>Table1[[#This Row],[Revenue]]-Table1[[#This Row],[COGS]]</f>
        <v>150478.56</v>
      </c>
      <c r="R377" s="5">
        <f ca="1">DATE(YEAR(TODAY()),MONTH(Table1[[#This Row],[Order Date]]),DAY(Table1[[#This Row],[Order Date]]))</f>
        <v>45782</v>
      </c>
      <c r="S377" s="6">
        <f>MONTH(Table1[[#This Row],[Ship Date]])</f>
        <v>5</v>
      </c>
    </row>
    <row r="378" spans="1:19" x14ac:dyDescent="0.3">
      <c r="A378" s="3" t="s">
        <v>55</v>
      </c>
      <c r="B378" s="3" t="s">
        <v>204</v>
      </c>
      <c r="C378" s="3" t="s">
        <v>47</v>
      </c>
      <c r="D378" s="3" t="s">
        <v>27</v>
      </c>
      <c r="E378" s="3" t="s">
        <v>32</v>
      </c>
      <c r="F378" s="4">
        <v>42612</v>
      </c>
      <c r="G378" s="3">
        <v>710168540</v>
      </c>
      <c r="H378" s="4">
        <v>42632</v>
      </c>
      <c r="I378" s="3">
        <v>3507</v>
      </c>
      <c r="J378" s="3">
        <v>152.58000000000001</v>
      </c>
      <c r="K378" s="3">
        <v>97.44</v>
      </c>
      <c r="L378" t="str">
        <f>TEXT(Table1[[#This Row],[Order Date]],"mmm")</f>
        <v>Aug</v>
      </c>
      <c r="M378" t="str">
        <f>TEXT(Table1[[#This Row],[Order Date]],"yyyy")</f>
        <v>2016</v>
      </c>
      <c r="N378" t="str">
        <f>"Q"&amp;ROUNDUP(MONTH(Table1[[#This Row],[Order Date]])/3,0)</f>
        <v>Q3</v>
      </c>
      <c r="O378">
        <f>Table1[[#This Row],[Units Sold]]*Table1[[#This Row],[Unit Cost]]</f>
        <v>341722.08</v>
      </c>
      <c r="P378">
        <f>Table1[[#This Row],[Units Sold]]*Table1[[#This Row],[Unit Price]]</f>
        <v>535098.06000000006</v>
      </c>
      <c r="Q378">
        <f>Table1[[#This Row],[Revenue]]-Table1[[#This Row],[COGS]]</f>
        <v>193375.98000000004</v>
      </c>
      <c r="R378" s="5">
        <f ca="1">DATE(YEAR(TODAY()),MONTH(Table1[[#This Row],[Order Date]]),DAY(Table1[[#This Row],[Order Date]]))</f>
        <v>45899</v>
      </c>
      <c r="S378" s="6">
        <f>MONTH(Table1[[#This Row],[Ship Date]])</f>
        <v>9</v>
      </c>
    </row>
    <row r="379" spans="1:19" x14ac:dyDescent="0.3">
      <c r="A379" s="7" t="s">
        <v>19</v>
      </c>
      <c r="B379" s="7" t="s">
        <v>80</v>
      </c>
      <c r="C379" s="7" t="s">
        <v>21</v>
      </c>
      <c r="D379" s="7" t="s">
        <v>22</v>
      </c>
      <c r="E379" s="7" t="s">
        <v>36</v>
      </c>
      <c r="F379" s="8">
        <v>42896</v>
      </c>
      <c r="G379" s="7">
        <v>948785150</v>
      </c>
      <c r="H379" s="8">
        <v>42915</v>
      </c>
      <c r="I379" s="7">
        <v>5465</v>
      </c>
      <c r="J379" s="7">
        <v>9.33</v>
      </c>
      <c r="K379" s="7">
        <v>6.92</v>
      </c>
      <c r="L379" t="str">
        <f>TEXT(Table1[[#This Row],[Order Date]],"mmm")</f>
        <v>Jun</v>
      </c>
      <c r="M379" t="str">
        <f>TEXT(Table1[[#This Row],[Order Date]],"yyyy")</f>
        <v>2017</v>
      </c>
      <c r="N379" t="str">
        <f>"Q"&amp;ROUNDUP(MONTH(Table1[[#This Row],[Order Date]])/3,0)</f>
        <v>Q2</v>
      </c>
      <c r="O379">
        <f>Table1[[#This Row],[Units Sold]]*Table1[[#This Row],[Unit Cost]]</f>
        <v>37817.800000000003</v>
      </c>
      <c r="P379">
        <f>Table1[[#This Row],[Units Sold]]*Table1[[#This Row],[Unit Price]]</f>
        <v>50988.45</v>
      </c>
      <c r="Q379">
        <f>Table1[[#This Row],[Revenue]]-Table1[[#This Row],[COGS]]</f>
        <v>13170.649999999994</v>
      </c>
      <c r="R379" s="5">
        <f ca="1">DATE(YEAR(TODAY()),MONTH(Table1[[#This Row],[Order Date]]),DAY(Table1[[#This Row],[Order Date]]))</f>
        <v>45818</v>
      </c>
      <c r="S379" s="6">
        <f>MONTH(Table1[[#This Row],[Ship Date]])</f>
        <v>6</v>
      </c>
    </row>
    <row r="380" spans="1:19" x14ac:dyDescent="0.3">
      <c r="A380" s="3" t="s">
        <v>33</v>
      </c>
      <c r="B380" s="3" t="s">
        <v>75</v>
      </c>
      <c r="C380" s="3" t="s">
        <v>21</v>
      </c>
      <c r="D380" s="3" t="s">
        <v>27</v>
      </c>
      <c r="E380" s="3" t="s">
        <v>36</v>
      </c>
      <c r="F380" s="4">
        <v>42542</v>
      </c>
      <c r="G380" s="3">
        <v>248688685</v>
      </c>
      <c r="H380" s="4">
        <v>42577</v>
      </c>
      <c r="I380" s="3">
        <v>1363</v>
      </c>
      <c r="J380" s="3">
        <v>9.33</v>
      </c>
      <c r="K380" s="3">
        <v>6.92</v>
      </c>
      <c r="L380" t="str">
        <f>TEXT(Table1[[#This Row],[Order Date]],"mmm")</f>
        <v>Jun</v>
      </c>
      <c r="M380" t="str">
        <f>TEXT(Table1[[#This Row],[Order Date]],"yyyy")</f>
        <v>2016</v>
      </c>
      <c r="N380" t="str">
        <f>"Q"&amp;ROUNDUP(MONTH(Table1[[#This Row],[Order Date]])/3,0)</f>
        <v>Q2</v>
      </c>
      <c r="O380">
        <f>Table1[[#This Row],[Units Sold]]*Table1[[#This Row],[Unit Cost]]</f>
        <v>9431.9599999999991</v>
      </c>
      <c r="P380">
        <f>Table1[[#This Row],[Units Sold]]*Table1[[#This Row],[Unit Price]]</f>
        <v>12716.79</v>
      </c>
      <c r="Q380">
        <f>Table1[[#This Row],[Revenue]]-Table1[[#This Row],[COGS]]</f>
        <v>3284.8300000000017</v>
      </c>
      <c r="R380" s="5">
        <f ca="1">DATE(YEAR(TODAY()),MONTH(Table1[[#This Row],[Order Date]]),DAY(Table1[[#This Row],[Order Date]]))</f>
        <v>45829</v>
      </c>
      <c r="S380" s="6">
        <f>MONTH(Table1[[#This Row],[Ship Date]])</f>
        <v>7</v>
      </c>
    </row>
    <row r="381" spans="1:19" x14ac:dyDescent="0.3">
      <c r="A381" s="7" t="s">
        <v>33</v>
      </c>
      <c r="B381" s="7" t="s">
        <v>148</v>
      </c>
      <c r="C381" s="7" t="s">
        <v>50</v>
      </c>
      <c r="D381" s="7" t="s">
        <v>27</v>
      </c>
      <c r="E381" s="7" t="s">
        <v>32</v>
      </c>
      <c r="F381" s="8">
        <v>41136</v>
      </c>
      <c r="G381" s="7">
        <v>364615476</v>
      </c>
      <c r="H381" s="8">
        <v>41136</v>
      </c>
      <c r="I381" s="7">
        <v>6677</v>
      </c>
      <c r="J381" s="7">
        <v>81.73</v>
      </c>
      <c r="K381" s="7">
        <v>56.67</v>
      </c>
      <c r="L381" t="str">
        <f>TEXT(Table1[[#This Row],[Order Date]],"mmm")</f>
        <v>Aug</v>
      </c>
      <c r="M381" t="str">
        <f>TEXT(Table1[[#This Row],[Order Date]],"yyyy")</f>
        <v>2012</v>
      </c>
      <c r="N381" t="str">
        <f>"Q"&amp;ROUNDUP(MONTH(Table1[[#This Row],[Order Date]])/3,0)</f>
        <v>Q3</v>
      </c>
      <c r="O381">
        <f>Table1[[#This Row],[Units Sold]]*Table1[[#This Row],[Unit Cost]]</f>
        <v>378385.59</v>
      </c>
      <c r="P381">
        <f>Table1[[#This Row],[Units Sold]]*Table1[[#This Row],[Unit Price]]</f>
        <v>545711.21000000008</v>
      </c>
      <c r="Q381">
        <f>Table1[[#This Row],[Revenue]]-Table1[[#This Row],[COGS]]</f>
        <v>167325.62000000005</v>
      </c>
      <c r="R381" s="5">
        <f ca="1">DATE(YEAR(TODAY()),MONTH(Table1[[#This Row],[Order Date]]),DAY(Table1[[#This Row],[Order Date]]))</f>
        <v>45884</v>
      </c>
      <c r="S381" s="6">
        <f>MONTH(Table1[[#This Row],[Ship Date]])</f>
        <v>8</v>
      </c>
    </row>
    <row r="382" spans="1:19" x14ac:dyDescent="0.3">
      <c r="A382" s="3" t="s">
        <v>28</v>
      </c>
      <c r="B382" s="3" t="s">
        <v>161</v>
      </c>
      <c r="C382" s="3" t="s">
        <v>30</v>
      </c>
      <c r="D382" s="3" t="s">
        <v>27</v>
      </c>
      <c r="E382" s="3" t="s">
        <v>23</v>
      </c>
      <c r="F382" s="4">
        <v>42801</v>
      </c>
      <c r="G382" s="3">
        <v>421614348</v>
      </c>
      <c r="H382" s="4">
        <v>42836</v>
      </c>
      <c r="I382" s="3">
        <v>3910</v>
      </c>
      <c r="J382" s="3">
        <v>421.89</v>
      </c>
      <c r="K382" s="3">
        <v>364.69</v>
      </c>
      <c r="L382" t="str">
        <f>TEXT(Table1[[#This Row],[Order Date]],"mmm")</f>
        <v>Mar</v>
      </c>
      <c r="M382" t="str">
        <f>TEXT(Table1[[#This Row],[Order Date]],"yyyy")</f>
        <v>2017</v>
      </c>
      <c r="N382" t="str">
        <f>"Q"&amp;ROUNDUP(MONTH(Table1[[#This Row],[Order Date]])/3,0)</f>
        <v>Q1</v>
      </c>
      <c r="O382">
        <f>Table1[[#This Row],[Units Sold]]*Table1[[#This Row],[Unit Cost]]</f>
        <v>1425937.9</v>
      </c>
      <c r="P382">
        <f>Table1[[#This Row],[Units Sold]]*Table1[[#This Row],[Unit Price]]</f>
        <v>1649589.9</v>
      </c>
      <c r="Q382">
        <f>Table1[[#This Row],[Revenue]]-Table1[[#This Row],[COGS]]</f>
        <v>223652</v>
      </c>
      <c r="R382" s="5">
        <f ca="1">DATE(YEAR(TODAY()),MONTH(Table1[[#This Row],[Order Date]]),DAY(Table1[[#This Row],[Order Date]]))</f>
        <v>45723</v>
      </c>
      <c r="S382" s="6">
        <f>MONTH(Table1[[#This Row],[Ship Date]])</f>
        <v>4</v>
      </c>
    </row>
    <row r="383" spans="1:19" x14ac:dyDescent="0.3">
      <c r="A383" s="7" t="s">
        <v>19</v>
      </c>
      <c r="B383" s="7" t="s">
        <v>107</v>
      </c>
      <c r="C383" s="7" t="s">
        <v>50</v>
      </c>
      <c r="D383" s="7" t="s">
        <v>22</v>
      </c>
      <c r="E383" s="7" t="s">
        <v>48</v>
      </c>
      <c r="F383" s="8">
        <v>40986</v>
      </c>
      <c r="G383" s="7">
        <v>965046632</v>
      </c>
      <c r="H383" s="8">
        <v>41010</v>
      </c>
      <c r="I383" s="7">
        <v>7599</v>
      </c>
      <c r="J383" s="7">
        <v>81.73</v>
      </c>
      <c r="K383" s="7">
        <v>56.67</v>
      </c>
      <c r="L383" t="str">
        <f>TEXT(Table1[[#This Row],[Order Date]],"mmm")</f>
        <v>Mar</v>
      </c>
      <c r="M383" t="str">
        <f>TEXT(Table1[[#This Row],[Order Date]],"yyyy")</f>
        <v>2012</v>
      </c>
      <c r="N383" t="str">
        <f>"Q"&amp;ROUNDUP(MONTH(Table1[[#This Row],[Order Date]])/3,0)</f>
        <v>Q1</v>
      </c>
      <c r="O383">
        <f>Table1[[#This Row],[Units Sold]]*Table1[[#This Row],[Unit Cost]]</f>
        <v>430635.33</v>
      </c>
      <c r="P383">
        <f>Table1[[#This Row],[Units Sold]]*Table1[[#This Row],[Unit Price]]</f>
        <v>621066.27</v>
      </c>
      <c r="Q383">
        <f>Table1[[#This Row],[Revenue]]-Table1[[#This Row],[COGS]]</f>
        <v>190430.94</v>
      </c>
      <c r="R383" s="5">
        <f ca="1">DATE(YEAR(TODAY()),MONTH(Table1[[#This Row],[Order Date]]),DAY(Table1[[#This Row],[Order Date]]))</f>
        <v>45734</v>
      </c>
      <c r="S383" s="6">
        <f>MONTH(Table1[[#This Row],[Ship Date]])</f>
        <v>4</v>
      </c>
    </row>
    <row r="384" spans="1:19" x14ac:dyDescent="0.3">
      <c r="A384" s="3" t="s">
        <v>37</v>
      </c>
      <c r="B384" s="3" t="s">
        <v>136</v>
      </c>
      <c r="C384" s="3" t="s">
        <v>47</v>
      </c>
      <c r="D384" s="3" t="s">
        <v>22</v>
      </c>
      <c r="E384" s="3" t="s">
        <v>32</v>
      </c>
      <c r="F384" s="4">
        <v>41975</v>
      </c>
      <c r="G384" s="3">
        <v>810586154</v>
      </c>
      <c r="H384" s="4">
        <v>42015</v>
      </c>
      <c r="I384" s="3">
        <v>9311</v>
      </c>
      <c r="J384" s="3">
        <v>152.58000000000001</v>
      </c>
      <c r="K384" s="3">
        <v>97.44</v>
      </c>
      <c r="L384" t="str">
        <f>TEXT(Table1[[#This Row],[Order Date]],"mmm")</f>
        <v>Dec</v>
      </c>
      <c r="M384" t="str">
        <f>TEXT(Table1[[#This Row],[Order Date]],"yyyy")</f>
        <v>2014</v>
      </c>
      <c r="N384" t="str">
        <f>"Q"&amp;ROUNDUP(MONTH(Table1[[#This Row],[Order Date]])/3,0)</f>
        <v>Q4</v>
      </c>
      <c r="O384">
        <f>Table1[[#This Row],[Units Sold]]*Table1[[#This Row],[Unit Cost]]</f>
        <v>907263.84</v>
      </c>
      <c r="P384">
        <f>Table1[[#This Row],[Units Sold]]*Table1[[#This Row],[Unit Price]]</f>
        <v>1420672.3800000001</v>
      </c>
      <c r="Q384">
        <f>Table1[[#This Row],[Revenue]]-Table1[[#This Row],[COGS]]</f>
        <v>513408.54000000015</v>
      </c>
      <c r="R384" s="5">
        <f ca="1">DATE(YEAR(TODAY()),MONTH(Table1[[#This Row],[Order Date]]),DAY(Table1[[#This Row],[Order Date]]))</f>
        <v>45993</v>
      </c>
      <c r="S384" s="6">
        <f>MONTH(Table1[[#This Row],[Ship Date]])</f>
        <v>1</v>
      </c>
    </row>
    <row r="385" spans="1:19" x14ac:dyDescent="0.3">
      <c r="A385" s="7" t="s">
        <v>19</v>
      </c>
      <c r="B385" s="7" t="s">
        <v>53</v>
      </c>
      <c r="C385" s="7" t="s">
        <v>35</v>
      </c>
      <c r="D385" s="7" t="s">
        <v>27</v>
      </c>
      <c r="E385" s="7" t="s">
        <v>48</v>
      </c>
      <c r="F385" s="8">
        <v>41377</v>
      </c>
      <c r="G385" s="7">
        <v>194219243</v>
      </c>
      <c r="H385" s="8">
        <v>41394</v>
      </c>
      <c r="I385" s="7">
        <v>2645</v>
      </c>
      <c r="J385" s="7">
        <v>47.45</v>
      </c>
      <c r="K385" s="7">
        <v>31.79</v>
      </c>
      <c r="L385" t="str">
        <f>TEXT(Table1[[#This Row],[Order Date]],"mmm")</f>
        <v>Apr</v>
      </c>
      <c r="M385" t="str">
        <f>TEXT(Table1[[#This Row],[Order Date]],"yyyy")</f>
        <v>2013</v>
      </c>
      <c r="N385" t="str">
        <f>"Q"&amp;ROUNDUP(MONTH(Table1[[#This Row],[Order Date]])/3,0)</f>
        <v>Q2</v>
      </c>
      <c r="O385">
        <f>Table1[[#This Row],[Units Sold]]*Table1[[#This Row],[Unit Cost]]</f>
        <v>84084.55</v>
      </c>
      <c r="P385">
        <f>Table1[[#This Row],[Units Sold]]*Table1[[#This Row],[Unit Price]]</f>
        <v>125505.25000000001</v>
      </c>
      <c r="Q385">
        <f>Table1[[#This Row],[Revenue]]-Table1[[#This Row],[COGS]]</f>
        <v>41420.700000000012</v>
      </c>
      <c r="R385" s="5">
        <f ca="1">DATE(YEAR(TODAY()),MONTH(Table1[[#This Row],[Order Date]]),DAY(Table1[[#This Row],[Order Date]]))</f>
        <v>45760</v>
      </c>
      <c r="S385" s="6">
        <f>MONTH(Table1[[#This Row],[Ship Date]])</f>
        <v>4</v>
      </c>
    </row>
    <row r="386" spans="1:19" x14ac:dyDescent="0.3">
      <c r="A386" s="3" t="s">
        <v>24</v>
      </c>
      <c r="B386" s="3" t="s">
        <v>93</v>
      </c>
      <c r="C386" s="3" t="s">
        <v>42</v>
      </c>
      <c r="D386" s="3" t="s">
        <v>22</v>
      </c>
      <c r="E386" s="3" t="s">
        <v>36</v>
      </c>
      <c r="F386" s="4">
        <v>42105</v>
      </c>
      <c r="G386" s="3">
        <v>322244727</v>
      </c>
      <c r="H386" s="4">
        <v>42137</v>
      </c>
      <c r="I386" s="3">
        <v>8231</v>
      </c>
      <c r="J386" s="3">
        <v>651.21</v>
      </c>
      <c r="K386" s="3">
        <v>524.96</v>
      </c>
      <c r="L386" t="str">
        <f>TEXT(Table1[[#This Row],[Order Date]],"mmm")</f>
        <v>Apr</v>
      </c>
      <c r="M386" t="str">
        <f>TEXT(Table1[[#This Row],[Order Date]],"yyyy")</f>
        <v>2015</v>
      </c>
      <c r="N386" t="str">
        <f>"Q"&amp;ROUNDUP(MONTH(Table1[[#This Row],[Order Date]])/3,0)</f>
        <v>Q2</v>
      </c>
      <c r="O386">
        <f>Table1[[#This Row],[Units Sold]]*Table1[[#This Row],[Unit Cost]]</f>
        <v>4320945.7600000007</v>
      </c>
      <c r="P386">
        <f>Table1[[#This Row],[Units Sold]]*Table1[[#This Row],[Unit Price]]</f>
        <v>5360109.5100000007</v>
      </c>
      <c r="Q386">
        <f>Table1[[#This Row],[Revenue]]-Table1[[#This Row],[COGS]]</f>
        <v>1039163.75</v>
      </c>
      <c r="R386" s="5">
        <f ca="1">DATE(YEAR(TODAY()),MONTH(Table1[[#This Row],[Order Date]]),DAY(Table1[[#This Row],[Order Date]]))</f>
        <v>45758</v>
      </c>
      <c r="S386" s="6">
        <f>MONTH(Table1[[#This Row],[Ship Date]])</f>
        <v>5</v>
      </c>
    </row>
    <row r="387" spans="1:19" x14ac:dyDescent="0.3">
      <c r="A387" s="7" t="s">
        <v>19</v>
      </c>
      <c r="B387" s="7" t="s">
        <v>132</v>
      </c>
      <c r="C387" s="7" t="s">
        <v>35</v>
      </c>
      <c r="D387" s="7" t="s">
        <v>22</v>
      </c>
      <c r="E387" s="7" t="s">
        <v>48</v>
      </c>
      <c r="F387" s="8">
        <v>41930</v>
      </c>
      <c r="G387" s="7">
        <v>221273934</v>
      </c>
      <c r="H387" s="8">
        <v>41948</v>
      </c>
      <c r="I387" s="7">
        <v>8729</v>
      </c>
      <c r="J387" s="7">
        <v>47.45</v>
      </c>
      <c r="K387" s="7">
        <v>31.79</v>
      </c>
      <c r="L387" t="str">
        <f>TEXT(Table1[[#This Row],[Order Date]],"mmm")</f>
        <v>Oct</v>
      </c>
      <c r="M387" t="str">
        <f>TEXT(Table1[[#This Row],[Order Date]],"yyyy")</f>
        <v>2014</v>
      </c>
      <c r="N387" t="str">
        <f>"Q"&amp;ROUNDUP(MONTH(Table1[[#This Row],[Order Date]])/3,0)</f>
        <v>Q4</v>
      </c>
      <c r="O387">
        <f>Table1[[#This Row],[Units Sold]]*Table1[[#This Row],[Unit Cost]]</f>
        <v>277494.90999999997</v>
      </c>
      <c r="P387">
        <f>Table1[[#This Row],[Units Sold]]*Table1[[#This Row],[Unit Price]]</f>
        <v>414191.05000000005</v>
      </c>
      <c r="Q387">
        <f>Table1[[#This Row],[Revenue]]-Table1[[#This Row],[COGS]]</f>
        <v>136696.14000000007</v>
      </c>
      <c r="R387" s="5">
        <f ca="1">DATE(YEAR(TODAY()),MONTH(Table1[[#This Row],[Order Date]]),DAY(Table1[[#This Row],[Order Date]]))</f>
        <v>45948</v>
      </c>
      <c r="S387" s="6">
        <f>MONTH(Table1[[#This Row],[Ship Date]])</f>
        <v>11</v>
      </c>
    </row>
    <row r="388" spans="1:19" x14ac:dyDescent="0.3">
      <c r="A388" s="3" t="s">
        <v>33</v>
      </c>
      <c r="B388" s="3" t="s">
        <v>198</v>
      </c>
      <c r="C388" s="3" t="s">
        <v>35</v>
      </c>
      <c r="D388" s="3" t="s">
        <v>22</v>
      </c>
      <c r="E388" s="3" t="s">
        <v>36</v>
      </c>
      <c r="F388" s="4">
        <v>40394</v>
      </c>
      <c r="G388" s="3">
        <v>788230693</v>
      </c>
      <c r="H388" s="4">
        <v>40398</v>
      </c>
      <c r="I388" s="3">
        <v>3833</v>
      </c>
      <c r="J388" s="3">
        <v>47.45</v>
      </c>
      <c r="K388" s="3">
        <v>31.79</v>
      </c>
      <c r="L388" t="str">
        <f>TEXT(Table1[[#This Row],[Order Date]],"mmm")</f>
        <v>Aug</v>
      </c>
      <c r="M388" t="str">
        <f>TEXT(Table1[[#This Row],[Order Date]],"yyyy")</f>
        <v>2010</v>
      </c>
      <c r="N388" t="str">
        <f>"Q"&amp;ROUNDUP(MONTH(Table1[[#This Row],[Order Date]])/3,0)</f>
        <v>Q3</v>
      </c>
      <c r="O388">
        <f>Table1[[#This Row],[Units Sold]]*Table1[[#This Row],[Unit Cost]]</f>
        <v>121851.06999999999</v>
      </c>
      <c r="P388">
        <f>Table1[[#This Row],[Units Sold]]*Table1[[#This Row],[Unit Price]]</f>
        <v>181875.85</v>
      </c>
      <c r="Q388">
        <f>Table1[[#This Row],[Revenue]]-Table1[[#This Row],[COGS]]</f>
        <v>60024.780000000013</v>
      </c>
      <c r="R388" s="5">
        <f ca="1">DATE(YEAR(TODAY()),MONTH(Table1[[#This Row],[Order Date]]),DAY(Table1[[#This Row],[Order Date]]))</f>
        <v>45873</v>
      </c>
      <c r="S388" s="6">
        <f>MONTH(Table1[[#This Row],[Ship Date]])</f>
        <v>8</v>
      </c>
    </row>
    <row r="389" spans="1:19" x14ac:dyDescent="0.3">
      <c r="A389" s="7" t="s">
        <v>33</v>
      </c>
      <c r="B389" s="7" t="s">
        <v>106</v>
      </c>
      <c r="C389" s="7" t="s">
        <v>26</v>
      </c>
      <c r="D389" s="7" t="s">
        <v>22</v>
      </c>
      <c r="E389" s="7" t="s">
        <v>32</v>
      </c>
      <c r="F389" s="8">
        <v>40193</v>
      </c>
      <c r="G389" s="7">
        <v>740351331</v>
      </c>
      <c r="H389" s="8">
        <v>40221</v>
      </c>
      <c r="I389" s="7">
        <v>5266</v>
      </c>
      <c r="J389" s="7">
        <v>109.28</v>
      </c>
      <c r="K389" s="7">
        <v>35.840000000000003</v>
      </c>
      <c r="L389" t="str">
        <f>TEXT(Table1[[#This Row],[Order Date]],"mmm")</f>
        <v>Jan</v>
      </c>
      <c r="M389" t="str">
        <f>TEXT(Table1[[#This Row],[Order Date]],"yyyy")</f>
        <v>2010</v>
      </c>
      <c r="N389" t="str">
        <f>"Q"&amp;ROUNDUP(MONTH(Table1[[#This Row],[Order Date]])/3,0)</f>
        <v>Q1</v>
      </c>
      <c r="O389">
        <f>Table1[[#This Row],[Units Sold]]*Table1[[#This Row],[Unit Cost]]</f>
        <v>188733.44000000003</v>
      </c>
      <c r="P389">
        <f>Table1[[#This Row],[Units Sold]]*Table1[[#This Row],[Unit Price]]</f>
        <v>575468.48</v>
      </c>
      <c r="Q389">
        <f>Table1[[#This Row],[Revenue]]-Table1[[#This Row],[COGS]]</f>
        <v>386735.03999999992</v>
      </c>
      <c r="R389" s="5">
        <f ca="1">DATE(YEAR(TODAY()),MONTH(Table1[[#This Row],[Order Date]]),DAY(Table1[[#This Row],[Order Date]]))</f>
        <v>45672</v>
      </c>
      <c r="S389" s="6">
        <f>MONTH(Table1[[#This Row],[Ship Date]])</f>
        <v>2</v>
      </c>
    </row>
    <row r="390" spans="1:19" x14ac:dyDescent="0.3">
      <c r="A390" s="3" t="s">
        <v>19</v>
      </c>
      <c r="B390" s="3" t="s">
        <v>41</v>
      </c>
      <c r="C390" s="3" t="s">
        <v>47</v>
      </c>
      <c r="D390" s="3" t="s">
        <v>22</v>
      </c>
      <c r="E390" s="3" t="s">
        <v>23</v>
      </c>
      <c r="F390" s="4">
        <v>40265</v>
      </c>
      <c r="G390" s="3">
        <v>665184676</v>
      </c>
      <c r="H390" s="4">
        <v>40281</v>
      </c>
      <c r="I390" s="3">
        <v>1782</v>
      </c>
      <c r="J390" s="3">
        <v>152.58000000000001</v>
      </c>
      <c r="K390" s="3">
        <v>97.44</v>
      </c>
      <c r="L390" t="str">
        <f>TEXT(Table1[[#This Row],[Order Date]],"mmm")</f>
        <v>Mar</v>
      </c>
      <c r="M390" t="str">
        <f>TEXT(Table1[[#This Row],[Order Date]],"yyyy")</f>
        <v>2010</v>
      </c>
      <c r="N390" t="str">
        <f>"Q"&amp;ROUNDUP(MONTH(Table1[[#This Row],[Order Date]])/3,0)</f>
        <v>Q1</v>
      </c>
      <c r="O390">
        <f>Table1[[#This Row],[Units Sold]]*Table1[[#This Row],[Unit Cost]]</f>
        <v>173638.08</v>
      </c>
      <c r="P390">
        <f>Table1[[#This Row],[Units Sold]]*Table1[[#This Row],[Unit Price]]</f>
        <v>271897.56</v>
      </c>
      <c r="Q390">
        <f>Table1[[#This Row],[Revenue]]-Table1[[#This Row],[COGS]]</f>
        <v>98259.48000000001</v>
      </c>
      <c r="R390" s="5">
        <f ca="1">DATE(YEAR(TODAY()),MONTH(Table1[[#This Row],[Order Date]]),DAY(Table1[[#This Row],[Order Date]]))</f>
        <v>45744</v>
      </c>
      <c r="S390" s="6">
        <f>MONTH(Table1[[#This Row],[Ship Date]])</f>
        <v>4</v>
      </c>
    </row>
    <row r="391" spans="1:19" x14ac:dyDescent="0.3">
      <c r="A391" s="7" t="s">
        <v>33</v>
      </c>
      <c r="B391" s="7" t="s">
        <v>179</v>
      </c>
      <c r="C391" s="7" t="s">
        <v>61</v>
      </c>
      <c r="D391" s="7" t="s">
        <v>22</v>
      </c>
      <c r="E391" s="7" t="s">
        <v>36</v>
      </c>
      <c r="F391" s="8">
        <v>42702</v>
      </c>
      <c r="G391" s="7">
        <v>770592057</v>
      </c>
      <c r="H391" s="8">
        <v>42712</v>
      </c>
      <c r="I391" s="7">
        <v>4169</v>
      </c>
      <c r="J391" s="7">
        <v>154.06</v>
      </c>
      <c r="K391" s="7">
        <v>90.93</v>
      </c>
      <c r="L391" t="str">
        <f>TEXT(Table1[[#This Row],[Order Date]],"mmm")</f>
        <v>Nov</v>
      </c>
      <c r="M391" t="str">
        <f>TEXT(Table1[[#This Row],[Order Date]],"yyyy")</f>
        <v>2016</v>
      </c>
      <c r="N391" t="str">
        <f>"Q"&amp;ROUNDUP(MONTH(Table1[[#This Row],[Order Date]])/3,0)</f>
        <v>Q4</v>
      </c>
      <c r="O391">
        <f>Table1[[#This Row],[Units Sold]]*Table1[[#This Row],[Unit Cost]]</f>
        <v>379087.17000000004</v>
      </c>
      <c r="P391">
        <f>Table1[[#This Row],[Units Sold]]*Table1[[#This Row],[Unit Price]]</f>
        <v>642276.14</v>
      </c>
      <c r="Q391">
        <f>Table1[[#This Row],[Revenue]]-Table1[[#This Row],[COGS]]</f>
        <v>263188.96999999997</v>
      </c>
      <c r="R391" s="5">
        <f ca="1">DATE(YEAR(TODAY()),MONTH(Table1[[#This Row],[Order Date]]),DAY(Table1[[#This Row],[Order Date]]))</f>
        <v>45989</v>
      </c>
      <c r="S391" s="6">
        <f>MONTH(Table1[[#This Row],[Ship Date]])</f>
        <v>12</v>
      </c>
    </row>
    <row r="392" spans="1:19" x14ac:dyDescent="0.3">
      <c r="A392" s="3" t="s">
        <v>19</v>
      </c>
      <c r="B392" s="3" t="s">
        <v>159</v>
      </c>
      <c r="C392" s="3" t="s">
        <v>30</v>
      </c>
      <c r="D392" s="3" t="s">
        <v>27</v>
      </c>
      <c r="E392" s="3" t="s">
        <v>48</v>
      </c>
      <c r="F392" s="4">
        <v>40304</v>
      </c>
      <c r="G392" s="3">
        <v>434747302</v>
      </c>
      <c r="H392" s="4">
        <v>40341</v>
      </c>
      <c r="I392" s="3">
        <v>243</v>
      </c>
      <c r="J392" s="3">
        <v>421.89</v>
      </c>
      <c r="K392" s="3">
        <v>364.69</v>
      </c>
      <c r="L392" t="str">
        <f>TEXT(Table1[[#This Row],[Order Date]],"mmm")</f>
        <v>May</v>
      </c>
      <c r="M392" t="str">
        <f>TEXT(Table1[[#This Row],[Order Date]],"yyyy")</f>
        <v>2010</v>
      </c>
      <c r="N392" t="str">
        <f>"Q"&amp;ROUNDUP(MONTH(Table1[[#This Row],[Order Date]])/3,0)</f>
        <v>Q2</v>
      </c>
      <c r="O392">
        <f>Table1[[#This Row],[Units Sold]]*Table1[[#This Row],[Unit Cost]]</f>
        <v>88619.67</v>
      </c>
      <c r="P392">
        <f>Table1[[#This Row],[Units Sold]]*Table1[[#This Row],[Unit Price]]</f>
        <v>102519.26999999999</v>
      </c>
      <c r="Q392">
        <f>Table1[[#This Row],[Revenue]]-Table1[[#This Row],[COGS]]</f>
        <v>13899.599999999991</v>
      </c>
      <c r="R392" s="5">
        <f ca="1">DATE(YEAR(TODAY()),MONTH(Table1[[#This Row],[Order Date]]),DAY(Table1[[#This Row],[Order Date]]))</f>
        <v>45783</v>
      </c>
      <c r="S392" s="6">
        <f>MONTH(Table1[[#This Row],[Ship Date]])</f>
        <v>6</v>
      </c>
    </row>
    <row r="393" spans="1:19" x14ac:dyDescent="0.3">
      <c r="A393" s="7" t="s">
        <v>19</v>
      </c>
      <c r="B393" s="7" t="s">
        <v>152</v>
      </c>
      <c r="C393" s="7" t="s">
        <v>42</v>
      </c>
      <c r="D393" s="7" t="s">
        <v>22</v>
      </c>
      <c r="E393" s="7" t="s">
        <v>23</v>
      </c>
      <c r="F393" s="8">
        <v>42856</v>
      </c>
      <c r="G393" s="7">
        <v>456136739</v>
      </c>
      <c r="H393" s="8">
        <v>42896</v>
      </c>
      <c r="I393" s="7">
        <v>9852</v>
      </c>
      <c r="J393" s="7">
        <v>651.21</v>
      </c>
      <c r="K393" s="7">
        <v>524.96</v>
      </c>
      <c r="L393" t="str">
        <f>TEXT(Table1[[#This Row],[Order Date]],"mmm")</f>
        <v>May</v>
      </c>
      <c r="M393" t="str">
        <f>TEXT(Table1[[#This Row],[Order Date]],"yyyy")</f>
        <v>2017</v>
      </c>
      <c r="N393" t="str">
        <f>"Q"&amp;ROUNDUP(MONTH(Table1[[#This Row],[Order Date]])/3,0)</f>
        <v>Q2</v>
      </c>
      <c r="O393">
        <f>Table1[[#This Row],[Units Sold]]*Table1[[#This Row],[Unit Cost]]</f>
        <v>5171905.92</v>
      </c>
      <c r="P393">
        <f>Table1[[#This Row],[Units Sold]]*Table1[[#This Row],[Unit Price]]</f>
        <v>6415720.9199999999</v>
      </c>
      <c r="Q393">
        <f>Table1[[#This Row],[Revenue]]-Table1[[#This Row],[COGS]]</f>
        <v>1243815</v>
      </c>
      <c r="R393" s="5">
        <f ca="1">DATE(YEAR(TODAY()),MONTH(Table1[[#This Row],[Order Date]]),DAY(Table1[[#This Row],[Order Date]]))</f>
        <v>45778</v>
      </c>
      <c r="S393" s="6">
        <f>MONTH(Table1[[#This Row],[Ship Date]])</f>
        <v>6</v>
      </c>
    </row>
    <row r="394" spans="1:19" x14ac:dyDescent="0.3">
      <c r="A394" s="3" t="s">
        <v>28</v>
      </c>
      <c r="B394" s="3" t="s">
        <v>155</v>
      </c>
      <c r="C394" s="3" t="s">
        <v>64</v>
      </c>
      <c r="D394" s="3" t="s">
        <v>22</v>
      </c>
      <c r="E394" s="3" t="s">
        <v>23</v>
      </c>
      <c r="F394" s="4">
        <v>42552</v>
      </c>
      <c r="G394" s="3">
        <v>803559195</v>
      </c>
      <c r="H394" s="4">
        <v>42601</v>
      </c>
      <c r="I394" s="3">
        <v>9878</v>
      </c>
      <c r="J394" s="3">
        <v>255.28</v>
      </c>
      <c r="K394" s="3">
        <v>159.41999999999999</v>
      </c>
      <c r="L394" t="str">
        <f>TEXT(Table1[[#This Row],[Order Date]],"mmm")</f>
        <v>Jul</v>
      </c>
      <c r="M394" t="str">
        <f>TEXT(Table1[[#This Row],[Order Date]],"yyyy")</f>
        <v>2016</v>
      </c>
      <c r="N394" t="str">
        <f>"Q"&amp;ROUNDUP(MONTH(Table1[[#This Row],[Order Date]])/3,0)</f>
        <v>Q3</v>
      </c>
      <c r="O394">
        <f>Table1[[#This Row],[Units Sold]]*Table1[[#This Row],[Unit Cost]]</f>
        <v>1574750.7599999998</v>
      </c>
      <c r="P394">
        <f>Table1[[#This Row],[Units Sold]]*Table1[[#This Row],[Unit Price]]</f>
        <v>2521655.84</v>
      </c>
      <c r="Q394">
        <f>Table1[[#This Row],[Revenue]]-Table1[[#This Row],[COGS]]</f>
        <v>946905.08000000007</v>
      </c>
      <c r="R394" s="5">
        <f ca="1">DATE(YEAR(TODAY()),MONTH(Table1[[#This Row],[Order Date]]),DAY(Table1[[#This Row],[Order Date]]))</f>
        <v>45839</v>
      </c>
      <c r="S394" s="6">
        <f>MONTH(Table1[[#This Row],[Ship Date]])</f>
        <v>8</v>
      </c>
    </row>
    <row r="395" spans="1:19" x14ac:dyDescent="0.3">
      <c r="A395" s="7" t="s">
        <v>19</v>
      </c>
      <c r="B395" s="7" t="s">
        <v>206</v>
      </c>
      <c r="C395" s="7" t="s">
        <v>21</v>
      </c>
      <c r="D395" s="7" t="s">
        <v>27</v>
      </c>
      <c r="E395" s="7" t="s">
        <v>32</v>
      </c>
      <c r="F395" s="8">
        <v>40276</v>
      </c>
      <c r="G395" s="7">
        <v>166126000</v>
      </c>
      <c r="H395" s="8">
        <v>40282</v>
      </c>
      <c r="I395" s="7">
        <v>9230</v>
      </c>
      <c r="J395" s="7">
        <v>9.33</v>
      </c>
      <c r="K395" s="7">
        <v>6.92</v>
      </c>
      <c r="L395" t="str">
        <f>TEXT(Table1[[#This Row],[Order Date]],"mmm")</f>
        <v>Apr</v>
      </c>
      <c r="M395" t="str">
        <f>TEXT(Table1[[#This Row],[Order Date]],"yyyy")</f>
        <v>2010</v>
      </c>
      <c r="N395" t="str">
        <f>"Q"&amp;ROUNDUP(MONTH(Table1[[#This Row],[Order Date]])/3,0)</f>
        <v>Q2</v>
      </c>
      <c r="O395">
        <f>Table1[[#This Row],[Units Sold]]*Table1[[#This Row],[Unit Cost]]</f>
        <v>63871.6</v>
      </c>
      <c r="P395">
        <f>Table1[[#This Row],[Units Sold]]*Table1[[#This Row],[Unit Price]]</f>
        <v>86115.9</v>
      </c>
      <c r="Q395">
        <f>Table1[[#This Row],[Revenue]]-Table1[[#This Row],[COGS]]</f>
        <v>22244.299999999996</v>
      </c>
      <c r="R395" s="5">
        <f ca="1">DATE(YEAR(TODAY()),MONTH(Table1[[#This Row],[Order Date]]),DAY(Table1[[#This Row],[Order Date]]))</f>
        <v>45755</v>
      </c>
      <c r="S395" s="6">
        <f>MONTH(Table1[[#This Row],[Ship Date]])</f>
        <v>4</v>
      </c>
    </row>
    <row r="396" spans="1:19" x14ac:dyDescent="0.3">
      <c r="A396" s="3" t="s">
        <v>33</v>
      </c>
      <c r="B396" s="3" t="s">
        <v>97</v>
      </c>
      <c r="C396" s="3" t="s">
        <v>64</v>
      </c>
      <c r="D396" s="3" t="s">
        <v>27</v>
      </c>
      <c r="E396" s="3" t="s">
        <v>32</v>
      </c>
      <c r="F396" s="4">
        <v>41446</v>
      </c>
      <c r="G396" s="3">
        <v>903260982</v>
      </c>
      <c r="H396" s="4">
        <v>41491</v>
      </c>
      <c r="I396" s="3">
        <v>3852</v>
      </c>
      <c r="J396" s="3">
        <v>255.28</v>
      </c>
      <c r="K396" s="3">
        <v>159.41999999999999</v>
      </c>
      <c r="L396" t="str">
        <f>TEXT(Table1[[#This Row],[Order Date]],"mmm")</f>
        <v>Jun</v>
      </c>
      <c r="M396" t="str">
        <f>TEXT(Table1[[#This Row],[Order Date]],"yyyy")</f>
        <v>2013</v>
      </c>
      <c r="N396" t="str">
        <f>"Q"&amp;ROUNDUP(MONTH(Table1[[#This Row],[Order Date]])/3,0)</f>
        <v>Q2</v>
      </c>
      <c r="O396">
        <f>Table1[[#This Row],[Units Sold]]*Table1[[#This Row],[Unit Cost]]</f>
        <v>614085.84</v>
      </c>
      <c r="P396">
        <f>Table1[[#This Row],[Units Sold]]*Table1[[#This Row],[Unit Price]]</f>
        <v>983338.56</v>
      </c>
      <c r="Q396">
        <f>Table1[[#This Row],[Revenue]]-Table1[[#This Row],[COGS]]</f>
        <v>369252.72000000009</v>
      </c>
      <c r="R396" s="5">
        <f ca="1">DATE(YEAR(TODAY()),MONTH(Table1[[#This Row],[Order Date]]),DAY(Table1[[#This Row],[Order Date]]))</f>
        <v>45829</v>
      </c>
      <c r="S396" s="6">
        <f>MONTH(Table1[[#This Row],[Ship Date]])</f>
        <v>8</v>
      </c>
    </row>
    <row r="397" spans="1:19" x14ac:dyDescent="0.3">
      <c r="A397" s="7" t="s">
        <v>37</v>
      </c>
      <c r="B397" s="7" t="s">
        <v>95</v>
      </c>
      <c r="C397" s="7" t="s">
        <v>82</v>
      </c>
      <c r="D397" s="7" t="s">
        <v>27</v>
      </c>
      <c r="E397" s="7" t="s">
        <v>32</v>
      </c>
      <c r="F397" s="8">
        <v>40808</v>
      </c>
      <c r="G397" s="7">
        <v>494700467</v>
      </c>
      <c r="H397" s="8">
        <v>40818</v>
      </c>
      <c r="I397" s="7">
        <v>1716</v>
      </c>
      <c r="J397" s="7">
        <v>205.7</v>
      </c>
      <c r="K397" s="7">
        <v>117.11</v>
      </c>
      <c r="L397" t="str">
        <f>TEXT(Table1[[#This Row],[Order Date]],"mmm")</f>
        <v>Sep</v>
      </c>
      <c r="M397" t="str">
        <f>TEXT(Table1[[#This Row],[Order Date]],"yyyy")</f>
        <v>2011</v>
      </c>
      <c r="N397" t="str">
        <f>"Q"&amp;ROUNDUP(MONTH(Table1[[#This Row],[Order Date]])/3,0)</f>
        <v>Q3</v>
      </c>
      <c r="O397">
        <f>Table1[[#This Row],[Units Sold]]*Table1[[#This Row],[Unit Cost]]</f>
        <v>200960.76</v>
      </c>
      <c r="P397">
        <f>Table1[[#This Row],[Units Sold]]*Table1[[#This Row],[Unit Price]]</f>
        <v>352981.19999999995</v>
      </c>
      <c r="Q397">
        <f>Table1[[#This Row],[Revenue]]-Table1[[#This Row],[COGS]]</f>
        <v>152020.43999999994</v>
      </c>
      <c r="R397" s="5">
        <f ca="1">DATE(YEAR(TODAY()),MONTH(Table1[[#This Row],[Order Date]]),DAY(Table1[[#This Row],[Order Date]]))</f>
        <v>45922</v>
      </c>
      <c r="S397" s="6">
        <f>MONTH(Table1[[#This Row],[Ship Date]])</f>
        <v>10</v>
      </c>
    </row>
    <row r="398" spans="1:19" x14ac:dyDescent="0.3">
      <c r="A398" s="3" t="s">
        <v>24</v>
      </c>
      <c r="B398" s="3" t="s">
        <v>186</v>
      </c>
      <c r="C398" s="3" t="s">
        <v>82</v>
      </c>
      <c r="D398" s="3" t="s">
        <v>22</v>
      </c>
      <c r="E398" s="3" t="s">
        <v>32</v>
      </c>
      <c r="F398" s="4">
        <v>40411</v>
      </c>
      <c r="G398" s="3">
        <v>990493285</v>
      </c>
      <c r="H398" s="4">
        <v>40446</v>
      </c>
      <c r="I398" s="3">
        <v>7829</v>
      </c>
      <c r="J398" s="3">
        <v>205.7</v>
      </c>
      <c r="K398" s="3">
        <v>117.11</v>
      </c>
      <c r="L398" t="str">
        <f>TEXT(Table1[[#This Row],[Order Date]],"mmm")</f>
        <v>Aug</v>
      </c>
      <c r="M398" t="str">
        <f>TEXT(Table1[[#This Row],[Order Date]],"yyyy")</f>
        <v>2010</v>
      </c>
      <c r="N398" t="str">
        <f>"Q"&amp;ROUNDUP(MONTH(Table1[[#This Row],[Order Date]])/3,0)</f>
        <v>Q3</v>
      </c>
      <c r="O398">
        <f>Table1[[#This Row],[Units Sold]]*Table1[[#This Row],[Unit Cost]]</f>
        <v>916854.19</v>
      </c>
      <c r="P398">
        <f>Table1[[#This Row],[Units Sold]]*Table1[[#This Row],[Unit Price]]</f>
        <v>1610425.2999999998</v>
      </c>
      <c r="Q398">
        <f>Table1[[#This Row],[Revenue]]-Table1[[#This Row],[COGS]]</f>
        <v>693571.10999999987</v>
      </c>
      <c r="R398" s="5">
        <f ca="1">DATE(YEAR(TODAY()),MONTH(Table1[[#This Row],[Order Date]]),DAY(Table1[[#This Row],[Order Date]]))</f>
        <v>45890</v>
      </c>
      <c r="S398" s="6">
        <f>MONTH(Table1[[#This Row],[Ship Date]])</f>
        <v>9</v>
      </c>
    </row>
    <row r="399" spans="1:19" x14ac:dyDescent="0.3">
      <c r="A399" s="7" t="s">
        <v>55</v>
      </c>
      <c r="B399" s="7" t="s">
        <v>57</v>
      </c>
      <c r="C399" s="7" t="s">
        <v>26</v>
      </c>
      <c r="D399" s="7" t="s">
        <v>22</v>
      </c>
      <c r="E399" s="7" t="s">
        <v>36</v>
      </c>
      <c r="F399" s="8">
        <v>42691</v>
      </c>
      <c r="G399" s="7">
        <v>461000764</v>
      </c>
      <c r="H399" s="8">
        <v>42706</v>
      </c>
      <c r="I399" s="7">
        <v>9225</v>
      </c>
      <c r="J399" s="7">
        <v>109.28</v>
      </c>
      <c r="K399" s="7">
        <v>35.840000000000003</v>
      </c>
      <c r="L399" t="str">
        <f>TEXT(Table1[[#This Row],[Order Date]],"mmm")</f>
        <v>Nov</v>
      </c>
      <c r="M399" t="str">
        <f>TEXT(Table1[[#This Row],[Order Date]],"yyyy")</f>
        <v>2016</v>
      </c>
      <c r="N399" t="str">
        <f>"Q"&amp;ROUNDUP(MONTH(Table1[[#This Row],[Order Date]])/3,0)</f>
        <v>Q4</v>
      </c>
      <c r="O399">
        <f>Table1[[#This Row],[Units Sold]]*Table1[[#This Row],[Unit Cost]]</f>
        <v>330624.00000000006</v>
      </c>
      <c r="P399">
        <f>Table1[[#This Row],[Units Sold]]*Table1[[#This Row],[Unit Price]]</f>
        <v>1008108</v>
      </c>
      <c r="Q399">
        <f>Table1[[#This Row],[Revenue]]-Table1[[#This Row],[COGS]]</f>
        <v>677484</v>
      </c>
      <c r="R399" s="5">
        <f ca="1">DATE(YEAR(TODAY()),MONTH(Table1[[#This Row],[Order Date]]),DAY(Table1[[#This Row],[Order Date]]))</f>
        <v>45978</v>
      </c>
      <c r="S399" s="6">
        <f>MONTH(Table1[[#This Row],[Ship Date]])</f>
        <v>12</v>
      </c>
    </row>
    <row r="400" spans="1:19" x14ac:dyDescent="0.3">
      <c r="A400" s="3" t="s">
        <v>19</v>
      </c>
      <c r="B400" s="3" t="s">
        <v>122</v>
      </c>
      <c r="C400" s="3" t="s">
        <v>50</v>
      </c>
      <c r="D400" s="3" t="s">
        <v>22</v>
      </c>
      <c r="E400" s="3" t="s">
        <v>32</v>
      </c>
      <c r="F400" s="4">
        <v>40796</v>
      </c>
      <c r="G400" s="3">
        <v>646896731</v>
      </c>
      <c r="H400" s="4">
        <v>40832</v>
      </c>
      <c r="I400" s="3">
        <v>9973</v>
      </c>
      <c r="J400" s="3">
        <v>81.73</v>
      </c>
      <c r="K400" s="3">
        <v>56.67</v>
      </c>
      <c r="L400" t="str">
        <f>TEXT(Table1[[#This Row],[Order Date]],"mmm")</f>
        <v>Sep</v>
      </c>
      <c r="M400" t="str">
        <f>TEXT(Table1[[#This Row],[Order Date]],"yyyy")</f>
        <v>2011</v>
      </c>
      <c r="N400" t="str">
        <f>"Q"&amp;ROUNDUP(MONTH(Table1[[#This Row],[Order Date]])/3,0)</f>
        <v>Q3</v>
      </c>
      <c r="O400">
        <f>Table1[[#This Row],[Units Sold]]*Table1[[#This Row],[Unit Cost]]</f>
        <v>565169.91</v>
      </c>
      <c r="P400">
        <f>Table1[[#This Row],[Units Sold]]*Table1[[#This Row],[Unit Price]]</f>
        <v>815093.29</v>
      </c>
      <c r="Q400">
        <f>Table1[[#This Row],[Revenue]]-Table1[[#This Row],[COGS]]</f>
        <v>249923.38</v>
      </c>
      <c r="R400" s="5">
        <f ca="1">DATE(YEAR(TODAY()),MONTH(Table1[[#This Row],[Order Date]]),DAY(Table1[[#This Row],[Order Date]]))</f>
        <v>45910</v>
      </c>
      <c r="S400" s="6">
        <f>MONTH(Table1[[#This Row],[Ship Date]])</f>
        <v>10</v>
      </c>
    </row>
    <row r="401" spans="1:19" x14ac:dyDescent="0.3">
      <c r="A401" s="7" t="s">
        <v>28</v>
      </c>
      <c r="B401" s="7" t="s">
        <v>161</v>
      </c>
      <c r="C401" s="7" t="s">
        <v>35</v>
      </c>
      <c r="D401" s="7" t="s">
        <v>22</v>
      </c>
      <c r="E401" s="7" t="s">
        <v>32</v>
      </c>
      <c r="F401" s="8">
        <v>42089</v>
      </c>
      <c r="G401" s="7">
        <v>209167516</v>
      </c>
      <c r="H401" s="8">
        <v>42136</v>
      </c>
      <c r="I401" s="7">
        <v>6171</v>
      </c>
      <c r="J401" s="7">
        <v>47.45</v>
      </c>
      <c r="K401" s="7">
        <v>31.79</v>
      </c>
      <c r="L401" t="str">
        <f>TEXT(Table1[[#This Row],[Order Date]],"mmm")</f>
        <v>Mar</v>
      </c>
      <c r="M401" t="str">
        <f>TEXT(Table1[[#This Row],[Order Date]],"yyyy")</f>
        <v>2015</v>
      </c>
      <c r="N401" t="str">
        <f>"Q"&amp;ROUNDUP(MONTH(Table1[[#This Row],[Order Date]])/3,0)</f>
        <v>Q1</v>
      </c>
      <c r="O401">
        <f>Table1[[#This Row],[Units Sold]]*Table1[[#This Row],[Unit Cost]]</f>
        <v>196176.09</v>
      </c>
      <c r="P401">
        <f>Table1[[#This Row],[Units Sold]]*Table1[[#This Row],[Unit Price]]</f>
        <v>292813.95</v>
      </c>
      <c r="Q401">
        <f>Table1[[#This Row],[Revenue]]-Table1[[#This Row],[COGS]]</f>
        <v>96637.860000000015</v>
      </c>
      <c r="R401" s="5">
        <f ca="1">DATE(YEAR(TODAY()),MONTH(Table1[[#This Row],[Order Date]]),DAY(Table1[[#This Row],[Order Date]]))</f>
        <v>45742</v>
      </c>
      <c r="S401" s="6">
        <f>MONTH(Table1[[#This Row],[Ship Date]])</f>
        <v>5</v>
      </c>
    </row>
    <row r="402" spans="1:19" x14ac:dyDescent="0.3">
      <c r="A402" s="3" t="s">
        <v>19</v>
      </c>
      <c r="B402" s="3" t="s">
        <v>206</v>
      </c>
      <c r="C402" s="3" t="s">
        <v>42</v>
      </c>
      <c r="D402" s="3" t="s">
        <v>22</v>
      </c>
      <c r="E402" s="3" t="s">
        <v>48</v>
      </c>
      <c r="F402" s="4">
        <v>41878</v>
      </c>
      <c r="G402" s="3">
        <v>579111945</v>
      </c>
      <c r="H402" s="4">
        <v>41911</v>
      </c>
      <c r="I402" s="3">
        <v>949</v>
      </c>
      <c r="J402" s="3">
        <v>651.21</v>
      </c>
      <c r="K402" s="3">
        <v>524.96</v>
      </c>
      <c r="L402" t="str">
        <f>TEXT(Table1[[#This Row],[Order Date]],"mmm")</f>
        <v>Aug</v>
      </c>
      <c r="M402" t="str">
        <f>TEXT(Table1[[#This Row],[Order Date]],"yyyy")</f>
        <v>2014</v>
      </c>
      <c r="N402" t="str">
        <f>"Q"&amp;ROUNDUP(MONTH(Table1[[#This Row],[Order Date]])/3,0)</f>
        <v>Q3</v>
      </c>
      <c r="O402">
        <f>Table1[[#This Row],[Units Sold]]*Table1[[#This Row],[Unit Cost]]</f>
        <v>498187.04000000004</v>
      </c>
      <c r="P402">
        <f>Table1[[#This Row],[Units Sold]]*Table1[[#This Row],[Unit Price]]</f>
        <v>617998.29</v>
      </c>
      <c r="Q402">
        <f>Table1[[#This Row],[Revenue]]-Table1[[#This Row],[COGS]]</f>
        <v>119811.25</v>
      </c>
      <c r="R402" s="5">
        <f ca="1">DATE(YEAR(TODAY()),MONTH(Table1[[#This Row],[Order Date]]),DAY(Table1[[#This Row],[Order Date]]))</f>
        <v>45896</v>
      </c>
      <c r="S402" s="6">
        <f>MONTH(Table1[[#This Row],[Ship Date]])</f>
        <v>9</v>
      </c>
    </row>
    <row r="403" spans="1:19" x14ac:dyDescent="0.3">
      <c r="A403" s="7" t="s">
        <v>37</v>
      </c>
      <c r="B403" s="7" t="s">
        <v>108</v>
      </c>
      <c r="C403" s="7" t="s">
        <v>82</v>
      </c>
      <c r="D403" s="7" t="s">
        <v>27</v>
      </c>
      <c r="E403" s="7" t="s">
        <v>48</v>
      </c>
      <c r="F403" s="8">
        <v>41390</v>
      </c>
      <c r="G403" s="7">
        <v>108341348</v>
      </c>
      <c r="H403" s="8">
        <v>41434</v>
      </c>
      <c r="I403" s="7">
        <v>9467</v>
      </c>
      <c r="J403" s="7">
        <v>205.7</v>
      </c>
      <c r="K403" s="7">
        <v>117.11</v>
      </c>
      <c r="L403" t="str">
        <f>TEXT(Table1[[#This Row],[Order Date]],"mmm")</f>
        <v>Apr</v>
      </c>
      <c r="M403" t="str">
        <f>TEXT(Table1[[#This Row],[Order Date]],"yyyy")</f>
        <v>2013</v>
      </c>
      <c r="N403" t="str">
        <f>"Q"&amp;ROUNDUP(MONTH(Table1[[#This Row],[Order Date]])/3,0)</f>
        <v>Q2</v>
      </c>
      <c r="O403">
        <f>Table1[[#This Row],[Units Sold]]*Table1[[#This Row],[Unit Cost]]</f>
        <v>1108680.3699999999</v>
      </c>
      <c r="P403">
        <f>Table1[[#This Row],[Units Sold]]*Table1[[#This Row],[Unit Price]]</f>
        <v>1947361.9</v>
      </c>
      <c r="Q403">
        <f>Table1[[#This Row],[Revenue]]-Table1[[#This Row],[COGS]]</f>
        <v>838681.53</v>
      </c>
      <c r="R403" s="5">
        <f ca="1">DATE(YEAR(TODAY()),MONTH(Table1[[#This Row],[Order Date]]),DAY(Table1[[#This Row],[Order Date]]))</f>
        <v>45773</v>
      </c>
      <c r="S403" s="6">
        <f>MONTH(Table1[[#This Row],[Ship Date]])</f>
        <v>6</v>
      </c>
    </row>
    <row r="404" spans="1:19" x14ac:dyDescent="0.3">
      <c r="A404" s="3" t="s">
        <v>33</v>
      </c>
      <c r="B404" s="3" t="s">
        <v>180</v>
      </c>
      <c r="C404" s="3" t="s">
        <v>42</v>
      </c>
      <c r="D404" s="3" t="s">
        <v>27</v>
      </c>
      <c r="E404" s="3" t="s">
        <v>23</v>
      </c>
      <c r="F404" s="4">
        <v>40859</v>
      </c>
      <c r="G404" s="3">
        <v>818779551</v>
      </c>
      <c r="H404" s="4">
        <v>40878</v>
      </c>
      <c r="I404" s="3">
        <v>3919</v>
      </c>
      <c r="J404" s="3">
        <v>651.21</v>
      </c>
      <c r="K404" s="3">
        <v>524.96</v>
      </c>
      <c r="L404" t="str">
        <f>TEXT(Table1[[#This Row],[Order Date]],"mmm")</f>
        <v>Nov</v>
      </c>
      <c r="M404" t="str">
        <f>TEXT(Table1[[#This Row],[Order Date]],"yyyy")</f>
        <v>2011</v>
      </c>
      <c r="N404" t="str">
        <f>"Q"&amp;ROUNDUP(MONTH(Table1[[#This Row],[Order Date]])/3,0)</f>
        <v>Q4</v>
      </c>
      <c r="O404">
        <f>Table1[[#This Row],[Units Sold]]*Table1[[#This Row],[Unit Cost]]</f>
        <v>2057318.2400000002</v>
      </c>
      <c r="P404">
        <f>Table1[[#This Row],[Units Sold]]*Table1[[#This Row],[Unit Price]]</f>
        <v>2552091.9900000002</v>
      </c>
      <c r="Q404">
        <f>Table1[[#This Row],[Revenue]]-Table1[[#This Row],[COGS]]</f>
        <v>494773.75</v>
      </c>
      <c r="R404" s="5">
        <f ca="1">DATE(YEAR(TODAY()),MONTH(Table1[[#This Row],[Order Date]]),DAY(Table1[[#This Row],[Order Date]]))</f>
        <v>45973</v>
      </c>
      <c r="S404" s="6">
        <f>MONTH(Table1[[#This Row],[Ship Date]])</f>
        <v>12</v>
      </c>
    </row>
    <row r="405" spans="1:19" x14ac:dyDescent="0.3">
      <c r="A405" s="7" t="s">
        <v>19</v>
      </c>
      <c r="B405" s="7" t="s">
        <v>118</v>
      </c>
      <c r="C405" s="7" t="s">
        <v>61</v>
      </c>
      <c r="D405" s="7" t="s">
        <v>22</v>
      </c>
      <c r="E405" s="7" t="s">
        <v>36</v>
      </c>
      <c r="F405" s="8">
        <v>40908</v>
      </c>
      <c r="G405" s="7">
        <v>752662885</v>
      </c>
      <c r="H405" s="8">
        <v>40915</v>
      </c>
      <c r="I405" s="7">
        <v>8528</v>
      </c>
      <c r="J405" s="7">
        <v>154.06</v>
      </c>
      <c r="K405" s="7">
        <v>90.93</v>
      </c>
      <c r="L405" t="str">
        <f>TEXT(Table1[[#This Row],[Order Date]],"mmm")</f>
        <v>Dec</v>
      </c>
      <c r="M405" t="str">
        <f>TEXT(Table1[[#This Row],[Order Date]],"yyyy")</f>
        <v>2011</v>
      </c>
      <c r="N405" t="str">
        <f>"Q"&amp;ROUNDUP(MONTH(Table1[[#This Row],[Order Date]])/3,0)</f>
        <v>Q4</v>
      </c>
      <c r="O405">
        <f>Table1[[#This Row],[Units Sold]]*Table1[[#This Row],[Unit Cost]]</f>
        <v>775451.04</v>
      </c>
      <c r="P405">
        <f>Table1[[#This Row],[Units Sold]]*Table1[[#This Row],[Unit Price]]</f>
        <v>1313823.68</v>
      </c>
      <c r="Q405">
        <f>Table1[[#This Row],[Revenue]]-Table1[[#This Row],[COGS]]</f>
        <v>538372.6399999999</v>
      </c>
      <c r="R405" s="5">
        <f ca="1">DATE(YEAR(TODAY()),MONTH(Table1[[#This Row],[Order Date]]),DAY(Table1[[#This Row],[Order Date]]))</f>
        <v>46022</v>
      </c>
      <c r="S405" s="6">
        <f>MONTH(Table1[[#This Row],[Ship Date]])</f>
        <v>1</v>
      </c>
    </row>
    <row r="406" spans="1:19" x14ac:dyDescent="0.3">
      <c r="A406" s="3" t="s">
        <v>33</v>
      </c>
      <c r="B406" s="3" t="s">
        <v>79</v>
      </c>
      <c r="C406" s="3" t="s">
        <v>82</v>
      </c>
      <c r="D406" s="3" t="s">
        <v>22</v>
      </c>
      <c r="E406" s="3" t="s">
        <v>48</v>
      </c>
      <c r="F406" s="4">
        <v>41164</v>
      </c>
      <c r="G406" s="3">
        <v>722540175</v>
      </c>
      <c r="H406" s="4">
        <v>41165</v>
      </c>
      <c r="I406" s="3">
        <v>4549</v>
      </c>
      <c r="J406" s="3">
        <v>205.7</v>
      </c>
      <c r="K406" s="3">
        <v>117.11</v>
      </c>
      <c r="L406" t="str">
        <f>TEXT(Table1[[#This Row],[Order Date]],"mmm")</f>
        <v>Sep</v>
      </c>
      <c r="M406" t="str">
        <f>TEXT(Table1[[#This Row],[Order Date]],"yyyy")</f>
        <v>2012</v>
      </c>
      <c r="N406" t="str">
        <f>"Q"&amp;ROUNDUP(MONTH(Table1[[#This Row],[Order Date]])/3,0)</f>
        <v>Q3</v>
      </c>
      <c r="O406">
        <f>Table1[[#This Row],[Units Sold]]*Table1[[#This Row],[Unit Cost]]</f>
        <v>532733.39</v>
      </c>
      <c r="P406">
        <f>Table1[[#This Row],[Units Sold]]*Table1[[#This Row],[Unit Price]]</f>
        <v>935729.29999999993</v>
      </c>
      <c r="Q406">
        <f>Table1[[#This Row],[Revenue]]-Table1[[#This Row],[COGS]]</f>
        <v>402995.90999999992</v>
      </c>
      <c r="R406" s="5">
        <f ca="1">DATE(YEAR(TODAY()),MONTH(Table1[[#This Row],[Order Date]]),DAY(Table1[[#This Row],[Order Date]]))</f>
        <v>45912</v>
      </c>
      <c r="S406" s="6">
        <f>MONTH(Table1[[#This Row],[Ship Date]])</f>
        <v>9</v>
      </c>
    </row>
    <row r="407" spans="1:19" x14ac:dyDescent="0.3">
      <c r="A407" s="7" t="s">
        <v>55</v>
      </c>
      <c r="B407" s="7" t="s">
        <v>110</v>
      </c>
      <c r="C407" s="7" t="s">
        <v>30</v>
      </c>
      <c r="D407" s="7" t="s">
        <v>22</v>
      </c>
      <c r="E407" s="7" t="s">
        <v>48</v>
      </c>
      <c r="F407" s="8">
        <v>41646</v>
      </c>
      <c r="G407" s="7">
        <v>261272752</v>
      </c>
      <c r="H407" s="8">
        <v>41647</v>
      </c>
      <c r="I407" s="7">
        <v>5268</v>
      </c>
      <c r="J407" s="7">
        <v>421.89</v>
      </c>
      <c r="K407" s="7">
        <v>364.69</v>
      </c>
      <c r="L407" t="str">
        <f>TEXT(Table1[[#This Row],[Order Date]],"mmm")</f>
        <v>Jan</v>
      </c>
      <c r="M407" t="str">
        <f>TEXT(Table1[[#This Row],[Order Date]],"yyyy")</f>
        <v>2014</v>
      </c>
      <c r="N407" t="str">
        <f>"Q"&amp;ROUNDUP(MONTH(Table1[[#This Row],[Order Date]])/3,0)</f>
        <v>Q1</v>
      </c>
      <c r="O407">
        <f>Table1[[#This Row],[Units Sold]]*Table1[[#This Row],[Unit Cost]]</f>
        <v>1921186.92</v>
      </c>
      <c r="P407">
        <f>Table1[[#This Row],[Units Sold]]*Table1[[#This Row],[Unit Price]]</f>
        <v>2222516.52</v>
      </c>
      <c r="Q407">
        <f>Table1[[#This Row],[Revenue]]-Table1[[#This Row],[COGS]]</f>
        <v>301329.60000000009</v>
      </c>
      <c r="R407" s="5">
        <f ca="1">DATE(YEAR(TODAY()),MONTH(Table1[[#This Row],[Order Date]]),DAY(Table1[[#This Row],[Order Date]]))</f>
        <v>45664</v>
      </c>
      <c r="S407" s="6">
        <f>MONTH(Table1[[#This Row],[Ship Date]])</f>
        <v>1</v>
      </c>
    </row>
    <row r="408" spans="1:19" x14ac:dyDescent="0.3">
      <c r="A408" s="3" t="s">
        <v>55</v>
      </c>
      <c r="B408" s="3" t="s">
        <v>128</v>
      </c>
      <c r="C408" s="3" t="s">
        <v>26</v>
      </c>
      <c r="D408" s="3" t="s">
        <v>22</v>
      </c>
      <c r="E408" s="3" t="s">
        <v>36</v>
      </c>
      <c r="F408" s="4">
        <v>41377</v>
      </c>
      <c r="G408" s="3">
        <v>772034442</v>
      </c>
      <c r="H408" s="4">
        <v>41427</v>
      </c>
      <c r="I408" s="3">
        <v>1003</v>
      </c>
      <c r="J408" s="3">
        <v>109.28</v>
      </c>
      <c r="K408" s="3">
        <v>35.840000000000003</v>
      </c>
      <c r="L408" t="str">
        <f>TEXT(Table1[[#This Row],[Order Date]],"mmm")</f>
        <v>Apr</v>
      </c>
      <c r="M408" t="str">
        <f>TEXT(Table1[[#This Row],[Order Date]],"yyyy")</f>
        <v>2013</v>
      </c>
      <c r="N408" t="str">
        <f>"Q"&amp;ROUNDUP(MONTH(Table1[[#This Row],[Order Date]])/3,0)</f>
        <v>Q2</v>
      </c>
      <c r="O408">
        <f>Table1[[#This Row],[Units Sold]]*Table1[[#This Row],[Unit Cost]]</f>
        <v>35947.520000000004</v>
      </c>
      <c r="P408">
        <f>Table1[[#This Row],[Units Sold]]*Table1[[#This Row],[Unit Price]]</f>
        <v>109607.84</v>
      </c>
      <c r="Q408">
        <f>Table1[[#This Row],[Revenue]]-Table1[[#This Row],[COGS]]</f>
        <v>73660.319999999992</v>
      </c>
      <c r="R408" s="5">
        <f ca="1">DATE(YEAR(TODAY()),MONTH(Table1[[#This Row],[Order Date]]),DAY(Table1[[#This Row],[Order Date]]))</f>
        <v>45760</v>
      </c>
      <c r="S408" s="6">
        <f>MONTH(Table1[[#This Row],[Ship Date]])</f>
        <v>6</v>
      </c>
    </row>
    <row r="409" spans="1:19" x14ac:dyDescent="0.3">
      <c r="A409" s="7" t="s">
        <v>19</v>
      </c>
      <c r="B409" s="7" t="s">
        <v>132</v>
      </c>
      <c r="C409" s="7" t="s">
        <v>61</v>
      </c>
      <c r="D409" s="7" t="s">
        <v>22</v>
      </c>
      <c r="E409" s="7" t="s">
        <v>36</v>
      </c>
      <c r="F409" s="8">
        <v>42536</v>
      </c>
      <c r="G409" s="7">
        <v>578311574</v>
      </c>
      <c r="H409" s="8">
        <v>42537</v>
      </c>
      <c r="I409" s="7">
        <v>4101</v>
      </c>
      <c r="J409" s="7">
        <v>154.06</v>
      </c>
      <c r="K409" s="7">
        <v>90.93</v>
      </c>
      <c r="L409" t="str">
        <f>TEXT(Table1[[#This Row],[Order Date]],"mmm")</f>
        <v>Jun</v>
      </c>
      <c r="M409" t="str">
        <f>TEXT(Table1[[#This Row],[Order Date]],"yyyy")</f>
        <v>2016</v>
      </c>
      <c r="N409" t="str">
        <f>"Q"&amp;ROUNDUP(MONTH(Table1[[#This Row],[Order Date]])/3,0)</f>
        <v>Q2</v>
      </c>
      <c r="O409">
        <f>Table1[[#This Row],[Units Sold]]*Table1[[#This Row],[Unit Cost]]</f>
        <v>372903.93000000005</v>
      </c>
      <c r="P409">
        <f>Table1[[#This Row],[Units Sold]]*Table1[[#This Row],[Unit Price]]</f>
        <v>631800.06000000006</v>
      </c>
      <c r="Q409">
        <f>Table1[[#This Row],[Revenue]]-Table1[[#This Row],[COGS]]</f>
        <v>258896.13</v>
      </c>
      <c r="R409" s="5">
        <f ca="1">DATE(YEAR(TODAY()),MONTH(Table1[[#This Row],[Order Date]]),DAY(Table1[[#This Row],[Order Date]]))</f>
        <v>45823</v>
      </c>
      <c r="S409" s="6">
        <f>MONTH(Table1[[#This Row],[Ship Date]])</f>
        <v>6</v>
      </c>
    </row>
    <row r="410" spans="1:19" x14ac:dyDescent="0.3">
      <c r="A410" s="3" t="s">
        <v>33</v>
      </c>
      <c r="B410" s="3" t="s">
        <v>171</v>
      </c>
      <c r="C410" s="3" t="s">
        <v>61</v>
      </c>
      <c r="D410" s="3" t="s">
        <v>27</v>
      </c>
      <c r="E410" s="3" t="s">
        <v>36</v>
      </c>
      <c r="F410" s="4">
        <v>40775</v>
      </c>
      <c r="G410" s="3">
        <v>773902976</v>
      </c>
      <c r="H410" s="4">
        <v>40823</v>
      </c>
      <c r="I410" s="3">
        <v>3943</v>
      </c>
      <c r="J410" s="3">
        <v>154.06</v>
      </c>
      <c r="K410" s="3">
        <v>90.93</v>
      </c>
      <c r="L410" t="str">
        <f>TEXT(Table1[[#This Row],[Order Date]],"mmm")</f>
        <v>Aug</v>
      </c>
      <c r="M410" t="str">
        <f>TEXT(Table1[[#This Row],[Order Date]],"yyyy")</f>
        <v>2011</v>
      </c>
      <c r="N410" t="str">
        <f>"Q"&amp;ROUNDUP(MONTH(Table1[[#This Row],[Order Date]])/3,0)</f>
        <v>Q3</v>
      </c>
      <c r="O410">
        <f>Table1[[#This Row],[Units Sold]]*Table1[[#This Row],[Unit Cost]]</f>
        <v>358536.99000000005</v>
      </c>
      <c r="P410">
        <f>Table1[[#This Row],[Units Sold]]*Table1[[#This Row],[Unit Price]]</f>
        <v>607458.57999999996</v>
      </c>
      <c r="Q410">
        <f>Table1[[#This Row],[Revenue]]-Table1[[#This Row],[COGS]]</f>
        <v>248921.58999999991</v>
      </c>
      <c r="R410" s="5">
        <f ca="1">DATE(YEAR(TODAY()),MONTH(Table1[[#This Row],[Order Date]]),DAY(Table1[[#This Row],[Order Date]]))</f>
        <v>45889</v>
      </c>
      <c r="S410" s="6">
        <f>MONTH(Table1[[#This Row],[Ship Date]])</f>
        <v>10</v>
      </c>
    </row>
    <row r="411" spans="1:19" x14ac:dyDescent="0.3">
      <c r="A411" s="7" t="s">
        <v>55</v>
      </c>
      <c r="B411" s="7" t="s">
        <v>57</v>
      </c>
      <c r="C411" s="7" t="s">
        <v>21</v>
      </c>
      <c r="D411" s="7" t="s">
        <v>22</v>
      </c>
      <c r="E411" s="7" t="s">
        <v>48</v>
      </c>
      <c r="F411" s="8">
        <v>40433</v>
      </c>
      <c r="G411" s="7">
        <v>272919976</v>
      </c>
      <c r="H411" s="8">
        <v>40478</v>
      </c>
      <c r="I411" s="7">
        <v>1941</v>
      </c>
      <c r="J411" s="7">
        <v>9.33</v>
      </c>
      <c r="K411" s="7">
        <v>6.92</v>
      </c>
      <c r="L411" t="str">
        <f>TEXT(Table1[[#This Row],[Order Date]],"mmm")</f>
        <v>Sep</v>
      </c>
      <c r="M411" t="str">
        <f>TEXT(Table1[[#This Row],[Order Date]],"yyyy")</f>
        <v>2010</v>
      </c>
      <c r="N411" t="str">
        <f>"Q"&amp;ROUNDUP(MONTH(Table1[[#This Row],[Order Date]])/3,0)</f>
        <v>Q3</v>
      </c>
      <c r="O411">
        <f>Table1[[#This Row],[Units Sold]]*Table1[[#This Row],[Unit Cost]]</f>
        <v>13431.72</v>
      </c>
      <c r="P411">
        <f>Table1[[#This Row],[Units Sold]]*Table1[[#This Row],[Unit Price]]</f>
        <v>18109.53</v>
      </c>
      <c r="Q411">
        <f>Table1[[#This Row],[Revenue]]-Table1[[#This Row],[COGS]]</f>
        <v>4677.8099999999995</v>
      </c>
      <c r="R411" s="5">
        <f ca="1">DATE(YEAR(TODAY()),MONTH(Table1[[#This Row],[Order Date]]),DAY(Table1[[#This Row],[Order Date]]))</f>
        <v>45912</v>
      </c>
      <c r="S411" s="6">
        <f>MONTH(Table1[[#This Row],[Ship Date]])</f>
        <v>10</v>
      </c>
    </row>
    <row r="412" spans="1:19" x14ac:dyDescent="0.3">
      <c r="A412" s="3" t="s">
        <v>19</v>
      </c>
      <c r="B412" s="3" t="s">
        <v>53</v>
      </c>
      <c r="C412" s="3" t="s">
        <v>26</v>
      </c>
      <c r="D412" s="3" t="s">
        <v>27</v>
      </c>
      <c r="E412" s="3" t="s">
        <v>48</v>
      </c>
      <c r="F412" s="4">
        <v>42090</v>
      </c>
      <c r="G412" s="3">
        <v>759786403</v>
      </c>
      <c r="H412" s="4">
        <v>42128</v>
      </c>
      <c r="I412" s="3">
        <v>6536</v>
      </c>
      <c r="J412" s="3">
        <v>109.28</v>
      </c>
      <c r="K412" s="3">
        <v>35.840000000000003</v>
      </c>
      <c r="L412" t="str">
        <f>TEXT(Table1[[#This Row],[Order Date]],"mmm")</f>
        <v>Mar</v>
      </c>
      <c r="M412" t="str">
        <f>TEXT(Table1[[#This Row],[Order Date]],"yyyy")</f>
        <v>2015</v>
      </c>
      <c r="N412" t="str">
        <f>"Q"&amp;ROUNDUP(MONTH(Table1[[#This Row],[Order Date]])/3,0)</f>
        <v>Q1</v>
      </c>
      <c r="O412">
        <f>Table1[[#This Row],[Units Sold]]*Table1[[#This Row],[Unit Cost]]</f>
        <v>234250.24000000002</v>
      </c>
      <c r="P412">
        <f>Table1[[#This Row],[Units Sold]]*Table1[[#This Row],[Unit Price]]</f>
        <v>714254.08</v>
      </c>
      <c r="Q412">
        <f>Table1[[#This Row],[Revenue]]-Table1[[#This Row],[COGS]]</f>
        <v>480003.83999999997</v>
      </c>
      <c r="R412" s="5">
        <f ca="1">DATE(YEAR(TODAY()),MONTH(Table1[[#This Row],[Order Date]]),DAY(Table1[[#This Row],[Order Date]]))</f>
        <v>45743</v>
      </c>
      <c r="S412" s="6">
        <f>MONTH(Table1[[#This Row],[Ship Date]])</f>
        <v>5</v>
      </c>
    </row>
    <row r="413" spans="1:19" x14ac:dyDescent="0.3">
      <c r="A413" s="7" t="s">
        <v>19</v>
      </c>
      <c r="B413" s="7" t="s">
        <v>31</v>
      </c>
      <c r="C413" s="7" t="s">
        <v>61</v>
      </c>
      <c r="D413" s="7" t="s">
        <v>27</v>
      </c>
      <c r="E413" s="7" t="s">
        <v>48</v>
      </c>
      <c r="F413" s="8">
        <v>41183</v>
      </c>
      <c r="G413" s="7">
        <v>839238584</v>
      </c>
      <c r="H413" s="8">
        <v>41217</v>
      </c>
      <c r="I413" s="7">
        <v>8201</v>
      </c>
      <c r="J413" s="7">
        <v>154.06</v>
      </c>
      <c r="K413" s="7">
        <v>90.93</v>
      </c>
      <c r="L413" t="str">
        <f>TEXT(Table1[[#This Row],[Order Date]],"mmm")</f>
        <v>Oct</v>
      </c>
      <c r="M413" t="str">
        <f>TEXT(Table1[[#This Row],[Order Date]],"yyyy")</f>
        <v>2012</v>
      </c>
      <c r="N413" t="str">
        <f>"Q"&amp;ROUNDUP(MONTH(Table1[[#This Row],[Order Date]])/3,0)</f>
        <v>Q4</v>
      </c>
      <c r="O413">
        <f>Table1[[#This Row],[Units Sold]]*Table1[[#This Row],[Unit Cost]]</f>
        <v>745716.93</v>
      </c>
      <c r="P413">
        <f>Table1[[#This Row],[Units Sold]]*Table1[[#This Row],[Unit Price]]</f>
        <v>1263446.06</v>
      </c>
      <c r="Q413">
        <f>Table1[[#This Row],[Revenue]]-Table1[[#This Row],[COGS]]</f>
        <v>517729.13</v>
      </c>
      <c r="R413" s="5">
        <f ca="1">DATE(YEAR(TODAY()),MONTH(Table1[[#This Row],[Order Date]]),DAY(Table1[[#This Row],[Order Date]]))</f>
        <v>45931</v>
      </c>
      <c r="S413" s="6">
        <f>MONTH(Table1[[#This Row],[Ship Date]])</f>
        <v>11</v>
      </c>
    </row>
    <row r="414" spans="1:19" x14ac:dyDescent="0.3">
      <c r="A414" s="3" t="s">
        <v>28</v>
      </c>
      <c r="B414" s="3" t="s">
        <v>113</v>
      </c>
      <c r="C414" s="3" t="s">
        <v>42</v>
      </c>
      <c r="D414" s="3" t="s">
        <v>22</v>
      </c>
      <c r="E414" s="3" t="s">
        <v>36</v>
      </c>
      <c r="F414" s="4">
        <v>40451</v>
      </c>
      <c r="G414" s="3">
        <v>986325347</v>
      </c>
      <c r="H414" s="4">
        <v>40480</v>
      </c>
      <c r="I414" s="3">
        <v>4443</v>
      </c>
      <c r="J414" s="3">
        <v>651.21</v>
      </c>
      <c r="K414" s="3">
        <v>524.96</v>
      </c>
      <c r="L414" t="str">
        <f>TEXT(Table1[[#This Row],[Order Date]],"mmm")</f>
        <v>Sep</v>
      </c>
      <c r="M414" t="str">
        <f>TEXT(Table1[[#This Row],[Order Date]],"yyyy")</f>
        <v>2010</v>
      </c>
      <c r="N414" t="str">
        <f>"Q"&amp;ROUNDUP(MONTH(Table1[[#This Row],[Order Date]])/3,0)</f>
        <v>Q3</v>
      </c>
      <c r="O414">
        <f>Table1[[#This Row],[Units Sold]]*Table1[[#This Row],[Unit Cost]]</f>
        <v>2332397.2800000003</v>
      </c>
      <c r="P414">
        <f>Table1[[#This Row],[Units Sold]]*Table1[[#This Row],[Unit Price]]</f>
        <v>2893326.0300000003</v>
      </c>
      <c r="Q414">
        <f>Table1[[#This Row],[Revenue]]-Table1[[#This Row],[COGS]]</f>
        <v>560928.75</v>
      </c>
      <c r="R414" s="5">
        <f ca="1">DATE(YEAR(TODAY()),MONTH(Table1[[#This Row],[Order Date]]),DAY(Table1[[#This Row],[Order Date]]))</f>
        <v>45930</v>
      </c>
      <c r="S414" s="6">
        <f>MONTH(Table1[[#This Row],[Ship Date]])</f>
        <v>10</v>
      </c>
    </row>
    <row r="415" spans="1:19" x14ac:dyDescent="0.3">
      <c r="A415" s="7" t="s">
        <v>55</v>
      </c>
      <c r="B415" s="7" t="s">
        <v>128</v>
      </c>
      <c r="C415" s="7" t="s">
        <v>30</v>
      </c>
      <c r="D415" s="7" t="s">
        <v>27</v>
      </c>
      <c r="E415" s="7" t="s">
        <v>48</v>
      </c>
      <c r="F415" s="8">
        <v>40258</v>
      </c>
      <c r="G415" s="7">
        <v>396408021</v>
      </c>
      <c r="H415" s="8">
        <v>40290</v>
      </c>
      <c r="I415" s="7">
        <v>4797</v>
      </c>
      <c r="J415" s="7">
        <v>421.89</v>
      </c>
      <c r="K415" s="7">
        <v>364.69</v>
      </c>
      <c r="L415" t="str">
        <f>TEXT(Table1[[#This Row],[Order Date]],"mmm")</f>
        <v>Mar</v>
      </c>
      <c r="M415" t="str">
        <f>TEXT(Table1[[#This Row],[Order Date]],"yyyy")</f>
        <v>2010</v>
      </c>
      <c r="N415" t="str">
        <f>"Q"&amp;ROUNDUP(MONTH(Table1[[#This Row],[Order Date]])/3,0)</f>
        <v>Q1</v>
      </c>
      <c r="O415">
        <f>Table1[[#This Row],[Units Sold]]*Table1[[#This Row],[Unit Cost]]</f>
        <v>1749417.93</v>
      </c>
      <c r="P415">
        <f>Table1[[#This Row],[Units Sold]]*Table1[[#This Row],[Unit Price]]</f>
        <v>2023806.3299999998</v>
      </c>
      <c r="Q415">
        <f>Table1[[#This Row],[Revenue]]-Table1[[#This Row],[COGS]]</f>
        <v>274388.39999999991</v>
      </c>
      <c r="R415" s="5">
        <f ca="1">DATE(YEAR(TODAY()),MONTH(Table1[[#This Row],[Order Date]]),DAY(Table1[[#This Row],[Order Date]]))</f>
        <v>45737</v>
      </c>
      <c r="S415" s="6">
        <f>MONTH(Table1[[#This Row],[Ship Date]])</f>
        <v>4</v>
      </c>
    </row>
    <row r="416" spans="1:19" x14ac:dyDescent="0.3">
      <c r="A416" s="3" t="s">
        <v>33</v>
      </c>
      <c r="B416" s="3" t="s">
        <v>156</v>
      </c>
      <c r="C416" s="3" t="s">
        <v>26</v>
      </c>
      <c r="D416" s="3" t="s">
        <v>22</v>
      </c>
      <c r="E416" s="3" t="s">
        <v>23</v>
      </c>
      <c r="F416" s="4">
        <v>42739</v>
      </c>
      <c r="G416" s="3">
        <v>135160434</v>
      </c>
      <c r="H416" s="4">
        <v>42780</v>
      </c>
      <c r="I416" s="3">
        <v>5831</v>
      </c>
      <c r="J416" s="3">
        <v>109.28</v>
      </c>
      <c r="K416" s="3">
        <v>35.840000000000003</v>
      </c>
      <c r="L416" t="str">
        <f>TEXT(Table1[[#This Row],[Order Date]],"mmm")</f>
        <v>Jan</v>
      </c>
      <c r="M416" t="str">
        <f>TEXT(Table1[[#This Row],[Order Date]],"yyyy")</f>
        <v>2017</v>
      </c>
      <c r="N416" t="str">
        <f>"Q"&amp;ROUNDUP(MONTH(Table1[[#This Row],[Order Date]])/3,0)</f>
        <v>Q1</v>
      </c>
      <c r="O416">
        <f>Table1[[#This Row],[Units Sold]]*Table1[[#This Row],[Unit Cost]]</f>
        <v>208983.04000000001</v>
      </c>
      <c r="P416">
        <f>Table1[[#This Row],[Units Sold]]*Table1[[#This Row],[Unit Price]]</f>
        <v>637211.68000000005</v>
      </c>
      <c r="Q416">
        <f>Table1[[#This Row],[Revenue]]-Table1[[#This Row],[COGS]]</f>
        <v>428228.64</v>
      </c>
      <c r="R416" s="5">
        <f ca="1">DATE(YEAR(TODAY()),MONTH(Table1[[#This Row],[Order Date]]),DAY(Table1[[#This Row],[Order Date]]))</f>
        <v>45661</v>
      </c>
      <c r="S416" s="6">
        <f>MONTH(Table1[[#This Row],[Ship Date]])</f>
        <v>2</v>
      </c>
    </row>
    <row r="417" spans="1:19" x14ac:dyDescent="0.3">
      <c r="A417" s="7" t="s">
        <v>19</v>
      </c>
      <c r="B417" s="7" t="s">
        <v>105</v>
      </c>
      <c r="C417" s="7" t="s">
        <v>61</v>
      </c>
      <c r="D417" s="7" t="s">
        <v>22</v>
      </c>
      <c r="E417" s="7" t="s">
        <v>36</v>
      </c>
      <c r="F417" s="8">
        <v>42121</v>
      </c>
      <c r="G417" s="7">
        <v>888568913</v>
      </c>
      <c r="H417" s="8">
        <v>42136</v>
      </c>
      <c r="I417" s="7">
        <v>6142</v>
      </c>
      <c r="J417" s="7">
        <v>154.06</v>
      </c>
      <c r="K417" s="7">
        <v>90.93</v>
      </c>
      <c r="L417" t="str">
        <f>TEXT(Table1[[#This Row],[Order Date]],"mmm")</f>
        <v>Apr</v>
      </c>
      <c r="M417" t="str">
        <f>TEXT(Table1[[#This Row],[Order Date]],"yyyy")</f>
        <v>2015</v>
      </c>
      <c r="N417" t="str">
        <f>"Q"&amp;ROUNDUP(MONTH(Table1[[#This Row],[Order Date]])/3,0)</f>
        <v>Q2</v>
      </c>
      <c r="O417">
        <f>Table1[[#This Row],[Units Sold]]*Table1[[#This Row],[Unit Cost]]</f>
        <v>558492.06000000006</v>
      </c>
      <c r="P417">
        <f>Table1[[#This Row],[Units Sold]]*Table1[[#This Row],[Unit Price]]</f>
        <v>946236.52</v>
      </c>
      <c r="Q417">
        <f>Table1[[#This Row],[Revenue]]-Table1[[#This Row],[COGS]]</f>
        <v>387744.45999999996</v>
      </c>
      <c r="R417" s="5">
        <f ca="1">DATE(YEAR(TODAY()),MONTH(Table1[[#This Row],[Order Date]]),DAY(Table1[[#This Row],[Order Date]]))</f>
        <v>45774</v>
      </c>
      <c r="S417" s="6">
        <f>MONTH(Table1[[#This Row],[Ship Date]])</f>
        <v>5</v>
      </c>
    </row>
    <row r="418" spans="1:19" x14ac:dyDescent="0.3">
      <c r="A418" s="3" t="s">
        <v>55</v>
      </c>
      <c r="B418" s="3" t="s">
        <v>63</v>
      </c>
      <c r="C418" s="3" t="s">
        <v>50</v>
      </c>
      <c r="D418" s="3" t="s">
        <v>22</v>
      </c>
      <c r="E418" s="3" t="s">
        <v>36</v>
      </c>
      <c r="F418" s="4">
        <v>42699</v>
      </c>
      <c r="G418" s="3">
        <v>712932288</v>
      </c>
      <c r="H418" s="4">
        <v>42703</v>
      </c>
      <c r="I418" s="3">
        <v>1362</v>
      </c>
      <c r="J418" s="3">
        <v>81.73</v>
      </c>
      <c r="K418" s="3">
        <v>56.67</v>
      </c>
      <c r="L418" t="str">
        <f>TEXT(Table1[[#This Row],[Order Date]],"mmm")</f>
        <v>Nov</v>
      </c>
      <c r="M418" t="str">
        <f>TEXT(Table1[[#This Row],[Order Date]],"yyyy")</f>
        <v>2016</v>
      </c>
      <c r="N418" t="str">
        <f>"Q"&amp;ROUNDUP(MONTH(Table1[[#This Row],[Order Date]])/3,0)</f>
        <v>Q4</v>
      </c>
      <c r="O418">
        <f>Table1[[#This Row],[Units Sold]]*Table1[[#This Row],[Unit Cost]]</f>
        <v>77184.540000000008</v>
      </c>
      <c r="P418">
        <f>Table1[[#This Row],[Units Sold]]*Table1[[#This Row],[Unit Price]]</f>
        <v>111316.26000000001</v>
      </c>
      <c r="Q418">
        <f>Table1[[#This Row],[Revenue]]-Table1[[#This Row],[COGS]]</f>
        <v>34131.72</v>
      </c>
      <c r="R418" s="5">
        <f ca="1">DATE(YEAR(TODAY()),MONTH(Table1[[#This Row],[Order Date]]),DAY(Table1[[#This Row],[Order Date]]))</f>
        <v>45986</v>
      </c>
      <c r="S418" s="6">
        <f>MONTH(Table1[[#This Row],[Ship Date]])</f>
        <v>11</v>
      </c>
    </row>
    <row r="419" spans="1:19" x14ac:dyDescent="0.3">
      <c r="A419" s="7" t="s">
        <v>19</v>
      </c>
      <c r="B419" s="7" t="s">
        <v>39</v>
      </c>
      <c r="C419" s="7" t="s">
        <v>42</v>
      </c>
      <c r="D419" s="7" t="s">
        <v>22</v>
      </c>
      <c r="E419" s="7" t="s">
        <v>32</v>
      </c>
      <c r="F419" s="8">
        <v>40861</v>
      </c>
      <c r="G419" s="7">
        <v>884861886</v>
      </c>
      <c r="H419" s="8">
        <v>40882</v>
      </c>
      <c r="I419" s="7">
        <v>9151</v>
      </c>
      <c r="J419" s="7">
        <v>651.21</v>
      </c>
      <c r="K419" s="7">
        <v>524.96</v>
      </c>
      <c r="L419" t="str">
        <f>TEXT(Table1[[#This Row],[Order Date]],"mmm")</f>
        <v>Nov</v>
      </c>
      <c r="M419" t="str">
        <f>TEXT(Table1[[#This Row],[Order Date]],"yyyy")</f>
        <v>2011</v>
      </c>
      <c r="N419" t="str">
        <f>"Q"&amp;ROUNDUP(MONTH(Table1[[#This Row],[Order Date]])/3,0)</f>
        <v>Q4</v>
      </c>
      <c r="O419">
        <f>Table1[[#This Row],[Units Sold]]*Table1[[#This Row],[Unit Cost]]</f>
        <v>4803908.96</v>
      </c>
      <c r="P419">
        <f>Table1[[#This Row],[Units Sold]]*Table1[[#This Row],[Unit Price]]</f>
        <v>5959222.71</v>
      </c>
      <c r="Q419">
        <f>Table1[[#This Row],[Revenue]]-Table1[[#This Row],[COGS]]</f>
        <v>1155313.75</v>
      </c>
      <c r="R419" s="5">
        <f ca="1">DATE(YEAR(TODAY()),MONTH(Table1[[#This Row],[Order Date]]),DAY(Table1[[#This Row],[Order Date]]))</f>
        <v>45975</v>
      </c>
      <c r="S419" s="6">
        <f>MONTH(Table1[[#This Row],[Ship Date]])</f>
        <v>12</v>
      </c>
    </row>
    <row r="420" spans="1:19" x14ac:dyDescent="0.3">
      <c r="A420" s="3" t="s">
        <v>19</v>
      </c>
      <c r="B420" s="3" t="s">
        <v>105</v>
      </c>
      <c r="C420" s="3" t="s">
        <v>47</v>
      </c>
      <c r="D420" s="3" t="s">
        <v>27</v>
      </c>
      <c r="E420" s="3" t="s">
        <v>36</v>
      </c>
      <c r="F420" s="4">
        <v>40299</v>
      </c>
      <c r="G420" s="3">
        <v>951281535</v>
      </c>
      <c r="H420" s="4">
        <v>40315</v>
      </c>
      <c r="I420" s="3">
        <v>4201</v>
      </c>
      <c r="J420" s="3">
        <v>152.58000000000001</v>
      </c>
      <c r="K420" s="3">
        <v>97.44</v>
      </c>
      <c r="L420" t="str">
        <f>TEXT(Table1[[#This Row],[Order Date]],"mmm")</f>
        <v>May</v>
      </c>
      <c r="M420" t="str">
        <f>TEXT(Table1[[#This Row],[Order Date]],"yyyy")</f>
        <v>2010</v>
      </c>
      <c r="N420" t="str">
        <f>"Q"&amp;ROUNDUP(MONTH(Table1[[#This Row],[Order Date]])/3,0)</f>
        <v>Q2</v>
      </c>
      <c r="O420">
        <f>Table1[[#This Row],[Units Sold]]*Table1[[#This Row],[Unit Cost]]</f>
        <v>409345.44</v>
      </c>
      <c r="P420">
        <f>Table1[[#This Row],[Units Sold]]*Table1[[#This Row],[Unit Price]]</f>
        <v>640988.58000000007</v>
      </c>
      <c r="Q420">
        <f>Table1[[#This Row],[Revenue]]-Table1[[#This Row],[COGS]]</f>
        <v>231643.14000000007</v>
      </c>
      <c r="R420" s="5">
        <f ca="1">DATE(YEAR(TODAY()),MONTH(Table1[[#This Row],[Order Date]]),DAY(Table1[[#This Row],[Order Date]]))</f>
        <v>45778</v>
      </c>
      <c r="S420" s="6">
        <f>MONTH(Table1[[#This Row],[Ship Date]])</f>
        <v>5</v>
      </c>
    </row>
    <row r="421" spans="1:19" x14ac:dyDescent="0.3">
      <c r="A421" s="7" t="s">
        <v>24</v>
      </c>
      <c r="B421" s="7" t="s">
        <v>207</v>
      </c>
      <c r="C421" s="7" t="s">
        <v>26</v>
      </c>
      <c r="D421" s="7" t="s">
        <v>22</v>
      </c>
      <c r="E421" s="7" t="s">
        <v>48</v>
      </c>
      <c r="F421" s="8">
        <v>42325</v>
      </c>
      <c r="G421" s="7">
        <v>979427564</v>
      </c>
      <c r="H421" s="8">
        <v>42326</v>
      </c>
      <c r="I421" s="7">
        <v>3236</v>
      </c>
      <c r="J421" s="7">
        <v>109.28</v>
      </c>
      <c r="K421" s="7">
        <v>35.840000000000003</v>
      </c>
      <c r="L421" t="str">
        <f>TEXT(Table1[[#This Row],[Order Date]],"mmm")</f>
        <v>Nov</v>
      </c>
      <c r="M421" t="str">
        <f>TEXT(Table1[[#This Row],[Order Date]],"yyyy")</f>
        <v>2015</v>
      </c>
      <c r="N421" t="str">
        <f>"Q"&amp;ROUNDUP(MONTH(Table1[[#This Row],[Order Date]])/3,0)</f>
        <v>Q4</v>
      </c>
      <c r="O421">
        <f>Table1[[#This Row],[Units Sold]]*Table1[[#This Row],[Unit Cost]]</f>
        <v>115978.24000000001</v>
      </c>
      <c r="P421">
        <f>Table1[[#This Row],[Units Sold]]*Table1[[#This Row],[Unit Price]]</f>
        <v>353630.08</v>
      </c>
      <c r="Q421">
        <f>Table1[[#This Row],[Revenue]]-Table1[[#This Row],[COGS]]</f>
        <v>237651.84000000003</v>
      </c>
      <c r="R421" s="5">
        <f ca="1">DATE(YEAR(TODAY()),MONTH(Table1[[#This Row],[Order Date]]),DAY(Table1[[#This Row],[Order Date]]))</f>
        <v>45978</v>
      </c>
      <c r="S421" s="6">
        <f>MONTH(Table1[[#This Row],[Ship Date]])</f>
        <v>11</v>
      </c>
    </row>
    <row r="422" spans="1:19" x14ac:dyDescent="0.3">
      <c r="A422" s="3" t="s">
        <v>19</v>
      </c>
      <c r="B422" s="3" t="s">
        <v>41</v>
      </c>
      <c r="C422" s="3" t="s">
        <v>64</v>
      </c>
      <c r="D422" s="3" t="s">
        <v>22</v>
      </c>
      <c r="E422" s="3" t="s">
        <v>48</v>
      </c>
      <c r="F422" s="4">
        <v>41728</v>
      </c>
      <c r="G422" s="3">
        <v>206848800</v>
      </c>
      <c r="H422" s="4">
        <v>41759</v>
      </c>
      <c r="I422" s="3">
        <v>11</v>
      </c>
      <c r="J422" s="3">
        <v>255.28</v>
      </c>
      <c r="K422" s="3">
        <v>159.41999999999999</v>
      </c>
      <c r="L422" t="str">
        <f>TEXT(Table1[[#This Row],[Order Date]],"mmm")</f>
        <v>Mar</v>
      </c>
      <c r="M422" t="str">
        <f>TEXT(Table1[[#This Row],[Order Date]],"yyyy")</f>
        <v>2014</v>
      </c>
      <c r="N422" t="str">
        <f>"Q"&amp;ROUNDUP(MONTH(Table1[[#This Row],[Order Date]])/3,0)</f>
        <v>Q1</v>
      </c>
      <c r="O422">
        <f>Table1[[#This Row],[Units Sold]]*Table1[[#This Row],[Unit Cost]]</f>
        <v>1753.62</v>
      </c>
      <c r="P422">
        <f>Table1[[#This Row],[Units Sold]]*Table1[[#This Row],[Unit Price]]</f>
        <v>2808.08</v>
      </c>
      <c r="Q422">
        <f>Table1[[#This Row],[Revenue]]-Table1[[#This Row],[COGS]]</f>
        <v>1054.46</v>
      </c>
      <c r="R422" s="5">
        <f ca="1">DATE(YEAR(TODAY()),MONTH(Table1[[#This Row],[Order Date]]),DAY(Table1[[#This Row],[Order Date]]))</f>
        <v>45746</v>
      </c>
      <c r="S422" s="6">
        <f>MONTH(Table1[[#This Row],[Ship Date]])</f>
        <v>4</v>
      </c>
    </row>
    <row r="423" spans="1:19" x14ac:dyDescent="0.3">
      <c r="A423" s="7" t="s">
        <v>19</v>
      </c>
      <c r="B423" s="7" t="s">
        <v>203</v>
      </c>
      <c r="C423" s="7" t="s">
        <v>21</v>
      </c>
      <c r="D423" s="7" t="s">
        <v>22</v>
      </c>
      <c r="E423" s="7" t="s">
        <v>32</v>
      </c>
      <c r="F423" s="8">
        <v>41984</v>
      </c>
      <c r="G423" s="7">
        <v>191406571</v>
      </c>
      <c r="H423" s="8">
        <v>42004</v>
      </c>
      <c r="I423" s="7">
        <v>313</v>
      </c>
      <c r="J423" s="7">
        <v>9.33</v>
      </c>
      <c r="K423" s="7">
        <v>6.92</v>
      </c>
      <c r="L423" t="str">
        <f>TEXT(Table1[[#This Row],[Order Date]],"mmm")</f>
        <v>Dec</v>
      </c>
      <c r="M423" t="str">
        <f>TEXT(Table1[[#This Row],[Order Date]],"yyyy")</f>
        <v>2014</v>
      </c>
      <c r="N423" t="str">
        <f>"Q"&amp;ROUNDUP(MONTH(Table1[[#This Row],[Order Date]])/3,0)</f>
        <v>Q4</v>
      </c>
      <c r="O423">
        <f>Table1[[#This Row],[Units Sold]]*Table1[[#This Row],[Unit Cost]]</f>
        <v>2165.96</v>
      </c>
      <c r="P423">
        <f>Table1[[#This Row],[Units Sold]]*Table1[[#This Row],[Unit Price]]</f>
        <v>2920.29</v>
      </c>
      <c r="Q423">
        <f>Table1[[#This Row],[Revenue]]-Table1[[#This Row],[COGS]]</f>
        <v>754.32999999999993</v>
      </c>
      <c r="R423" s="5">
        <f ca="1">DATE(YEAR(TODAY()),MONTH(Table1[[#This Row],[Order Date]]),DAY(Table1[[#This Row],[Order Date]]))</f>
        <v>46002</v>
      </c>
      <c r="S423" s="6">
        <f>MONTH(Table1[[#This Row],[Ship Date]])</f>
        <v>12</v>
      </c>
    </row>
    <row r="424" spans="1:19" x14ac:dyDescent="0.3">
      <c r="A424" s="3" t="s">
        <v>24</v>
      </c>
      <c r="B424" s="3" t="s">
        <v>157</v>
      </c>
      <c r="C424" s="3" t="s">
        <v>61</v>
      </c>
      <c r="D424" s="3" t="s">
        <v>27</v>
      </c>
      <c r="E424" s="3" t="s">
        <v>23</v>
      </c>
      <c r="F424" s="4">
        <v>42807</v>
      </c>
      <c r="G424" s="3">
        <v>761274707</v>
      </c>
      <c r="H424" s="4">
        <v>42828</v>
      </c>
      <c r="I424" s="3">
        <v>6958</v>
      </c>
      <c r="J424" s="3">
        <v>154.06</v>
      </c>
      <c r="K424" s="3">
        <v>90.93</v>
      </c>
      <c r="L424" t="str">
        <f>TEXT(Table1[[#This Row],[Order Date]],"mmm")</f>
        <v>Mar</v>
      </c>
      <c r="M424" t="str">
        <f>TEXT(Table1[[#This Row],[Order Date]],"yyyy")</f>
        <v>2017</v>
      </c>
      <c r="N424" t="str">
        <f>"Q"&amp;ROUNDUP(MONTH(Table1[[#This Row],[Order Date]])/3,0)</f>
        <v>Q1</v>
      </c>
      <c r="O424">
        <f>Table1[[#This Row],[Units Sold]]*Table1[[#This Row],[Unit Cost]]</f>
        <v>632690.94000000006</v>
      </c>
      <c r="P424">
        <f>Table1[[#This Row],[Units Sold]]*Table1[[#This Row],[Unit Price]]</f>
        <v>1071949.48</v>
      </c>
      <c r="Q424">
        <f>Table1[[#This Row],[Revenue]]-Table1[[#This Row],[COGS]]</f>
        <v>439258.53999999992</v>
      </c>
      <c r="R424" s="5">
        <f ca="1">DATE(YEAR(TODAY()),MONTH(Table1[[#This Row],[Order Date]]),DAY(Table1[[#This Row],[Order Date]]))</f>
        <v>45729</v>
      </c>
      <c r="S424" s="6">
        <f>MONTH(Table1[[#This Row],[Ship Date]])</f>
        <v>4</v>
      </c>
    </row>
    <row r="425" spans="1:19" x14ac:dyDescent="0.3">
      <c r="A425" s="7" t="s">
        <v>55</v>
      </c>
      <c r="B425" s="7" t="s">
        <v>200</v>
      </c>
      <c r="C425" s="7" t="s">
        <v>59</v>
      </c>
      <c r="D425" s="7" t="s">
        <v>22</v>
      </c>
      <c r="E425" s="7" t="s">
        <v>36</v>
      </c>
      <c r="F425" s="8">
        <v>41536</v>
      </c>
      <c r="G425" s="7">
        <v>464939534</v>
      </c>
      <c r="H425" s="8">
        <v>41537</v>
      </c>
      <c r="I425" s="7">
        <v>4795</v>
      </c>
      <c r="J425" s="7">
        <v>668.27</v>
      </c>
      <c r="K425" s="7">
        <v>502.54</v>
      </c>
      <c r="L425" t="str">
        <f>TEXT(Table1[[#This Row],[Order Date]],"mmm")</f>
        <v>Sep</v>
      </c>
      <c r="M425" t="str">
        <f>TEXT(Table1[[#This Row],[Order Date]],"yyyy")</f>
        <v>2013</v>
      </c>
      <c r="N425" t="str">
        <f>"Q"&amp;ROUNDUP(MONTH(Table1[[#This Row],[Order Date]])/3,0)</f>
        <v>Q3</v>
      </c>
      <c r="O425">
        <f>Table1[[#This Row],[Units Sold]]*Table1[[#This Row],[Unit Cost]]</f>
        <v>2409679.3000000003</v>
      </c>
      <c r="P425">
        <f>Table1[[#This Row],[Units Sold]]*Table1[[#This Row],[Unit Price]]</f>
        <v>3204354.65</v>
      </c>
      <c r="Q425">
        <f>Table1[[#This Row],[Revenue]]-Table1[[#This Row],[COGS]]</f>
        <v>794675.34999999963</v>
      </c>
      <c r="R425" s="5">
        <f ca="1">DATE(YEAR(TODAY()),MONTH(Table1[[#This Row],[Order Date]]),DAY(Table1[[#This Row],[Order Date]]))</f>
        <v>45919</v>
      </c>
      <c r="S425" s="6">
        <f>MONTH(Table1[[#This Row],[Ship Date]])</f>
        <v>9</v>
      </c>
    </row>
    <row r="426" spans="1:19" x14ac:dyDescent="0.3">
      <c r="A426" s="3" t="s">
        <v>19</v>
      </c>
      <c r="B426" s="3" t="s">
        <v>107</v>
      </c>
      <c r="C426" s="3" t="s">
        <v>35</v>
      </c>
      <c r="D426" s="3" t="s">
        <v>27</v>
      </c>
      <c r="E426" s="3" t="s">
        <v>32</v>
      </c>
      <c r="F426" s="4">
        <v>42811</v>
      </c>
      <c r="G426" s="3">
        <v>621199882</v>
      </c>
      <c r="H426" s="4">
        <v>42828</v>
      </c>
      <c r="I426" s="3">
        <v>5704</v>
      </c>
      <c r="J426" s="3">
        <v>47.45</v>
      </c>
      <c r="K426" s="3">
        <v>31.79</v>
      </c>
      <c r="L426" t="str">
        <f>TEXT(Table1[[#This Row],[Order Date]],"mmm")</f>
        <v>Mar</v>
      </c>
      <c r="M426" t="str">
        <f>TEXT(Table1[[#This Row],[Order Date]],"yyyy")</f>
        <v>2017</v>
      </c>
      <c r="N426" t="str">
        <f>"Q"&amp;ROUNDUP(MONTH(Table1[[#This Row],[Order Date]])/3,0)</f>
        <v>Q1</v>
      </c>
      <c r="O426">
        <f>Table1[[#This Row],[Units Sold]]*Table1[[#This Row],[Unit Cost]]</f>
        <v>181330.16</v>
      </c>
      <c r="P426">
        <f>Table1[[#This Row],[Units Sold]]*Table1[[#This Row],[Unit Price]]</f>
        <v>270654.8</v>
      </c>
      <c r="Q426">
        <f>Table1[[#This Row],[Revenue]]-Table1[[#This Row],[COGS]]</f>
        <v>89324.639999999985</v>
      </c>
      <c r="R426" s="5">
        <f ca="1">DATE(YEAR(TODAY()),MONTH(Table1[[#This Row],[Order Date]]),DAY(Table1[[#This Row],[Order Date]]))</f>
        <v>45733</v>
      </c>
      <c r="S426" s="6">
        <f>MONTH(Table1[[#This Row],[Ship Date]])</f>
        <v>4</v>
      </c>
    </row>
    <row r="427" spans="1:19" x14ac:dyDescent="0.3">
      <c r="A427" s="7" t="s">
        <v>37</v>
      </c>
      <c r="B427" s="7" t="s">
        <v>71</v>
      </c>
      <c r="C427" s="7" t="s">
        <v>61</v>
      </c>
      <c r="D427" s="7" t="s">
        <v>22</v>
      </c>
      <c r="E427" s="7" t="s">
        <v>32</v>
      </c>
      <c r="F427" s="8">
        <v>40601</v>
      </c>
      <c r="G427" s="7">
        <v>369167077</v>
      </c>
      <c r="H427" s="8">
        <v>40637</v>
      </c>
      <c r="I427" s="7">
        <v>3597</v>
      </c>
      <c r="J427" s="7">
        <v>154.06</v>
      </c>
      <c r="K427" s="7">
        <v>90.93</v>
      </c>
      <c r="L427" t="str">
        <f>TEXT(Table1[[#This Row],[Order Date]],"mmm")</f>
        <v>Feb</v>
      </c>
      <c r="M427" t="str">
        <f>TEXT(Table1[[#This Row],[Order Date]],"yyyy")</f>
        <v>2011</v>
      </c>
      <c r="N427" t="str">
        <f>"Q"&amp;ROUNDUP(MONTH(Table1[[#This Row],[Order Date]])/3,0)</f>
        <v>Q1</v>
      </c>
      <c r="O427">
        <f>Table1[[#This Row],[Units Sold]]*Table1[[#This Row],[Unit Cost]]</f>
        <v>327075.21000000002</v>
      </c>
      <c r="P427">
        <f>Table1[[#This Row],[Units Sold]]*Table1[[#This Row],[Unit Price]]</f>
        <v>554153.82000000007</v>
      </c>
      <c r="Q427">
        <f>Table1[[#This Row],[Revenue]]-Table1[[#This Row],[COGS]]</f>
        <v>227078.61000000004</v>
      </c>
      <c r="R427" s="5">
        <f ca="1">DATE(YEAR(TODAY()),MONTH(Table1[[#This Row],[Order Date]]),DAY(Table1[[#This Row],[Order Date]]))</f>
        <v>45715</v>
      </c>
      <c r="S427" s="6">
        <f>MONTH(Table1[[#This Row],[Ship Date]])</f>
        <v>4</v>
      </c>
    </row>
    <row r="428" spans="1:19" x14ac:dyDescent="0.3">
      <c r="A428" s="3" t="s">
        <v>33</v>
      </c>
      <c r="B428" s="3" t="s">
        <v>103</v>
      </c>
      <c r="C428" s="3" t="s">
        <v>42</v>
      </c>
      <c r="D428" s="3" t="s">
        <v>22</v>
      </c>
      <c r="E428" s="3" t="s">
        <v>32</v>
      </c>
      <c r="F428" s="4">
        <v>41708</v>
      </c>
      <c r="G428" s="3">
        <v>718264949</v>
      </c>
      <c r="H428" s="4">
        <v>41722</v>
      </c>
      <c r="I428" s="3">
        <v>9415</v>
      </c>
      <c r="J428" s="3">
        <v>651.21</v>
      </c>
      <c r="K428" s="3">
        <v>524.96</v>
      </c>
      <c r="L428" t="str">
        <f>TEXT(Table1[[#This Row],[Order Date]],"mmm")</f>
        <v>Mar</v>
      </c>
      <c r="M428" t="str">
        <f>TEXT(Table1[[#This Row],[Order Date]],"yyyy")</f>
        <v>2014</v>
      </c>
      <c r="N428" t="str">
        <f>"Q"&amp;ROUNDUP(MONTH(Table1[[#This Row],[Order Date]])/3,0)</f>
        <v>Q1</v>
      </c>
      <c r="O428">
        <f>Table1[[#This Row],[Units Sold]]*Table1[[#This Row],[Unit Cost]]</f>
        <v>4942498.4000000004</v>
      </c>
      <c r="P428">
        <f>Table1[[#This Row],[Units Sold]]*Table1[[#This Row],[Unit Price]]</f>
        <v>6131142.1500000004</v>
      </c>
      <c r="Q428">
        <f>Table1[[#This Row],[Revenue]]-Table1[[#This Row],[COGS]]</f>
        <v>1188643.75</v>
      </c>
      <c r="R428" s="5">
        <f ca="1">DATE(YEAR(TODAY()),MONTH(Table1[[#This Row],[Order Date]]),DAY(Table1[[#This Row],[Order Date]]))</f>
        <v>45726</v>
      </c>
      <c r="S428" s="6">
        <f>MONTH(Table1[[#This Row],[Ship Date]])</f>
        <v>3</v>
      </c>
    </row>
    <row r="429" spans="1:19" x14ac:dyDescent="0.3">
      <c r="A429" s="7" t="s">
        <v>33</v>
      </c>
      <c r="B429" s="7" t="s">
        <v>156</v>
      </c>
      <c r="C429" s="7" t="s">
        <v>42</v>
      </c>
      <c r="D429" s="7" t="s">
        <v>27</v>
      </c>
      <c r="E429" s="7" t="s">
        <v>32</v>
      </c>
      <c r="F429" s="8">
        <v>42260</v>
      </c>
      <c r="G429" s="7">
        <v>498229825</v>
      </c>
      <c r="H429" s="8">
        <v>42283</v>
      </c>
      <c r="I429" s="7">
        <v>6132</v>
      </c>
      <c r="J429" s="7">
        <v>651.21</v>
      </c>
      <c r="K429" s="7">
        <v>524.96</v>
      </c>
      <c r="L429" t="str">
        <f>TEXT(Table1[[#This Row],[Order Date]],"mmm")</f>
        <v>Sep</v>
      </c>
      <c r="M429" t="str">
        <f>TEXT(Table1[[#This Row],[Order Date]],"yyyy")</f>
        <v>2015</v>
      </c>
      <c r="N429" t="str">
        <f>"Q"&amp;ROUNDUP(MONTH(Table1[[#This Row],[Order Date]])/3,0)</f>
        <v>Q3</v>
      </c>
      <c r="O429">
        <f>Table1[[#This Row],[Units Sold]]*Table1[[#This Row],[Unit Cost]]</f>
        <v>3219054.72</v>
      </c>
      <c r="P429">
        <f>Table1[[#This Row],[Units Sold]]*Table1[[#This Row],[Unit Price]]</f>
        <v>3993219.72</v>
      </c>
      <c r="Q429">
        <f>Table1[[#This Row],[Revenue]]-Table1[[#This Row],[COGS]]</f>
        <v>774165</v>
      </c>
      <c r="R429" s="5">
        <f ca="1">DATE(YEAR(TODAY()),MONTH(Table1[[#This Row],[Order Date]]),DAY(Table1[[#This Row],[Order Date]]))</f>
        <v>45913</v>
      </c>
      <c r="S429" s="6">
        <f>MONTH(Table1[[#This Row],[Ship Date]])</f>
        <v>10</v>
      </c>
    </row>
    <row r="430" spans="1:19" x14ac:dyDescent="0.3">
      <c r="A430" s="3" t="s">
        <v>24</v>
      </c>
      <c r="B430" s="3" t="s">
        <v>130</v>
      </c>
      <c r="C430" s="3" t="s">
        <v>30</v>
      </c>
      <c r="D430" s="3" t="s">
        <v>27</v>
      </c>
      <c r="E430" s="3" t="s">
        <v>36</v>
      </c>
      <c r="F430" s="4">
        <v>42922</v>
      </c>
      <c r="G430" s="3">
        <v>409110534</v>
      </c>
      <c r="H430" s="4">
        <v>42941</v>
      </c>
      <c r="I430" s="3">
        <v>3753</v>
      </c>
      <c r="J430" s="3">
        <v>421.89</v>
      </c>
      <c r="K430" s="3">
        <v>364.69</v>
      </c>
      <c r="L430" t="str">
        <f>TEXT(Table1[[#This Row],[Order Date]],"mmm")</f>
        <v>Jul</v>
      </c>
      <c r="M430" t="str">
        <f>TEXT(Table1[[#This Row],[Order Date]],"yyyy")</f>
        <v>2017</v>
      </c>
      <c r="N430" t="str">
        <f>"Q"&amp;ROUNDUP(MONTH(Table1[[#This Row],[Order Date]])/3,0)</f>
        <v>Q3</v>
      </c>
      <c r="O430">
        <f>Table1[[#This Row],[Units Sold]]*Table1[[#This Row],[Unit Cost]]</f>
        <v>1368681.57</v>
      </c>
      <c r="P430">
        <f>Table1[[#This Row],[Units Sold]]*Table1[[#This Row],[Unit Price]]</f>
        <v>1583353.17</v>
      </c>
      <c r="Q430">
        <f>Table1[[#This Row],[Revenue]]-Table1[[#This Row],[COGS]]</f>
        <v>214671.59999999986</v>
      </c>
      <c r="R430" s="5">
        <f ca="1">DATE(YEAR(TODAY()),MONTH(Table1[[#This Row],[Order Date]]),DAY(Table1[[#This Row],[Order Date]]))</f>
        <v>45844</v>
      </c>
      <c r="S430" s="6">
        <f>MONTH(Table1[[#This Row],[Ship Date]])</f>
        <v>7</v>
      </c>
    </row>
    <row r="431" spans="1:19" x14ac:dyDescent="0.3">
      <c r="A431" s="7" t="s">
        <v>19</v>
      </c>
      <c r="B431" s="7" t="s">
        <v>208</v>
      </c>
      <c r="C431" s="7" t="s">
        <v>26</v>
      </c>
      <c r="D431" s="7" t="s">
        <v>22</v>
      </c>
      <c r="E431" s="7" t="s">
        <v>23</v>
      </c>
      <c r="F431" s="8">
        <v>41984</v>
      </c>
      <c r="G431" s="7">
        <v>771268403</v>
      </c>
      <c r="H431" s="8">
        <v>42010</v>
      </c>
      <c r="I431" s="7">
        <v>4315</v>
      </c>
      <c r="J431" s="7">
        <v>109.28</v>
      </c>
      <c r="K431" s="7">
        <v>35.840000000000003</v>
      </c>
      <c r="L431" t="str">
        <f>TEXT(Table1[[#This Row],[Order Date]],"mmm")</f>
        <v>Dec</v>
      </c>
      <c r="M431" t="str">
        <f>TEXT(Table1[[#This Row],[Order Date]],"yyyy")</f>
        <v>2014</v>
      </c>
      <c r="N431" t="str">
        <f>"Q"&amp;ROUNDUP(MONTH(Table1[[#This Row],[Order Date]])/3,0)</f>
        <v>Q4</v>
      </c>
      <c r="O431">
        <f>Table1[[#This Row],[Units Sold]]*Table1[[#This Row],[Unit Cost]]</f>
        <v>154649.60000000001</v>
      </c>
      <c r="P431">
        <f>Table1[[#This Row],[Units Sold]]*Table1[[#This Row],[Unit Price]]</f>
        <v>471543.2</v>
      </c>
      <c r="Q431">
        <f>Table1[[#This Row],[Revenue]]-Table1[[#This Row],[COGS]]</f>
        <v>316893.59999999998</v>
      </c>
      <c r="R431" s="5">
        <f ca="1">DATE(YEAR(TODAY()),MONTH(Table1[[#This Row],[Order Date]]),DAY(Table1[[#This Row],[Order Date]]))</f>
        <v>46002</v>
      </c>
      <c r="S431" s="6">
        <f>MONTH(Table1[[#This Row],[Ship Date]])</f>
        <v>1</v>
      </c>
    </row>
    <row r="432" spans="1:19" x14ac:dyDescent="0.3">
      <c r="A432" s="3" t="s">
        <v>55</v>
      </c>
      <c r="B432" s="3" t="s">
        <v>146</v>
      </c>
      <c r="C432" s="3" t="s">
        <v>61</v>
      </c>
      <c r="D432" s="3" t="s">
        <v>27</v>
      </c>
      <c r="E432" s="3" t="s">
        <v>23</v>
      </c>
      <c r="F432" s="4">
        <v>42273</v>
      </c>
      <c r="G432" s="3">
        <v>175377261</v>
      </c>
      <c r="H432" s="4">
        <v>42276</v>
      </c>
      <c r="I432" s="3">
        <v>6884</v>
      </c>
      <c r="J432" s="3">
        <v>154.06</v>
      </c>
      <c r="K432" s="3">
        <v>90.93</v>
      </c>
      <c r="L432" t="str">
        <f>TEXT(Table1[[#This Row],[Order Date]],"mmm")</f>
        <v>Sep</v>
      </c>
      <c r="M432" t="str">
        <f>TEXT(Table1[[#This Row],[Order Date]],"yyyy")</f>
        <v>2015</v>
      </c>
      <c r="N432" t="str">
        <f>"Q"&amp;ROUNDUP(MONTH(Table1[[#This Row],[Order Date]])/3,0)</f>
        <v>Q3</v>
      </c>
      <c r="O432">
        <f>Table1[[#This Row],[Units Sold]]*Table1[[#This Row],[Unit Cost]]</f>
        <v>625962.12</v>
      </c>
      <c r="P432">
        <f>Table1[[#This Row],[Units Sold]]*Table1[[#This Row],[Unit Price]]</f>
        <v>1060549.04</v>
      </c>
      <c r="Q432">
        <f>Table1[[#This Row],[Revenue]]-Table1[[#This Row],[COGS]]</f>
        <v>434586.92000000004</v>
      </c>
      <c r="R432" s="5">
        <f ca="1">DATE(YEAR(TODAY()),MONTH(Table1[[#This Row],[Order Date]]),DAY(Table1[[#This Row],[Order Date]]))</f>
        <v>45926</v>
      </c>
      <c r="S432" s="6">
        <f>MONTH(Table1[[#This Row],[Ship Date]])</f>
        <v>9</v>
      </c>
    </row>
    <row r="433" spans="1:19" x14ac:dyDescent="0.3">
      <c r="A433" s="7" t="s">
        <v>19</v>
      </c>
      <c r="B433" s="7" t="s">
        <v>187</v>
      </c>
      <c r="C433" s="7" t="s">
        <v>82</v>
      </c>
      <c r="D433" s="7" t="s">
        <v>27</v>
      </c>
      <c r="E433" s="7" t="s">
        <v>32</v>
      </c>
      <c r="F433" s="8">
        <v>41472</v>
      </c>
      <c r="G433" s="7">
        <v>432423436</v>
      </c>
      <c r="H433" s="8">
        <v>41495</v>
      </c>
      <c r="I433" s="7">
        <v>2559</v>
      </c>
      <c r="J433" s="7">
        <v>205.7</v>
      </c>
      <c r="K433" s="7">
        <v>117.11</v>
      </c>
      <c r="L433" t="str">
        <f>TEXT(Table1[[#This Row],[Order Date]],"mmm")</f>
        <v>Jul</v>
      </c>
      <c r="M433" t="str">
        <f>TEXT(Table1[[#This Row],[Order Date]],"yyyy")</f>
        <v>2013</v>
      </c>
      <c r="N433" t="str">
        <f>"Q"&amp;ROUNDUP(MONTH(Table1[[#This Row],[Order Date]])/3,0)</f>
        <v>Q3</v>
      </c>
      <c r="O433">
        <f>Table1[[#This Row],[Units Sold]]*Table1[[#This Row],[Unit Cost]]</f>
        <v>299684.49</v>
      </c>
      <c r="P433">
        <f>Table1[[#This Row],[Units Sold]]*Table1[[#This Row],[Unit Price]]</f>
        <v>526386.29999999993</v>
      </c>
      <c r="Q433">
        <f>Table1[[#This Row],[Revenue]]-Table1[[#This Row],[COGS]]</f>
        <v>226701.80999999994</v>
      </c>
      <c r="R433" s="5">
        <f ca="1">DATE(YEAR(TODAY()),MONTH(Table1[[#This Row],[Order Date]]),DAY(Table1[[#This Row],[Order Date]]))</f>
        <v>45855</v>
      </c>
      <c r="S433" s="6">
        <f>MONTH(Table1[[#This Row],[Ship Date]])</f>
        <v>8</v>
      </c>
    </row>
    <row r="434" spans="1:19" x14ac:dyDescent="0.3">
      <c r="A434" s="3" t="s">
        <v>33</v>
      </c>
      <c r="B434" s="3" t="s">
        <v>97</v>
      </c>
      <c r="C434" s="3" t="s">
        <v>64</v>
      </c>
      <c r="D434" s="3" t="s">
        <v>27</v>
      </c>
      <c r="E434" s="3" t="s">
        <v>36</v>
      </c>
      <c r="F434" s="4">
        <v>41802</v>
      </c>
      <c r="G434" s="3">
        <v>723705756</v>
      </c>
      <c r="H434" s="4">
        <v>41849</v>
      </c>
      <c r="I434" s="3">
        <v>9470</v>
      </c>
      <c r="J434" s="3">
        <v>255.28</v>
      </c>
      <c r="K434" s="3">
        <v>159.41999999999999</v>
      </c>
      <c r="L434" t="str">
        <f>TEXT(Table1[[#This Row],[Order Date]],"mmm")</f>
        <v>Jun</v>
      </c>
      <c r="M434" t="str">
        <f>TEXT(Table1[[#This Row],[Order Date]],"yyyy")</f>
        <v>2014</v>
      </c>
      <c r="N434" t="str">
        <f>"Q"&amp;ROUNDUP(MONTH(Table1[[#This Row],[Order Date]])/3,0)</f>
        <v>Q2</v>
      </c>
      <c r="O434">
        <f>Table1[[#This Row],[Units Sold]]*Table1[[#This Row],[Unit Cost]]</f>
        <v>1509707.4</v>
      </c>
      <c r="P434">
        <f>Table1[[#This Row],[Units Sold]]*Table1[[#This Row],[Unit Price]]</f>
        <v>2417501.6</v>
      </c>
      <c r="Q434">
        <f>Table1[[#This Row],[Revenue]]-Table1[[#This Row],[COGS]]</f>
        <v>907794.20000000019</v>
      </c>
      <c r="R434" s="5">
        <f ca="1">DATE(YEAR(TODAY()),MONTH(Table1[[#This Row],[Order Date]]),DAY(Table1[[#This Row],[Order Date]]))</f>
        <v>45820</v>
      </c>
      <c r="S434" s="6">
        <f>MONTH(Table1[[#This Row],[Ship Date]])</f>
        <v>7</v>
      </c>
    </row>
    <row r="435" spans="1:19" x14ac:dyDescent="0.3">
      <c r="A435" s="7" t="s">
        <v>33</v>
      </c>
      <c r="B435" s="7" t="s">
        <v>163</v>
      </c>
      <c r="C435" s="7" t="s">
        <v>26</v>
      </c>
      <c r="D435" s="7" t="s">
        <v>27</v>
      </c>
      <c r="E435" s="7" t="s">
        <v>36</v>
      </c>
      <c r="F435" s="8">
        <v>40343</v>
      </c>
      <c r="G435" s="7">
        <v>750835549</v>
      </c>
      <c r="H435" s="8">
        <v>40343</v>
      </c>
      <c r="I435" s="7">
        <v>7779</v>
      </c>
      <c r="J435" s="7">
        <v>109.28</v>
      </c>
      <c r="K435" s="7">
        <v>35.840000000000003</v>
      </c>
      <c r="L435" t="str">
        <f>TEXT(Table1[[#This Row],[Order Date]],"mmm")</f>
        <v>Jun</v>
      </c>
      <c r="M435" t="str">
        <f>TEXT(Table1[[#This Row],[Order Date]],"yyyy")</f>
        <v>2010</v>
      </c>
      <c r="N435" t="str">
        <f>"Q"&amp;ROUNDUP(MONTH(Table1[[#This Row],[Order Date]])/3,0)</f>
        <v>Q2</v>
      </c>
      <c r="O435">
        <f>Table1[[#This Row],[Units Sold]]*Table1[[#This Row],[Unit Cost]]</f>
        <v>278799.36000000004</v>
      </c>
      <c r="P435">
        <f>Table1[[#This Row],[Units Sold]]*Table1[[#This Row],[Unit Price]]</f>
        <v>850089.12</v>
      </c>
      <c r="Q435">
        <f>Table1[[#This Row],[Revenue]]-Table1[[#This Row],[COGS]]</f>
        <v>571289.76</v>
      </c>
      <c r="R435" s="5">
        <f ca="1">DATE(YEAR(TODAY()),MONTH(Table1[[#This Row],[Order Date]]),DAY(Table1[[#This Row],[Order Date]]))</f>
        <v>45822</v>
      </c>
      <c r="S435" s="6">
        <f>MONTH(Table1[[#This Row],[Ship Date]])</f>
        <v>6</v>
      </c>
    </row>
    <row r="436" spans="1:19" x14ac:dyDescent="0.3">
      <c r="A436" s="3" t="s">
        <v>33</v>
      </c>
      <c r="B436" s="3" t="s">
        <v>209</v>
      </c>
      <c r="C436" s="3" t="s">
        <v>21</v>
      </c>
      <c r="D436" s="3" t="s">
        <v>27</v>
      </c>
      <c r="E436" s="3" t="s">
        <v>36</v>
      </c>
      <c r="F436" s="4">
        <v>41477</v>
      </c>
      <c r="G436" s="3">
        <v>285736644</v>
      </c>
      <c r="H436" s="4">
        <v>41523</v>
      </c>
      <c r="I436" s="3">
        <v>4677</v>
      </c>
      <c r="J436" s="3">
        <v>9.33</v>
      </c>
      <c r="K436" s="3">
        <v>6.92</v>
      </c>
      <c r="L436" t="str">
        <f>TEXT(Table1[[#This Row],[Order Date]],"mmm")</f>
        <v>Jul</v>
      </c>
      <c r="M436" t="str">
        <f>TEXT(Table1[[#This Row],[Order Date]],"yyyy")</f>
        <v>2013</v>
      </c>
      <c r="N436" t="str">
        <f>"Q"&amp;ROUNDUP(MONTH(Table1[[#This Row],[Order Date]])/3,0)</f>
        <v>Q3</v>
      </c>
      <c r="O436">
        <f>Table1[[#This Row],[Units Sold]]*Table1[[#This Row],[Unit Cost]]</f>
        <v>32364.84</v>
      </c>
      <c r="P436">
        <f>Table1[[#This Row],[Units Sold]]*Table1[[#This Row],[Unit Price]]</f>
        <v>43636.41</v>
      </c>
      <c r="Q436">
        <f>Table1[[#This Row],[Revenue]]-Table1[[#This Row],[COGS]]</f>
        <v>11271.570000000003</v>
      </c>
      <c r="R436" s="5">
        <f ca="1">DATE(YEAR(TODAY()),MONTH(Table1[[#This Row],[Order Date]]),DAY(Table1[[#This Row],[Order Date]]))</f>
        <v>45860</v>
      </c>
      <c r="S436" s="6">
        <f>MONTH(Table1[[#This Row],[Ship Date]])</f>
        <v>9</v>
      </c>
    </row>
    <row r="437" spans="1:19" x14ac:dyDescent="0.3">
      <c r="A437" s="7" t="s">
        <v>33</v>
      </c>
      <c r="B437" s="7" t="s">
        <v>150</v>
      </c>
      <c r="C437" s="7" t="s">
        <v>64</v>
      </c>
      <c r="D437" s="7" t="s">
        <v>22</v>
      </c>
      <c r="E437" s="7" t="s">
        <v>36</v>
      </c>
      <c r="F437" s="8">
        <v>41678</v>
      </c>
      <c r="G437" s="7">
        <v>520645368</v>
      </c>
      <c r="H437" s="8">
        <v>41687</v>
      </c>
      <c r="I437" s="7">
        <v>9389</v>
      </c>
      <c r="J437" s="7">
        <v>255.28</v>
      </c>
      <c r="K437" s="7">
        <v>159.41999999999999</v>
      </c>
      <c r="L437" t="str">
        <f>TEXT(Table1[[#This Row],[Order Date]],"mmm")</f>
        <v>Feb</v>
      </c>
      <c r="M437" t="str">
        <f>TEXT(Table1[[#This Row],[Order Date]],"yyyy")</f>
        <v>2014</v>
      </c>
      <c r="N437" t="str">
        <f>"Q"&amp;ROUNDUP(MONTH(Table1[[#This Row],[Order Date]])/3,0)</f>
        <v>Q1</v>
      </c>
      <c r="O437">
        <f>Table1[[#This Row],[Units Sold]]*Table1[[#This Row],[Unit Cost]]</f>
        <v>1496794.38</v>
      </c>
      <c r="P437">
        <f>Table1[[#This Row],[Units Sold]]*Table1[[#This Row],[Unit Price]]</f>
        <v>2396823.92</v>
      </c>
      <c r="Q437">
        <f>Table1[[#This Row],[Revenue]]-Table1[[#This Row],[COGS]]</f>
        <v>900029.54</v>
      </c>
      <c r="R437" s="5">
        <f ca="1">DATE(YEAR(TODAY()),MONTH(Table1[[#This Row],[Order Date]]),DAY(Table1[[#This Row],[Order Date]]))</f>
        <v>45696</v>
      </c>
      <c r="S437" s="6">
        <f>MONTH(Table1[[#This Row],[Ship Date]])</f>
        <v>2</v>
      </c>
    </row>
    <row r="438" spans="1:19" x14ac:dyDescent="0.3">
      <c r="A438" s="3" t="s">
        <v>55</v>
      </c>
      <c r="B438" s="3" t="s">
        <v>57</v>
      </c>
      <c r="C438" s="3" t="s">
        <v>59</v>
      </c>
      <c r="D438" s="3" t="s">
        <v>22</v>
      </c>
      <c r="E438" s="3" t="s">
        <v>36</v>
      </c>
      <c r="F438" s="4">
        <v>41958</v>
      </c>
      <c r="G438" s="3">
        <v>918110549</v>
      </c>
      <c r="H438" s="4">
        <v>41964</v>
      </c>
      <c r="I438" s="3">
        <v>8169</v>
      </c>
      <c r="J438" s="3">
        <v>668.27</v>
      </c>
      <c r="K438" s="3">
        <v>502.54</v>
      </c>
      <c r="L438" t="str">
        <f>TEXT(Table1[[#This Row],[Order Date]],"mmm")</f>
        <v>Nov</v>
      </c>
      <c r="M438" t="str">
        <f>TEXT(Table1[[#This Row],[Order Date]],"yyyy")</f>
        <v>2014</v>
      </c>
      <c r="N438" t="str">
        <f>"Q"&amp;ROUNDUP(MONTH(Table1[[#This Row],[Order Date]])/3,0)</f>
        <v>Q4</v>
      </c>
      <c r="O438">
        <f>Table1[[#This Row],[Units Sold]]*Table1[[#This Row],[Unit Cost]]</f>
        <v>4105249.2600000002</v>
      </c>
      <c r="P438">
        <f>Table1[[#This Row],[Units Sold]]*Table1[[#This Row],[Unit Price]]</f>
        <v>5459097.6299999999</v>
      </c>
      <c r="Q438">
        <f>Table1[[#This Row],[Revenue]]-Table1[[#This Row],[COGS]]</f>
        <v>1353848.3699999996</v>
      </c>
      <c r="R438" s="5">
        <f ca="1">DATE(YEAR(TODAY()),MONTH(Table1[[#This Row],[Order Date]]),DAY(Table1[[#This Row],[Order Date]]))</f>
        <v>45976</v>
      </c>
      <c r="S438" s="6">
        <f>MONTH(Table1[[#This Row],[Ship Date]])</f>
        <v>11</v>
      </c>
    </row>
    <row r="439" spans="1:19" x14ac:dyDescent="0.3">
      <c r="A439" s="7" t="s">
        <v>33</v>
      </c>
      <c r="B439" s="7" t="s">
        <v>106</v>
      </c>
      <c r="C439" s="7" t="s">
        <v>50</v>
      </c>
      <c r="D439" s="7" t="s">
        <v>27</v>
      </c>
      <c r="E439" s="7" t="s">
        <v>32</v>
      </c>
      <c r="F439" s="8">
        <v>40950</v>
      </c>
      <c r="G439" s="7">
        <v>560993516</v>
      </c>
      <c r="H439" s="8">
        <v>40965</v>
      </c>
      <c r="I439" s="7">
        <v>9303</v>
      </c>
      <c r="J439" s="7">
        <v>81.73</v>
      </c>
      <c r="K439" s="7">
        <v>56.67</v>
      </c>
      <c r="L439" t="str">
        <f>TEXT(Table1[[#This Row],[Order Date]],"mmm")</f>
        <v>Feb</v>
      </c>
      <c r="M439" t="str">
        <f>TEXT(Table1[[#This Row],[Order Date]],"yyyy")</f>
        <v>2012</v>
      </c>
      <c r="N439" t="str">
        <f>"Q"&amp;ROUNDUP(MONTH(Table1[[#This Row],[Order Date]])/3,0)</f>
        <v>Q1</v>
      </c>
      <c r="O439">
        <f>Table1[[#This Row],[Units Sold]]*Table1[[#This Row],[Unit Cost]]</f>
        <v>527201.01</v>
      </c>
      <c r="P439">
        <f>Table1[[#This Row],[Units Sold]]*Table1[[#This Row],[Unit Price]]</f>
        <v>760334.19000000006</v>
      </c>
      <c r="Q439">
        <f>Table1[[#This Row],[Revenue]]-Table1[[#This Row],[COGS]]</f>
        <v>233133.18000000005</v>
      </c>
      <c r="R439" s="5">
        <f ca="1">DATE(YEAR(TODAY()),MONTH(Table1[[#This Row],[Order Date]]),DAY(Table1[[#This Row],[Order Date]]))</f>
        <v>45699</v>
      </c>
      <c r="S439" s="6">
        <f>MONTH(Table1[[#This Row],[Ship Date]])</f>
        <v>2</v>
      </c>
    </row>
    <row r="440" spans="1:19" x14ac:dyDescent="0.3">
      <c r="A440" s="3" t="s">
        <v>19</v>
      </c>
      <c r="B440" s="3" t="s">
        <v>114</v>
      </c>
      <c r="C440" s="3" t="s">
        <v>42</v>
      </c>
      <c r="D440" s="3" t="s">
        <v>27</v>
      </c>
      <c r="E440" s="3" t="s">
        <v>32</v>
      </c>
      <c r="F440" s="4">
        <v>41828</v>
      </c>
      <c r="G440" s="3">
        <v>402468097</v>
      </c>
      <c r="H440" s="4">
        <v>41878</v>
      </c>
      <c r="I440" s="3">
        <v>8108</v>
      </c>
      <c r="J440" s="3">
        <v>651.21</v>
      </c>
      <c r="K440" s="3">
        <v>524.96</v>
      </c>
      <c r="L440" t="str">
        <f>TEXT(Table1[[#This Row],[Order Date]],"mmm")</f>
        <v>Jul</v>
      </c>
      <c r="M440" t="str">
        <f>TEXT(Table1[[#This Row],[Order Date]],"yyyy")</f>
        <v>2014</v>
      </c>
      <c r="N440" t="str">
        <f>"Q"&amp;ROUNDUP(MONTH(Table1[[#This Row],[Order Date]])/3,0)</f>
        <v>Q3</v>
      </c>
      <c r="O440">
        <f>Table1[[#This Row],[Units Sold]]*Table1[[#This Row],[Unit Cost]]</f>
        <v>4256375.6800000006</v>
      </c>
      <c r="P440">
        <f>Table1[[#This Row],[Units Sold]]*Table1[[#This Row],[Unit Price]]</f>
        <v>5280010.6800000006</v>
      </c>
      <c r="Q440">
        <f>Table1[[#This Row],[Revenue]]-Table1[[#This Row],[COGS]]</f>
        <v>1023635</v>
      </c>
      <c r="R440" s="5">
        <f ca="1">DATE(YEAR(TODAY()),MONTH(Table1[[#This Row],[Order Date]]),DAY(Table1[[#This Row],[Order Date]]))</f>
        <v>45846</v>
      </c>
      <c r="S440" s="6">
        <f>MONTH(Table1[[#This Row],[Ship Date]])</f>
        <v>8</v>
      </c>
    </row>
    <row r="441" spans="1:19" x14ac:dyDescent="0.3">
      <c r="A441" s="7" t="s">
        <v>19</v>
      </c>
      <c r="B441" s="7" t="s">
        <v>183</v>
      </c>
      <c r="C441" s="7" t="s">
        <v>61</v>
      </c>
      <c r="D441" s="7" t="s">
        <v>22</v>
      </c>
      <c r="E441" s="7" t="s">
        <v>48</v>
      </c>
      <c r="F441" s="8">
        <v>42621</v>
      </c>
      <c r="G441" s="7">
        <v>116020619</v>
      </c>
      <c r="H441" s="8">
        <v>42663</v>
      </c>
      <c r="I441" s="7">
        <v>1934</v>
      </c>
      <c r="J441" s="7">
        <v>154.06</v>
      </c>
      <c r="K441" s="7">
        <v>90.93</v>
      </c>
      <c r="L441" t="str">
        <f>TEXT(Table1[[#This Row],[Order Date]],"mmm")</f>
        <v>Sep</v>
      </c>
      <c r="M441" t="str">
        <f>TEXT(Table1[[#This Row],[Order Date]],"yyyy")</f>
        <v>2016</v>
      </c>
      <c r="N441" t="str">
        <f>"Q"&amp;ROUNDUP(MONTH(Table1[[#This Row],[Order Date]])/3,0)</f>
        <v>Q3</v>
      </c>
      <c r="O441">
        <f>Table1[[#This Row],[Units Sold]]*Table1[[#This Row],[Unit Cost]]</f>
        <v>175858.62000000002</v>
      </c>
      <c r="P441">
        <f>Table1[[#This Row],[Units Sold]]*Table1[[#This Row],[Unit Price]]</f>
        <v>297952.03999999998</v>
      </c>
      <c r="Q441">
        <f>Table1[[#This Row],[Revenue]]-Table1[[#This Row],[COGS]]</f>
        <v>122093.41999999995</v>
      </c>
      <c r="R441" s="5">
        <f ca="1">DATE(YEAR(TODAY()),MONTH(Table1[[#This Row],[Order Date]]),DAY(Table1[[#This Row],[Order Date]]))</f>
        <v>45908</v>
      </c>
      <c r="S441" s="6">
        <f>MONTH(Table1[[#This Row],[Ship Date]])</f>
        <v>10</v>
      </c>
    </row>
    <row r="442" spans="1:19" x14ac:dyDescent="0.3">
      <c r="A442" s="3" t="s">
        <v>33</v>
      </c>
      <c r="B442" s="3" t="s">
        <v>148</v>
      </c>
      <c r="C442" s="3" t="s">
        <v>59</v>
      </c>
      <c r="D442" s="3" t="s">
        <v>22</v>
      </c>
      <c r="E442" s="3" t="s">
        <v>48</v>
      </c>
      <c r="F442" s="4">
        <v>40364</v>
      </c>
      <c r="G442" s="3">
        <v>345449912</v>
      </c>
      <c r="H442" s="4">
        <v>40371</v>
      </c>
      <c r="I442" s="3">
        <v>5160</v>
      </c>
      <c r="J442" s="3">
        <v>668.27</v>
      </c>
      <c r="K442" s="3">
        <v>502.54</v>
      </c>
      <c r="L442" t="str">
        <f>TEXT(Table1[[#This Row],[Order Date]],"mmm")</f>
        <v>Jul</v>
      </c>
      <c r="M442" t="str">
        <f>TEXT(Table1[[#This Row],[Order Date]],"yyyy")</f>
        <v>2010</v>
      </c>
      <c r="N442" t="str">
        <f>"Q"&amp;ROUNDUP(MONTH(Table1[[#This Row],[Order Date]])/3,0)</f>
        <v>Q3</v>
      </c>
      <c r="O442">
        <f>Table1[[#This Row],[Units Sold]]*Table1[[#This Row],[Unit Cost]]</f>
        <v>2593106.4</v>
      </c>
      <c r="P442">
        <f>Table1[[#This Row],[Units Sold]]*Table1[[#This Row],[Unit Price]]</f>
        <v>3448273.1999999997</v>
      </c>
      <c r="Q442">
        <f>Table1[[#This Row],[Revenue]]-Table1[[#This Row],[COGS]]</f>
        <v>855166.79999999981</v>
      </c>
      <c r="R442" s="5">
        <f ca="1">DATE(YEAR(TODAY()),MONTH(Table1[[#This Row],[Order Date]]),DAY(Table1[[#This Row],[Order Date]]))</f>
        <v>45843</v>
      </c>
      <c r="S442" s="6">
        <f>MONTH(Table1[[#This Row],[Ship Date]])</f>
        <v>7</v>
      </c>
    </row>
    <row r="443" spans="1:19" x14ac:dyDescent="0.3">
      <c r="A443" s="7" t="s">
        <v>37</v>
      </c>
      <c r="B443" s="7" t="s">
        <v>160</v>
      </c>
      <c r="C443" s="7" t="s">
        <v>30</v>
      </c>
      <c r="D443" s="7" t="s">
        <v>22</v>
      </c>
      <c r="E443" s="7" t="s">
        <v>36</v>
      </c>
      <c r="F443" s="8">
        <v>40780</v>
      </c>
      <c r="G443" s="7">
        <v>454867303</v>
      </c>
      <c r="H443" s="8">
        <v>40808</v>
      </c>
      <c r="I443" s="7">
        <v>4198</v>
      </c>
      <c r="J443" s="7">
        <v>421.89</v>
      </c>
      <c r="K443" s="7">
        <v>364.69</v>
      </c>
      <c r="L443" t="str">
        <f>TEXT(Table1[[#This Row],[Order Date]],"mmm")</f>
        <v>Aug</v>
      </c>
      <c r="M443" t="str">
        <f>TEXT(Table1[[#This Row],[Order Date]],"yyyy")</f>
        <v>2011</v>
      </c>
      <c r="N443" t="str">
        <f>"Q"&amp;ROUNDUP(MONTH(Table1[[#This Row],[Order Date]])/3,0)</f>
        <v>Q3</v>
      </c>
      <c r="O443">
        <f>Table1[[#This Row],[Units Sold]]*Table1[[#This Row],[Unit Cost]]</f>
        <v>1530968.6199999999</v>
      </c>
      <c r="P443">
        <f>Table1[[#This Row],[Units Sold]]*Table1[[#This Row],[Unit Price]]</f>
        <v>1771094.22</v>
      </c>
      <c r="Q443">
        <f>Table1[[#This Row],[Revenue]]-Table1[[#This Row],[COGS]]</f>
        <v>240125.60000000009</v>
      </c>
      <c r="R443" s="5">
        <f ca="1">DATE(YEAR(TODAY()),MONTH(Table1[[#This Row],[Order Date]]),DAY(Table1[[#This Row],[Order Date]]))</f>
        <v>45894</v>
      </c>
      <c r="S443" s="6">
        <f>MONTH(Table1[[#This Row],[Ship Date]])</f>
        <v>9</v>
      </c>
    </row>
    <row r="444" spans="1:19" x14ac:dyDescent="0.3">
      <c r="A444" s="3" t="s">
        <v>33</v>
      </c>
      <c r="B444" s="3" t="s">
        <v>150</v>
      </c>
      <c r="C444" s="3" t="s">
        <v>82</v>
      </c>
      <c r="D444" s="3" t="s">
        <v>22</v>
      </c>
      <c r="E444" s="3" t="s">
        <v>48</v>
      </c>
      <c r="F444" s="4">
        <v>40299</v>
      </c>
      <c r="G444" s="3">
        <v>778696620</v>
      </c>
      <c r="H444" s="4">
        <v>40322</v>
      </c>
      <c r="I444" s="3">
        <v>2489</v>
      </c>
      <c r="J444" s="3">
        <v>205.7</v>
      </c>
      <c r="K444" s="3">
        <v>117.11</v>
      </c>
      <c r="L444" t="str">
        <f>TEXT(Table1[[#This Row],[Order Date]],"mmm")</f>
        <v>May</v>
      </c>
      <c r="M444" t="str">
        <f>TEXT(Table1[[#This Row],[Order Date]],"yyyy")</f>
        <v>2010</v>
      </c>
      <c r="N444" t="str">
        <f>"Q"&amp;ROUNDUP(MONTH(Table1[[#This Row],[Order Date]])/3,0)</f>
        <v>Q2</v>
      </c>
      <c r="O444">
        <f>Table1[[#This Row],[Units Sold]]*Table1[[#This Row],[Unit Cost]]</f>
        <v>291486.78999999998</v>
      </c>
      <c r="P444">
        <f>Table1[[#This Row],[Units Sold]]*Table1[[#This Row],[Unit Price]]</f>
        <v>511987.3</v>
      </c>
      <c r="Q444">
        <f>Table1[[#This Row],[Revenue]]-Table1[[#This Row],[COGS]]</f>
        <v>220500.51</v>
      </c>
      <c r="R444" s="5">
        <f ca="1">DATE(YEAR(TODAY()),MONTH(Table1[[#This Row],[Order Date]]),DAY(Table1[[#This Row],[Order Date]]))</f>
        <v>45778</v>
      </c>
      <c r="S444" s="6">
        <f>MONTH(Table1[[#This Row],[Ship Date]])</f>
        <v>5</v>
      </c>
    </row>
    <row r="445" spans="1:19" x14ac:dyDescent="0.3">
      <c r="A445" s="7" t="s">
        <v>19</v>
      </c>
      <c r="B445" s="7" t="s">
        <v>170</v>
      </c>
      <c r="C445" s="7" t="s">
        <v>21</v>
      </c>
      <c r="D445" s="7" t="s">
        <v>27</v>
      </c>
      <c r="E445" s="7" t="s">
        <v>48</v>
      </c>
      <c r="F445" s="8">
        <v>41273</v>
      </c>
      <c r="G445" s="7">
        <v>371674191</v>
      </c>
      <c r="H445" s="8">
        <v>41298</v>
      </c>
      <c r="I445" s="7">
        <v>5508</v>
      </c>
      <c r="J445" s="7">
        <v>9.33</v>
      </c>
      <c r="K445" s="7">
        <v>6.92</v>
      </c>
      <c r="L445" t="str">
        <f>TEXT(Table1[[#This Row],[Order Date]],"mmm")</f>
        <v>Dec</v>
      </c>
      <c r="M445" t="str">
        <f>TEXT(Table1[[#This Row],[Order Date]],"yyyy")</f>
        <v>2012</v>
      </c>
      <c r="N445" t="str">
        <f>"Q"&amp;ROUNDUP(MONTH(Table1[[#This Row],[Order Date]])/3,0)</f>
        <v>Q4</v>
      </c>
      <c r="O445">
        <f>Table1[[#This Row],[Units Sold]]*Table1[[#This Row],[Unit Cost]]</f>
        <v>38115.360000000001</v>
      </c>
      <c r="P445">
        <f>Table1[[#This Row],[Units Sold]]*Table1[[#This Row],[Unit Price]]</f>
        <v>51389.64</v>
      </c>
      <c r="Q445">
        <f>Table1[[#This Row],[Revenue]]-Table1[[#This Row],[COGS]]</f>
        <v>13274.279999999999</v>
      </c>
      <c r="R445" s="5">
        <f ca="1">DATE(YEAR(TODAY()),MONTH(Table1[[#This Row],[Order Date]]),DAY(Table1[[#This Row],[Order Date]]))</f>
        <v>46021</v>
      </c>
      <c r="S445" s="6">
        <f>MONTH(Table1[[#This Row],[Ship Date]])</f>
        <v>1</v>
      </c>
    </row>
    <row r="446" spans="1:19" x14ac:dyDescent="0.3">
      <c r="A446" s="3" t="s">
        <v>37</v>
      </c>
      <c r="B446" s="3" t="s">
        <v>94</v>
      </c>
      <c r="C446" s="3" t="s">
        <v>21</v>
      </c>
      <c r="D446" s="3" t="s">
        <v>22</v>
      </c>
      <c r="E446" s="3" t="s">
        <v>36</v>
      </c>
      <c r="F446" s="4">
        <v>42293</v>
      </c>
      <c r="G446" s="3">
        <v>158848845</v>
      </c>
      <c r="H446" s="4">
        <v>42298</v>
      </c>
      <c r="I446" s="3">
        <v>5758</v>
      </c>
      <c r="J446" s="3">
        <v>9.33</v>
      </c>
      <c r="K446" s="3">
        <v>6.92</v>
      </c>
      <c r="L446" t="str">
        <f>TEXT(Table1[[#This Row],[Order Date]],"mmm")</f>
        <v>Oct</v>
      </c>
      <c r="M446" t="str">
        <f>TEXT(Table1[[#This Row],[Order Date]],"yyyy")</f>
        <v>2015</v>
      </c>
      <c r="N446" t="str">
        <f>"Q"&amp;ROUNDUP(MONTH(Table1[[#This Row],[Order Date]])/3,0)</f>
        <v>Q4</v>
      </c>
      <c r="O446">
        <f>Table1[[#This Row],[Units Sold]]*Table1[[#This Row],[Unit Cost]]</f>
        <v>39845.360000000001</v>
      </c>
      <c r="P446">
        <f>Table1[[#This Row],[Units Sold]]*Table1[[#This Row],[Unit Price]]</f>
        <v>53722.14</v>
      </c>
      <c r="Q446">
        <f>Table1[[#This Row],[Revenue]]-Table1[[#This Row],[COGS]]</f>
        <v>13876.779999999999</v>
      </c>
      <c r="R446" s="5">
        <f ca="1">DATE(YEAR(TODAY()),MONTH(Table1[[#This Row],[Order Date]]),DAY(Table1[[#This Row],[Order Date]]))</f>
        <v>45946</v>
      </c>
      <c r="S446" s="6">
        <f>MONTH(Table1[[#This Row],[Ship Date]])</f>
        <v>10</v>
      </c>
    </row>
    <row r="447" spans="1:19" x14ac:dyDescent="0.3">
      <c r="A447" s="7" t="s">
        <v>37</v>
      </c>
      <c r="B447" s="7" t="s">
        <v>69</v>
      </c>
      <c r="C447" s="7" t="s">
        <v>50</v>
      </c>
      <c r="D447" s="7" t="s">
        <v>22</v>
      </c>
      <c r="E447" s="7" t="s">
        <v>23</v>
      </c>
      <c r="F447" s="8">
        <v>42339</v>
      </c>
      <c r="G447" s="7">
        <v>685581910</v>
      </c>
      <c r="H447" s="8">
        <v>42387</v>
      </c>
      <c r="I447" s="7">
        <v>7777</v>
      </c>
      <c r="J447" s="7">
        <v>81.73</v>
      </c>
      <c r="K447" s="7">
        <v>56.67</v>
      </c>
      <c r="L447" t="str">
        <f>TEXT(Table1[[#This Row],[Order Date]],"mmm")</f>
        <v>Dec</v>
      </c>
      <c r="M447" t="str">
        <f>TEXT(Table1[[#This Row],[Order Date]],"yyyy")</f>
        <v>2015</v>
      </c>
      <c r="N447" t="str">
        <f>"Q"&amp;ROUNDUP(MONTH(Table1[[#This Row],[Order Date]])/3,0)</f>
        <v>Q4</v>
      </c>
      <c r="O447">
        <f>Table1[[#This Row],[Units Sold]]*Table1[[#This Row],[Unit Cost]]</f>
        <v>440722.59</v>
      </c>
      <c r="P447">
        <f>Table1[[#This Row],[Units Sold]]*Table1[[#This Row],[Unit Price]]</f>
        <v>635614.21000000008</v>
      </c>
      <c r="Q447">
        <f>Table1[[#This Row],[Revenue]]-Table1[[#This Row],[COGS]]</f>
        <v>194891.62000000005</v>
      </c>
      <c r="R447" s="5">
        <f ca="1">DATE(YEAR(TODAY()),MONTH(Table1[[#This Row],[Order Date]]),DAY(Table1[[#This Row],[Order Date]]))</f>
        <v>45992</v>
      </c>
      <c r="S447" s="6">
        <f>MONTH(Table1[[#This Row],[Ship Date]])</f>
        <v>1</v>
      </c>
    </row>
    <row r="448" spans="1:19" x14ac:dyDescent="0.3">
      <c r="A448" s="3" t="s">
        <v>19</v>
      </c>
      <c r="B448" s="3" t="s">
        <v>187</v>
      </c>
      <c r="C448" s="3" t="s">
        <v>42</v>
      </c>
      <c r="D448" s="3" t="s">
        <v>27</v>
      </c>
      <c r="E448" s="3" t="s">
        <v>32</v>
      </c>
      <c r="F448" s="4">
        <v>42163</v>
      </c>
      <c r="G448" s="3">
        <v>767547214</v>
      </c>
      <c r="H448" s="4">
        <v>42187</v>
      </c>
      <c r="I448" s="3">
        <v>3132</v>
      </c>
      <c r="J448" s="3">
        <v>651.21</v>
      </c>
      <c r="K448" s="3">
        <v>524.96</v>
      </c>
      <c r="L448" t="str">
        <f>TEXT(Table1[[#This Row],[Order Date]],"mmm")</f>
        <v>Jun</v>
      </c>
      <c r="M448" t="str">
        <f>TEXT(Table1[[#This Row],[Order Date]],"yyyy")</f>
        <v>2015</v>
      </c>
      <c r="N448" t="str">
        <f>"Q"&amp;ROUNDUP(MONTH(Table1[[#This Row],[Order Date]])/3,0)</f>
        <v>Q2</v>
      </c>
      <c r="O448">
        <f>Table1[[#This Row],[Units Sold]]*Table1[[#This Row],[Unit Cost]]</f>
        <v>1644174.7200000002</v>
      </c>
      <c r="P448">
        <f>Table1[[#This Row],[Units Sold]]*Table1[[#This Row],[Unit Price]]</f>
        <v>2039589.7200000002</v>
      </c>
      <c r="Q448">
        <f>Table1[[#This Row],[Revenue]]-Table1[[#This Row],[COGS]]</f>
        <v>395415</v>
      </c>
      <c r="R448" s="5">
        <f ca="1">DATE(YEAR(TODAY()),MONTH(Table1[[#This Row],[Order Date]]),DAY(Table1[[#This Row],[Order Date]]))</f>
        <v>45816</v>
      </c>
      <c r="S448" s="6">
        <f>MONTH(Table1[[#This Row],[Ship Date]])</f>
        <v>7</v>
      </c>
    </row>
    <row r="449" spans="1:19" x14ac:dyDescent="0.3">
      <c r="A449" s="7" t="s">
        <v>33</v>
      </c>
      <c r="B449" s="7" t="s">
        <v>177</v>
      </c>
      <c r="C449" s="7" t="s">
        <v>43</v>
      </c>
      <c r="D449" s="7" t="s">
        <v>27</v>
      </c>
      <c r="E449" s="7" t="s">
        <v>36</v>
      </c>
      <c r="F449" s="8">
        <v>42908</v>
      </c>
      <c r="G449" s="7">
        <v>640731084</v>
      </c>
      <c r="H449" s="8">
        <v>42928</v>
      </c>
      <c r="I449" s="7">
        <v>5421</v>
      </c>
      <c r="J449" s="7">
        <v>437.2</v>
      </c>
      <c r="K449" s="7">
        <v>263.33</v>
      </c>
      <c r="L449" t="str">
        <f>TEXT(Table1[[#This Row],[Order Date]],"mmm")</f>
        <v>Jun</v>
      </c>
      <c r="M449" t="str">
        <f>TEXT(Table1[[#This Row],[Order Date]],"yyyy")</f>
        <v>2017</v>
      </c>
      <c r="N449" t="str">
        <f>"Q"&amp;ROUNDUP(MONTH(Table1[[#This Row],[Order Date]])/3,0)</f>
        <v>Q2</v>
      </c>
      <c r="O449">
        <f>Table1[[#This Row],[Units Sold]]*Table1[[#This Row],[Unit Cost]]</f>
        <v>1427511.93</v>
      </c>
      <c r="P449">
        <f>Table1[[#This Row],[Units Sold]]*Table1[[#This Row],[Unit Price]]</f>
        <v>2370061.1999999997</v>
      </c>
      <c r="Q449">
        <f>Table1[[#This Row],[Revenue]]-Table1[[#This Row],[COGS]]</f>
        <v>942549.26999999979</v>
      </c>
      <c r="R449" s="5">
        <f ca="1">DATE(YEAR(TODAY()),MONTH(Table1[[#This Row],[Order Date]]),DAY(Table1[[#This Row],[Order Date]]))</f>
        <v>45830</v>
      </c>
      <c r="S449" s="6">
        <f>MONTH(Table1[[#This Row],[Ship Date]])</f>
        <v>7</v>
      </c>
    </row>
    <row r="450" spans="1:19" x14ac:dyDescent="0.3">
      <c r="A450" s="3" t="s">
        <v>24</v>
      </c>
      <c r="B450" s="3" t="s">
        <v>89</v>
      </c>
      <c r="C450" s="3" t="s">
        <v>50</v>
      </c>
      <c r="D450" s="3" t="s">
        <v>27</v>
      </c>
      <c r="E450" s="3" t="s">
        <v>36</v>
      </c>
      <c r="F450" s="4">
        <v>41953</v>
      </c>
      <c r="G450" s="3">
        <v>611432349</v>
      </c>
      <c r="H450" s="4">
        <v>41962</v>
      </c>
      <c r="I450" s="3">
        <v>5274</v>
      </c>
      <c r="J450" s="3">
        <v>81.73</v>
      </c>
      <c r="K450" s="3">
        <v>56.67</v>
      </c>
      <c r="L450" t="str">
        <f>TEXT(Table1[[#This Row],[Order Date]],"mmm")</f>
        <v>Nov</v>
      </c>
      <c r="M450" t="str">
        <f>TEXT(Table1[[#This Row],[Order Date]],"yyyy")</f>
        <v>2014</v>
      </c>
      <c r="N450" t="str">
        <f>"Q"&amp;ROUNDUP(MONTH(Table1[[#This Row],[Order Date]])/3,0)</f>
        <v>Q4</v>
      </c>
      <c r="O450">
        <f>Table1[[#This Row],[Units Sold]]*Table1[[#This Row],[Unit Cost]]</f>
        <v>298877.58</v>
      </c>
      <c r="P450">
        <f>Table1[[#This Row],[Units Sold]]*Table1[[#This Row],[Unit Price]]</f>
        <v>431044.02</v>
      </c>
      <c r="Q450">
        <f>Table1[[#This Row],[Revenue]]-Table1[[#This Row],[COGS]]</f>
        <v>132166.44</v>
      </c>
      <c r="R450" s="5">
        <f ca="1">DATE(YEAR(TODAY()),MONTH(Table1[[#This Row],[Order Date]]),DAY(Table1[[#This Row],[Order Date]]))</f>
        <v>45971</v>
      </c>
      <c r="S450" s="6">
        <f>MONTH(Table1[[#This Row],[Ship Date]])</f>
        <v>11</v>
      </c>
    </row>
    <row r="451" spans="1:19" x14ac:dyDescent="0.3">
      <c r="A451" s="7" t="s">
        <v>55</v>
      </c>
      <c r="B451" s="7" t="s">
        <v>128</v>
      </c>
      <c r="C451" s="7" t="s">
        <v>21</v>
      </c>
      <c r="D451" s="7" t="s">
        <v>27</v>
      </c>
      <c r="E451" s="7" t="s">
        <v>36</v>
      </c>
      <c r="F451" s="8">
        <v>42602</v>
      </c>
      <c r="G451" s="7">
        <v>606262338</v>
      </c>
      <c r="H451" s="8">
        <v>42633</v>
      </c>
      <c r="I451" s="7">
        <v>5353</v>
      </c>
      <c r="J451" s="7">
        <v>9.33</v>
      </c>
      <c r="K451" s="7">
        <v>6.92</v>
      </c>
      <c r="L451" t="str">
        <f>TEXT(Table1[[#This Row],[Order Date]],"mmm")</f>
        <v>Aug</v>
      </c>
      <c r="M451" t="str">
        <f>TEXT(Table1[[#This Row],[Order Date]],"yyyy")</f>
        <v>2016</v>
      </c>
      <c r="N451" t="str">
        <f>"Q"&amp;ROUNDUP(MONTH(Table1[[#This Row],[Order Date]])/3,0)</f>
        <v>Q3</v>
      </c>
      <c r="O451">
        <f>Table1[[#This Row],[Units Sold]]*Table1[[#This Row],[Unit Cost]]</f>
        <v>37042.76</v>
      </c>
      <c r="P451">
        <f>Table1[[#This Row],[Units Sold]]*Table1[[#This Row],[Unit Price]]</f>
        <v>49943.49</v>
      </c>
      <c r="Q451">
        <f>Table1[[#This Row],[Revenue]]-Table1[[#This Row],[COGS]]</f>
        <v>12900.729999999996</v>
      </c>
      <c r="R451" s="5">
        <f ca="1">DATE(YEAR(TODAY()),MONTH(Table1[[#This Row],[Order Date]]),DAY(Table1[[#This Row],[Order Date]]))</f>
        <v>45889</v>
      </c>
      <c r="S451" s="6">
        <f>MONTH(Table1[[#This Row],[Ship Date]])</f>
        <v>9</v>
      </c>
    </row>
    <row r="452" spans="1:19" x14ac:dyDescent="0.3">
      <c r="A452" s="3" t="s">
        <v>24</v>
      </c>
      <c r="B452" s="3" t="s">
        <v>25</v>
      </c>
      <c r="C452" s="3" t="s">
        <v>50</v>
      </c>
      <c r="D452" s="3" t="s">
        <v>27</v>
      </c>
      <c r="E452" s="3" t="s">
        <v>48</v>
      </c>
      <c r="F452" s="4">
        <v>41630</v>
      </c>
      <c r="G452" s="3">
        <v>622144877</v>
      </c>
      <c r="H452" s="4">
        <v>41639</v>
      </c>
      <c r="I452" s="3">
        <v>5350</v>
      </c>
      <c r="J452" s="3">
        <v>81.73</v>
      </c>
      <c r="K452" s="3">
        <v>56.67</v>
      </c>
      <c r="L452" t="str">
        <f>TEXT(Table1[[#This Row],[Order Date]],"mmm")</f>
        <v>Dec</v>
      </c>
      <c r="M452" t="str">
        <f>TEXT(Table1[[#This Row],[Order Date]],"yyyy")</f>
        <v>2013</v>
      </c>
      <c r="N452" t="str">
        <f>"Q"&amp;ROUNDUP(MONTH(Table1[[#This Row],[Order Date]])/3,0)</f>
        <v>Q4</v>
      </c>
      <c r="O452">
        <f>Table1[[#This Row],[Units Sold]]*Table1[[#This Row],[Unit Cost]]</f>
        <v>303184.5</v>
      </c>
      <c r="P452">
        <f>Table1[[#This Row],[Units Sold]]*Table1[[#This Row],[Unit Price]]</f>
        <v>437255.5</v>
      </c>
      <c r="Q452">
        <f>Table1[[#This Row],[Revenue]]-Table1[[#This Row],[COGS]]</f>
        <v>134071</v>
      </c>
      <c r="R452" s="5">
        <f ca="1">DATE(YEAR(TODAY()),MONTH(Table1[[#This Row],[Order Date]]),DAY(Table1[[#This Row],[Order Date]]))</f>
        <v>46013</v>
      </c>
      <c r="S452" s="6">
        <f>MONTH(Table1[[#This Row],[Ship Date]])</f>
        <v>12</v>
      </c>
    </row>
    <row r="453" spans="1:19" x14ac:dyDescent="0.3">
      <c r="A453" s="7" t="s">
        <v>19</v>
      </c>
      <c r="B453" s="7" t="s">
        <v>210</v>
      </c>
      <c r="C453" s="7" t="s">
        <v>82</v>
      </c>
      <c r="D453" s="7" t="s">
        <v>22</v>
      </c>
      <c r="E453" s="7" t="s">
        <v>48</v>
      </c>
      <c r="F453" s="8">
        <v>41734</v>
      </c>
      <c r="G453" s="7">
        <v>276316297</v>
      </c>
      <c r="H453" s="8">
        <v>41766</v>
      </c>
      <c r="I453" s="7">
        <v>6987</v>
      </c>
      <c r="J453" s="7">
        <v>205.7</v>
      </c>
      <c r="K453" s="7">
        <v>117.11</v>
      </c>
      <c r="L453" t="str">
        <f>TEXT(Table1[[#This Row],[Order Date]],"mmm")</f>
        <v>Apr</v>
      </c>
      <c r="M453" t="str">
        <f>TEXT(Table1[[#This Row],[Order Date]],"yyyy")</f>
        <v>2014</v>
      </c>
      <c r="N453" t="str">
        <f>"Q"&amp;ROUNDUP(MONTH(Table1[[#This Row],[Order Date]])/3,0)</f>
        <v>Q2</v>
      </c>
      <c r="O453">
        <f>Table1[[#This Row],[Units Sold]]*Table1[[#This Row],[Unit Cost]]</f>
        <v>818247.57</v>
      </c>
      <c r="P453">
        <f>Table1[[#This Row],[Units Sold]]*Table1[[#This Row],[Unit Price]]</f>
        <v>1437225.9</v>
      </c>
      <c r="Q453">
        <f>Table1[[#This Row],[Revenue]]-Table1[[#This Row],[COGS]]</f>
        <v>618978.32999999996</v>
      </c>
      <c r="R453" s="5">
        <f ca="1">DATE(YEAR(TODAY()),MONTH(Table1[[#This Row],[Order Date]]),DAY(Table1[[#This Row],[Order Date]]))</f>
        <v>45752</v>
      </c>
      <c r="S453" s="6">
        <f>MONTH(Table1[[#This Row],[Ship Date]])</f>
        <v>5</v>
      </c>
    </row>
    <row r="454" spans="1:19" x14ac:dyDescent="0.3">
      <c r="A454" s="3" t="s">
        <v>37</v>
      </c>
      <c r="B454" s="3" t="s">
        <v>71</v>
      </c>
      <c r="C454" s="3" t="s">
        <v>64</v>
      </c>
      <c r="D454" s="3" t="s">
        <v>22</v>
      </c>
      <c r="E454" s="3" t="s">
        <v>32</v>
      </c>
      <c r="F454" s="4">
        <v>41852</v>
      </c>
      <c r="G454" s="3">
        <v>156325423</v>
      </c>
      <c r="H454" s="4">
        <v>41880</v>
      </c>
      <c r="I454" s="3">
        <v>9021</v>
      </c>
      <c r="J454" s="3">
        <v>255.28</v>
      </c>
      <c r="K454" s="3">
        <v>159.41999999999999</v>
      </c>
      <c r="L454" t="str">
        <f>TEXT(Table1[[#This Row],[Order Date]],"mmm")</f>
        <v>Aug</v>
      </c>
      <c r="M454" t="str">
        <f>TEXT(Table1[[#This Row],[Order Date]],"yyyy")</f>
        <v>2014</v>
      </c>
      <c r="N454" t="str">
        <f>"Q"&amp;ROUNDUP(MONTH(Table1[[#This Row],[Order Date]])/3,0)</f>
        <v>Q3</v>
      </c>
      <c r="O454">
        <f>Table1[[#This Row],[Units Sold]]*Table1[[#This Row],[Unit Cost]]</f>
        <v>1438127.8199999998</v>
      </c>
      <c r="P454">
        <f>Table1[[#This Row],[Units Sold]]*Table1[[#This Row],[Unit Price]]</f>
        <v>2302880.88</v>
      </c>
      <c r="Q454">
        <f>Table1[[#This Row],[Revenue]]-Table1[[#This Row],[COGS]]</f>
        <v>864753.06</v>
      </c>
      <c r="R454" s="5">
        <f ca="1">DATE(YEAR(TODAY()),MONTH(Table1[[#This Row],[Order Date]]),DAY(Table1[[#This Row],[Order Date]]))</f>
        <v>45870</v>
      </c>
      <c r="S454" s="6">
        <f>MONTH(Table1[[#This Row],[Ship Date]])</f>
        <v>8</v>
      </c>
    </row>
    <row r="455" spans="1:19" x14ac:dyDescent="0.3">
      <c r="A455" s="7" t="s">
        <v>37</v>
      </c>
      <c r="B455" s="7" t="s">
        <v>193</v>
      </c>
      <c r="C455" s="7" t="s">
        <v>30</v>
      </c>
      <c r="D455" s="7" t="s">
        <v>27</v>
      </c>
      <c r="E455" s="7" t="s">
        <v>48</v>
      </c>
      <c r="F455" s="8">
        <v>41310</v>
      </c>
      <c r="G455" s="7">
        <v>470033586</v>
      </c>
      <c r="H455" s="8">
        <v>41347</v>
      </c>
      <c r="I455" s="7">
        <v>2238</v>
      </c>
      <c r="J455" s="7">
        <v>421.89</v>
      </c>
      <c r="K455" s="7">
        <v>364.69</v>
      </c>
      <c r="L455" t="str">
        <f>TEXT(Table1[[#This Row],[Order Date]],"mmm")</f>
        <v>Feb</v>
      </c>
      <c r="M455" t="str">
        <f>TEXT(Table1[[#This Row],[Order Date]],"yyyy")</f>
        <v>2013</v>
      </c>
      <c r="N455" t="str">
        <f>"Q"&amp;ROUNDUP(MONTH(Table1[[#This Row],[Order Date]])/3,0)</f>
        <v>Q1</v>
      </c>
      <c r="O455">
        <f>Table1[[#This Row],[Units Sold]]*Table1[[#This Row],[Unit Cost]]</f>
        <v>816176.22</v>
      </c>
      <c r="P455">
        <f>Table1[[#This Row],[Units Sold]]*Table1[[#This Row],[Unit Price]]</f>
        <v>944189.82</v>
      </c>
      <c r="Q455">
        <f>Table1[[#This Row],[Revenue]]-Table1[[#This Row],[COGS]]</f>
        <v>128013.59999999998</v>
      </c>
      <c r="R455" s="5">
        <f ca="1">DATE(YEAR(TODAY()),MONTH(Table1[[#This Row],[Order Date]]),DAY(Table1[[#This Row],[Order Date]]))</f>
        <v>45693</v>
      </c>
      <c r="S455" s="6">
        <f>MONTH(Table1[[#This Row],[Ship Date]])</f>
        <v>3</v>
      </c>
    </row>
    <row r="456" spans="1:19" x14ac:dyDescent="0.3">
      <c r="A456" s="3" t="s">
        <v>37</v>
      </c>
      <c r="B456" s="3" t="s">
        <v>69</v>
      </c>
      <c r="C456" s="3" t="s">
        <v>64</v>
      </c>
      <c r="D456" s="3" t="s">
        <v>22</v>
      </c>
      <c r="E456" s="3" t="s">
        <v>48</v>
      </c>
      <c r="F456" s="4">
        <v>41205</v>
      </c>
      <c r="G456" s="3">
        <v>595614612</v>
      </c>
      <c r="H456" s="4">
        <v>41242</v>
      </c>
      <c r="I456" s="3">
        <v>4454</v>
      </c>
      <c r="J456" s="3">
        <v>255.28</v>
      </c>
      <c r="K456" s="3">
        <v>159.41999999999999</v>
      </c>
      <c r="L456" t="str">
        <f>TEXT(Table1[[#This Row],[Order Date]],"mmm")</f>
        <v>Oct</v>
      </c>
      <c r="M456" t="str">
        <f>TEXT(Table1[[#This Row],[Order Date]],"yyyy")</f>
        <v>2012</v>
      </c>
      <c r="N456" t="str">
        <f>"Q"&amp;ROUNDUP(MONTH(Table1[[#This Row],[Order Date]])/3,0)</f>
        <v>Q4</v>
      </c>
      <c r="O456">
        <f>Table1[[#This Row],[Units Sold]]*Table1[[#This Row],[Unit Cost]]</f>
        <v>710056.67999999993</v>
      </c>
      <c r="P456">
        <f>Table1[[#This Row],[Units Sold]]*Table1[[#This Row],[Unit Price]]</f>
        <v>1137017.1200000001</v>
      </c>
      <c r="Q456">
        <f>Table1[[#This Row],[Revenue]]-Table1[[#This Row],[COGS]]</f>
        <v>426960.44000000018</v>
      </c>
      <c r="R456" s="5">
        <f ca="1">DATE(YEAR(TODAY()),MONTH(Table1[[#This Row],[Order Date]]),DAY(Table1[[#This Row],[Order Date]]))</f>
        <v>45953</v>
      </c>
      <c r="S456" s="6">
        <f>MONTH(Table1[[#This Row],[Ship Date]])</f>
        <v>11</v>
      </c>
    </row>
    <row r="457" spans="1:19" x14ac:dyDescent="0.3">
      <c r="A457" s="7" t="s">
        <v>24</v>
      </c>
      <c r="B457" s="7" t="s">
        <v>211</v>
      </c>
      <c r="C457" s="7" t="s">
        <v>21</v>
      </c>
      <c r="D457" s="7" t="s">
        <v>22</v>
      </c>
      <c r="E457" s="7" t="s">
        <v>32</v>
      </c>
      <c r="F457" s="8">
        <v>40259</v>
      </c>
      <c r="G457" s="7">
        <v>431554830</v>
      </c>
      <c r="H457" s="8">
        <v>40279</v>
      </c>
      <c r="I457" s="7">
        <v>5519</v>
      </c>
      <c r="J457" s="7">
        <v>9.33</v>
      </c>
      <c r="K457" s="7">
        <v>6.92</v>
      </c>
      <c r="L457" t="str">
        <f>TEXT(Table1[[#This Row],[Order Date]],"mmm")</f>
        <v>Mar</v>
      </c>
      <c r="M457" t="str">
        <f>TEXT(Table1[[#This Row],[Order Date]],"yyyy")</f>
        <v>2010</v>
      </c>
      <c r="N457" t="str">
        <f>"Q"&amp;ROUNDUP(MONTH(Table1[[#This Row],[Order Date]])/3,0)</f>
        <v>Q1</v>
      </c>
      <c r="O457">
        <f>Table1[[#This Row],[Units Sold]]*Table1[[#This Row],[Unit Cost]]</f>
        <v>38191.480000000003</v>
      </c>
      <c r="P457">
        <f>Table1[[#This Row],[Units Sold]]*Table1[[#This Row],[Unit Price]]</f>
        <v>51492.27</v>
      </c>
      <c r="Q457">
        <f>Table1[[#This Row],[Revenue]]-Table1[[#This Row],[COGS]]</f>
        <v>13300.789999999994</v>
      </c>
      <c r="R457" s="5">
        <f ca="1">DATE(YEAR(TODAY()),MONTH(Table1[[#This Row],[Order Date]]),DAY(Table1[[#This Row],[Order Date]]))</f>
        <v>45738</v>
      </c>
      <c r="S457" s="6">
        <f>MONTH(Table1[[#This Row],[Ship Date]])</f>
        <v>4</v>
      </c>
    </row>
    <row r="458" spans="1:19" x14ac:dyDescent="0.3">
      <c r="A458" s="3" t="s">
        <v>37</v>
      </c>
      <c r="B458" s="3" t="s">
        <v>145</v>
      </c>
      <c r="C458" s="3" t="s">
        <v>50</v>
      </c>
      <c r="D458" s="3" t="s">
        <v>22</v>
      </c>
      <c r="E458" s="3" t="s">
        <v>48</v>
      </c>
      <c r="F458" s="4">
        <v>41730</v>
      </c>
      <c r="G458" s="3">
        <v>846653068</v>
      </c>
      <c r="H458" s="4">
        <v>41748</v>
      </c>
      <c r="I458" s="3">
        <v>2312</v>
      </c>
      <c r="J458" s="3">
        <v>81.73</v>
      </c>
      <c r="K458" s="3">
        <v>56.67</v>
      </c>
      <c r="L458" t="str">
        <f>TEXT(Table1[[#This Row],[Order Date]],"mmm")</f>
        <v>Apr</v>
      </c>
      <c r="M458" t="str">
        <f>TEXT(Table1[[#This Row],[Order Date]],"yyyy")</f>
        <v>2014</v>
      </c>
      <c r="N458" t="str">
        <f>"Q"&amp;ROUNDUP(MONTH(Table1[[#This Row],[Order Date]])/3,0)</f>
        <v>Q2</v>
      </c>
      <c r="O458">
        <f>Table1[[#This Row],[Units Sold]]*Table1[[#This Row],[Unit Cost]]</f>
        <v>131021.04000000001</v>
      </c>
      <c r="P458">
        <f>Table1[[#This Row],[Units Sold]]*Table1[[#This Row],[Unit Price]]</f>
        <v>188959.76</v>
      </c>
      <c r="Q458">
        <f>Table1[[#This Row],[Revenue]]-Table1[[#This Row],[COGS]]</f>
        <v>57938.720000000001</v>
      </c>
      <c r="R458" s="5">
        <f ca="1">DATE(YEAR(TODAY()),MONTH(Table1[[#This Row],[Order Date]]),DAY(Table1[[#This Row],[Order Date]]))</f>
        <v>45748</v>
      </c>
      <c r="S458" s="6">
        <f>MONTH(Table1[[#This Row],[Ship Date]])</f>
        <v>4</v>
      </c>
    </row>
    <row r="459" spans="1:19" x14ac:dyDescent="0.3">
      <c r="A459" s="7" t="s">
        <v>28</v>
      </c>
      <c r="B459" s="7" t="s">
        <v>155</v>
      </c>
      <c r="C459" s="7" t="s">
        <v>26</v>
      </c>
      <c r="D459" s="7" t="s">
        <v>22</v>
      </c>
      <c r="E459" s="7" t="s">
        <v>23</v>
      </c>
      <c r="F459" s="8">
        <v>40969</v>
      </c>
      <c r="G459" s="7">
        <v>530020654</v>
      </c>
      <c r="H459" s="8">
        <v>40991</v>
      </c>
      <c r="I459" s="7">
        <v>3745</v>
      </c>
      <c r="J459" s="7">
        <v>109.28</v>
      </c>
      <c r="K459" s="7">
        <v>35.840000000000003</v>
      </c>
      <c r="L459" t="str">
        <f>TEXT(Table1[[#This Row],[Order Date]],"mmm")</f>
        <v>Mar</v>
      </c>
      <c r="M459" t="str">
        <f>TEXT(Table1[[#This Row],[Order Date]],"yyyy")</f>
        <v>2012</v>
      </c>
      <c r="N459" t="str">
        <f>"Q"&amp;ROUNDUP(MONTH(Table1[[#This Row],[Order Date]])/3,0)</f>
        <v>Q1</v>
      </c>
      <c r="O459">
        <f>Table1[[#This Row],[Units Sold]]*Table1[[#This Row],[Unit Cost]]</f>
        <v>134220.80000000002</v>
      </c>
      <c r="P459">
        <f>Table1[[#This Row],[Units Sold]]*Table1[[#This Row],[Unit Price]]</f>
        <v>409253.6</v>
      </c>
      <c r="Q459">
        <f>Table1[[#This Row],[Revenue]]-Table1[[#This Row],[COGS]]</f>
        <v>275032.79999999993</v>
      </c>
      <c r="R459" s="5">
        <f ca="1">DATE(YEAR(TODAY()),MONTH(Table1[[#This Row],[Order Date]]),DAY(Table1[[#This Row],[Order Date]]))</f>
        <v>45717</v>
      </c>
      <c r="S459" s="6">
        <f>MONTH(Table1[[#This Row],[Ship Date]])</f>
        <v>3</v>
      </c>
    </row>
    <row r="460" spans="1:19" x14ac:dyDescent="0.3">
      <c r="A460" s="3" t="s">
        <v>19</v>
      </c>
      <c r="B460" s="3" t="s">
        <v>122</v>
      </c>
      <c r="C460" s="3" t="s">
        <v>59</v>
      </c>
      <c r="D460" s="3" t="s">
        <v>27</v>
      </c>
      <c r="E460" s="3" t="s">
        <v>32</v>
      </c>
      <c r="F460" s="4">
        <v>40630</v>
      </c>
      <c r="G460" s="3">
        <v>941081416</v>
      </c>
      <c r="H460" s="4">
        <v>40645</v>
      </c>
      <c r="I460" s="3">
        <v>5759</v>
      </c>
      <c r="J460" s="3">
        <v>668.27</v>
      </c>
      <c r="K460" s="3">
        <v>502.54</v>
      </c>
      <c r="L460" t="str">
        <f>TEXT(Table1[[#This Row],[Order Date]],"mmm")</f>
        <v>Mar</v>
      </c>
      <c r="M460" t="str">
        <f>TEXT(Table1[[#This Row],[Order Date]],"yyyy")</f>
        <v>2011</v>
      </c>
      <c r="N460" t="str">
        <f>"Q"&amp;ROUNDUP(MONTH(Table1[[#This Row],[Order Date]])/3,0)</f>
        <v>Q1</v>
      </c>
      <c r="O460">
        <f>Table1[[#This Row],[Units Sold]]*Table1[[#This Row],[Unit Cost]]</f>
        <v>2894127.8600000003</v>
      </c>
      <c r="P460">
        <f>Table1[[#This Row],[Units Sold]]*Table1[[#This Row],[Unit Price]]</f>
        <v>3848566.9299999997</v>
      </c>
      <c r="Q460">
        <f>Table1[[#This Row],[Revenue]]-Table1[[#This Row],[COGS]]</f>
        <v>954439.06999999937</v>
      </c>
      <c r="R460" s="5">
        <f ca="1">DATE(YEAR(TODAY()),MONTH(Table1[[#This Row],[Order Date]]),DAY(Table1[[#This Row],[Order Date]]))</f>
        <v>45744</v>
      </c>
      <c r="S460" s="6">
        <f>MONTH(Table1[[#This Row],[Ship Date]])</f>
        <v>4</v>
      </c>
    </row>
    <row r="461" spans="1:19" x14ac:dyDescent="0.3">
      <c r="A461" s="7" t="s">
        <v>33</v>
      </c>
      <c r="B461" s="7" t="s">
        <v>199</v>
      </c>
      <c r="C461" s="7" t="s">
        <v>64</v>
      </c>
      <c r="D461" s="7" t="s">
        <v>27</v>
      </c>
      <c r="E461" s="7" t="s">
        <v>23</v>
      </c>
      <c r="F461" s="8">
        <v>40988</v>
      </c>
      <c r="G461" s="7">
        <v>459571683</v>
      </c>
      <c r="H461" s="8">
        <v>41031</v>
      </c>
      <c r="I461" s="7">
        <v>6329</v>
      </c>
      <c r="J461" s="7">
        <v>255.28</v>
      </c>
      <c r="K461" s="7">
        <v>159.41999999999999</v>
      </c>
      <c r="L461" t="str">
        <f>TEXT(Table1[[#This Row],[Order Date]],"mmm")</f>
        <v>Mar</v>
      </c>
      <c r="M461" t="str">
        <f>TEXT(Table1[[#This Row],[Order Date]],"yyyy")</f>
        <v>2012</v>
      </c>
      <c r="N461" t="str">
        <f>"Q"&amp;ROUNDUP(MONTH(Table1[[#This Row],[Order Date]])/3,0)</f>
        <v>Q1</v>
      </c>
      <c r="O461">
        <f>Table1[[#This Row],[Units Sold]]*Table1[[#This Row],[Unit Cost]]</f>
        <v>1008969.1799999999</v>
      </c>
      <c r="P461">
        <f>Table1[[#This Row],[Units Sold]]*Table1[[#This Row],[Unit Price]]</f>
        <v>1615667.12</v>
      </c>
      <c r="Q461">
        <f>Table1[[#This Row],[Revenue]]-Table1[[#This Row],[COGS]]</f>
        <v>606697.94000000018</v>
      </c>
      <c r="R461" s="5">
        <f ca="1">DATE(YEAR(TODAY()),MONTH(Table1[[#This Row],[Order Date]]),DAY(Table1[[#This Row],[Order Date]]))</f>
        <v>45736</v>
      </c>
      <c r="S461" s="6">
        <f>MONTH(Table1[[#This Row],[Ship Date]])</f>
        <v>5</v>
      </c>
    </row>
    <row r="462" spans="1:19" x14ac:dyDescent="0.3">
      <c r="A462" s="3" t="s">
        <v>55</v>
      </c>
      <c r="B462" s="3" t="s">
        <v>128</v>
      </c>
      <c r="C462" s="3" t="s">
        <v>59</v>
      </c>
      <c r="D462" s="3" t="s">
        <v>27</v>
      </c>
      <c r="E462" s="3" t="s">
        <v>32</v>
      </c>
      <c r="F462" s="4">
        <v>41328</v>
      </c>
      <c r="G462" s="3">
        <v>235540282</v>
      </c>
      <c r="H462" s="4">
        <v>41365</v>
      </c>
      <c r="I462" s="3">
        <v>459</v>
      </c>
      <c r="J462" s="3">
        <v>668.27</v>
      </c>
      <c r="K462" s="3">
        <v>502.54</v>
      </c>
      <c r="L462" t="str">
        <f>TEXT(Table1[[#This Row],[Order Date]],"mmm")</f>
        <v>Feb</v>
      </c>
      <c r="M462" t="str">
        <f>TEXT(Table1[[#This Row],[Order Date]],"yyyy")</f>
        <v>2013</v>
      </c>
      <c r="N462" t="str">
        <f>"Q"&amp;ROUNDUP(MONTH(Table1[[#This Row],[Order Date]])/3,0)</f>
        <v>Q1</v>
      </c>
      <c r="O462">
        <f>Table1[[#This Row],[Units Sold]]*Table1[[#This Row],[Unit Cost]]</f>
        <v>230665.86000000002</v>
      </c>
      <c r="P462">
        <f>Table1[[#This Row],[Units Sold]]*Table1[[#This Row],[Unit Price]]</f>
        <v>306735.93</v>
      </c>
      <c r="Q462">
        <f>Table1[[#This Row],[Revenue]]-Table1[[#This Row],[COGS]]</f>
        <v>76070.069999999978</v>
      </c>
      <c r="R462" s="5">
        <f ca="1">DATE(YEAR(TODAY()),MONTH(Table1[[#This Row],[Order Date]]),DAY(Table1[[#This Row],[Order Date]]))</f>
        <v>45711</v>
      </c>
      <c r="S462" s="6">
        <f>MONTH(Table1[[#This Row],[Ship Date]])</f>
        <v>4</v>
      </c>
    </row>
    <row r="463" spans="1:19" x14ac:dyDescent="0.3">
      <c r="A463" s="7" t="s">
        <v>55</v>
      </c>
      <c r="B463" s="7" t="s">
        <v>189</v>
      </c>
      <c r="C463" s="7" t="s">
        <v>82</v>
      </c>
      <c r="D463" s="7" t="s">
        <v>22</v>
      </c>
      <c r="E463" s="7" t="s">
        <v>23</v>
      </c>
      <c r="F463" s="8">
        <v>41321</v>
      </c>
      <c r="G463" s="7">
        <v>139348542</v>
      </c>
      <c r="H463" s="8">
        <v>41366</v>
      </c>
      <c r="I463" s="7">
        <v>5185</v>
      </c>
      <c r="J463" s="7">
        <v>205.7</v>
      </c>
      <c r="K463" s="7">
        <v>117.11</v>
      </c>
      <c r="L463" t="str">
        <f>TEXT(Table1[[#This Row],[Order Date]],"mmm")</f>
        <v>Feb</v>
      </c>
      <c r="M463" t="str">
        <f>TEXT(Table1[[#This Row],[Order Date]],"yyyy")</f>
        <v>2013</v>
      </c>
      <c r="N463" t="str">
        <f>"Q"&amp;ROUNDUP(MONTH(Table1[[#This Row],[Order Date]])/3,0)</f>
        <v>Q1</v>
      </c>
      <c r="O463">
        <f>Table1[[#This Row],[Units Sold]]*Table1[[#This Row],[Unit Cost]]</f>
        <v>607215.35</v>
      </c>
      <c r="P463">
        <f>Table1[[#This Row],[Units Sold]]*Table1[[#This Row],[Unit Price]]</f>
        <v>1066554.5</v>
      </c>
      <c r="Q463">
        <f>Table1[[#This Row],[Revenue]]-Table1[[#This Row],[COGS]]</f>
        <v>459339.15</v>
      </c>
      <c r="R463" s="5">
        <f ca="1">DATE(YEAR(TODAY()),MONTH(Table1[[#This Row],[Order Date]]),DAY(Table1[[#This Row],[Order Date]]))</f>
        <v>45704</v>
      </c>
      <c r="S463" s="6">
        <f>MONTH(Table1[[#This Row],[Ship Date]])</f>
        <v>4</v>
      </c>
    </row>
    <row r="464" spans="1:19" x14ac:dyDescent="0.3">
      <c r="A464" s="3" t="s">
        <v>19</v>
      </c>
      <c r="B464" s="3" t="s">
        <v>190</v>
      </c>
      <c r="C464" s="3" t="s">
        <v>35</v>
      </c>
      <c r="D464" s="3" t="s">
        <v>22</v>
      </c>
      <c r="E464" s="3" t="s">
        <v>32</v>
      </c>
      <c r="F464" s="4">
        <v>42410</v>
      </c>
      <c r="G464" s="3">
        <v>111670291</v>
      </c>
      <c r="H464" s="4">
        <v>42412</v>
      </c>
      <c r="I464" s="3">
        <v>4575</v>
      </c>
      <c r="J464" s="3">
        <v>47.45</v>
      </c>
      <c r="K464" s="3">
        <v>31.79</v>
      </c>
      <c r="L464" t="str">
        <f>TEXT(Table1[[#This Row],[Order Date]],"mmm")</f>
        <v>Feb</v>
      </c>
      <c r="M464" t="str">
        <f>TEXT(Table1[[#This Row],[Order Date]],"yyyy")</f>
        <v>2016</v>
      </c>
      <c r="N464" t="str">
        <f>"Q"&amp;ROUNDUP(MONTH(Table1[[#This Row],[Order Date]])/3,0)</f>
        <v>Q1</v>
      </c>
      <c r="O464">
        <f>Table1[[#This Row],[Units Sold]]*Table1[[#This Row],[Unit Cost]]</f>
        <v>145439.25</v>
      </c>
      <c r="P464">
        <f>Table1[[#This Row],[Units Sold]]*Table1[[#This Row],[Unit Price]]</f>
        <v>217083.75</v>
      </c>
      <c r="Q464">
        <f>Table1[[#This Row],[Revenue]]-Table1[[#This Row],[COGS]]</f>
        <v>71644.5</v>
      </c>
      <c r="R464" s="5">
        <f ca="1">DATE(YEAR(TODAY()),MONTH(Table1[[#This Row],[Order Date]]),DAY(Table1[[#This Row],[Order Date]]))</f>
        <v>45698</v>
      </c>
      <c r="S464" s="6">
        <f>MONTH(Table1[[#This Row],[Ship Date]])</f>
        <v>2</v>
      </c>
    </row>
    <row r="465" spans="1:19" x14ac:dyDescent="0.3">
      <c r="A465" s="7" t="s">
        <v>33</v>
      </c>
      <c r="B465" s="7" t="s">
        <v>148</v>
      </c>
      <c r="C465" s="7" t="s">
        <v>30</v>
      </c>
      <c r="D465" s="7" t="s">
        <v>27</v>
      </c>
      <c r="E465" s="7" t="s">
        <v>32</v>
      </c>
      <c r="F465" s="8">
        <v>40897</v>
      </c>
      <c r="G465" s="7">
        <v>613491857</v>
      </c>
      <c r="H465" s="8">
        <v>40903</v>
      </c>
      <c r="I465" s="7">
        <v>4728</v>
      </c>
      <c r="J465" s="7">
        <v>421.89</v>
      </c>
      <c r="K465" s="7">
        <v>364.69</v>
      </c>
      <c r="L465" t="str">
        <f>TEXT(Table1[[#This Row],[Order Date]],"mmm")</f>
        <v>Dec</v>
      </c>
      <c r="M465" t="str">
        <f>TEXT(Table1[[#This Row],[Order Date]],"yyyy")</f>
        <v>2011</v>
      </c>
      <c r="N465" t="str">
        <f>"Q"&amp;ROUNDUP(MONTH(Table1[[#This Row],[Order Date]])/3,0)</f>
        <v>Q4</v>
      </c>
      <c r="O465">
        <f>Table1[[#This Row],[Units Sold]]*Table1[[#This Row],[Unit Cost]]</f>
        <v>1724254.32</v>
      </c>
      <c r="P465">
        <f>Table1[[#This Row],[Units Sold]]*Table1[[#This Row],[Unit Price]]</f>
        <v>1994695.92</v>
      </c>
      <c r="Q465">
        <f>Table1[[#This Row],[Revenue]]-Table1[[#This Row],[COGS]]</f>
        <v>270441.59999999986</v>
      </c>
      <c r="R465" s="5">
        <f ca="1">DATE(YEAR(TODAY()),MONTH(Table1[[#This Row],[Order Date]]),DAY(Table1[[#This Row],[Order Date]]))</f>
        <v>46011</v>
      </c>
      <c r="S465" s="6">
        <f>MONTH(Table1[[#This Row],[Ship Date]])</f>
        <v>12</v>
      </c>
    </row>
    <row r="466" spans="1:19" x14ac:dyDescent="0.3">
      <c r="A466" s="3" t="s">
        <v>37</v>
      </c>
      <c r="B466" s="3" t="s">
        <v>46</v>
      </c>
      <c r="C466" s="3" t="s">
        <v>42</v>
      </c>
      <c r="D466" s="3" t="s">
        <v>22</v>
      </c>
      <c r="E466" s="3" t="s">
        <v>48</v>
      </c>
      <c r="F466" s="4">
        <v>40386</v>
      </c>
      <c r="G466" s="3">
        <v>376112067</v>
      </c>
      <c r="H466" s="4">
        <v>40430</v>
      </c>
      <c r="I466" s="3">
        <v>8774</v>
      </c>
      <c r="J466" s="3">
        <v>651.21</v>
      </c>
      <c r="K466" s="3">
        <v>524.96</v>
      </c>
      <c r="L466" t="str">
        <f>TEXT(Table1[[#This Row],[Order Date]],"mmm")</f>
        <v>Jul</v>
      </c>
      <c r="M466" t="str">
        <f>TEXT(Table1[[#This Row],[Order Date]],"yyyy")</f>
        <v>2010</v>
      </c>
      <c r="N466" t="str">
        <f>"Q"&amp;ROUNDUP(MONTH(Table1[[#This Row],[Order Date]])/3,0)</f>
        <v>Q3</v>
      </c>
      <c r="O466">
        <f>Table1[[#This Row],[Units Sold]]*Table1[[#This Row],[Unit Cost]]</f>
        <v>4605999.04</v>
      </c>
      <c r="P466">
        <f>Table1[[#This Row],[Units Sold]]*Table1[[#This Row],[Unit Price]]</f>
        <v>5713716.54</v>
      </c>
      <c r="Q466">
        <f>Table1[[#This Row],[Revenue]]-Table1[[#This Row],[COGS]]</f>
        <v>1107717.5</v>
      </c>
      <c r="R466" s="5">
        <f ca="1">DATE(YEAR(TODAY()),MONTH(Table1[[#This Row],[Order Date]]),DAY(Table1[[#This Row],[Order Date]]))</f>
        <v>45865</v>
      </c>
      <c r="S466" s="6">
        <f>MONTH(Table1[[#This Row],[Ship Date]])</f>
        <v>9</v>
      </c>
    </row>
    <row r="467" spans="1:19" x14ac:dyDescent="0.3">
      <c r="A467" s="7" t="s">
        <v>33</v>
      </c>
      <c r="B467" s="7" t="s">
        <v>205</v>
      </c>
      <c r="C467" s="7" t="s">
        <v>26</v>
      </c>
      <c r="D467" s="7" t="s">
        <v>27</v>
      </c>
      <c r="E467" s="7" t="s">
        <v>48</v>
      </c>
      <c r="F467" s="8">
        <v>42105</v>
      </c>
      <c r="G467" s="7">
        <v>451142251</v>
      </c>
      <c r="H467" s="8">
        <v>42118</v>
      </c>
      <c r="I467" s="7">
        <v>1872</v>
      </c>
      <c r="J467" s="7">
        <v>109.28</v>
      </c>
      <c r="K467" s="7">
        <v>35.840000000000003</v>
      </c>
      <c r="L467" t="str">
        <f>TEXT(Table1[[#This Row],[Order Date]],"mmm")</f>
        <v>Apr</v>
      </c>
      <c r="M467" t="str">
        <f>TEXT(Table1[[#This Row],[Order Date]],"yyyy")</f>
        <v>2015</v>
      </c>
      <c r="N467" t="str">
        <f>"Q"&amp;ROUNDUP(MONTH(Table1[[#This Row],[Order Date]])/3,0)</f>
        <v>Q2</v>
      </c>
      <c r="O467">
        <f>Table1[[#This Row],[Units Sold]]*Table1[[#This Row],[Unit Cost]]</f>
        <v>67092.48000000001</v>
      </c>
      <c r="P467">
        <f>Table1[[#This Row],[Units Sold]]*Table1[[#This Row],[Unit Price]]</f>
        <v>204572.16</v>
      </c>
      <c r="Q467">
        <f>Table1[[#This Row],[Revenue]]-Table1[[#This Row],[COGS]]</f>
        <v>137479.67999999999</v>
      </c>
      <c r="R467" s="5">
        <f ca="1">DATE(YEAR(TODAY()),MONTH(Table1[[#This Row],[Order Date]]),DAY(Table1[[#This Row],[Order Date]]))</f>
        <v>45758</v>
      </c>
      <c r="S467" s="6">
        <f>MONTH(Table1[[#This Row],[Ship Date]])</f>
        <v>4</v>
      </c>
    </row>
    <row r="468" spans="1:19" x14ac:dyDescent="0.3">
      <c r="A468" s="3" t="s">
        <v>33</v>
      </c>
      <c r="B468" s="3" t="s">
        <v>212</v>
      </c>
      <c r="C468" s="3" t="s">
        <v>35</v>
      </c>
      <c r="D468" s="3" t="s">
        <v>22</v>
      </c>
      <c r="E468" s="3" t="s">
        <v>36</v>
      </c>
      <c r="F468" s="4">
        <v>40756</v>
      </c>
      <c r="G468" s="3">
        <v>160506236</v>
      </c>
      <c r="H468" s="4">
        <v>40761</v>
      </c>
      <c r="I468" s="3">
        <v>6217</v>
      </c>
      <c r="J468" s="3">
        <v>47.45</v>
      </c>
      <c r="K468" s="3">
        <v>31.79</v>
      </c>
      <c r="L468" t="str">
        <f>TEXT(Table1[[#This Row],[Order Date]],"mmm")</f>
        <v>Aug</v>
      </c>
      <c r="M468" t="str">
        <f>TEXT(Table1[[#This Row],[Order Date]],"yyyy")</f>
        <v>2011</v>
      </c>
      <c r="N468" t="str">
        <f>"Q"&amp;ROUNDUP(MONTH(Table1[[#This Row],[Order Date]])/3,0)</f>
        <v>Q3</v>
      </c>
      <c r="O468">
        <f>Table1[[#This Row],[Units Sold]]*Table1[[#This Row],[Unit Cost]]</f>
        <v>197638.43</v>
      </c>
      <c r="P468">
        <f>Table1[[#This Row],[Units Sold]]*Table1[[#This Row],[Unit Price]]</f>
        <v>294996.65000000002</v>
      </c>
      <c r="Q468">
        <f>Table1[[#This Row],[Revenue]]-Table1[[#This Row],[COGS]]</f>
        <v>97358.22000000003</v>
      </c>
      <c r="R468" s="5">
        <f ca="1">DATE(YEAR(TODAY()),MONTH(Table1[[#This Row],[Order Date]]),DAY(Table1[[#This Row],[Order Date]]))</f>
        <v>45870</v>
      </c>
      <c r="S468" s="6">
        <f>MONTH(Table1[[#This Row],[Ship Date]])</f>
        <v>8</v>
      </c>
    </row>
    <row r="469" spans="1:19" x14ac:dyDescent="0.3">
      <c r="A469" s="7" t="s">
        <v>19</v>
      </c>
      <c r="B469" s="7" t="s">
        <v>206</v>
      </c>
      <c r="C469" s="7" t="s">
        <v>35</v>
      </c>
      <c r="D469" s="7" t="s">
        <v>22</v>
      </c>
      <c r="E469" s="7" t="s">
        <v>48</v>
      </c>
      <c r="F469" s="8">
        <v>42492</v>
      </c>
      <c r="G469" s="7">
        <v>246440351</v>
      </c>
      <c r="H469" s="8">
        <v>42511</v>
      </c>
      <c r="I469" s="7">
        <v>6031</v>
      </c>
      <c r="J469" s="7">
        <v>47.45</v>
      </c>
      <c r="K469" s="7">
        <v>31.79</v>
      </c>
      <c r="L469" t="str">
        <f>TEXT(Table1[[#This Row],[Order Date]],"mmm")</f>
        <v>May</v>
      </c>
      <c r="M469" t="str">
        <f>TEXT(Table1[[#This Row],[Order Date]],"yyyy")</f>
        <v>2016</v>
      </c>
      <c r="N469" t="str">
        <f>"Q"&amp;ROUNDUP(MONTH(Table1[[#This Row],[Order Date]])/3,0)</f>
        <v>Q2</v>
      </c>
      <c r="O469">
        <f>Table1[[#This Row],[Units Sold]]*Table1[[#This Row],[Unit Cost]]</f>
        <v>191725.49</v>
      </c>
      <c r="P469">
        <f>Table1[[#This Row],[Units Sold]]*Table1[[#This Row],[Unit Price]]</f>
        <v>286170.95</v>
      </c>
      <c r="Q469">
        <f>Table1[[#This Row],[Revenue]]-Table1[[#This Row],[COGS]]</f>
        <v>94445.460000000021</v>
      </c>
      <c r="R469" s="5">
        <f ca="1">DATE(YEAR(TODAY()),MONTH(Table1[[#This Row],[Order Date]]),DAY(Table1[[#This Row],[Order Date]]))</f>
        <v>45779</v>
      </c>
      <c r="S469" s="6">
        <f>MONTH(Table1[[#This Row],[Ship Date]])</f>
        <v>5</v>
      </c>
    </row>
    <row r="470" spans="1:19" x14ac:dyDescent="0.3">
      <c r="A470" s="3" t="s">
        <v>37</v>
      </c>
      <c r="B470" s="3" t="s">
        <v>81</v>
      </c>
      <c r="C470" s="3" t="s">
        <v>64</v>
      </c>
      <c r="D470" s="3" t="s">
        <v>27</v>
      </c>
      <c r="E470" s="3" t="s">
        <v>32</v>
      </c>
      <c r="F470" s="4">
        <v>41412</v>
      </c>
      <c r="G470" s="3">
        <v>621493422</v>
      </c>
      <c r="H470" s="4">
        <v>41457</v>
      </c>
      <c r="I470" s="3">
        <v>2570</v>
      </c>
      <c r="J470" s="3">
        <v>255.28</v>
      </c>
      <c r="K470" s="3">
        <v>159.41999999999999</v>
      </c>
      <c r="L470" t="str">
        <f>TEXT(Table1[[#This Row],[Order Date]],"mmm")</f>
        <v>May</v>
      </c>
      <c r="M470" t="str">
        <f>TEXT(Table1[[#This Row],[Order Date]],"yyyy")</f>
        <v>2013</v>
      </c>
      <c r="N470" t="str">
        <f>"Q"&amp;ROUNDUP(MONTH(Table1[[#This Row],[Order Date]])/3,0)</f>
        <v>Q2</v>
      </c>
      <c r="O470">
        <f>Table1[[#This Row],[Units Sold]]*Table1[[#This Row],[Unit Cost]]</f>
        <v>409709.39999999997</v>
      </c>
      <c r="P470">
        <f>Table1[[#This Row],[Units Sold]]*Table1[[#This Row],[Unit Price]]</f>
        <v>656069.6</v>
      </c>
      <c r="Q470">
        <f>Table1[[#This Row],[Revenue]]-Table1[[#This Row],[COGS]]</f>
        <v>246360.2</v>
      </c>
      <c r="R470" s="5">
        <f ca="1">DATE(YEAR(TODAY()),MONTH(Table1[[#This Row],[Order Date]]),DAY(Table1[[#This Row],[Order Date]]))</f>
        <v>45795</v>
      </c>
      <c r="S470" s="6">
        <f>MONTH(Table1[[#This Row],[Ship Date]])</f>
        <v>7</v>
      </c>
    </row>
    <row r="471" spans="1:19" x14ac:dyDescent="0.3">
      <c r="A471" s="7" t="s">
        <v>28</v>
      </c>
      <c r="B471" s="7" t="s">
        <v>133</v>
      </c>
      <c r="C471" s="7" t="s">
        <v>64</v>
      </c>
      <c r="D471" s="7" t="s">
        <v>27</v>
      </c>
      <c r="E471" s="7" t="s">
        <v>23</v>
      </c>
      <c r="F471" s="8">
        <v>40297</v>
      </c>
      <c r="G471" s="7">
        <v>818526780</v>
      </c>
      <c r="H471" s="8">
        <v>40332</v>
      </c>
      <c r="I471" s="7">
        <v>9119</v>
      </c>
      <c r="J471" s="7">
        <v>255.28</v>
      </c>
      <c r="K471" s="7">
        <v>159.41999999999999</v>
      </c>
      <c r="L471" t="str">
        <f>TEXT(Table1[[#This Row],[Order Date]],"mmm")</f>
        <v>Apr</v>
      </c>
      <c r="M471" t="str">
        <f>TEXT(Table1[[#This Row],[Order Date]],"yyyy")</f>
        <v>2010</v>
      </c>
      <c r="N471" t="str">
        <f>"Q"&amp;ROUNDUP(MONTH(Table1[[#This Row],[Order Date]])/3,0)</f>
        <v>Q2</v>
      </c>
      <c r="O471">
        <f>Table1[[#This Row],[Units Sold]]*Table1[[#This Row],[Unit Cost]]</f>
        <v>1453750.98</v>
      </c>
      <c r="P471">
        <f>Table1[[#This Row],[Units Sold]]*Table1[[#This Row],[Unit Price]]</f>
        <v>2327898.3199999998</v>
      </c>
      <c r="Q471">
        <f>Table1[[#This Row],[Revenue]]-Table1[[#This Row],[COGS]]</f>
        <v>874147.33999999985</v>
      </c>
      <c r="R471" s="5">
        <f ca="1">DATE(YEAR(TODAY()),MONTH(Table1[[#This Row],[Order Date]]),DAY(Table1[[#This Row],[Order Date]]))</f>
        <v>45776</v>
      </c>
      <c r="S471" s="6">
        <f>MONTH(Table1[[#This Row],[Ship Date]])</f>
        <v>6</v>
      </c>
    </row>
    <row r="472" spans="1:19" x14ac:dyDescent="0.3">
      <c r="A472" s="3" t="s">
        <v>24</v>
      </c>
      <c r="B472" s="3" t="s">
        <v>89</v>
      </c>
      <c r="C472" s="3" t="s">
        <v>35</v>
      </c>
      <c r="D472" s="3" t="s">
        <v>27</v>
      </c>
      <c r="E472" s="3" t="s">
        <v>23</v>
      </c>
      <c r="F472" s="4">
        <v>40939</v>
      </c>
      <c r="G472" s="3">
        <v>440714251</v>
      </c>
      <c r="H472" s="4">
        <v>40971</v>
      </c>
      <c r="I472" s="3">
        <v>5996</v>
      </c>
      <c r="J472" s="3">
        <v>47.45</v>
      </c>
      <c r="K472" s="3">
        <v>31.79</v>
      </c>
      <c r="L472" t="str">
        <f>TEXT(Table1[[#This Row],[Order Date]],"mmm")</f>
        <v>Jan</v>
      </c>
      <c r="M472" t="str">
        <f>TEXT(Table1[[#This Row],[Order Date]],"yyyy")</f>
        <v>2012</v>
      </c>
      <c r="N472" t="str">
        <f>"Q"&amp;ROUNDUP(MONTH(Table1[[#This Row],[Order Date]])/3,0)</f>
        <v>Q1</v>
      </c>
      <c r="O472">
        <f>Table1[[#This Row],[Units Sold]]*Table1[[#This Row],[Unit Cost]]</f>
        <v>190612.84</v>
      </c>
      <c r="P472">
        <f>Table1[[#This Row],[Units Sold]]*Table1[[#This Row],[Unit Price]]</f>
        <v>284510.2</v>
      </c>
      <c r="Q472">
        <f>Table1[[#This Row],[Revenue]]-Table1[[#This Row],[COGS]]</f>
        <v>93897.360000000015</v>
      </c>
      <c r="R472" s="5">
        <f ca="1">DATE(YEAR(TODAY()),MONTH(Table1[[#This Row],[Order Date]]),DAY(Table1[[#This Row],[Order Date]]))</f>
        <v>45688</v>
      </c>
      <c r="S472" s="6">
        <f>MONTH(Table1[[#This Row],[Ship Date]])</f>
        <v>3</v>
      </c>
    </row>
    <row r="473" spans="1:19" x14ac:dyDescent="0.3">
      <c r="A473" s="7" t="s">
        <v>24</v>
      </c>
      <c r="B473" s="7" t="s">
        <v>164</v>
      </c>
      <c r="C473" s="7" t="s">
        <v>50</v>
      </c>
      <c r="D473" s="7" t="s">
        <v>22</v>
      </c>
      <c r="E473" s="7" t="s">
        <v>36</v>
      </c>
      <c r="F473" s="8">
        <v>42748</v>
      </c>
      <c r="G473" s="7">
        <v>511542165</v>
      </c>
      <c r="H473" s="8">
        <v>42787</v>
      </c>
      <c r="I473" s="7">
        <v>5549</v>
      </c>
      <c r="J473" s="7">
        <v>81.73</v>
      </c>
      <c r="K473" s="7">
        <v>56.67</v>
      </c>
      <c r="L473" t="str">
        <f>TEXT(Table1[[#This Row],[Order Date]],"mmm")</f>
        <v>Jan</v>
      </c>
      <c r="M473" t="str">
        <f>TEXT(Table1[[#This Row],[Order Date]],"yyyy")</f>
        <v>2017</v>
      </c>
      <c r="N473" t="str">
        <f>"Q"&amp;ROUNDUP(MONTH(Table1[[#This Row],[Order Date]])/3,0)</f>
        <v>Q1</v>
      </c>
      <c r="O473">
        <f>Table1[[#This Row],[Units Sold]]*Table1[[#This Row],[Unit Cost]]</f>
        <v>314461.83</v>
      </c>
      <c r="P473">
        <f>Table1[[#This Row],[Units Sold]]*Table1[[#This Row],[Unit Price]]</f>
        <v>453519.77</v>
      </c>
      <c r="Q473">
        <f>Table1[[#This Row],[Revenue]]-Table1[[#This Row],[COGS]]</f>
        <v>139057.94</v>
      </c>
      <c r="R473" s="5">
        <f ca="1">DATE(YEAR(TODAY()),MONTH(Table1[[#This Row],[Order Date]]),DAY(Table1[[#This Row],[Order Date]]))</f>
        <v>45670</v>
      </c>
      <c r="S473" s="6">
        <f>MONTH(Table1[[#This Row],[Ship Date]])</f>
        <v>2</v>
      </c>
    </row>
    <row r="474" spans="1:19" x14ac:dyDescent="0.3">
      <c r="A474" s="3" t="s">
        <v>19</v>
      </c>
      <c r="B474" s="3" t="s">
        <v>210</v>
      </c>
      <c r="C474" s="3" t="s">
        <v>26</v>
      </c>
      <c r="D474" s="3" t="s">
        <v>27</v>
      </c>
      <c r="E474" s="3" t="s">
        <v>32</v>
      </c>
      <c r="F474" s="4">
        <v>41379</v>
      </c>
      <c r="G474" s="3">
        <v>324809348</v>
      </c>
      <c r="H474" s="4">
        <v>41428</v>
      </c>
      <c r="I474" s="3">
        <v>7159</v>
      </c>
      <c r="J474" s="3">
        <v>109.28</v>
      </c>
      <c r="K474" s="3">
        <v>35.840000000000003</v>
      </c>
      <c r="L474" t="str">
        <f>TEXT(Table1[[#This Row],[Order Date]],"mmm")</f>
        <v>Apr</v>
      </c>
      <c r="M474" t="str">
        <f>TEXT(Table1[[#This Row],[Order Date]],"yyyy")</f>
        <v>2013</v>
      </c>
      <c r="N474" t="str">
        <f>"Q"&amp;ROUNDUP(MONTH(Table1[[#This Row],[Order Date]])/3,0)</f>
        <v>Q2</v>
      </c>
      <c r="O474">
        <f>Table1[[#This Row],[Units Sold]]*Table1[[#This Row],[Unit Cost]]</f>
        <v>256578.56000000003</v>
      </c>
      <c r="P474">
        <f>Table1[[#This Row],[Units Sold]]*Table1[[#This Row],[Unit Price]]</f>
        <v>782335.52</v>
      </c>
      <c r="Q474">
        <f>Table1[[#This Row],[Revenue]]-Table1[[#This Row],[COGS]]</f>
        <v>525756.96</v>
      </c>
      <c r="R474" s="5">
        <f ca="1">DATE(YEAR(TODAY()),MONTH(Table1[[#This Row],[Order Date]]),DAY(Table1[[#This Row],[Order Date]]))</f>
        <v>45762</v>
      </c>
      <c r="S474" s="6">
        <f>MONTH(Table1[[#This Row],[Ship Date]])</f>
        <v>6</v>
      </c>
    </row>
    <row r="475" spans="1:19" x14ac:dyDescent="0.3">
      <c r="A475" s="7" t="s">
        <v>33</v>
      </c>
      <c r="B475" s="7" t="s">
        <v>116</v>
      </c>
      <c r="C475" s="7" t="s">
        <v>64</v>
      </c>
      <c r="D475" s="7" t="s">
        <v>27</v>
      </c>
      <c r="E475" s="7" t="s">
        <v>36</v>
      </c>
      <c r="F475" s="8">
        <v>41170</v>
      </c>
      <c r="G475" s="7">
        <v>594627130</v>
      </c>
      <c r="H475" s="8">
        <v>41188</v>
      </c>
      <c r="I475" s="7">
        <v>2236</v>
      </c>
      <c r="J475" s="7">
        <v>255.28</v>
      </c>
      <c r="K475" s="7">
        <v>159.41999999999999</v>
      </c>
      <c r="L475" t="str">
        <f>TEXT(Table1[[#This Row],[Order Date]],"mmm")</f>
        <v>Sep</v>
      </c>
      <c r="M475" t="str">
        <f>TEXT(Table1[[#This Row],[Order Date]],"yyyy")</f>
        <v>2012</v>
      </c>
      <c r="N475" t="str">
        <f>"Q"&amp;ROUNDUP(MONTH(Table1[[#This Row],[Order Date]])/3,0)</f>
        <v>Q3</v>
      </c>
      <c r="O475">
        <f>Table1[[#This Row],[Units Sold]]*Table1[[#This Row],[Unit Cost]]</f>
        <v>356463.12</v>
      </c>
      <c r="P475">
        <f>Table1[[#This Row],[Units Sold]]*Table1[[#This Row],[Unit Price]]</f>
        <v>570806.07999999996</v>
      </c>
      <c r="Q475">
        <f>Table1[[#This Row],[Revenue]]-Table1[[#This Row],[COGS]]</f>
        <v>214342.95999999996</v>
      </c>
      <c r="R475" s="5">
        <f ca="1">DATE(YEAR(TODAY()),MONTH(Table1[[#This Row],[Order Date]]),DAY(Table1[[#This Row],[Order Date]]))</f>
        <v>45918</v>
      </c>
      <c r="S475" s="6">
        <f>MONTH(Table1[[#This Row],[Ship Date]])</f>
        <v>10</v>
      </c>
    </row>
    <row r="476" spans="1:19" x14ac:dyDescent="0.3">
      <c r="A476" s="3" t="s">
        <v>33</v>
      </c>
      <c r="B476" s="3" t="s">
        <v>96</v>
      </c>
      <c r="C476" s="3" t="s">
        <v>43</v>
      </c>
      <c r="D476" s="3" t="s">
        <v>27</v>
      </c>
      <c r="E476" s="3" t="s">
        <v>48</v>
      </c>
      <c r="F476" s="4">
        <v>42700</v>
      </c>
      <c r="G476" s="3">
        <v>305419337</v>
      </c>
      <c r="H476" s="4">
        <v>42741</v>
      </c>
      <c r="I476" s="3">
        <v>9224</v>
      </c>
      <c r="J476" s="3">
        <v>437.2</v>
      </c>
      <c r="K476" s="3">
        <v>263.33</v>
      </c>
      <c r="L476" t="str">
        <f>TEXT(Table1[[#This Row],[Order Date]],"mmm")</f>
        <v>Nov</v>
      </c>
      <c r="M476" t="str">
        <f>TEXT(Table1[[#This Row],[Order Date]],"yyyy")</f>
        <v>2016</v>
      </c>
      <c r="N476" t="str">
        <f>"Q"&amp;ROUNDUP(MONTH(Table1[[#This Row],[Order Date]])/3,0)</f>
        <v>Q4</v>
      </c>
      <c r="O476">
        <f>Table1[[#This Row],[Units Sold]]*Table1[[#This Row],[Unit Cost]]</f>
        <v>2428955.92</v>
      </c>
      <c r="P476">
        <f>Table1[[#This Row],[Units Sold]]*Table1[[#This Row],[Unit Price]]</f>
        <v>4032732.8</v>
      </c>
      <c r="Q476">
        <f>Table1[[#This Row],[Revenue]]-Table1[[#This Row],[COGS]]</f>
        <v>1603776.88</v>
      </c>
      <c r="R476" s="5">
        <f ca="1">DATE(YEAR(TODAY()),MONTH(Table1[[#This Row],[Order Date]]),DAY(Table1[[#This Row],[Order Date]]))</f>
        <v>45987</v>
      </c>
      <c r="S476" s="6">
        <f>MONTH(Table1[[#This Row],[Ship Date]])</f>
        <v>1</v>
      </c>
    </row>
    <row r="477" spans="1:19" x14ac:dyDescent="0.3">
      <c r="A477" s="7" t="s">
        <v>19</v>
      </c>
      <c r="B477" s="7" t="s">
        <v>159</v>
      </c>
      <c r="C477" s="7" t="s">
        <v>50</v>
      </c>
      <c r="D477" s="7" t="s">
        <v>22</v>
      </c>
      <c r="E477" s="7" t="s">
        <v>32</v>
      </c>
      <c r="F477" s="8">
        <v>41406</v>
      </c>
      <c r="G477" s="7">
        <v>761922299</v>
      </c>
      <c r="H477" s="8">
        <v>41430</v>
      </c>
      <c r="I477" s="7">
        <v>8595</v>
      </c>
      <c r="J477" s="7">
        <v>81.73</v>
      </c>
      <c r="K477" s="7">
        <v>56.67</v>
      </c>
      <c r="L477" t="str">
        <f>TEXT(Table1[[#This Row],[Order Date]],"mmm")</f>
        <v>May</v>
      </c>
      <c r="M477" t="str">
        <f>TEXT(Table1[[#This Row],[Order Date]],"yyyy")</f>
        <v>2013</v>
      </c>
      <c r="N477" t="str">
        <f>"Q"&amp;ROUNDUP(MONTH(Table1[[#This Row],[Order Date]])/3,0)</f>
        <v>Q2</v>
      </c>
      <c r="O477">
        <f>Table1[[#This Row],[Units Sold]]*Table1[[#This Row],[Unit Cost]]</f>
        <v>487078.65</v>
      </c>
      <c r="P477">
        <f>Table1[[#This Row],[Units Sold]]*Table1[[#This Row],[Unit Price]]</f>
        <v>702469.35</v>
      </c>
      <c r="Q477">
        <f>Table1[[#This Row],[Revenue]]-Table1[[#This Row],[COGS]]</f>
        <v>215390.69999999995</v>
      </c>
      <c r="R477" s="5">
        <f ca="1">DATE(YEAR(TODAY()),MONTH(Table1[[#This Row],[Order Date]]),DAY(Table1[[#This Row],[Order Date]]))</f>
        <v>45789</v>
      </c>
      <c r="S477" s="6">
        <f>MONTH(Table1[[#This Row],[Ship Date]])</f>
        <v>6</v>
      </c>
    </row>
    <row r="478" spans="1:19" x14ac:dyDescent="0.3">
      <c r="A478" s="3" t="s">
        <v>55</v>
      </c>
      <c r="B478" s="3" t="s">
        <v>63</v>
      </c>
      <c r="C478" s="3" t="s">
        <v>26</v>
      </c>
      <c r="D478" s="3" t="s">
        <v>22</v>
      </c>
      <c r="E478" s="3" t="s">
        <v>23</v>
      </c>
      <c r="F478" s="4">
        <v>42795</v>
      </c>
      <c r="G478" s="3">
        <v>639184844</v>
      </c>
      <c r="H478" s="4">
        <v>42808</v>
      </c>
      <c r="I478" s="3">
        <v>7854</v>
      </c>
      <c r="J478" s="3">
        <v>109.28</v>
      </c>
      <c r="K478" s="3">
        <v>35.840000000000003</v>
      </c>
      <c r="L478" t="str">
        <f>TEXT(Table1[[#This Row],[Order Date]],"mmm")</f>
        <v>Mar</v>
      </c>
      <c r="M478" t="str">
        <f>TEXT(Table1[[#This Row],[Order Date]],"yyyy")</f>
        <v>2017</v>
      </c>
      <c r="N478" t="str">
        <f>"Q"&amp;ROUNDUP(MONTH(Table1[[#This Row],[Order Date]])/3,0)</f>
        <v>Q1</v>
      </c>
      <c r="O478">
        <f>Table1[[#This Row],[Units Sold]]*Table1[[#This Row],[Unit Cost]]</f>
        <v>281487.36000000004</v>
      </c>
      <c r="P478">
        <f>Table1[[#This Row],[Units Sold]]*Table1[[#This Row],[Unit Price]]</f>
        <v>858285.12</v>
      </c>
      <c r="Q478">
        <f>Table1[[#This Row],[Revenue]]-Table1[[#This Row],[COGS]]</f>
        <v>576797.76</v>
      </c>
      <c r="R478" s="5">
        <f ca="1">DATE(YEAR(TODAY()),MONTH(Table1[[#This Row],[Order Date]]),DAY(Table1[[#This Row],[Order Date]]))</f>
        <v>45717</v>
      </c>
      <c r="S478" s="6">
        <f>MONTH(Table1[[#This Row],[Ship Date]])</f>
        <v>3</v>
      </c>
    </row>
    <row r="479" spans="1:19" x14ac:dyDescent="0.3">
      <c r="A479" s="7" t="s">
        <v>33</v>
      </c>
      <c r="B479" s="7" t="s">
        <v>139</v>
      </c>
      <c r="C479" s="7" t="s">
        <v>82</v>
      </c>
      <c r="D479" s="7" t="s">
        <v>27</v>
      </c>
      <c r="E479" s="7" t="s">
        <v>32</v>
      </c>
      <c r="F479" s="8">
        <v>41697</v>
      </c>
      <c r="G479" s="7">
        <v>932568299</v>
      </c>
      <c r="H479" s="8">
        <v>41716</v>
      </c>
      <c r="I479" s="7">
        <v>6538</v>
      </c>
      <c r="J479" s="7">
        <v>205.7</v>
      </c>
      <c r="K479" s="7">
        <v>117.11</v>
      </c>
      <c r="L479" t="str">
        <f>TEXT(Table1[[#This Row],[Order Date]],"mmm")</f>
        <v>Feb</v>
      </c>
      <c r="M479" t="str">
        <f>TEXT(Table1[[#This Row],[Order Date]],"yyyy")</f>
        <v>2014</v>
      </c>
      <c r="N479" t="str">
        <f>"Q"&amp;ROUNDUP(MONTH(Table1[[#This Row],[Order Date]])/3,0)</f>
        <v>Q1</v>
      </c>
      <c r="O479">
        <f>Table1[[#This Row],[Units Sold]]*Table1[[#This Row],[Unit Cost]]</f>
        <v>765665.18</v>
      </c>
      <c r="P479">
        <f>Table1[[#This Row],[Units Sold]]*Table1[[#This Row],[Unit Price]]</f>
        <v>1344866.5999999999</v>
      </c>
      <c r="Q479">
        <f>Table1[[#This Row],[Revenue]]-Table1[[#This Row],[COGS]]</f>
        <v>579201.41999999981</v>
      </c>
      <c r="R479" s="5">
        <f ca="1">DATE(YEAR(TODAY()),MONTH(Table1[[#This Row],[Order Date]]),DAY(Table1[[#This Row],[Order Date]]))</f>
        <v>45715</v>
      </c>
      <c r="S479" s="6">
        <f>MONTH(Table1[[#This Row],[Ship Date]])</f>
        <v>3</v>
      </c>
    </row>
    <row r="480" spans="1:19" x14ac:dyDescent="0.3">
      <c r="A480" s="3" t="s">
        <v>55</v>
      </c>
      <c r="B480" s="3" t="s">
        <v>128</v>
      </c>
      <c r="C480" s="3" t="s">
        <v>47</v>
      </c>
      <c r="D480" s="3" t="s">
        <v>27</v>
      </c>
      <c r="E480" s="3" t="s">
        <v>48</v>
      </c>
      <c r="F480" s="4">
        <v>40248</v>
      </c>
      <c r="G480" s="3">
        <v>907746493</v>
      </c>
      <c r="H480" s="4">
        <v>40287</v>
      </c>
      <c r="I480" s="3">
        <v>1214</v>
      </c>
      <c r="J480" s="3">
        <v>152.58000000000001</v>
      </c>
      <c r="K480" s="3">
        <v>97.44</v>
      </c>
      <c r="L480" t="str">
        <f>TEXT(Table1[[#This Row],[Order Date]],"mmm")</f>
        <v>Mar</v>
      </c>
      <c r="M480" t="str">
        <f>TEXT(Table1[[#This Row],[Order Date]],"yyyy")</f>
        <v>2010</v>
      </c>
      <c r="N480" t="str">
        <f>"Q"&amp;ROUNDUP(MONTH(Table1[[#This Row],[Order Date]])/3,0)</f>
        <v>Q1</v>
      </c>
      <c r="O480">
        <f>Table1[[#This Row],[Units Sold]]*Table1[[#This Row],[Unit Cost]]</f>
        <v>118292.16</v>
      </c>
      <c r="P480">
        <f>Table1[[#This Row],[Units Sold]]*Table1[[#This Row],[Unit Price]]</f>
        <v>185232.12000000002</v>
      </c>
      <c r="Q480">
        <f>Table1[[#This Row],[Revenue]]-Table1[[#This Row],[COGS]]</f>
        <v>66939.960000000021</v>
      </c>
      <c r="R480" s="5">
        <f ca="1">DATE(YEAR(TODAY()),MONTH(Table1[[#This Row],[Order Date]]),DAY(Table1[[#This Row],[Order Date]]))</f>
        <v>45727</v>
      </c>
      <c r="S480" s="6">
        <f>MONTH(Table1[[#This Row],[Ship Date]])</f>
        <v>4</v>
      </c>
    </row>
    <row r="481" spans="1:19" x14ac:dyDescent="0.3">
      <c r="A481" s="7" t="s">
        <v>19</v>
      </c>
      <c r="B481" s="7" t="s">
        <v>80</v>
      </c>
      <c r="C481" s="7" t="s">
        <v>43</v>
      </c>
      <c r="D481" s="7" t="s">
        <v>27</v>
      </c>
      <c r="E481" s="7" t="s">
        <v>48</v>
      </c>
      <c r="F481" s="8">
        <v>40972</v>
      </c>
      <c r="G481" s="7">
        <v>350705754</v>
      </c>
      <c r="H481" s="8">
        <v>41003</v>
      </c>
      <c r="I481" s="7">
        <v>481</v>
      </c>
      <c r="J481" s="7">
        <v>437.2</v>
      </c>
      <c r="K481" s="7">
        <v>263.33</v>
      </c>
      <c r="L481" t="str">
        <f>TEXT(Table1[[#This Row],[Order Date]],"mmm")</f>
        <v>Mar</v>
      </c>
      <c r="M481" t="str">
        <f>TEXT(Table1[[#This Row],[Order Date]],"yyyy")</f>
        <v>2012</v>
      </c>
      <c r="N481" t="str">
        <f>"Q"&amp;ROUNDUP(MONTH(Table1[[#This Row],[Order Date]])/3,0)</f>
        <v>Q1</v>
      </c>
      <c r="O481">
        <f>Table1[[#This Row],[Units Sold]]*Table1[[#This Row],[Unit Cost]]</f>
        <v>126661.73</v>
      </c>
      <c r="P481">
        <f>Table1[[#This Row],[Units Sold]]*Table1[[#This Row],[Unit Price]]</f>
        <v>210293.19999999998</v>
      </c>
      <c r="Q481">
        <f>Table1[[#This Row],[Revenue]]-Table1[[#This Row],[COGS]]</f>
        <v>83631.469999999987</v>
      </c>
      <c r="R481" s="5">
        <f ca="1">DATE(YEAR(TODAY()),MONTH(Table1[[#This Row],[Order Date]]),DAY(Table1[[#This Row],[Order Date]]))</f>
        <v>45720</v>
      </c>
      <c r="S481" s="6">
        <f>MONTH(Table1[[#This Row],[Ship Date]])</f>
        <v>4</v>
      </c>
    </row>
    <row r="482" spans="1:19" x14ac:dyDescent="0.3">
      <c r="A482" s="3" t="s">
        <v>37</v>
      </c>
      <c r="B482" s="3" t="s">
        <v>69</v>
      </c>
      <c r="C482" s="3" t="s">
        <v>42</v>
      </c>
      <c r="D482" s="3" t="s">
        <v>27</v>
      </c>
      <c r="E482" s="3" t="s">
        <v>23</v>
      </c>
      <c r="F482" s="4">
        <v>42633</v>
      </c>
      <c r="G482" s="3">
        <v>917744910</v>
      </c>
      <c r="H482" s="4">
        <v>42680</v>
      </c>
      <c r="I482" s="3">
        <v>9968</v>
      </c>
      <c r="J482" s="3">
        <v>651.21</v>
      </c>
      <c r="K482" s="3">
        <v>524.96</v>
      </c>
      <c r="L482" t="str">
        <f>TEXT(Table1[[#This Row],[Order Date]],"mmm")</f>
        <v>Sep</v>
      </c>
      <c r="M482" t="str">
        <f>TEXT(Table1[[#This Row],[Order Date]],"yyyy")</f>
        <v>2016</v>
      </c>
      <c r="N482" t="str">
        <f>"Q"&amp;ROUNDUP(MONTH(Table1[[#This Row],[Order Date]])/3,0)</f>
        <v>Q3</v>
      </c>
      <c r="O482">
        <f>Table1[[#This Row],[Units Sold]]*Table1[[#This Row],[Unit Cost]]</f>
        <v>5232801.28</v>
      </c>
      <c r="P482">
        <f>Table1[[#This Row],[Units Sold]]*Table1[[#This Row],[Unit Price]]</f>
        <v>6491261.2800000003</v>
      </c>
      <c r="Q482">
        <f>Table1[[#This Row],[Revenue]]-Table1[[#This Row],[COGS]]</f>
        <v>1258460</v>
      </c>
      <c r="R482" s="5">
        <f ca="1">DATE(YEAR(TODAY()),MONTH(Table1[[#This Row],[Order Date]]),DAY(Table1[[#This Row],[Order Date]]))</f>
        <v>45920</v>
      </c>
      <c r="S482" s="6">
        <f>MONTH(Table1[[#This Row],[Ship Date]])</f>
        <v>11</v>
      </c>
    </row>
    <row r="483" spans="1:19" x14ac:dyDescent="0.3">
      <c r="A483" s="7" t="s">
        <v>37</v>
      </c>
      <c r="B483" s="7" t="s">
        <v>193</v>
      </c>
      <c r="C483" s="7" t="s">
        <v>61</v>
      </c>
      <c r="D483" s="7" t="s">
        <v>27</v>
      </c>
      <c r="E483" s="7" t="s">
        <v>23</v>
      </c>
      <c r="F483" s="8">
        <v>41619</v>
      </c>
      <c r="G483" s="7">
        <v>285475289</v>
      </c>
      <c r="H483" s="8">
        <v>41667</v>
      </c>
      <c r="I483" s="7">
        <v>7337</v>
      </c>
      <c r="J483" s="7">
        <v>154.06</v>
      </c>
      <c r="K483" s="7">
        <v>90.93</v>
      </c>
      <c r="L483" t="str">
        <f>TEXT(Table1[[#This Row],[Order Date]],"mmm")</f>
        <v>Dec</v>
      </c>
      <c r="M483" t="str">
        <f>TEXT(Table1[[#This Row],[Order Date]],"yyyy")</f>
        <v>2013</v>
      </c>
      <c r="N483" t="str">
        <f>"Q"&amp;ROUNDUP(MONTH(Table1[[#This Row],[Order Date]])/3,0)</f>
        <v>Q4</v>
      </c>
      <c r="O483">
        <f>Table1[[#This Row],[Units Sold]]*Table1[[#This Row],[Unit Cost]]</f>
        <v>667153.41</v>
      </c>
      <c r="P483">
        <f>Table1[[#This Row],[Units Sold]]*Table1[[#This Row],[Unit Price]]</f>
        <v>1130338.22</v>
      </c>
      <c r="Q483">
        <f>Table1[[#This Row],[Revenue]]-Table1[[#This Row],[COGS]]</f>
        <v>463184.80999999994</v>
      </c>
      <c r="R483" s="5">
        <f ca="1">DATE(YEAR(TODAY()),MONTH(Table1[[#This Row],[Order Date]]),DAY(Table1[[#This Row],[Order Date]]))</f>
        <v>46002</v>
      </c>
      <c r="S483" s="6">
        <f>MONTH(Table1[[#This Row],[Ship Date]])</f>
        <v>1</v>
      </c>
    </row>
    <row r="484" spans="1:19" x14ac:dyDescent="0.3">
      <c r="A484" s="3" t="s">
        <v>37</v>
      </c>
      <c r="B484" s="3" t="s">
        <v>153</v>
      </c>
      <c r="C484" s="3" t="s">
        <v>43</v>
      </c>
      <c r="D484" s="3" t="s">
        <v>27</v>
      </c>
      <c r="E484" s="3" t="s">
        <v>36</v>
      </c>
      <c r="F484" s="4">
        <v>41621</v>
      </c>
      <c r="G484" s="3">
        <v>700820720</v>
      </c>
      <c r="H484" s="4">
        <v>41655</v>
      </c>
      <c r="I484" s="3">
        <v>7280</v>
      </c>
      <c r="J484" s="3">
        <v>437.2</v>
      </c>
      <c r="K484" s="3">
        <v>263.33</v>
      </c>
      <c r="L484" t="str">
        <f>TEXT(Table1[[#This Row],[Order Date]],"mmm")</f>
        <v>Dec</v>
      </c>
      <c r="M484" t="str">
        <f>TEXT(Table1[[#This Row],[Order Date]],"yyyy")</f>
        <v>2013</v>
      </c>
      <c r="N484" t="str">
        <f>"Q"&amp;ROUNDUP(MONTH(Table1[[#This Row],[Order Date]])/3,0)</f>
        <v>Q4</v>
      </c>
      <c r="O484">
        <f>Table1[[#This Row],[Units Sold]]*Table1[[#This Row],[Unit Cost]]</f>
        <v>1917042.4</v>
      </c>
      <c r="P484">
        <f>Table1[[#This Row],[Units Sold]]*Table1[[#This Row],[Unit Price]]</f>
        <v>3182816</v>
      </c>
      <c r="Q484">
        <f>Table1[[#This Row],[Revenue]]-Table1[[#This Row],[COGS]]</f>
        <v>1265773.6000000001</v>
      </c>
      <c r="R484" s="5">
        <f ca="1">DATE(YEAR(TODAY()),MONTH(Table1[[#This Row],[Order Date]]),DAY(Table1[[#This Row],[Order Date]]))</f>
        <v>46004</v>
      </c>
      <c r="S484" s="6">
        <f>MONTH(Table1[[#This Row],[Ship Date]])</f>
        <v>1</v>
      </c>
    </row>
    <row r="485" spans="1:19" x14ac:dyDescent="0.3">
      <c r="A485" s="7" t="s">
        <v>37</v>
      </c>
      <c r="B485" s="7" t="s">
        <v>81</v>
      </c>
      <c r="C485" s="7" t="s">
        <v>59</v>
      </c>
      <c r="D485" s="7" t="s">
        <v>22</v>
      </c>
      <c r="E485" s="7" t="s">
        <v>23</v>
      </c>
      <c r="F485" s="8">
        <v>41187</v>
      </c>
      <c r="G485" s="7">
        <v>431017529</v>
      </c>
      <c r="H485" s="8">
        <v>41207</v>
      </c>
      <c r="I485" s="7">
        <v>6520</v>
      </c>
      <c r="J485" s="7">
        <v>668.27</v>
      </c>
      <c r="K485" s="7">
        <v>502.54</v>
      </c>
      <c r="L485" t="str">
        <f>TEXT(Table1[[#This Row],[Order Date]],"mmm")</f>
        <v>Oct</v>
      </c>
      <c r="M485" t="str">
        <f>TEXT(Table1[[#This Row],[Order Date]],"yyyy")</f>
        <v>2012</v>
      </c>
      <c r="N485" t="str">
        <f>"Q"&amp;ROUNDUP(MONTH(Table1[[#This Row],[Order Date]])/3,0)</f>
        <v>Q4</v>
      </c>
      <c r="O485">
        <f>Table1[[#This Row],[Units Sold]]*Table1[[#This Row],[Unit Cost]]</f>
        <v>3276560.8000000003</v>
      </c>
      <c r="P485">
        <f>Table1[[#This Row],[Units Sold]]*Table1[[#This Row],[Unit Price]]</f>
        <v>4357120.3999999994</v>
      </c>
      <c r="Q485">
        <f>Table1[[#This Row],[Revenue]]-Table1[[#This Row],[COGS]]</f>
        <v>1080559.5999999992</v>
      </c>
      <c r="R485" s="5">
        <f ca="1">DATE(YEAR(TODAY()),MONTH(Table1[[#This Row],[Order Date]]),DAY(Table1[[#This Row],[Order Date]]))</f>
        <v>45935</v>
      </c>
      <c r="S485" s="6">
        <f>MONTH(Table1[[#This Row],[Ship Date]])</f>
        <v>10</v>
      </c>
    </row>
    <row r="486" spans="1:19" x14ac:dyDescent="0.3">
      <c r="A486" s="3" t="s">
        <v>55</v>
      </c>
      <c r="B486" s="3" t="s">
        <v>56</v>
      </c>
      <c r="C486" s="3" t="s">
        <v>26</v>
      </c>
      <c r="D486" s="3" t="s">
        <v>22</v>
      </c>
      <c r="E486" s="3" t="s">
        <v>32</v>
      </c>
      <c r="F486" s="4">
        <v>40636</v>
      </c>
      <c r="G486" s="3">
        <v>513614547</v>
      </c>
      <c r="H486" s="4">
        <v>40642</v>
      </c>
      <c r="I486" s="3">
        <v>8813</v>
      </c>
      <c r="J486" s="3">
        <v>109.28</v>
      </c>
      <c r="K486" s="3">
        <v>35.840000000000003</v>
      </c>
      <c r="L486" t="str">
        <f>TEXT(Table1[[#This Row],[Order Date]],"mmm")</f>
        <v>Apr</v>
      </c>
      <c r="M486" t="str">
        <f>TEXT(Table1[[#This Row],[Order Date]],"yyyy")</f>
        <v>2011</v>
      </c>
      <c r="N486" t="str">
        <f>"Q"&amp;ROUNDUP(MONTH(Table1[[#This Row],[Order Date]])/3,0)</f>
        <v>Q2</v>
      </c>
      <c r="O486">
        <f>Table1[[#This Row],[Units Sold]]*Table1[[#This Row],[Unit Cost]]</f>
        <v>315857.92000000004</v>
      </c>
      <c r="P486">
        <f>Table1[[#This Row],[Units Sold]]*Table1[[#This Row],[Unit Price]]</f>
        <v>963084.64</v>
      </c>
      <c r="Q486">
        <f>Table1[[#This Row],[Revenue]]-Table1[[#This Row],[COGS]]</f>
        <v>647226.72</v>
      </c>
      <c r="R486" s="5">
        <f ca="1">DATE(YEAR(TODAY()),MONTH(Table1[[#This Row],[Order Date]]),DAY(Table1[[#This Row],[Order Date]]))</f>
        <v>45750</v>
      </c>
      <c r="S486" s="6">
        <f>MONTH(Table1[[#This Row],[Ship Date]])</f>
        <v>4</v>
      </c>
    </row>
    <row r="487" spans="1:19" x14ac:dyDescent="0.3">
      <c r="A487" s="7" t="s">
        <v>37</v>
      </c>
      <c r="B487" s="7" t="s">
        <v>145</v>
      </c>
      <c r="C487" s="7" t="s">
        <v>82</v>
      </c>
      <c r="D487" s="7" t="s">
        <v>27</v>
      </c>
      <c r="E487" s="7" t="s">
        <v>48</v>
      </c>
      <c r="F487" s="8">
        <v>40679</v>
      </c>
      <c r="G487" s="7">
        <v>706473100</v>
      </c>
      <c r="H487" s="8">
        <v>40689</v>
      </c>
      <c r="I487" s="7">
        <v>9944</v>
      </c>
      <c r="J487" s="7">
        <v>205.7</v>
      </c>
      <c r="K487" s="7">
        <v>117.11</v>
      </c>
      <c r="L487" t="str">
        <f>TEXT(Table1[[#This Row],[Order Date]],"mmm")</f>
        <v>May</v>
      </c>
      <c r="M487" t="str">
        <f>TEXT(Table1[[#This Row],[Order Date]],"yyyy")</f>
        <v>2011</v>
      </c>
      <c r="N487" t="str">
        <f>"Q"&amp;ROUNDUP(MONTH(Table1[[#This Row],[Order Date]])/3,0)</f>
        <v>Q2</v>
      </c>
      <c r="O487">
        <f>Table1[[#This Row],[Units Sold]]*Table1[[#This Row],[Unit Cost]]</f>
        <v>1164541.8400000001</v>
      </c>
      <c r="P487">
        <f>Table1[[#This Row],[Units Sold]]*Table1[[#This Row],[Unit Price]]</f>
        <v>2045480.7999999998</v>
      </c>
      <c r="Q487">
        <f>Table1[[#This Row],[Revenue]]-Table1[[#This Row],[COGS]]</f>
        <v>880938.95999999973</v>
      </c>
      <c r="R487" s="5">
        <f ca="1">DATE(YEAR(TODAY()),MONTH(Table1[[#This Row],[Order Date]]),DAY(Table1[[#This Row],[Order Date]]))</f>
        <v>45793</v>
      </c>
      <c r="S487" s="6">
        <f>MONTH(Table1[[#This Row],[Ship Date]])</f>
        <v>5</v>
      </c>
    </row>
    <row r="488" spans="1:19" x14ac:dyDescent="0.3">
      <c r="A488" s="3" t="s">
        <v>24</v>
      </c>
      <c r="B488" s="3" t="s">
        <v>213</v>
      </c>
      <c r="C488" s="3" t="s">
        <v>61</v>
      </c>
      <c r="D488" s="3" t="s">
        <v>27</v>
      </c>
      <c r="E488" s="3" t="s">
        <v>32</v>
      </c>
      <c r="F488" s="4">
        <v>41029</v>
      </c>
      <c r="G488" s="3">
        <v>837767016</v>
      </c>
      <c r="H488" s="4">
        <v>41064</v>
      </c>
      <c r="I488" s="3">
        <v>2732</v>
      </c>
      <c r="J488" s="3">
        <v>154.06</v>
      </c>
      <c r="K488" s="3">
        <v>90.93</v>
      </c>
      <c r="L488" t="str">
        <f>TEXT(Table1[[#This Row],[Order Date]],"mmm")</f>
        <v>Apr</v>
      </c>
      <c r="M488" t="str">
        <f>TEXT(Table1[[#This Row],[Order Date]],"yyyy")</f>
        <v>2012</v>
      </c>
      <c r="N488" t="str">
        <f>"Q"&amp;ROUNDUP(MONTH(Table1[[#This Row],[Order Date]])/3,0)</f>
        <v>Q2</v>
      </c>
      <c r="O488">
        <f>Table1[[#This Row],[Units Sold]]*Table1[[#This Row],[Unit Cost]]</f>
        <v>248420.76</v>
      </c>
      <c r="P488">
        <f>Table1[[#This Row],[Units Sold]]*Table1[[#This Row],[Unit Price]]</f>
        <v>420891.92</v>
      </c>
      <c r="Q488">
        <f>Table1[[#This Row],[Revenue]]-Table1[[#This Row],[COGS]]</f>
        <v>172471.15999999997</v>
      </c>
      <c r="R488" s="5">
        <f ca="1">DATE(YEAR(TODAY()),MONTH(Table1[[#This Row],[Order Date]]),DAY(Table1[[#This Row],[Order Date]]))</f>
        <v>45777</v>
      </c>
      <c r="S488" s="6">
        <f>MONTH(Table1[[#This Row],[Ship Date]])</f>
        <v>6</v>
      </c>
    </row>
    <row r="489" spans="1:19" x14ac:dyDescent="0.3">
      <c r="A489" s="7" t="s">
        <v>55</v>
      </c>
      <c r="B489" s="7" t="s">
        <v>57</v>
      </c>
      <c r="C489" s="7" t="s">
        <v>43</v>
      </c>
      <c r="D489" s="7" t="s">
        <v>27</v>
      </c>
      <c r="E489" s="7" t="s">
        <v>32</v>
      </c>
      <c r="F489" s="8">
        <v>41791</v>
      </c>
      <c r="G489" s="7">
        <v>355982625</v>
      </c>
      <c r="H489" s="8">
        <v>41838</v>
      </c>
      <c r="I489" s="7">
        <v>2024</v>
      </c>
      <c r="J489" s="7">
        <v>437.2</v>
      </c>
      <c r="K489" s="7">
        <v>263.33</v>
      </c>
      <c r="L489" t="str">
        <f>TEXT(Table1[[#This Row],[Order Date]],"mmm")</f>
        <v>Jun</v>
      </c>
      <c r="M489" t="str">
        <f>TEXT(Table1[[#This Row],[Order Date]],"yyyy")</f>
        <v>2014</v>
      </c>
      <c r="N489" t="str">
        <f>"Q"&amp;ROUNDUP(MONTH(Table1[[#This Row],[Order Date]])/3,0)</f>
        <v>Q2</v>
      </c>
      <c r="O489">
        <f>Table1[[#This Row],[Units Sold]]*Table1[[#This Row],[Unit Cost]]</f>
        <v>532979.91999999993</v>
      </c>
      <c r="P489">
        <f>Table1[[#This Row],[Units Sold]]*Table1[[#This Row],[Unit Price]]</f>
        <v>884892.79999999993</v>
      </c>
      <c r="Q489">
        <f>Table1[[#This Row],[Revenue]]-Table1[[#This Row],[COGS]]</f>
        <v>351912.88</v>
      </c>
      <c r="R489" s="5">
        <f ca="1">DATE(YEAR(TODAY()),MONTH(Table1[[#This Row],[Order Date]]),DAY(Table1[[#This Row],[Order Date]]))</f>
        <v>45809</v>
      </c>
      <c r="S489" s="6">
        <f>MONTH(Table1[[#This Row],[Ship Date]])</f>
        <v>7</v>
      </c>
    </row>
    <row r="490" spans="1:19" x14ac:dyDescent="0.3">
      <c r="A490" s="3" t="s">
        <v>33</v>
      </c>
      <c r="B490" s="3" t="s">
        <v>179</v>
      </c>
      <c r="C490" s="3" t="s">
        <v>82</v>
      </c>
      <c r="D490" s="3" t="s">
        <v>22</v>
      </c>
      <c r="E490" s="3" t="s">
        <v>23</v>
      </c>
      <c r="F490" s="4">
        <v>42076</v>
      </c>
      <c r="G490" s="3">
        <v>579918754</v>
      </c>
      <c r="H490" s="4">
        <v>42076</v>
      </c>
      <c r="I490" s="3">
        <v>9701</v>
      </c>
      <c r="J490" s="3">
        <v>205.7</v>
      </c>
      <c r="K490" s="3">
        <v>117.11</v>
      </c>
      <c r="L490" t="str">
        <f>TEXT(Table1[[#This Row],[Order Date]],"mmm")</f>
        <v>Mar</v>
      </c>
      <c r="M490" t="str">
        <f>TEXT(Table1[[#This Row],[Order Date]],"yyyy")</f>
        <v>2015</v>
      </c>
      <c r="N490" t="str">
        <f>"Q"&amp;ROUNDUP(MONTH(Table1[[#This Row],[Order Date]])/3,0)</f>
        <v>Q1</v>
      </c>
      <c r="O490">
        <f>Table1[[#This Row],[Units Sold]]*Table1[[#This Row],[Unit Cost]]</f>
        <v>1136084.1100000001</v>
      </c>
      <c r="P490">
        <f>Table1[[#This Row],[Units Sold]]*Table1[[#This Row],[Unit Price]]</f>
        <v>1995495.7</v>
      </c>
      <c r="Q490">
        <f>Table1[[#This Row],[Revenue]]-Table1[[#This Row],[COGS]]</f>
        <v>859411.58999999985</v>
      </c>
      <c r="R490" s="5">
        <f ca="1">DATE(YEAR(TODAY()),MONTH(Table1[[#This Row],[Order Date]]),DAY(Table1[[#This Row],[Order Date]]))</f>
        <v>45729</v>
      </c>
      <c r="S490" s="6">
        <f>MONTH(Table1[[#This Row],[Ship Date]])</f>
        <v>3</v>
      </c>
    </row>
    <row r="491" spans="1:19" x14ac:dyDescent="0.3">
      <c r="A491" s="7" t="s">
        <v>55</v>
      </c>
      <c r="B491" s="7" t="s">
        <v>57</v>
      </c>
      <c r="C491" s="7" t="s">
        <v>42</v>
      </c>
      <c r="D491" s="7" t="s">
        <v>22</v>
      </c>
      <c r="E491" s="7" t="s">
        <v>32</v>
      </c>
      <c r="F491" s="8">
        <v>41381</v>
      </c>
      <c r="G491" s="7">
        <v>648686730</v>
      </c>
      <c r="H491" s="8">
        <v>41396</v>
      </c>
      <c r="I491" s="7">
        <v>9674</v>
      </c>
      <c r="J491" s="7">
        <v>651.21</v>
      </c>
      <c r="K491" s="7">
        <v>524.96</v>
      </c>
      <c r="L491" t="str">
        <f>TEXT(Table1[[#This Row],[Order Date]],"mmm")</f>
        <v>Apr</v>
      </c>
      <c r="M491" t="str">
        <f>TEXT(Table1[[#This Row],[Order Date]],"yyyy")</f>
        <v>2013</v>
      </c>
      <c r="N491" t="str">
        <f>"Q"&amp;ROUNDUP(MONTH(Table1[[#This Row],[Order Date]])/3,0)</f>
        <v>Q2</v>
      </c>
      <c r="O491">
        <f>Table1[[#This Row],[Units Sold]]*Table1[[#This Row],[Unit Cost]]</f>
        <v>5078463.04</v>
      </c>
      <c r="P491">
        <f>Table1[[#This Row],[Units Sold]]*Table1[[#This Row],[Unit Price]]</f>
        <v>6299805.54</v>
      </c>
      <c r="Q491">
        <f>Table1[[#This Row],[Revenue]]-Table1[[#This Row],[COGS]]</f>
        <v>1221342.5</v>
      </c>
      <c r="R491" s="5">
        <f ca="1">DATE(YEAR(TODAY()),MONTH(Table1[[#This Row],[Order Date]]),DAY(Table1[[#This Row],[Order Date]]))</f>
        <v>45764</v>
      </c>
      <c r="S491" s="6">
        <f>MONTH(Table1[[#This Row],[Ship Date]])</f>
        <v>5</v>
      </c>
    </row>
    <row r="492" spans="1:19" x14ac:dyDescent="0.3">
      <c r="A492" s="3" t="s">
        <v>33</v>
      </c>
      <c r="B492" s="3" t="s">
        <v>214</v>
      </c>
      <c r="C492" s="3" t="s">
        <v>59</v>
      </c>
      <c r="D492" s="3" t="s">
        <v>22</v>
      </c>
      <c r="E492" s="3" t="s">
        <v>32</v>
      </c>
      <c r="F492" s="4">
        <v>40978</v>
      </c>
      <c r="G492" s="3">
        <v>671710383</v>
      </c>
      <c r="H492" s="4">
        <v>41027</v>
      </c>
      <c r="I492" s="3">
        <v>2884</v>
      </c>
      <c r="J492" s="3">
        <v>668.27</v>
      </c>
      <c r="K492" s="3">
        <v>502.54</v>
      </c>
      <c r="L492" t="str">
        <f>TEXT(Table1[[#This Row],[Order Date]],"mmm")</f>
        <v>Mar</v>
      </c>
      <c r="M492" t="str">
        <f>TEXT(Table1[[#This Row],[Order Date]],"yyyy")</f>
        <v>2012</v>
      </c>
      <c r="N492" t="str">
        <f>"Q"&amp;ROUNDUP(MONTH(Table1[[#This Row],[Order Date]])/3,0)</f>
        <v>Q1</v>
      </c>
      <c r="O492">
        <f>Table1[[#This Row],[Units Sold]]*Table1[[#This Row],[Unit Cost]]</f>
        <v>1449325.36</v>
      </c>
      <c r="P492">
        <f>Table1[[#This Row],[Units Sold]]*Table1[[#This Row],[Unit Price]]</f>
        <v>1927290.68</v>
      </c>
      <c r="Q492">
        <f>Table1[[#This Row],[Revenue]]-Table1[[#This Row],[COGS]]</f>
        <v>477965.31999999983</v>
      </c>
      <c r="R492" s="5">
        <f ca="1">DATE(YEAR(TODAY()),MONTH(Table1[[#This Row],[Order Date]]),DAY(Table1[[#This Row],[Order Date]]))</f>
        <v>45726</v>
      </c>
      <c r="S492" s="6">
        <f>MONTH(Table1[[#This Row],[Ship Date]])</f>
        <v>4</v>
      </c>
    </row>
    <row r="493" spans="1:19" x14ac:dyDescent="0.3">
      <c r="A493" s="7" t="s">
        <v>37</v>
      </c>
      <c r="B493" s="7" t="s">
        <v>90</v>
      </c>
      <c r="C493" s="7" t="s">
        <v>35</v>
      </c>
      <c r="D493" s="7" t="s">
        <v>27</v>
      </c>
      <c r="E493" s="7" t="s">
        <v>48</v>
      </c>
      <c r="F493" s="8">
        <v>42526</v>
      </c>
      <c r="G493" s="7">
        <v>378726041</v>
      </c>
      <c r="H493" s="8">
        <v>42545</v>
      </c>
      <c r="I493" s="7">
        <v>2306</v>
      </c>
      <c r="J493" s="7">
        <v>47.45</v>
      </c>
      <c r="K493" s="7">
        <v>31.79</v>
      </c>
      <c r="L493" t="str">
        <f>TEXT(Table1[[#This Row],[Order Date]],"mmm")</f>
        <v>Jun</v>
      </c>
      <c r="M493" t="str">
        <f>TEXT(Table1[[#This Row],[Order Date]],"yyyy")</f>
        <v>2016</v>
      </c>
      <c r="N493" t="str">
        <f>"Q"&amp;ROUNDUP(MONTH(Table1[[#This Row],[Order Date]])/3,0)</f>
        <v>Q2</v>
      </c>
      <c r="O493">
        <f>Table1[[#This Row],[Units Sold]]*Table1[[#This Row],[Unit Cost]]</f>
        <v>73307.740000000005</v>
      </c>
      <c r="P493">
        <f>Table1[[#This Row],[Units Sold]]*Table1[[#This Row],[Unit Price]]</f>
        <v>109419.70000000001</v>
      </c>
      <c r="Q493">
        <f>Table1[[#This Row],[Revenue]]-Table1[[#This Row],[COGS]]</f>
        <v>36111.960000000006</v>
      </c>
      <c r="R493" s="5">
        <f ca="1">DATE(YEAR(TODAY()),MONTH(Table1[[#This Row],[Order Date]]),DAY(Table1[[#This Row],[Order Date]]))</f>
        <v>45813</v>
      </c>
      <c r="S493" s="6">
        <f>MONTH(Table1[[#This Row],[Ship Date]])</f>
        <v>6</v>
      </c>
    </row>
    <row r="494" spans="1:19" x14ac:dyDescent="0.3">
      <c r="A494" s="3" t="s">
        <v>24</v>
      </c>
      <c r="B494" s="3" t="s">
        <v>111</v>
      </c>
      <c r="C494" s="3" t="s">
        <v>50</v>
      </c>
      <c r="D494" s="3" t="s">
        <v>22</v>
      </c>
      <c r="E494" s="3" t="s">
        <v>23</v>
      </c>
      <c r="F494" s="4">
        <v>41160</v>
      </c>
      <c r="G494" s="3">
        <v>469782531</v>
      </c>
      <c r="H494" s="4">
        <v>41196</v>
      </c>
      <c r="I494" s="3">
        <v>7945</v>
      </c>
      <c r="J494" s="3">
        <v>81.73</v>
      </c>
      <c r="K494" s="3">
        <v>56.67</v>
      </c>
      <c r="L494" t="str">
        <f>TEXT(Table1[[#This Row],[Order Date]],"mmm")</f>
        <v>Sep</v>
      </c>
      <c r="M494" t="str">
        <f>TEXT(Table1[[#This Row],[Order Date]],"yyyy")</f>
        <v>2012</v>
      </c>
      <c r="N494" t="str">
        <f>"Q"&amp;ROUNDUP(MONTH(Table1[[#This Row],[Order Date]])/3,0)</f>
        <v>Q3</v>
      </c>
      <c r="O494">
        <f>Table1[[#This Row],[Units Sold]]*Table1[[#This Row],[Unit Cost]]</f>
        <v>450243.15</v>
      </c>
      <c r="P494">
        <f>Table1[[#This Row],[Units Sold]]*Table1[[#This Row],[Unit Price]]</f>
        <v>649344.85</v>
      </c>
      <c r="Q494">
        <f>Table1[[#This Row],[Revenue]]-Table1[[#This Row],[COGS]]</f>
        <v>199101.69999999995</v>
      </c>
      <c r="R494" s="5">
        <f ca="1">DATE(YEAR(TODAY()),MONTH(Table1[[#This Row],[Order Date]]),DAY(Table1[[#This Row],[Order Date]]))</f>
        <v>45908</v>
      </c>
      <c r="S494" s="6">
        <f>MONTH(Table1[[#This Row],[Ship Date]])</f>
        <v>10</v>
      </c>
    </row>
    <row r="495" spans="1:19" x14ac:dyDescent="0.3">
      <c r="A495" s="7" t="s">
        <v>24</v>
      </c>
      <c r="B495" s="7" t="s">
        <v>93</v>
      </c>
      <c r="C495" s="7" t="s">
        <v>59</v>
      </c>
      <c r="D495" s="7" t="s">
        <v>22</v>
      </c>
      <c r="E495" s="7" t="s">
        <v>48</v>
      </c>
      <c r="F495" s="8">
        <v>40700</v>
      </c>
      <c r="G495" s="7">
        <v>365241181</v>
      </c>
      <c r="H495" s="8">
        <v>40721</v>
      </c>
      <c r="I495" s="7">
        <v>1837</v>
      </c>
      <c r="J495" s="7">
        <v>668.27</v>
      </c>
      <c r="K495" s="7">
        <v>502.54</v>
      </c>
      <c r="L495" t="str">
        <f>TEXT(Table1[[#This Row],[Order Date]],"mmm")</f>
        <v>Jun</v>
      </c>
      <c r="M495" t="str">
        <f>TEXT(Table1[[#This Row],[Order Date]],"yyyy")</f>
        <v>2011</v>
      </c>
      <c r="N495" t="str">
        <f>"Q"&amp;ROUNDUP(MONTH(Table1[[#This Row],[Order Date]])/3,0)</f>
        <v>Q2</v>
      </c>
      <c r="O495">
        <f>Table1[[#This Row],[Units Sold]]*Table1[[#This Row],[Unit Cost]]</f>
        <v>923165.98</v>
      </c>
      <c r="P495">
        <f>Table1[[#This Row],[Units Sold]]*Table1[[#This Row],[Unit Price]]</f>
        <v>1227611.99</v>
      </c>
      <c r="Q495">
        <f>Table1[[#This Row],[Revenue]]-Table1[[#This Row],[COGS]]</f>
        <v>304446.01</v>
      </c>
      <c r="R495" s="5">
        <f ca="1">DATE(YEAR(TODAY()),MONTH(Table1[[#This Row],[Order Date]]),DAY(Table1[[#This Row],[Order Date]]))</f>
        <v>45814</v>
      </c>
      <c r="S495" s="6">
        <f>MONTH(Table1[[#This Row],[Ship Date]])</f>
        <v>6</v>
      </c>
    </row>
    <row r="496" spans="1:19" x14ac:dyDescent="0.3">
      <c r="A496" s="3" t="s">
        <v>24</v>
      </c>
      <c r="B496" s="3" t="s">
        <v>158</v>
      </c>
      <c r="C496" s="3" t="s">
        <v>21</v>
      </c>
      <c r="D496" s="3" t="s">
        <v>27</v>
      </c>
      <c r="E496" s="3" t="s">
        <v>48</v>
      </c>
      <c r="F496" s="4">
        <v>41208</v>
      </c>
      <c r="G496" s="3">
        <v>455775821</v>
      </c>
      <c r="H496" s="4">
        <v>41241</v>
      </c>
      <c r="I496" s="3">
        <v>3049</v>
      </c>
      <c r="J496" s="3">
        <v>9.33</v>
      </c>
      <c r="K496" s="3">
        <v>6.92</v>
      </c>
      <c r="L496" t="str">
        <f>TEXT(Table1[[#This Row],[Order Date]],"mmm")</f>
        <v>Oct</v>
      </c>
      <c r="M496" t="str">
        <f>TEXT(Table1[[#This Row],[Order Date]],"yyyy")</f>
        <v>2012</v>
      </c>
      <c r="N496" t="str">
        <f>"Q"&amp;ROUNDUP(MONTH(Table1[[#This Row],[Order Date]])/3,0)</f>
        <v>Q4</v>
      </c>
      <c r="O496">
        <f>Table1[[#This Row],[Units Sold]]*Table1[[#This Row],[Unit Cost]]</f>
        <v>21099.079999999998</v>
      </c>
      <c r="P496">
        <f>Table1[[#This Row],[Units Sold]]*Table1[[#This Row],[Unit Price]]</f>
        <v>28447.170000000002</v>
      </c>
      <c r="Q496">
        <f>Table1[[#This Row],[Revenue]]-Table1[[#This Row],[COGS]]</f>
        <v>7348.0900000000038</v>
      </c>
      <c r="R496" s="5">
        <f ca="1">DATE(YEAR(TODAY()),MONTH(Table1[[#This Row],[Order Date]]),DAY(Table1[[#This Row],[Order Date]]))</f>
        <v>45956</v>
      </c>
      <c r="S496" s="6">
        <f>MONTH(Table1[[#This Row],[Ship Date]])</f>
        <v>11</v>
      </c>
    </row>
    <row r="497" spans="1:19" x14ac:dyDescent="0.3">
      <c r="A497" s="7" t="s">
        <v>19</v>
      </c>
      <c r="B497" s="7" t="s">
        <v>215</v>
      </c>
      <c r="C497" s="7" t="s">
        <v>21</v>
      </c>
      <c r="D497" s="7" t="s">
        <v>22</v>
      </c>
      <c r="E497" s="7" t="s">
        <v>36</v>
      </c>
      <c r="F497" s="8">
        <v>40366</v>
      </c>
      <c r="G497" s="7">
        <v>752372777</v>
      </c>
      <c r="H497" s="8">
        <v>40412</v>
      </c>
      <c r="I497" s="7">
        <v>2679</v>
      </c>
      <c r="J497" s="7">
        <v>9.33</v>
      </c>
      <c r="K497" s="7">
        <v>6.92</v>
      </c>
      <c r="L497" t="str">
        <f>TEXT(Table1[[#This Row],[Order Date]],"mmm")</f>
        <v>Jul</v>
      </c>
      <c r="M497" t="str">
        <f>TEXT(Table1[[#This Row],[Order Date]],"yyyy")</f>
        <v>2010</v>
      </c>
      <c r="N497" t="str">
        <f>"Q"&amp;ROUNDUP(MONTH(Table1[[#This Row],[Order Date]])/3,0)</f>
        <v>Q3</v>
      </c>
      <c r="O497">
        <f>Table1[[#This Row],[Units Sold]]*Table1[[#This Row],[Unit Cost]]</f>
        <v>18538.68</v>
      </c>
      <c r="P497">
        <f>Table1[[#This Row],[Units Sold]]*Table1[[#This Row],[Unit Price]]</f>
        <v>24995.07</v>
      </c>
      <c r="Q497">
        <f>Table1[[#This Row],[Revenue]]-Table1[[#This Row],[COGS]]</f>
        <v>6456.3899999999994</v>
      </c>
      <c r="R497" s="5">
        <f ca="1">DATE(YEAR(TODAY()),MONTH(Table1[[#This Row],[Order Date]]),DAY(Table1[[#This Row],[Order Date]]))</f>
        <v>45845</v>
      </c>
      <c r="S497" s="6">
        <f>MONTH(Table1[[#This Row],[Ship Date]])</f>
        <v>8</v>
      </c>
    </row>
    <row r="498" spans="1:19" x14ac:dyDescent="0.3">
      <c r="A498" s="3" t="s">
        <v>37</v>
      </c>
      <c r="B498" s="3" t="s">
        <v>38</v>
      </c>
      <c r="C498" s="3" t="s">
        <v>50</v>
      </c>
      <c r="D498" s="3" t="s">
        <v>22</v>
      </c>
      <c r="E498" s="3" t="s">
        <v>32</v>
      </c>
      <c r="F498" s="4">
        <v>40397</v>
      </c>
      <c r="G498" s="3">
        <v>436330878</v>
      </c>
      <c r="H498" s="4">
        <v>40418</v>
      </c>
      <c r="I498" s="3">
        <v>8858</v>
      </c>
      <c r="J498" s="3">
        <v>81.73</v>
      </c>
      <c r="K498" s="3">
        <v>56.67</v>
      </c>
      <c r="L498" t="str">
        <f>TEXT(Table1[[#This Row],[Order Date]],"mmm")</f>
        <v>Aug</v>
      </c>
      <c r="M498" t="str">
        <f>TEXT(Table1[[#This Row],[Order Date]],"yyyy")</f>
        <v>2010</v>
      </c>
      <c r="N498" t="str">
        <f>"Q"&amp;ROUNDUP(MONTH(Table1[[#This Row],[Order Date]])/3,0)</f>
        <v>Q3</v>
      </c>
      <c r="O498">
        <f>Table1[[#This Row],[Units Sold]]*Table1[[#This Row],[Unit Cost]]</f>
        <v>501982.86</v>
      </c>
      <c r="P498">
        <f>Table1[[#This Row],[Units Sold]]*Table1[[#This Row],[Unit Price]]</f>
        <v>723964.34000000008</v>
      </c>
      <c r="Q498">
        <f>Table1[[#This Row],[Revenue]]-Table1[[#This Row],[COGS]]</f>
        <v>221981.4800000001</v>
      </c>
      <c r="R498" s="5">
        <f ca="1">DATE(YEAR(TODAY()),MONTH(Table1[[#This Row],[Order Date]]),DAY(Table1[[#This Row],[Order Date]]))</f>
        <v>45876</v>
      </c>
      <c r="S498" s="6">
        <f>MONTH(Table1[[#This Row],[Ship Date]])</f>
        <v>8</v>
      </c>
    </row>
    <row r="499" spans="1:19" x14ac:dyDescent="0.3">
      <c r="A499" s="7" t="s">
        <v>33</v>
      </c>
      <c r="B499" s="7" t="s">
        <v>68</v>
      </c>
      <c r="C499" s="7" t="s">
        <v>64</v>
      </c>
      <c r="D499" s="7" t="s">
        <v>22</v>
      </c>
      <c r="E499" s="7" t="s">
        <v>23</v>
      </c>
      <c r="F499" s="8">
        <v>41145</v>
      </c>
      <c r="G499" s="7">
        <v>109261453</v>
      </c>
      <c r="H499" s="8">
        <v>41179</v>
      </c>
      <c r="I499" s="7">
        <v>1747</v>
      </c>
      <c r="J499" s="7">
        <v>255.28</v>
      </c>
      <c r="K499" s="7">
        <v>159.41999999999999</v>
      </c>
      <c r="L499" t="str">
        <f>TEXT(Table1[[#This Row],[Order Date]],"mmm")</f>
        <v>Aug</v>
      </c>
      <c r="M499" t="str">
        <f>TEXT(Table1[[#This Row],[Order Date]],"yyyy")</f>
        <v>2012</v>
      </c>
      <c r="N499" t="str">
        <f>"Q"&amp;ROUNDUP(MONTH(Table1[[#This Row],[Order Date]])/3,0)</f>
        <v>Q3</v>
      </c>
      <c r="O499">
        <f>Table1[[#This Row],[Units Sold]]*Table1[[#This Row],[Unit Cost]]</f>
        <v>278506.74</v>
      </c>
      <c r="P499">
        <f>Table1[[#This Row],[Units Sold]]*Table1[[#This Row],[Unit Price]]</f>
        <v>445974.16</v>
      </c>
      <c r="Q499">
        <f>Table1[[#This Row],[Revenue]]-Table1[[#This Row],[COGS]]</f>
        <v>167467.41999999998</v>
      </c>
      <c r="R499" s="5">
        <f ca="1">DATE(YEAR(TODAY()),MONTH(Table1[[#This Row],[Order Date]]),DAY(Table1[[#This Row],[Order Date]]))</f>
        <v>45893</v>
      </c>
      <c r="S499" s="6">
        <f>MONTH(Table1[[#This Row],[Ship Date]])</f>
        <v>9</v>
      </c>
    </row>
    <row r="500" spans="1:19" x14ac:dyDescent="0.3">
      <c r="A500" s="3" t="s">
        <v>19</v>
      </c>
      <c r="B500" s="3" t="s">
        <v>143</v>
      </c>
      <c r="C500" s="3" t="s">
        <v>42</v>
      </c>
      <c r="D500" s="3" t="s">
        <v>22</v>
      </c>
      <c r="E500" s="3" t="s">
        <v>23</v>
      </c>
      <c r="F500" s="4">
        <v>41460</v>
      </c>
      <c r="G500" s="3">
        <v>443088328</v>
      </c>
      <c r="H500" s="4">
        <v>41507</v>
      </c>
      <c r="I500" s="3">
        <v>8538</v>
      </c>
      <c r="J500" s="3">
        <v>651.21</v>
      </c>
      <c r="K500" s="3">
        <v>524.96</v>
      </c>
      <c r="L500" t="str">
        <f>TEXT(Table1[[#This Row],[Order Date]],"mmm")</f>
        <v>Jul</v>
      </c>
      <c r="M500" t="str">
        <f>TEXT(Table1[[#This Row],[Order Date]],"yyyy")</f>
        <v>2013</v>
      </c>
      <c r="N500" t="str">
        <f>"Q"&amp;ROUNDUP(MONTH(Table1[[#This Row],[Order Date]])/3,0)</f>
        <v>Q3</v>
      </c>
      <c r="O500">
        <f>Table1[[#This Row],[Units Sold]]*Table1[[#This Row],[Unit Cost]]</f>
        <v>4482108.4800000004</v>
      </c>
      <c r="P500">
        <f>Table1[[#This Row],[Units Sold]]*Table1[[#This Row],[Unit Price]]</f>
        <v>5560030.9800000004</v>
      </c>
      <c r="Q500">
        <f>Table1[[#This Row],[Revenue]]-Table1[[#This Row],[COGS]]</f>
        <v>1077922.5</v>
      </c>
      <c r="R500" s="5">
        <f ca="1">DATE(YEAR(TODAY()),MONTH(Table1[[#This Row],[Order Date]]),DAY(Table1[[#This Row],[Order Date]]))</f>
        <v>45843</v>
      </c>
      <c r="S500" s="6">
        <f>MONTH(Table1[[#This Row],[Ship Date]])</f>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D90AF-7FF4-4C1D-91BD-2E82F617C577}">
  <dimension ref="A1:L77"/>
  <sheetViews>
    <sheetView topLeftCell="A83" workbookViewId="0">
      <selection activeCell="A76" sqref="A76"/>
    </sheetView>
  </sheetViews>
  <sheetFormatPr defaultRowHeight="15.6" x14ac:dyDescent="0.3"/>
  <cols>
    <col min="1" max="1" width="12.296875" bestFit="1" customWidth="1"/>
    <col min="2" max="2" width="15.796875" bestFit="1" customWidth="1"/>
    <col min="3" max="3" width="11.8984375" bestFit="1" customWidth="1"/>
    <col min="4" max="4" width="15.5" bestFit="1" customWidth="1"/>
    <col min="5" max="5" width="11.8984375" bestFit="1" customWidth="1"/>
    <col min="6" max="6" width="15.796875" bestFit="1" customWidth="1"/>
    <col min="7" max="7" width="11.8984375" bestFit="1" customWidth="1"/>
    <col min="8" max="8" width="14.5" bestFit="1" customWidth="1"/>
    <col min="9" max="10" width="11.8984375" bestFit="1" customWidth="1"/>
    <col min="11" max="11" width="10.8984375" bestFit="1" customWidth="1"/>
    <col min="12" max="12" width="11.8984375" bestFit="1" customWidth="1"/>
    <col min="13" max="13" width="8.8984375" bestFit="1" customWidth="1"/>
    <col min="14" max="14" width="11.8984375" bestFit="1" customWidth="1"/>
  </cols>
  <sheetData>
    <row r="1" spans="1:12" x14ac:dyDescent="0.3">
      <c r="A1" s="9" t="s">
        <v>217</v>
      </c>
      <c r="B1" t="s">
        <v>216</v>
      </c>
      <c r="D1" t="s">
        <v>219</v>
      </c>
      <c r="F1" t="s">
        <v>220</v>
      </c>
      <c r="H1" t="s">
        <v>221</v>
      </c>
      <c r="J1" t="s">
        <v>216</v>
      </c>
      <c r="L1" t="s">
        <v>222</v>
      </c>
    </row>
    <row r="2" spans="1:12" x14ac:dyDescent="0.3">
      <c r="A2" s="10" t="s">
        <v>37</v>
      </c>
      <c r="B2" s="6">
        <v>71267120.450000003</v>
      </c>
      <c r="D2" s="6">
        <v>114113.50999999979</v>
      </c>
      <c r="F2" s="6">
        <v>2255550</v>
      </c>
      <c r="H2" s="6">
        <v>597639759.43999922</v>
      </c>
      <c r="J2" s="6">
        <v>422400564.5800004</v>
      </c>
      <c r="L2" s="6">
        <v>175239194.8599999</v>
      </c>
    </row>
    <row r="3" spans="1:12" x14ac:dyDescent="0.3">
      <c r="A3" s="10" t="s">
        <v>28</v>
      </c>
      <c r="B3" s="6">
        <v>25595800.559999999</v>
      </c>
    </row>
    <row r="4" spans="1:12" x14ac:dyDescent="0.3">
      <c r="A4" s="10" t="s">
        <v>55</v>
      </c>
      <c r="B4" s="6">
        <v>57428795.819999978</v>
      </c>
    </row>
    <row r="5" spans="1:12" x14ac:dyDescent="0.3">
      <c r="A5" s="10" t="s">
        <v>33</v>
      </c>
      <c r="B5" s="6">
        <v>101022557.28</v>
      </c>
    </row>
    <row r="6" spans="1:12" x14ac:dyDescent="0.3">
      <c r="A6" s="10" t="s">
        <v>24</v>
      </c>
      <c r="B6" s="6">
        <v>63574515.07</v>
      </c>
    </row>
    <row r="7" spans="1:12" x14ac:dyDescent="0.3">
      <c r="A7" s="10" t="s">
        <v>87</v>
      </c>
      <c r="B7" s="6">
        <v>8309939.3099999987</v>
      </c>
    </row>
    <row r="8" spans="1:12" x14ac:dyDescent="0.3">
      <c r="A8" s="10" t="s">
        <v>19</v>
      </c>
      <c r="B8" s="6">
        <v>95201836.089999974</v>
      </c>
    </row>
    <row r="9" spans="1:12" x14ac:dyDescent="0.3">
      <c r="A9" s="10" t="s">
        <v>218</v>
      </c>
      <c r="B9" s="6">
        <v>422400564.57999998</v>
      </c>
    </row>
    <row r="11" spans="1:12" x14ac:dyDescent="0.3">
      <c r="A11" s="9" t="s">
        <v>217</v>
      </c>
      <c r="B11" t="s">
        <v>216</v>
      </c>
    </row>
    <row r="12" spans="1:12" x14ac:dyDescent="0.3">
      <c r="A12" s="10" t="s">
        <v>22</v>
      </c>
      <c r="B12" s="6">
        <v>214163142.85000008</v>
      </c>
    </row>
    <row r="13" spans="1:12" x14ac:dyDescent="0.3">
      <c r="A13" s="10" t="s">
        <v>27</v>
      </c>
      <c r="B13" s="6">
        <v>208237421.73000008</v>
      </c>
    </row>
    <row r="14" spans="1:12" x14ac:dyDescent="0.3">
      <c r="A14" s="10" t="s">
        <v>218</v>
      </c>
      <c r="B14" s="6">
        <v>422400564.58000016</v>
      </c>
    </row>
    <row r="16" spans="1:12" x14ac:dyDescent="0.3">
      <c r="A16" s="9" t="s">
        <v>217</v>
      </c>
      <c r="B16" t="s">
        <v>216</v>
      </c>
    </row>
    <row r="17" spans="1:2" x14ac:dyDescent="0.3">
      <c r="A17" s="10" t="s">
        <v>64</v>
      </c>
      <c r="B17" s="6">
        <v>26945008.98</v>
      </c>
    </row>
    <row r="18" spans="1:2" x14ac:dyDescent="0.3">
      <c r="A18" s="10" t="s">
        <v>35</v>
      </c>
      <c r="B18" s="6">
        <v>6617565.3500000006</v>
      </c>
    </row>
    <row r="19" spans="1:2" x14ac:dyDescent="0.3">
      <c r="A19" s="10" t="s">
        <v>82</v>
      </c>
      <c r="B19" s="6">
        <v>20553858.990000002</v>
      </c>
    </row>
    <row r="20" spans="1:2" x14ac:dyDescent="0.3">
      <c r="A20" s="10" t="s">
        <v>26</v>
      </c>
      <c r="B20" s="6">
        <v>7282867.1999999993</v>
      </c>
    </row>
    <row r="21" spans="1:2" x14ac:dyDescent="0.3">
      <c r="A21" s="10" t="s">
        <v>43</v>
      </c>
      <c r="B21" s="6">
        <v>47460229.229999997</v>
      </c>
    </row>
    <row r="22" spans="1:2" x14ac:dyDescent="0.3">
      <c r="A22" s="10" t="s">
        <v>21</v>
      </c>
      <c r="B22" s="6">
        <v>1230050.7600000002</v>
      </c>
    </row>
    <row r="23" spans="1:2" x14ac:dyDescent="0.3">
      <c r="A23" s="10" t="s">
        <v>59</v>
      </c>
      <c r="B23" s="6">
        <v>77557500.739999995</v>
      </c>
    </row>
    <row r="24" spans="1:2" x14ac:dyDescent="0.3">
      <c r="A24" s="10" t="s">
        <v>30</v>
      </c>
      <c r="B24" s="6">
        <v>49268524.93</v>
      </c>
    </row>
    <row r="25" spans="1:2" x14ac:dyDescent="0.3">
      <c r="A25" s="10" t="s">
        <v>42</v>
      </c>
      <c r="B25" s="6">
        <v>139178970.08000004</v>
      </c>
    </row>
    <row r="26" spans="1:2" x14ac:dyDescent="0.3">
      <c r="A26" s="10" t="s">
        <v>50</v>
      </c>
      <c r="B26" s="6">
        <v>13433000.130000001</v>
      </c>
    </row>
    <row r="27" spans="1:2" x14ac:dyDescent="0.3">
      <c r="A27" s="10" t="s">
        <v>47</v>
      </c>
      <c r="B27" s="6">
        <v>15572373.599999996</v>
      </c>
    </row>
    <row r="28" spans="1:2" x14ac:dyDescent="0.3">
      <c r="A28" s="10" t="s">
        <v>61</v>
      </c>
      <c r="B28" s="6">
        <v>17300614.590000004</v>
      </c>
    </row>
    <row r="29" spans="1:2" x14ac:dyDescent="0.3">
      <c r="A29" s="10" t="s">
        <v>218</v>
      </c>
      <c r="B29" s="6">
        <v>422400564.58000004</v>
      </c>
    </row>
    <row r="32" spans="1:2" x14ac:dyDescent="0.3">
      <c r="A32" s="9" t="s">
        <v>216</v>
      </c>
      <c r="B32" s="9" t="s">
        <v>228</v>
      </c>
    </row>
    <row r="33" spans="1:9" x14ac:dyDescent="0.3">
      <c r="A33" s="9" t="s">
        <v>217</v>
      </c>
      <c r="B33" t="s">
        <v>229</v>
      </c>
      <c r="C33" t="s">
        <v>230</v>
      </c>
      <c r="D33" t="s">
        <v>231</v>
      </c>
      <c r="E33" t="s">
        <v>232</v>
      </c>
      <c r="F33" t="s">
        <v>233</v>
      </c>
      <c r="G33" t="s">
        <v>234</v>
      </c>
      <c r="H33" t="s">
        <v>235</v>
      </c>
      <c r="I33" t="s">
        <v>218</v>
      </c>
    </row>
    <row r="34" spans="1:9" x14ac:dyDescent="0.3">
      <c r="A34" s="10" t="s">
        <v>236</v>
      </c>
      <c r="B34" s="6">
        <v>1390618.29</v>
      </c>
      <c r="C34" s="6">
        <v>4484921.17</v>
      </c>
      <c r="D34" s="6">
        <v>4531534.05</v>
      </c>
      <c r="E34" s="6">
        <v>5031058.79</v>
      </c>
      <c r="F34" s="6">
        <v>7183460.8200000003</v>
      </c>
      <c r="G34" s="6">
        <v>6543663.2300000004</v>
      </c>
      <c r="H34" s="6">
        <v>2965567.67</v>
      </c>
      <c r="I34" s="6">
        <v>32130824.020000003</v>
      </c>
    </row>
    <row r="35" spans="1:9" x14ac:dyDescent="0.3">
      <c r="A35" s="12" t="s">
        <v>226</v>
      </c>
      <c r="B35" s="6">
        <v>1390618.29</v>
      </c>
      <c r="C35" s="6">
        <v>4484921.17</v>
      </c>
      <c r="D35" s="6">
        <v>4531534.05</v>
      </c>
      <c r="E35" s="6">
        <v>5031058.79</v>
      </c>
      <c r="F35" s="6">
        <v>7183460.8200000003</v>
      </c>
      <c r="G35" s="6">
        <v>6543663.2300000004</v>
      </c>
      <c r="H35" s="6">
        <v>2965567.67</v>
      </c>
      <c r="I35" s="6">
        <v>32130824.020000003</v>
      </c>
    </row>
    <row r="36" spans="1:9" x14ac:dyDescent="0.3">
      <c r="A36" s="10" t="s">
        <v>223</v>
      </c>
      <c r="B36" s="6">
        <v>4440014.41</v>
      </c>
      <c r="C36" s="6">
        <v>4321703.8499999996</v>
      </c>
      <c r="D36" s="6">
        <v>1654057.43</v>
      </c>
      <c r="E36" s="6">
        <v>8785643.5799999982</v>
      </c>
      <c r="F36" s="6">
        <v>3743784</v>
      </c>
      <c r="G36" s="6">
        <v>5695831.7200000007</v>
      </c>
      <c r="H36" s="6">
        <v>329931.83999999997</v>
      </c>
      <c r="I36" s="6">
        <v>28970966.829999994</v>
      </c>
    </row>
    <row r="37" spans="1:9" x14ac:dyDescent="0.3">
      <c r="A37" s="12" t="s">
        <v>226</v>
      </c>
      <c r="B37" s="6">
        <v>4440014.41</v>
      </c>
      <c r="C37" s="6">
        <v>4321703.8499999996</v>
      </c>
      <c r="D37" s="6">
        <v>1654057.43</v>
      </c>
      <c r="E37" s="6">
        <v>8785643.5799999982</v>
      </c>
      <c r="F37" s="6">
        <v>3743784</v>
      </c>
      <c r="G37" s="6">
        <v>5695831.7200000007</v>
      </c>
      <c r="H37" s="6">
        <v>329931.83999999997</v>
      </c>
      <c r="I37" s="6">
        <v>28970966.829999994</v>
      </c>
    </row>
    <row r="38" spans="1:9" x14ac:dyDescent="0.3">
      <c r="A38" s="10" t="s">
        <v>237</v>
      </c>
      <c r="B38" s="6">
        <v>10574728.789999999</v>
      </c>
      <c r="C38" s="6">
        <v>3722474.2800000003</v>
      </c>
      <c r="D38" s="6">
        <v>283221.69999999995</v>
      </c>
      <c r="E38" s="6">
        <v>8501420.8100000005</v>
      </c>
      <c r="F38" s="6">
        <v>6196023.9700000007</v>
      </c>
      <c r="G38" s="6">
        <v>10774944.810000001</v>
      </c>
      <c r="H38" s="6">
        <v>6252629.4200000009</v>
      </c>
      <c r="I38" s="6">
        <v>46305443.780000001</v>
      </c>
    </row>
    <row r="39" spans="1:9" x14ac:dyDescent="0.3">
      <c r="A39" s="12" t="s">
        <v>226</v>
      </c>
      <c r="B39" s="6">
        <v>10574728.789999999</v>
      </c>
      <c r="C39" s="6">
        <v>3722474.2800000003</v>
      </c>
      <c r="D39" s="6">
        <v>283221.69999999995</v>
      </c>
      <c r="E39" s="6">
        <v>8501420.8100000005</v>
      </c>
      <c r="F39" s="6">
        <v>6196023.9700000007</v>
      </c>
      <c r="G39" s="6">
        <v>10774944.810000001</v>
      </c>
      <c r="H39" s="6">
        <v>6252629.4200000009</v>
      </c>
      <c r="I39" s="6">
        <v>46305443.780000001</v>
      </c>
    </row>
    <row r="40" spans="1:9" x14ac:dyDescent="0.3">
      <c r="A40" s="10" t="s">
        <v>224</v>
      </c>
      <c r="B40" s="6">
        <v>5540702.5300000003</v>
      </c>
      <c r="C40" s="6">
        <v>1704781.6800000002</v>
      </c>
      <c r="D40" s="6">
        <v>8620849.2599999979</v>
      </c>
      <c r="E40" s="6">
        <v>3152808.2099999995</v>
      </c>
      <c r="F40" s="6">
        <v>18507331.649999999</v>
      </c>
      <c r="G40" s="6">
        <v>248622.08000000002</v>
      </c>
      <c r="H40" s="6">
        <v>10034576.850000001</v>
      </c>
      <c r="I40" s="6">
        <v>47809672.259999998</v>
      </c>
    </row>
    <row r="41" spans="1:9" x14ac:dyDescent="0.3">
      <c r="A41" s="12" t="s">
        <v>227</v>
      </c>
      <c r="B41" s="6">
        <v>5540702.5300000003</v>
      </c>
      <c r="C41" s="6">
        <v>1704781.6800000002</v>
      </c>
      <c r="D41" s="6">
        <v>8620849.2599999979</v>
      </c>
      <c r="E41" s="6">
        <v>3152808.2099999995</v>
      </c>
      <c r="F41" s="6">
        <v>18507331.649999999</v>
      </c>
      <c r="G41" s="6">
        <v>248622.08000000002</v>
      </c>
      <c r="H41" s="6">
        <v>10034576.850000001</v>
      </c>
      <c r="I41" s="6">
        <v>47809672.259999998</v>
      </c>
    </row>
    <row r="42" spans="1:9" x14ac:dyDescent="0.3">
      <c r="A42" s="10" t="s">
        <v>225</v>
      </c>
      <c r="B42" s="6">
        <v>7254576.8199999994</v>
      </c>
      <c r="C42" s="6">
        <v>4454835.37</v>
      </c>
      <c r="D42" s="6">
        <v>4748071.6700000009</v>
      </c>
      <c r="E42" s="6">
        <v>1213504.56</v>
      </c>
      <c r="F42" s="6">
        <v>685998.23</v>
      </c>
      <c r="G42" s="6">
        <v>4827799.2</v>
      </c>
      <c r="H42" s="6">
        <v>9560362.6000000015</v>
      </c>
      <c r="I42" s="6">
        <v>32745148.449999999</v>
      </c>
    </row>
    <row r="43" spans="1:9" x14ac:dyDescent="0.3">
      <c r="A43" s="12" t="s">
        <v>227</v>
      </c>
      <c r="B43" s="6">
        <v>7254576.8199999994</v>
      </c>
      <c r="C43" s="6">
        <v>4454835.37</v>
      </c>
      <c r="D43" s="6">
        <v>4748071.6700000009</v>
      </c>
      <c r="E43" s="6">
        <v>1213504.56</v>
      </c>
      <c r="F43" s="6">
        <v>685998.23</v>
      </c>
      <c r="G43" s="6">
        <v>4827799.2</v>
      </c>
      <c r="H43" s="6">
        <v>9560362.6000000015</v>
      </c>
      <c r="I43" s="6">
        <v>32745148.449999999</v>
      </c>
    </row>
    <row r="44" spans="1:9" x14ac:dyDescent="0.3">
      <c r="A44" s="10" t="s">
        <v>238</v>
      </c>
      <c r="B44" s="6">
        <v>4063277.08</v>
      </c>
      <c r="C44" s="6">
        <v>6178975.9299999997</v>
      </c>
      <c r="D44" s="6">
        <v>1814185.1</v>
      </c>
      <c r="E44" s="6">
        <v>6620570.2200000007</v>
      </c>
      <c r="F44" s="6">
        <v>5071755.9399999995</v>
      </c>
      <c r="G44" s="6">
        <v>1361936.3</v>
      </c>
      <c r="H44" s="6">
        <v>2061118.33</v>
      </c>
      <c r="I44" s="6">
        <v>27171818.899999999</v>
      </c>
    </row>
    <row r="45" spans="1:9" x14ac:dyDescent="0.3">
      <c r="A45" s="12" t="s">
        <v>227</v>
      </c>
      <c r="B45" s="6">
        <v>4063277.08</v>
      </c>
      <c r="C45" s="6">
        <v>6178975.9299999997</v>
      </c>
      <c r="D45" s="6">
        <v>1814185.1</v>
      </c>
      <c r="E45" s="6">
        <v>6620570.2200000007</v>
      </c>
      <c r="F45" s="6">
        <v>5071755.9399999995</v>
      </c>
      <c r="G45" s="6">
        <v>1361936.3</v>
      </c>
      <c r="H45" s="6">
        <v>2061118.33</v>
      </c>
      <c r="I45" s="6">
        <v>27171818.899999999</v>
      </c>
    </row>
    <row r="46" spans="1:9" x14ac:dyDescent="0.3">
      <c r="A46" s="10" t="s">
        <v>239</v>
      </c>
      <c r="B46" s="6">
        <v>3507473.58</v>
      </c>
      <c r="C46" s="6">
        <v>2414891.7399999998</v>
      </c>
      <c r="D46" s="6">
        <v>15150852.600000001</v>
      </c>
      <c r="E46" s="6">
        <v>11784492.620000001</v>
      </c>
      <c r="F46" s="6">
        <v>802995.46000000008</v>
      </c>
      <c r="G46" s="6">
        <v>2152084.62</v>
      </c>
      <c r="H46" s="6">
        <v>3203757.04</v>
      </c>
      <c r="I46" s="6">
        <v>39016547.659999996</v>
      </c>
    </row>
    <row r="47" spans="1:9" x14ac:dyDescent="0.3">
      <c r="A47" s="12" t="s">
        <v>240</v>
      </c>
      <c r="B47" s="6">
        <v>3507473.58</v>
      </c>
      <c r="C47" s="6">
        <v>2414891.7399999998</v>
      </c>
      <c r="D47" s="6">
        <v>15150852.600000001</v>
      </c>
      <c r="E47" s="6">
        <v>11784492.620000001</v>
      </c>
      <c r="F47" s="6">
        <v>802995.46000000008</v>
      </c>
      <c r="G47" s="6">
        <v>2152084.62</v>
      </c>
      <c r="H47" s="6">
        <v>3203757.04</v>
      </c>
      <c r="I47" s="6">
        <v>39016547.659999996</v>
      </c>
    </row>
    <row r="48" spans="1:9" x14ac:dyDescent="0.3">
      <c r="A48" s="10" t="s">
        <v>241</v>
      </c>
      <c r="B48" s="6">
        <v>2770001.3099999996</v>
      </c>
      <c r="C48" s="6">
        <v>5458194.7600000007</v>
      </c>
      <c r="D48" s="6">
        <v>838829.25000000012</v>
      </c>
      <c r="E48" s="6">
        <v>2399195.42</v>
      </c>
      <c r="F48" s="6">
        <v>6158419.2599999998</v>
      </c>
      <c r="G48" s="6">
        <v>8917438.7599999998</v>
      </c>
      <c r="H48" s="6"/>
      <c r="I48" s="6">
        <v>26542078.759999998</v>
      </c>
    </row>
    <row r="49" spans="1:9" x14ac:dyDescent="0.3">
      <c r="A49" s="12" t="s">
        <v>240</v>
      </c>
      <c r="B49" s="6">
        <v>2770001.3099999996</v>
      </c>
      <c r="C49" s="6">
        <v>5458194.7600000007</v>
      </c>
      <c r="D49" s="6">
        <v>838829.25000000012</v>
      </c>
      <c r="E49" s="6">
        <v>2399195.42</v>
      </c>
      <c r="F49" s="6">
        <v>6158419.2599999998</v>
      </c>
      <c r="G49" s="6">
        <v>8917438.7599999998</v>
      </c>
      <c r="H49" s="6"/>
      <c r="I49" s="6">
        <v>26542078.759999998</v>
      </c>
    </row>
    <row r="50" spans="1:9" x14ac:dyDescent="0.3">
      <c r="A50" s="10" t="s">
        <v>242</v>
      </c>
      <c r="B50" s="6">
        <v>6094136.8099999996</v>
      </c>
      <c r="C50" s="6">
        <v>10751416.639999999</v>
      </c>
      <c r="D50" s="6">
        <v>2954023.33</v>
      </c>
      <c r="E50" s="6">
        <v>191998.34</v>
      </c>
      <c r="F50" s="6">
        <v>8082263.2999999998</v>
      </c>
      <c r="G50" s="6">
        <v>9259840.1699999999</v>
      </c>
      <c r="H50" s="6"/>
      <c r="I50" s="6">
        <v>37333678.590000004</v>
      </c>
    </row>
    <row r="51" spans="1:9" x14ac:dyDescent="0.3">
      <c r="A51" s="12" t="s">
        <v>240</v>
      </c>
      <c r="B51" s="6">
        <v>6094136.8099999996</v>
      </c>
      <c r="C51" s="6">
        <v>10751416.639999999</v>
      </c>
      <c r="D51" s="6">
        <v>2954023.33</v>
      </c>
      <c r="E51" s="6">
        <v>191998.34</v>
      </c>
      <c r="F51" s="6">
        <v>8082263.2999999998</v>
      </c>
      <c r="G51" s="6">
        <v>9259840.1699999999</v>
      </c>
      <c r="H51" s="6"/>
      <c r="I51" s="6">
        <v>37333678.590000004</v>
      </c>
    </row>
    <row r="52" spans="1:9" x14ac:dyDescent="0.3">
      <c r="A52" s="10" t="s">
        <v>243</v>
      </c>
      <c r="B52" s="6">
        <v>8656423.3499999996</v>
      </c>
      <c r="C52" s="6">
        <v>7324826.1799999997</v>
      </c>
      <c r="D52" s="6">
        <v>5285650.6000000006</v>
      </c>
      <c r="E52" s="6">
        <v>1240576.3799999999</v>
      </c>
      <c r="F52" s="6">
        <v>8076219.4900000002</v>
      </c>
      <c r="G52" s="6">
        <v>237764.07</v>
      </c>
      <c r="H52" s="6"/>
      <c r="I52" s="6">
        <v>30821460.07</v>
      </c>
    </row>
    <row r="53" spans="1:9" x14ac:dyDescent="0.3">
      <c r="A53" s="12" t="s">
        <v>244</v>
      </c>
      <c r="B53" s="6">
        <v>8656423.3499999996</v>
      </c>
      <c r="C53" s="6">
        <v>7324826.1799999997</v>
      </c>
      <c r="D53" s="6">
        <v>5285650.6000000006</v>
      </c>
      <c r="E53" s="6">
        <v>1240576.3799999999</v>
      </c>
      <c r="F53" s="6">
        <v>8076219.4900000002</v>
      </c>
      <c r="G53" s="6">
        <v>237764.07</v>
      </c>
      <c r="H53" s="6"/>
      <c r="I53" s="6">
        <v>30821460.07</v>
      </c>
    </row>
    <row r="54" spans="1:9" x14ac:dyDescent="0.3">
      <c r="A54" s="10" t="s">
        <v>245</v>
      </c>
      <c r="B54" s="6">
        <v>12413990.740000002</v>
      </c>
      <c r="C54" s="6">
        <v>1951470.92</v>
      </c>
      <c r="D54" s="6">
        <v>2244167.67</v>
      </c>
      <c r="E54" s="6">
        <v>10251606.859999999</v>
      </c>
      <c r="F54" s="6">
        <v>4244057.1100000003</v>
      </c>
      <c r="G54" s="6">
        <v>4362479.6900000004</v>
      </c>
      <c r="H54" s="6"/>
      <c r="I54" s="6">
        <v>35467772.990000002</v>
      </c>
    </row>
    <row r="55" spans="1:9" x14ac:dyDescent="0.3">
      <c r="A55" s="12" t="s">
        <v>244</v>
      </c>
      <c r="B55" s="6">
        <v>12413990.740000002</v>
      </c>
      <c r="C55" s="6">
        <v>1951470.92</v>
      </c>
      <c r="D55" s="6">
        <v>2244167.67</v>
      </c>
      <c r="E55" s="6">
        <v>10251606.859999999</v>
      </c>
      <c r="F55" s="6">
        <v>4244057.1100000003</v>
      </c>
      <c r="G55" s="6">
        <v>4362479.6900000004</v>
      </c>
      <c r="H55" s="6"/>
      <c r="I55" s="6">
        <v>35467772.990000002</v>
      </c>
    </row>
    <row r="56" spans="1:9" x14ac:dyDescent="0.3">
      <c r="A56" s="10" t="s">
        <v>246</v>
      </c>
      <c r="B56" s="6">
        <v>6901494.9600000009</v>
      </c>
      <c r="C56" s="6">
        <v>905442.8</v>
      </c>
      <c r="D56" s="6">
        <v>8428512.2400000002</v>
      </c>
      <c r="E56" s="6">
        <v>10990955.390000001</v>
      </c>
      <c r="F56" s="6">
        <v>6150222.8500000006</v>
      </c>
      <c r="G56" s="6">
        <v>4708524.03</v>
      </c>
      <c r="H56" s="6"/>
      <c r="I56" s="6">
        <v>38085152.270000003</v>
      </c>
    </row>
    <row r="57" spans="1:9" x14ac:dyDescent="0.3">
      <c r="A57" s="12" t="s">
        <v>244</v>
      </c>
      <c r="B57" s="6">
        <v>6901494.9600000009</v>
      </c>
      <c r="C57" s="6">
        <v>905442.8</v>
      </c>
      <c r="D57" s="6">
        <v>8428512.2400000002</v>
      </c>
      <c r="E57" s="6">
        <v>10990955.390000001</v>
      </c>
      <c r="F57" s="6">
        <v>6150222.8500000006</v>
      </c>
      <c r="G57" s="6">
        <v>4708524.03</v>
      </c>
      <c r="H57" s="6"/>
      <c r="I57" s="6">
        <v>38085152.270000003</v>
      </c>
    </row>
    <row r="58" spans="1:9" x14ac:dyDescent="0.3">
      <c r="A58" s="10" t="s">
        <v>218</v>
      </c>
      <c r="B58" s="6">
        <v>73607438.670000017</v>
      </c>
      <c r="C58" s="6">
        <v>53673935.32</v>
      </c>
      <c r="D58" s="6">
        <v>56553954.900000006</v>
      </c>
      <c r="E58" s="6">
        <v>70163831.180000007</v>
      </c>
      <c r="F58" s="6">
        <v>74902532.079999983</v>
      </c>
      <c r="G58" s="6">
        <v>59090928.68</v>
      </c>
      <c r="H58" s="6">
        <v>34407943.75</v>
      </c>
      <c r="I58" s="6">
        <v>422400564.57999998</v>
      </c>
    </row>
    <row r="61" spans="1:9" x14ac:dyDescent="0.3">
      <c r="A61" s="9" t="s">
        <v>217</v>
      </c>
      <c r="B61" t="s">
        <v>216</v>
      </c>
    </row>
    <row r="62" spans="1:9" x14ac:dyDescent="0.3">
      <c r="A62" s="10" t="s">
        <v>224</v>
      </c>
      <c r="B62" s="6">
        <v>57140118.990000002</v>
      </c>
    </row>
    <row r="63" spans="1:9" x14ac:dyDescent="0.3">
      <c r="A63" s="10" t="s">
        <v>225</v>
      </c>
      <c r="B63" s="6">
        <v>33577516.850000001</v>
      </c>
    </row>
    <row r="64" spans="1:9" x14ac:dyDescent="0.3">
      <c r="A64" s="10" t="s">
        <v>218</v>
      </c>
      <c r="B64" s="6">
        <v>90717635.840000004</v>
      </c>
    </row>
    <row r="67" spans="1:3" x14ac:dyDescent="0.3">
      <c r="A67" t="s">
        <v>216</v>
      </c>
    </row>
    <row r="68" spans="1:3" x14ac:dyDescent="0.3">
      <c r="A68" s="6">
        <v>422400564.5800004</v>
      </c>
    </row>
    <row r="72" spans="1:3" x14ac:dyDescent="0.3">
      <c r="A72" t="s">
        <v>216</v>
      </c>
    </row>
    <row r="73" spans="1:3" x14ac:dyDescent="0.3">
      <c r="A73" s="6">
        <v>422400564.5800004</v>
      </c>
      <c r="B73">
        <f>A68</f>
        <v>422400564.5800004</v>
      </c>
      <c r="C73">
        <f>$A$73-$B$73</f>
        <v>0</v>
      </c>
    </row>
    <row r="76" spans="1:3" x14ac:dyDescent="0.3">
      <c r="A76" s="9" t="s">
        <v>217</v>
      </c>
      <c r="B76" t="s">
        <v>220</v>
      </c>
    </row>
    <row r="77" spans="1:3" x14ac:dyDescent="0.3">
      <c r="A77" s="10" t="s">
        <v>218</v>
      </c>
      <c r="B77" s="6"/>
    </row>
  </sheetData>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C6E8-2CD6-4179-8E7D-9BBDF19FDF04}">
  <dimension ref="AJ1:AJ20"/>
  <sheetViews>
    <sheetView tabSelected="1" topLeftCell="A13" zoomScale="60" zoomScaleNormal="60" workbookViewId="0">
      <selection activeCell="AD36" sqref="AD36"/>
    </sheetView>
  </sheetViews>
  <sheetFormatPr defaultRowHeight="15.6" x14ac:dyDescent="0.3"/>
  <cols>
    <col min="36" max="36" width="10.8984375" bestFit="1" customWidth="1"/>
  </cols>
  <sheetData>
    <row r="1" spans="36:36" x14ac:dyDescent="0.3">
      <c r="AJ1" s="11">
        <f ca="1">TODAY()</f>
        <v>45836</v>
      </c>
    </row>
    <row r="19" hidden="1" x14ac:dyDescent="0.3"/>
    <row r="20" hidden="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2025-06-23T15:32:42Z</dcterms:created>
  <dcterms:modified xsi:type="dcterms:W3CDTF">2025-06-28T13:55:13Z</dcterms:modified>
</cp:coreProperties>
</file>