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FBAEF8B3-EF9E-49EF-A58C-F49D723C275B}" xr6:coauthVersionLast="47" xr6:coauthVersionMax="47" xr10:uidLastSave="{00000000-0000-0000-0000-000000000000}"/>
  <bookViews>
    <workbookView xWindow="-108" yWindow="-108" windowWidth="23256" windowHeight="12456" tabRatio="886" activeTab="7" xr2:uid="{00000000-000D-0000-FFFF-FFFF00000000}"/>
  </bookViews>
  <sheets>
    <sheet name="Ellora Electricity Billing" sheetId="23" r:id="rId1"/>
    <sheet name="Monthly Adani Bill Deatils" sheetId="21" state="hidden" r:id="rId2"/>
    <sheet name="Monthly Fire Meter" sheetId="22" state="hidden" r:id="rId3"/>
    <sheet name="Monthly Unit Losses" sheetId="20" state="hidden" r:id="rId4"/>
    <sheet name="Meterwise Billing Details" sheetId="3" r:id="rId5"/>
    <sheet name="Sheet1" sheetId="25" r:id="rId6"/>
    <sheet name="Mains Power Unit Detials" sheetId="4" state="hidden" r:id="rId7"/>
    <sheet name="Summary" sheetId="19" r:id="rId8"/>
    <sheet name="Hospital" sheetId="5" r:id="rId9"/>
    <sheet name="Bungalow 1" sheetId="6" r:id="rId10"/>
    <sheet name="Bungalow 2" sheetId="11" r:id="rId11"/>
    <sheet name="Sheet2" sheetId="26" r:id="rId12"/>
    <sheet name="Office Set" sheetId="7" r:id="rId13"/>
    <sheet name="Police Station" sheetId="8" state="hidden" r:id="rId14"/>
    <sheet name="Restaurant " sheetId="12" state="hidden" r:id="rId15"/>
    <sheet name="Villa Set " sheetId="13" state="hidden" r:id="rId16"/>
    <sheet name="Parsi Bungalow" sheetId="10" state="hidden" r:id="rId17"/>
    <sheet name="Road Light" sheetId="14" state="hidden" r:id="rId18"/>
    <sheet name="8000 sqft" sheetId="9" state="hidden" r:id="rId19"/>
    <sheet name="Hill" sheetId="17" state="hidden" r:id="rId20"/>
    <sheet name="IDBI" sheetId="15" state="hidden" r:id="rId21"/>
    <sheet name="FHS System" sheetId="24" state="hidden" r:id="rId22"/>
  </sheets>
  <definedNames>
    <definedName name="_xlnm.Print_Area" localSheetId="0">'Ellora Electricity Billing'!$B$48:$Q$64</definedName>
    <definedName name="_xlnm.Print_Area" localSheetId="7">Summary!$A$2:$H$13</definedName>
  </definedNames>
  <calcPr calcId="191029"/>
</workbook>
</file>

<file path=xl/calcChain.xml><?xml version="1.0" encoding="utf-8"?>
<calcChain xmlns="http://schemas.openxmlformats.org/spreadsheetml/2006/main">
  <c r="G8" i="19" l="1"/>
  <c r="G7" i="19"/>
  <c r="E34" i="26"/>
  <c r="C62" i="26"/>
  <c r="E62" i="26" s="1"/>
  <c r="G62" i="26" s="1"/>
  <c r="C61" i="26"/>
  <c r="E61" i="26" s="1"/>
  <c r="G61" i="26" s="1"/>
  <c r="C60" i="26"/>
  <c r="E60" i="26" s="1"/>
  <c r="G60" i="26" s="1"/>
  <c r="C59" i="26"/>
  <c r="E59" i="26" s="1"/>
  <c r="G59" i="26" s="1"/>
  <c r="C58" i="26"/>
  <c r="E58" i="26" s="1"/>
  <c r="G58" i="26" s="1"/>
  <c r="C57" i="26"/>
  <c r="E57" i="26" s="1"/>
  <c r="G57" i="26" s="1"/>
  <c r="C56" i="26"/>
  <c r="E56" i="26" s="1"/>
  <c r="G56" i="26" s="1"/>
  <c r="C55" i="26"/>
  <c r="E55" i="26" s="1"/>
  <c r="G55" i="26" s="1"/>
  <c r="C54" i="26"/>
  <c r="E54" i="26" s="1"/>
  <c r="G54" i="26" s="1"/>
  <c r="C53" i="26"/>
  <c r="E53" i="26" s="1"/>
  <c r="G53" i="26" s="1"/>
  <c r="C52" i="26"/>
  <c r="E52" i="26" s="1"/>
  <c r="G52" i="26" s="1"/>
  <c r="C51" i="26"/>
  <c r="E51" i="26" s="1"/>
  <c r="G51" i="26" s="1"/>
  <c r="C50" i="26"/>
  <c r="E50" i="26" s="1"/>
  <c r="G50" i="26" s="1"/>
  <c r="C49" i="26"/>
  <c r="E49" i="26" s="1"/>
  <c r="G49" i="26" s="1"/>
  <c r="C48" i="26"/>
  <c r="E48" i="26" s="1"/>
  <c r="G48" i="26" s="1"/>
  <c r="C47" i="26"/>
  <c r="E47" i="26" s="1"/>
  <c r="G47" i="26" s="1"/>
  <c r="C46" i="26"/>
  <c r="E46" i="26" s="1"/>
  <c r="G46" i="26" s="1"/>
  <c r="C45" i="26"/>
  <c r="E45" i="26" s="1"/>
  <c r="G45" i="26" s="1"/>
  <c r="C44" i="26"/>
  <c r="E44" i="26" s="1"/>
  <c r="G44" i="26" s="1"/>
  <c r="C43" i="26"/>
  <c r="E43" i="26" s="1"/>
  <c r="G43" i="26" s="1"/>
  <c r="C42" i="26"/>
  <c r="E42" i="26" s="1"/>
  <c r="G42" i="26" s="1"/>
  <c r="C41" i="26"/>
  <c r="E41" i="26" s="1"/>
  <c r="G41" i="26" s="1"/>
  <c r="C40" i="26"/>
  <c r="E40" i="26" s="1"/>
  <c r="G40" i="26" s="1"/>
  <c r="C39" i="26"/>
  <c r="E39" i="26" s="1"/>
  <c r="G39" i="26" s="1"/>
  <c r="C38" i="26"/>
  <c r="E38" i="26" s="1"/>
  <c r="G38" i="26" s="1"/>
  <c r="C37" i="26"/>
  <c r="E37" i="26" s="1"/>
  <c r="G37" i="26" s="1"/>
  <c r="C36" i="26"/>
  <c r="E36" i="26" s="1"/>
  <c r="G36" i="26" s="1"/>
  <c r="C35" i="26"/>
  <c r="E35" i="26" s="1"/>
  <c r="G35" i="26" s="1"/>
  <c r="C34" i="26"/>
  <c r="G34" i="26" s="1"/>
  <c r="G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AI80" i="23"/>
  <c r="AH80" i="23"/>
  <c r="AG80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C79" i="3"/>
  <c r="M14" i="20" l="1"/>
  <c r="O14" i="20" s="1"/>
  <c r="Z14" i="20"/>
  <c r="AA14" i="20" s="1"/>
  <c r="J14" i="20" s="1"/>
  <c r="N47" i="20"/>
  <c r="Q47" i="20" s="1"/>
  <c r="S47" i="20" s="1"/>
  <c r="U47" i="20" s="1"/>
  <c r="U14" i="20" s="1"/>
  <c r="O47" i="20"/>
  <c r="V47" i="20" s="1"/>
  <c r="T14" i="20" s="1"/>
  <c r="V14" i="20" s="1"/>
  <c r="O31" i="20"/>
  <c r="P31" i="20"/>
  <c r="S31" i="20" s="1"/>
  <c r="V31" i="20"/>
  <c r="W31" i="20" s="1"/>
  <c r="D14" i="20" s="1"/>
  <c r="Q31" i="20" l="1"/>
  <c r="T31" i="20" s="1"/>
  <c r="C14" i="20"/>
  <c r="N60" i="23" s="1"/>
  <c r="O60" i="23" s="1"/>
  <c r="E14" i="20"/>
  <c r="P14" i="20"/>
  <c r="Q14" i="20" s="1"/>
  <c r="I14" i="20"/>
  <c r="N63" i="23" s="1"/>
  <c r="Z47" i="20"/>
  <c r="W47" i="20"/>
  <c r="F14" i="20" l="1"/>
  <c r="N61" i="23"/>
  <c r="G14" i="20"/>
  <c r="R14" i="20"/>
  <c r="H14" i="20" s="1"/>
  <c r="Y47" i="20"/>
  <c r="AA47" i="20"/>
  <c r="DE35" i="5"/>
  <c r="DC35" i="5"/>
  <c r="CQ35" i="5"/>
  <c r="T12" i="13"/>
  <c r="M9" i="8"/>
  <c r="M8" i="7"/>
  <c r="K14" i="20" l="1"/>
  <c r="N62" i="23"/>
  <c r="E98" i="23"/>
  <c r="AY14" i="5" l="1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BF9" i="10" l="1"/>
  <c r="BF10" i="10"/>
  <c r="BF11" i="10"/>
  <c r="BF12" i="10"/>
  <c r="BF13" i="10"/>
  <c r="BF14" i="10"/>
  <c r="BF15" i="10"/>
  <c r="BF16" i="10"/>
  <c r="BF17" i="10"/>
  <c r="BF18" i="10"/>
  <c r="BF19" i="10"/>
  <c r="BF20" i="10"/>
  <c r="BF21" i="10"/>
  <c r="BF22" i="10"/>
  <c r="BF23" i="10"/>
  <c r="BF24" i="10"/>
  <c r="BF25" i="10"/>
  <c r="BF26" i="10"/>
  <c r="BF27" i="10"/>
  <c r="BF28" i="10"/>
  <c r="BF29" i="10"/>
  <c r="BF30" i="10"/>
  <c r="BF31" i="10"/>
  <c r="BF32" i="10"/>
  <c r="BF33" i="10"/>
  <c r="BF34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BF11" i="13"/>
  <c r="BF12" i="13"/>
  <c r="BF13" i="13"/>
  <c r="BF14" i="13"/>
  <c r="BF15" i="13"/>
  <c r="BF16" i="13"/>
  <c r="BF17" i="13"/>
  <c r="BF18" i="13"/>
  <c r="BF19" i="13"/>
  <c r="BF20" i="13"/>
  <c r="BF21" i="13"/>
  <c r="BF22" i="13"/>
  <c r="BF23" i="13"/>
  <c r="BF24" i="13"/>
  <c r="BF25" i="13"/>
  <c r="BF26" i="13"/>
  <c r="BF27" i="13"/>
  <c r="BF28" i="13"/>
  <c r="BF29" i="13"/>
  <c r="BF30" i="13"/>
  <c r="BF31" i="13"/>
  <c r="BF32" i="13"/>
  <c r="BF33" i="13"/>
  <c r="BF34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33" i="11"/>
  <c r="AY34" i="11"/>
  <c r="M15" i="5" l="1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12" i="11" l="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V46" i="20" l="1"/>
  <c r="T13" i="20" s="1"/>
  <c r="N46" i="20"/>
  <c r="Q46" i="20" s="1"/>
  <c r="S46" i="20" s="1"/>
  <c r="U46" i="20" s="1"/>
  <c r="U13" i="20" s="1"/>
  <c r="O46" i="20"/>
  <c r="Z13" i="20"/>
  <c r="AA13" i="20" s="1"/>
  <c r="J13" i="20" s="1"/>
  <c r="O13" i="20"/>
  <c r="V30" i="20"/>
  <c r="W30" i="20" s="1"/>
  <c r="D13" i="20" s="1"/>
  <c r="P30" i="20"/>
  <c r="S30" i="20" s="1"/>
  <c r="O30" i="20"/>
  <c r="C13" i="20" s="1"/>
  <c r="AT7" i="11"/>
  <c r="AU7" i="11"/>
  <c r="AT8" i="11"/>
  <c r="AU8" i="11"/>
  <c r="AK9" i="11"/>
  <c r="AT9" i="11"/>
  <c r="AU9" i="11"/>
  <c r="AT10" i="11"/>
  <c r="AU10" i="11"/>
  <c r="AT11" i="11"/>
  <c r="AU11" i="11"/>
  <c r="AT12" i="11"/>
  <c r="AU12" i="11"/>
  <c r="AT13" i="11"/>
  <c r="AU13" i="11"/>
  <c r="AK14" i="11"/>
  <c r="AT14" i="11"/>
  <c r="AU14" i="11"/>
  <c r="AT15" i="11"/>
  <c r="AU15" i="11"/>
  <c r="AT16" i="11"/>
  <c r="AU16" i="11"/>
  <c r="AT17" i="11"/>
  <c r="AU17" i="11"/>
  <c r="AK18" i="11"/>
  <c r="AT18" i="11"/>
  <c r="AU18" i="11"/>
  <c r="AK19" i="11"/>
  <c r="AT19" i="11"/>
  <c r="AU19" i="11"/>
  <c r="AT20" i="11"/>
  <c r="AU20" i="11"/>
  <c r="AK21" i="11"/>
  <c r="AT21" i="11"/>
  <c r="AU21" i="11"/>
  <c r="AK22" i="11"/>
  <c r="AT22" i="11"/>
  <c r="AU22" i="11"/>
  <c r="AT23" i="11"/>
  <c r="AU23" i="11"/>
  <c r="AK24" i="11"/>
  <c r="AT24" i="11"/>
  <c r="AU24" i="11"/>
  <c r="AT25" i="11"/>
  <c r="AU25" i="11"/>
  <c r="AT26" i="11"/>
  <c r="AU26" i="11"/>
  <c r="AT27" i="11"/>
  <c r="AU27" i="11"/>
  <c r="AT28" i="11"/>
  <c r="AU28" i="11"/>
  <c r="AT29" i="11"/>
  <c r="AU29" i="11"/>
  <c r="AT30" i="11"/>
  <c r="AU30" i="11"/>
  <c r="AT31" i="11"/>
  <c r="AU31" i="11"/>
  <c r="AT32" i="11"/>
  <c r="AU32" i="11"/>
  <c r="AK33" i="11"/>
  <c r="AT33" i="11"/>
  <c r="AU33" i="11"/>
  <c r="AB15" i="7"/>
  <c r="AB16" i="7"/>
  <c r="AB17" i="7"/>
  <c r="AB19" i="7"/>
  <c r="AB24" i="7"/>
  <c r="AB25" i="7"/>
  <c r="AB29" i="7"/>
  <c r="AB30" i="7"/>
  <c r="AB31" i="7"/>
  <c r="AB32" i="7"/>
  <c r="AB33" i="7"/>
  <c r="AB5" i="7"/>
  <c r="AB6" i="7"/>
  <c r="AB7" i="7"/>
  <c r="AB8" i="7"/>
  <c r="AB9" i="7"/>
  <c r="AB4" i="7"/>
  <c r="AB3" i="7"/>
  <c r="V13" i="20" l="1"/>
  <c r="Q30" i="20"/>
  <c r="T30" i="20" s="1"/>
  <c r="W46" i="20"/>
  <c r="Y46" i="20" s="1"/>
  <c r="Z46" i="20"/>
  <c r="I13" i="20"/>
  <c r="M24" i="11"/>
  <c r="AA46" i="20" l="1"/>
  <c r="E13" i="20"/>
  <c r="P13" i="20"/>
  <c r="Q13" i="20" s="1"/>
  <c r="M15" i="6"/>
  <c r="M16" i="6"/>
  <c r="D97" i="23"/>
  <c r="R13" i="20" l="1"/>
  <c r="H13" i="20" s="1"/>
  <c r="G13" i="20"/>
  <c r="F13" i="20"/>
  <c r="N45" i="20"/>
  <c r="Q45" i="20" s="1"/>
  <c r="S45" i="20" s="1"/>
  <c r="O45" i="20"/>
  <c r="V45" i="20" s="1"/>
  <c r="T12" i="20" s="1"/>
  <c r="M12" i="20"/>
  <c r="O12" i="20"/>
  <c r="Z12" i="20"/>
  <c r="I12" i="20" s="1"/>
  <c r="O29" i="20"/>
  <c r="Q29" i="20" s="1"/>
  <c r="T29" i="20" s="1"/>
  <c r="P29" i="20"/>
  <c r="S29" i="20" s="1"/>
  <c r="V29" i="20"/>
  <c r="W29" i="20" s="1"/>
  <c r="D12" i="20" s="1"/>
  <c r="K13" i="20" l="1"/>
  <c r="U45" i="20"/>
  <c r="U12" i="20" s="1"/>
  <c r="V12" i="20" s="1"/>
  <c r="Z45" i="20"/>
  <c r="AA12" i="20"/>
  <c r="J12" i="20" s="1"/>
  <c r="C12" i="20"/>
  <c r="H101" i="23"/>
  <c r="E103" i="23"/>
  <c r="I97" i="23"/>
  <c r="I101" i="23"/>
  <c r="J101" i="23"/>
  <c r="K101" i="23"/>
  <c r="H102" i="23"/>
  <c r="I102" i="23"/>
  <c r="J102" i="23"/>
  <c r="K102" i="23"/>
  <c r="H103" i="23"/>
  <c r="I103" i="23"/>
  <c r="J103" i="23"/>
  <c r="K103" i="23"/>
  <c r="H104" i="23"/>
  <c r="I104" i="23"/>
  <c r="J104" i="23"/>
  <c r="K104" i="23"/>
  <c r="E12" i="20" l="1"/>
  <c r="F12" i="20" s="1"/>
  <c r="P12" i="20"/>
  <c r="Q12" i="20" s="1"/>
  <c r="W45" i="20"/>
  <c r="AA45" i="20"/>
  <c r="Y45" i="20"/>
  <c r="Y24" i="11"/>
  <c r="G12" i="20" l="1"/>
  <c r="K12" i="20" s="1"/>
  <c r="R12" i="20"/>
  <c r="H12" i="20" s="1"/>
  <c r="M8" i="9"/>
  <c r="M7" i="9"/>
  <c r="M6" i="9"/>
  <c r="M5" i="9"/>
  <c r="F8" i="9"/>
  <c r="F7" i="9"/>
  <c r="F6" i="9"/>
  <c r="F5" i="9"/>
  <c r="F12" i="14"/>
  <c r="F11" i="14"/>
  <c r="F10" i="14"/>
  <c r="F9" i="14"/>
  <c r="F8" i="14"/>
  <c r="F7" i="14"/>
  <c r="F6" i="14"/>
  <c r="F5" i="14"/>
  <c r="AY9" i="11"/>
  <c r="AY8" i="11"/>
  <c r="AY7" i="11"/>
  <c r="AY6" i="11"/>
  <c r="AY5" i="11"/>
  <c r="M34" i="11"/>
  <c r="M33" i="11"/>
  <c r="M32" i="11"/>
  <c r="M31" i="11"/>
  <c r="M30" i="11"/>
  <c r="M29" i="11"/>
  <c r="M28" i="11"/>
  <c r="M27" i="11"/>
  <c r="M26" i="11"/>
  <c r="M25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F11" i="11"/>
  <c r="F10" i="11"/>
  <c r="F9" i="11"/>
  <c r="F8" i="11"/>
  <c r="F7" i="11"/>
  <c r="F6" i="11"/>
  <c r="F5" i="11"/>
  <c r="BF8" i="10" l="1"/>
  <c r="BF7" i="10"/>
  <c r="BF6" i="10"/>
  <c r="BF5" i="10"/>
  <c r="T8" i="10"/>
  <c r="T7" i="10"/>
  <c r="T6" i="10"/>
  <c r="T5" i="10"/>
  <c r="O30" i="10"/>
  <c r="M9" i="10"/>
  <c r="M8" i="10"/>
  <c r="M7" i="10"/>
  <c r="M6" i="10"/>
  <c r="M5" i="10"/>
  <c r="F8" i="10"/>
  <c r="F7" i="10"/>
  <c r="F6" i="10"/>
  <c r="F5" i="10"/>
  <c r="BF10" i="13"/>
  <c r="BF9" i="13"/>
  <c r="BF8" i="13"/>
  <c r="BF7" i="13"/>
  <c r="BF6" i="13"/>
  <c r="BF5" i="13"/>
  <c r="T34" i="13"/>
  <c r="V34" i="13" s="1"/>
  <c r="T33" i="13"/>
  <c r="V33" i="13" s="1"/>
  <c r="T32" i="13"/>
  <c r="V32" i="13" s="1"/>
  <c r="T31" i="13"/>
  <c r="V31" i="13" s="1"/>
  <c r="T30" i="13"/>
  <c r="V30" i="13" s="1"/>
  <c r="T29" i="13"/>
  <c r="V29" i="13" s="1"/>
  <c r="T28" i="13"/>
  <c r="V28" i="13" s="1"/>
  <c r="T27" i="13"/>
  <c r="V27" i="13" s="1"/>
  <c r="T26" i="13"/>
  <c r="V26" i="13" s="1"/>
  <c r="T25" i="13"/>
  <c r="V25" i="13" s="1"/>
  <c r="T24" i="13"/>
  <c r="V24" i="13" s="1"/>
  <c r="T23" i="13"/>
  <c r="V23" i="13" s="1"/>
  <c r="T22" i="13"/>
  <c r="V22" i="13" s="1"/>
  <c r="T21" i="13"/>
  <c r="V21" i="13" s="1"/>
  <c r="T20" i="13"/>
  <c r="V20" i="13" s="1"/>
  <c r="T19" i="13"/>
  <c r="V19" i="13" s="1"/>
  <c r="T18" i="13"/>
  <c r="T17" i="13"/>
  <c r="T16" i="13"/>
  <c r="T15" i="13"/>
  <c r="T14" i="13"/>
  <c r="T13" i="13"/>
  <c r="T11" i="13"/>
  <c r="T10" i="13"/>
  <c r="T9" i="13"/>
  <c r="T8" i="13"/>
  <c r="T7" i="13"/>
  <c r="T6" i="13"/>
  <c r="T5" i="13"/>
  <c r="F9" i="13"/>
  <c r="F8" i="13"/>
  <c r="F7" i="13"/>
  <c r="F6" i="13"/>
  <c r="F5" i="13"/>
  <c r="M10" i="13"/>
  <c r="M9" i="13"/>
  <c r="M8" i="13"/>
  <c r="M7" i="13"/>
  <c r="M6" i="13"/>
  <c r="M5" i="13"/>
  <c r="M11" i="12"/>
  <c r="M10" i="12"/>
  <c r="M9" i="12"/>
  <c r="M8" i="12"/>
  <c r="M7" i="12"/>
  <c r="M6" i="12"/>
  <c r="M5" i="12"/>
  <c r="F11" i="12"/>
  <c r="F10" i="12"/>
  <c r="F9" i="12"/>
  <c r="F8" i="12"/>
  <c r="F7" i="12"/>
  <c r="F6" i="12"/>
  <c r="F5" i="12"/>
  <c r="M12" i="8" l="1"/>
  <c r="M11" i="8"/>
  <c r="M10" i="8"/>
  <c r="M8" i="8"/>
  <c r="M7" i="8"/>
  <c r="M6" i="8"/>
  <c r="M5" i="8"/>
  <c r="F7" i="8"/>
  <c r="F6" i="8"/>
  <c r="F5" i="8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7" i="7"/>
  <c r="M6" i="7"/>
  <c r="M5" i="7"/>
  <c r="M4" i="7"/>
  <c r="F7" i="7"/>
  <c r="F6" i="7"/>
  <c r="F5" i="7"/>
  <c r="F4" i="7"/>
  <c r="AY34" i="6" l="1"/>
  <c r="AY33" i="6"/>
  <c r="AY32" i="6"/>
  <c r="AY31" i="6"/>
  <c r="AY30" i="6"/>
  <c r="AY29" i="6"/>
  <c r="AY28" i="6"/>
  <c r="AY27" i="6"/>
  <c r="AY26" i="6"/>
  <c r="AY25" i="6"/>
  <c r="AY24" i="6"/>
  <c r="AY23" i="6"/>
  <c r="AY22" i="6"/>
  <c r="AY21" i="6"/>
  <c r="AY20" i="6"/>
  <c r="AY19" i="6"/>
  <c r="AY17" i="6"/>
  <c r="AY16" i="6"/>
  <c r="AY15" i="6"/>
  <c r="AY14" i="6"/>
  <c r="AY13" i="6"/>
  <c r="AY11" i="6"/>
  <c r="AY10" i="6"/>
  <c r="AY9" i="6"/>
  <c r="AY8" i="6"/>
  <c r="AY7" i="6"/>
  <c r="AY6" i="6"/>
  <c r="AY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4" i="6"/>
  <c r="M13" i="6"/>
  <c r="M12" i="6"/>
  <c r="M11" i="6"/>
  <c r="M10" i="6"/>
  <c r="M9" i="6"/>
  <c r="M8" i="6"/>
  <c r="M7" i="6"/>
  <c r="M5" i="6"/>
  <c r="F8" i="6"/>
  <c r="F7" i="6"/>
  <c r="F6" i="6"/>
  <c r="F5" i="6"/>
  <c r="CW34" i="5"/>
  <c r="CW33" i="5"/>
  <c r="CW32" i="5"/>
  <c r="CW31" i="5"/>
  <c r="CW30" i="5"/>
  <c r="CW29" i="5"/>
  <c r="CW28" i="5"/>
  <c r="CW27" i="5"/>
  <c r="CW26" i="5"/>
  <c r="CW25" i="5"/>
  <c r="CW24" i="5"/>
  <c r="CW23" i="5"/>
  <c r="CW22" i="5"/>
  <c r="CW21" i="5"/>
  <c r="CW20" i="5"/>
  <c r="CW19" i="5"/>
  <c r="CW18" i="5"/>
  <c r="CW17" i="5"/>
  <c r="CW16" i="5"/>
  <c r="CW15" i="5"/>
  <c r="CW14" i="5"/>
  <c r="CW13" i="5"/>
  <c r="CW11" i="5"/>
  <c r="CW10" i="5"/>
  <c r="CW9" i="5"/>
  <c r="CW8" i="5"/>
  <c r="CW7" i="5"/>
  <c r="CW6" i="5"/>
  <c r="CW5" i="5"/>
  <c r="ES34" i="5" l="1"/>
  <c r="ES33" i="5"/>
  <c r="ES32" i="5"/>
  <c r="ES31" i="5"/>
  <c r="ES30" i="5"/>
  <c r="ES29" i="5"/>
  <c r="ES28" i="5"/>
  <c r="ES27" i="5"/>
  <c r="ES26" i="5"/>
  <c r="ES25" i="5"/>
  <c r="ES24" i="5"/>
  <c r="ES23" i="5"/>
  <c r="ES22" i="5"/>
  <c r="ES21" i="5"/>
  <c r="ES20" i="5"/>
  <c r="ES19" i="5"/>
  <c r="ES18" i="5"/>
  <c r="ES17" i="5"/>
  <c r="ES16" i="5"/>
  <c r="ES15" i="5"/>
  <c r="ES14" i="5"/>
  <c r="ES13" i="5"/>
  <c r="ES12" i="5"/>
  <c r="ES11" i="5"/>
  <c r="ES10" i="5"/>
  <c r="ES9" i="5"/>
  <c r="ES8" i="5"/>
  <c r="ES7" i="5"/>
  <c r="ES6" i="5"/>
  <c r="ES5" i="5"/>
  <c r="EG34" i="5"/>
  <c r="EG33" i="5"/>
  <c r="EG32" i="5"/>
  <c r="EG31" i="5"/>
  <c r="EG30" i="5"/>
  <c r="EG29" i="5"/>
  <c r="EG28" i="5"/>
  <c r="EG27" i="5"/>
  <c r="EG26" i="5"/>
  <c r="EG25" i="5"/>
  <c r="EG24" i="5"/>
  <c r="EG23" i="5"/>
  <c r="EG22" i="5"/>
  <c r="EG21" i="5"/>
  <c r="EG20" i="5"/>
  <c r="EG19" i="5"/>
  <c r="EG18" i="5"/>
  <c r="EG17" i="5"/>
  <c r="EG16" i="5"/>
  <c r="EG15" i="5"/>
  <c r="EG14" i="5"/>
  <c r="EG13" i="5"/>
  <c r="EG12" i="5"/>
  <c r="EG11" i="5"/>
  <c r="EG10" i="5"/>
  <c r="EG9" i="5"/>
  <c r="EG8" i="5"/>
  <c r="EG7" i="5"/>
  <c r="EG6" i="5"/>
  <c r="EG5" i="5"/>
  <c r="DU34" i="5"/>
  <c r="DU33" i="5"/>
  <c r="DU32" i="5"/>
  <c r="DU31" i="5"/>
  <c r="DU30" i="5"/>
  <c r="DU29" i="5"/>
  <c r="DU28" i="5"/>
  <c r="DU27" i="5"/>
  <c r="DU26" i="5"/>
  <c r="DU25" i="5"/>
  <c r="DU24" i="5"/>
  <c r="DU23" i="5"/>
  <c r="DU22" i="5"/>
  <c r="DU21" i="5"/>
  <c r="DU20" i="5"/>
  <c r="DU19" i="5"/>
  <c r="DU18" i="5"/>
  <c r="DU17" i="5"/>
  <c r="DU16" i="5"/>
  <c r="DU15" i="5"/>
  <c r="DU14" i="5"/>
  <c r="DU13" i="5"/>
  <c r="DU12" i="5"/>
  <c r="DU11" i="5"/>
  <c r="DU10" i="5"/>
  <c r="DU9" i="5"/>
  <c r="DU8" i="5"/>
  <c r="DU7" i="5"/>
  <c r="DU6" i="5"/>
  <c r="DU5" i="5"/>
  <c r="DI34" i="5"/>
  <c r="DI33" i="5"/>
  <c r="DI32" i="5"/>
  <c r="DI31" i="5"/>
  <c r="DI30" i="5"/>
  <c r="DI29" i="5"/>
  <c r="DI28" i="5"/>
  <c r="DI27" i="5"/>
  <c r="DI26" i="5"/>
  <c r="DI25" i="5"/>
  <c r="DI24" i="5"/>
  <c r="DI23" i="5"/>
  <c r="DI22" i="5"/>
  <c r="DI21" i="5"/>
  <c r="DI20" i="5"/>
  <c r="DI19" i="5"/>
  <c r="DI18" i="5"/>
  <c r="DI17" i="5"/>
  <c r="DI16" i="5"/>
  <c r="DI15" i="5"/>
  <c r="DI13" i="5"/>
  <c r="DI12" i="5"/>
  <c r="DI11" i="5"/>
  <c r="DI10" i="5"/>
  <c r="DI9" i="5"/>
  <c r="DI8" i="5"/>
  <c r="DI7" i="5"/>
  <c r="DI6" i="5"/>
  <c r="DI5" i="5"/>
  <c r="CK34" i="5"/>
  <c r="CK33" i="5"/>
  <c r="CK32" i="5"/>
  <c r="CK31" i="5"/>
  <c r="CK30" i="5"/>
  <c r="CK29" i="5"/>
  <c r="CK28" i="5"/>
  <c r="CK27" i="5"/>
  <c r="CK26" i="5"/>
  <c r="CK25" i="5"/>
  <c r="CK24" i="5"/>
  <c r="CK23" i="5"/>
  <c r="CK22" i="5"/>
  <c r="CK21" i="5"/>
  <c r="CK20" i="5"/>
  <c r="CK19" i="5"/>
  <c r="CK18" i="5"/>
  <c r="CK17" i="5"/>
  <c r="CK16" i="5"/>
  <c r="CK15" i="5"/>
  <c r="CK14" i="5"/>
  <c r="CK11" i="5"/>
  <c r="CK10" i="5"/>
  <c r="CK9" i="5"/>
  <c r="CK8" i="5"/>
  <c r="CK7" i="5"/>
  <c r="CK6" i="5"/>
  <c r="CK5" i="5"/>
  <c r="AY13" i="5"/>
  <c r="AY12" i="5"/>
  <c r="AY11" i="5"/>
  <c r="AY10" i="5"/>
  <c r="AY9" i="5"/>
  <c r="AY8" i="5"/>
  <c r="AY7" i="5"/>
  <c r="AY6" i="5"/>
  <c r="AY5" i="5"/>
  <c r="M14" i="5"/>
  <c r="M13" i="5"/>
  <c r="M12" i="5"/>
  <c r="M11" i="5"/>
  <c r="M10" i="5"/>
  <c r="M9" i="5"/>
  <c r="M8" i="5"/>
  <c r="M7" i="5"/>
  <c r="M6" i="5"/>
  <c r="M5" i="5"/>
  <c r="F14" i="5"/>
  <c r="F13" i="5"/>
  <c r="F12" i="5"/>
  <c r="F11" i="5"/>
  <c r="F10" i="5"/>
  <c r="F9" i="5"/>
  <c r="F8" i="5"/>
  <c r="F7" i="5"/>
  <c r="F6" i="5"/>
  <c r="F5" i="5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AI91" i="23" l="1"/>
  <c r="AI90" i="23"/>
  <c r="AI89" i="23"/>
  <c r="AI87" i="23"/>
  <c r="AI86" i="23"/>
  <c r="AI84" i="23"/>
  <c r="M100" i="23"/>
  <c r="Q100" i="23"/>
  <c r="R100" i="23"/>
  <c r="V100" i="23"/>
  <c r="D101" i="23"/>
  <c r="E101" i="23"/>
  <c r="F101" i="23"/>
  <c r="G101" i="23"/>
  <c r="L101" i="23"/>
  <c r="M101" i="23"/>
  <c r="N101" i="23"/>
  <c r="O101" i="23"/>
  <c r="P101" i="23"/>
  <c r="Q101" i="23"/>
  <c r="R101" i="23"/>
  <c r="S101" i="23"/>
  <c r="T101" i="23"/>
  <c r="U101" i="23"/>
  <c r="V101" i="23"/>
  <c r="W101" i="23"/>
  <c r="X101" i="23"/>
  <c r="Y101" i="23"/>
  <c r="Z101" i="23"/>
  <c r="AA101" i="23"/>
  <c r="AB101" i="23"/>
  <c r="AC101" i="23"/>
  <c r="AD101" i="23"/>
  <c r="AE101" i="23"/>
  <c r="AF101" i="23"/>
  <c r="AG101" i="23"/>
  <c r="AH101" i="23"/>
  <c r="D102" i="23"/>
  <c r="E102" i="23"/>
  <c r="F102" i="23"/>
  <c r="G102" i="23"/>
  <c r="L102" i="23"/>
  <c r="M102" i="23"/>
  <c r="N102" i="23"/>
  <c r="O102" i="23"/>
  <c r="P102" i="23"/>
  <c r="Q102" i="23"/>
  <c r="R102" i="23"/>
  <c r="S102" i="23"/>
  <c r="T102" i="23"/>
  <c r="U102" i="23"/>
  <c r="V102" i="23"/>
  <c r="W102" i="23"/>
  <c r="X102" i="23"/>
  <c r="Y102" i="23"/>
  <c r="Z102" i="23"/>
  <c r="AA102" i="23"/>
  <c r="AB102" i="23"/>
  <c r="AC102" i="23"/>
  <c r="AD102" i="23"/>
  <c r="AE102" i="23"/>
  <c r="AF102" i="23"/>
  <c r="AG102" i="23"/>
  <c r="AH102" i="23"/>
  <c r="D103" i="23"/>
  <c r="F103" i="23"/>
  <c r="G103" i="23"/>
  <c r="L103" i="23"/>
  <c r="M103" i="23"/>
  <c r="N103" i="23"/>
  <c r="O103" i="23"/>
  <c r="P103" i="23"/>
  <c r="Q103" i="23"/>
  <c r="R103" i="23"/>
  <c r="S103" i="23"/>
  <c r="T103" i="23"/>
  <c r="U103" i="23"/>
  <c r="V103" i="23"/>
  <c r="W103" i="23"/>
  <c r="X103" i="23"/>
  <c r="Y103" i="23"/>
  <c r="Z103" i="23"/>
  <c r="AA103" i="23"/>
  <c r="AB103" i="23"/>
  <c r="AC103" i="23"/>
  <c r="AD103" i="23"/>
  <c r="AE103" i="23"/>
  <c r="AF103" i="23"/>
  <c r="AG103" i="23"/>
  <c r="AH103" i="23"/>
  <c r="AI73" i="23" l="1"/>
  <c r="AI102" i="23"/>
  <c r="AI101" i="23"/>
  <c r="AI100" i="23"/>
  <c r="BU27" i="13" l="1"/>
  <c r="F93" i="19"/>
  <c r="FA34" i="24" l="1"/>
  <c r="ES34" i="24"/>
  <c r="EU34" i="24" s="1"/>
  <c r="EW34" i="24" s="1"/>
  <c r="FB34" i="24" s="1"/>
  <c r="EP34" i="24"/>
  <c r="EO34" i="24"/>
  <c r="EG34" i="24"/>
  <c r="EI34" i="24" s="1"/>
  <c r="EK34" i="24" s="1"/>
  <c r="ED34" i="24"/>
  <c r="EC34" i="24"/>
  <c r="DU34" i="24"/>
  <c r="DW34" i="24" s="1"/>
  <c r="DY34" i="24" s="1"/>
  <c r="DR34" i="24"/>
  <c r="DQ34" i="24"/>
  <c r="DI34" i="24"/>
  <c r="DK34" i="24" s="1"/>
  <c r="DM34" i="24" s="1"/>
  <c r="DF34" i="24"/>
  <c r="DE34" i="24"/>
  <c r="CW34" i="24"/>
  <c r="CY34" i="24" s="1"/>
  <c r="DA34" i="24" s="1"/>
  <c r="CT34" i="24"/>
  <c r="CS34" i="24"/>
  <c r="CK34" i="24"/>
  <c r="CM34" i="24" s="1"/>
  <c r="CO34" i="24" s="1"/>
  <c r="CG34" i="24"/>
  <c r="BY34" i="24"/>
  <c r="BW34" i="24"/>
  <c r="BP34" i="24"/>
  <c r="BN34" i="24"/>
  <c r="BK34" i="24"/>
  <c r="BQ34" i="24" s="1"/>
  <c r="AY34" i="24"/>
  <c r="BA34" i="24" s="1"/>
  <c r="BC34" i="24" s="1"/>
  <c r="AU34" i="24"/>
  <c r="AK34" i="24"/>
  <c r="AB34" i="24"/>
  <c r="Y34" i="24"/>
  <c r="M34" i="24"/>
  <c r="O34" i="24" s="1"/>
  <c r="Q34" i="24" s="1"/>
  <c r="F34" i="24"/>
  <c r="H34" i="24" s="1"/>
  <c r="J34" i="24" s="1"/>
  <c r="FA33" i="24"/>
  <c r="ES33" i="24"/>
  <c r="EU33" i="24" s="1"/>
  <c r="EW33" i="24" s="1"/>
  <c r="FB33" i="24" s="1"/>
  <c r="EP33" i="24"/>
  <c r="EO33" i="24"/>
  <c r="EG33" i="24"/>
  <c r="EI33" i="24" s="1"/>
  <c r="EK33" i="24" s="1"/>
  <c r="ED33" i="24"/>
  <c r="EC33" i="24"/>
  <c r="DU33" i="24"/>
  <c r="DW33" i="24" s="1"/>
  <c r="DY33" i="24" s="1"/>
  <c r="DR33" i="24"/>
  <c r="DQ33" i="24"/>
  <c r="DI33" i="24"/>
  <c r="DK33" i="24" s="1"/>
  <c r="DM33" i="24" s="1"/>
  <c r="DF33" i="24"/>
  <c r="DE33" i="24"/>
  <c r="CW33" i="24"/>
  <c r="CY33" i="24" s="1"/>
  <c r="DA33" i="24" s="1"/>
  <c r="CT33" i="24"/>
  <c r="CS33" i="24"/>
  <c r="CK33" i="24"/>
  <c r="CM33" i="24" s="1"/>
  <c r="CO33" i="24" s="1"/>
  <c r="CG33" i="24"/>
  <c r="BY33" i="24"/>
  <c r="BW33" i="24"/>
  <c r="BP33" i="24"/>
  <c r="BN33" i="24"/>
  <c r="BK33" i="24"/>
  <c r="AY33" i="24"/>
  <c r="BA33" i="24" s="1"/>
  <c r="BC33" i="24" s="1"/>
  <c r="AU33" i="24"/>
  <c r="AK33" i="24"/>
  <c r="AB33" i="24"/>
  <c r="Y33" i="24"/>
  <c r="M33" i="24"/>
  <c r="O33" i="24" s="1"/>
  <c r="Q33" i="24" s="1"/>
  <c r="F33" i="24"/>
  <c r="H33" i="24" s="1"/>
  <c r="J33" i="24" s="1"/>
  <c r="FA32" i="24"/>
  <c r="ES32" i="24"/>
  <c r="EU32" i="24" s="1"/>
  <c r="EW32" i="24" s="1"/>
  <c r="FB32" i="24" s="1"/>
  <c r="EP32" i="24"/>
  <c r="EO32" i="24"/>
  <c r="EG32" i="24"/>
  <c r="EI32" i="24" s="1"/>
  <c r="EK32" i="24" s="1"/>
  <c r="ED32" i="24"/>
  <c r="EC32" i="24"/>
  <c r="DU32" i="24"/>
  <c r="DW32" i="24" s="1"/>
  <c r="DY32" i="24" s="1"/>
  <c r="DR32" i="24"/>
  <c r="DQ32" i="24"/>
  <c r="DI32" i="24"/>
  <c r="DK32" i="24" s="1"/>
  <c r="DM32" i="24" s="1"/>
  <c r="DF32" i="24"/>
  <c r="DE32" i="24"/>
  <c r="CW32" i="24"/>
  <c r="CY32" i="24" s="1"/>
  <c r="DA32" i="24" s="1"/>
  <c r="CT32" i="24"/>
  <c r="CS32" i="24"/>
  <c r="CK32" i="24"/>
  <c r="CM32" i="24" s="1"/>
  <c r="CO32" i="24" s="1"/>
  <c r="CG32" i="24"/>
  <c r="BY32" i="24"/>
  <c r="BW32" i="24"/>
  <c r="BP32" i="24"/>
  <c r="BN32" i="24"/>
  <c r="BK32" i="24"/>
  <c r="AY32" i="24"/>
  <c r="BA32" i="24" s="1"/>
  <c r="BC32" i="24" s="1"/>
  <c r="BS32" i="24" s="1"/>
  <c r="AU32" i="24"/>
  <c r="AK32" i="24"/>
  <c r="AB32" i="24"/>
  <c r="Y32" i="24"/>
  <c r="M32" i="24"/>
  <c r="O32" i="24" s="1"/>
  <c r="Q32" i="24" s="1"/>
  <c r="F32" i="24"/>
  <c r="H32" i="24" s="1"/>
  <c r="J32" i="24" s="1"/>
  <c r="FA31" i="24"/>
  <c r="ES31" i="24"/>
  <c r="EU31" i="24" s="1"/>
  <c r="EW31" i="24" s="1"/>
  <c r="FB31" i="24" s="1"/>
  <c r="EP31" i="24"/>
  <c r="EO31" i="24"/>
  <c r="EG31" i="24"/>
  <c r="EI31" i="24" s="1"/>
  <c r="EK31" i="24" s="1"/>
  <c r="ED31" i="24"/>
  <c r="EC31" i="24"/>
  <c r="DW31" i="24"/>
  <c r="DY31" i="24" s="1"/>
  <c r="DU31" i="24"/>
  <c r="DR31" i="24"/>
  <c r="DQ31" i="24"/>
  <c r="DI31" i="24"/>
  <c r="DK31" i="24" s="1"/>
  <c r="DM31" i="24" s="1"/>
  <c r="DF31" i="24"/>
  <c r="DE31" i="24"/>
  <c r="CW31" i="24"/>
  <c r="CY31" i="24" s="1"/>
  <c r="DA31" i="24" s="1"/>
  <c r="CT31" i="24"/>
  <c r="CS31" i="24"/>
  <c r="CK31" i="24"/>
  <c r="CM31" i="24" s="1"/>
  <c r="CO31" i="24" s="1"/>
  <c r="CG31" i="24"/>
  <c r="BY31" i="24"/>
  <c r="BW31" i="24"/>
  <c r="BP31" i="24"/>
  <c r="BN31" i="24"/>
  <c r="BK31" i="24"/>
  <c r="AY31" i="24"/>
  <c r="BA31" i="24" s="1"/>
  <c r="BC31" i="24" s="1"/>
  <c r="AU31" i="24"/>
  <c r="AK31" i="24"/>
  <c r="AB31" i="24"/>
  <c r="Y31" i="24"/>
  <c r="M31" i="24"/>
  <c r="O31" i="24" s="1"/>
  <c r="Q31" i="24" s="1"/>
  <c r="F31" i="24"/>
  <c r="H31" i="24" s="1"/>
  <c r="J31" i="24" s="1"/>
  <c r="FA30" i="24"/>
  <c r="ES30" i="24"/>
  <c r="EU30" i="24" s="1"/>
  <c r="EW30" i="24" s="1"/>
  <c r="FB30" i="24" s="1"/>
  <c r="EP30" i="24"/>
  <c r="EO30" i="24"/>
  <c r="EG30" i="24"/>
  <c r="EI30" i="24" s="1"/>
  <c r="EK30" i="24" s="1"/>
  <c r="ED30" i="24"/>
  <c r="EC30" i="24"/>
  <c r="DU30" i="24"/>
  <c r="DW30" i="24" s="1"/>
  <c r="DY30" i="24" s="1"/>
  <c r="DR30" i="24"/>
  <c r="DQ30" i="24"/>
  <c r="DI30" i="24"/>
  <c r="DK30" i="24" s="1"/>
  <c r="DM30" i="24" s="1"/>
  <c r="DF30" i="24"/>
  <c r="DE30" i="24"/>
  <c r="CW30" i="24"/>
  <c r="CY30" i="24" s="1"/>
  <c r="DA30" i="24" s="1"/>
  <c r="CT30" i="24"/>
  <c r="CS30" i="24"/>
  <c r="CK30" i="24"/>
  <c r="CM30" i="24" s="1"/>
  <c r="CO30" i="24" s="1"/>
  <c r="CG30" i="24"/>
  <c r="BY30" i="24"/>
  <c r="BW30" i="24"/>
  <c r="BP30" i="24"/>
  <c r="BN30" i="24"/>
  <c r="BK30" i="24"/>
  <c r="AY30" i="24"/>
  <c r="BA30" i="24" s="1"/>
  <c r="BC30" i="24" s="1"/>
  <c r="AU30" i="24"/>
  <c r="AK30" i="24"/>
  <c r="AB30" i="24"/>
  <c r="Y30" i="24"/>
  <c r="M30" i="24"/>
  <c r="O30" i="24" s="1"/>
  <c r="Q30" i="24" s="1"/>
  <c r="AQ30" i="24" s="1"/>
  <c r="F30" i="24"/>
  <c r="H30" i="24" s="1"/>
  <c r="J30" i="24" s="1"/>
  <c r="FA29" i="24"/>
  <c r="ES29" i="24"/>
  <c r="EU29" i="24" s="1"/>
  <c r="EW29" i="24" s="1"/>
  <c r="FB29" i="24" s="1"/>
  <c r="EP29" i="24"/>
  <c r="EO29" i="24"/>
  <c r="EG29" i="24"/>
  <c r="EI29" i="24" s="1"/>
  <c r="EK29" i="24" s="1"/>
  <c r="ED29" i="24"/>
  <c r="EC29" i="24"/>
  <c r="DW29" i="24"/>
  <c r="DY29" i="24" s="1"/>
  <c r="DU29" i="24"/>
  <c r="DR29" i="24"/>
  <c r="DQ29" i="24"/>
  <c r="DI29" i="24"/>
  <c r="DK29" i="24" s="1"/>
  <c r="DM29" i="24" s="1"/>
  <c r="DF29" i="24"/>
  <c r="DE29" i="24"/>
  <c r="CW29" i="24"/>
  <c r="CY29" i="24" s="1"/>
  <c r="DA29" i="24" s="1"/>
  <c r="CT29" i="24"/>
  <c r="CS29" i="24"/>
  <c r="CK29" i="24"/>
  <c r="CM29" i="24" s="1"/>
  <c r="CO29" i="24" s="1"/>
  <c r="CG29" i="24"/>
  <c r="BY29" i="24"/>
  <c r="BW29" i="24"/>
  <c r="BP29" i="24"/>
  <c r="BN29" i="24"/>
  <c r="BK29" i="24"/>
  <c r="AY29" i="24"/>
  <c r="BA29" i="24" s="1"/>
  <c r="BC29" i="24" s="1"/>
  <c r="BO29" i="24" s="1"/>
  <c r="AU29" i="24"/>
  <c r="AK29" i="24"/>
  <c r="AB29" i="24"/>
  <c r="Y29" i="24"/>
  <c r="AS29" i="24" s="1"/>
  <c r="M29" i="24"/>
  <c r="O29" i="24" s="1"/>
  <c r="Q29" i="24" s="1"/>
  <c r="AC29" i="24" s="1"/>
  <c r="F29" i="24"/>
  <c r="H29" i="24" s="1"/>
  <c r="J29" i="24" s="1"/>
  <c r="FA28" i="24"/>
  <c r="ES28" i="24"/>
  <c r="EU28" i="24" s="1"/>
  <c r="EW28" i="24" s="1"/>
  <c r="FB28" i="24" s="1"/>
  <c r="EP28" i="24"/>
  <c r="EO28" i="24"/>
  <c r="EG28" i="24"/>
  <c r="EI28" i="24" s="1"/>
  <c r="EK28" i="24" s="1"/>
  <c r="ED28" i="24"/>
  <c r="EC28" i="24"/>
  <c r="DU28" i="24"/>
  <c r="DW28" i="24" s="1"/>
  <c r="DY28" i="24" s="1"/>
  <c r="DR28" i="24"/>
  <c r="DQ28" i="24"/>
  <c r="DI28" i="24"/>
  <c r="DK28" i="24" s="1"/>
  <c r="DM28" i="24" s="1"/>
  <c r="DF28" i="24"/>
  <c r="DE28" i="24"/>
  <c r="CW28" i="24"/>
  <c r="CY28" i="24" s="1"/>
  <c r="DA28" i="24" s="1"/>
  <c r="CT28" i="24"/>
  <c r="CS28" i="24"/>
  <c r="CK28" i="24"/>
  <c r="CM28" i="24" s="1"/>
  <c r="CO28" i="24" s="1"/>
  <c r="CG28" i="24"/>
  <c r="BY28" i="24"/>
  <c r="BW28" i="24"/>
  <c r="BP28" i="24"/>
  <c r="BN28" i="24"/>
  <c r="BK28" i="24"/>
  <c r="AY28" i="24"/>
  <c r="BA28" i="24" s="1"/>
  <c r="BC28" i="24" s="1"/>
  <c r="AU28" i="24"/>
  <c r="AK28" i="24"/>
  <c r="AB28" i="24"/>
  <c r="Y28" i="24"/>
  <c r="M28" i="24"/>
  <c r="O28" i="24" s="1"/>
  <c r="Q28" i="24" s="1"/>
  <c r="F28" i="24"/>
  <c r="H28" i="24" s="1"/>
  <c r="J28" i="24" s="1"/>
  <c r="FA27" i="24"/>
  <c r="ES27" i="24"/>
  <c r="EU27" i="24" s="1"/>
  <c r="EW27" i="24" s="1"/>
  <c r="FB27" i="24" s="1"/>
  <c r="EP27" i="24"/>
  <c r="EO27" i="24"/>
  <c r="EG27" i="24"/>
  <c r="EI27" i="24" s="1"/>
  <c r="EK27" i="24" s="1"/>
  <c r="ED27" i="24"/>
  <c r="EC27" i="24"/>
  <c r="DU27" i="24"/>
  <c r="DW27" i="24" s="1"/>
  <c r="DY27" i="24" s="1"/>
  <c r="DR27" i="24"/>
  <c r="DQ27" i="24"/>
  <c r="DI27" i="24"/>
  <c r="DK27" i="24" s="1"/>
  <c r="DM27" i="24" s="1"/>
  <c r="DF27" i="24"/>
  <c r="DE27" i="24"/>
  <c r="CW27" i="24"/>
  <c r="CY27" i="24" s="1"/>
  <c r="DA27" i="24" s="1"/>
  <c r="CT27" i="24"/>
  <c r="CS27" i="24"/>
  <c r="CK27" i="24"/>
  <c r="CM27" i="24" s="1"/>
  <c r="CO27" i="24" s="1"/>
  <c r="CG27" i="24"/>
  <c r="BY27" i="24"/>
  <c r="BW27" i="24"/>
  <c r="BP27" i="24"/>
  <c r="BN27" i="24"/>
  <c r="BK27" i="24"/>
  <c r="AY27" i="24"/>
  <c r="BA27" i="24" s="1"/>
  <c r="BC27" i="24" s="1"/>
  <c r="AU27" i="24"/>
  <c r="AK27" i="24"/>
  <c r="AB27" i="24"/>
  <c r="Y27" i="24"/>
  <c r="M27" i="24"/>
  <c r="O27" i="24" s="1"/>
  <c r="Q27" i="24" s="1"/>
  <c r="F27" i="24"/>
  <c r="H27" i="24" s="1"/>
  <c r="J27" i="24" s="1"/>
  <c r="FA26" i="24"/>
  <c r="ES26" i="24"/>
  <c r="EU26" i="24" s="1"/>
  <c r="EW26" i="24" s="1"/>
  <c r="FB26" i="24" s="1"/>
  <c r="EP26" i="24"/>
  <c r="EO26" i="24"/>
  <c r="EG26" i="24"/>
  <c r="EI26" i="24" s="1"/>
  <c r="EK26" i="24" s="1"/>
  <c r="ED26" i="24"/>
  <c r="EC26" i="24"/>
  <c r="DU26" i="24"/>
  <c r="DW26" i="24" s="1"/>
  <c r="DY26" i="24" s="1"/>
  <c r="DR26" i="24"/>
  <c r="DQ26" i="24"/>
  <c r="DI26" i="24"/>
  <c r="DK26" i="24" s="1"/>
  <c r="DM26" i="24" s="1"/>
  <c r="DF26" i="24"/>
  <c r="DE26" i="24"/>
  <c r="CW26" i="24"/>
  <c r="CY26" i="24" s="1"/>
  <c r="DA26" i="24" s="1"/>
  <c r="CT26" i="24"/>
  <c r="CS26" i="24"/>
  <c r="CK26" i="24"/>
  <c r="CM26" i="24" s="1"/>
  <c r="CO26" i="24" s="1"/>
  <c r="CG26" i="24"/>
  <c r="BY26" i="24"/>
  <c r="BW26" i="24"/>
  <c r="BP26" i="24"/>
  <c r="BN26" i="24"/>
  <c r="BK26" i="24"/>
  <c r="AY26" i="24"/>
  <c r="BA26" i="24" s="1"/>
  <c r="BC26" i="24" s="1"/>
  <c r="AU26" i="24"/>
  <c r="AK26" i="24"/>
  <c r="AB26" i="24"/>
  <c r="Y26" i="24"/>
  <c r="M26" i="24"/>
  <c r="O26" i="24" s="1"/>
  <c r="Q26" i="24" s="1"/>
  <c r="AN26" i="24" s="1"/>
  <c r="F26" i="24"/>
  <c r="H26" i="24" s="1"/>
  <c r="J26" i="24" s="1"/>
  <c r="FA25" i="24"/>
  <c r="ES25" i="24"/>
  <c r="EU25" i="24" s="1"/>
  <c r="EW25" i="24" s="1"/>
  <c r="FB25" i="24" s="1"/>
  <c r="EP25" i="24"/>
  <c r="EO25" i="24"/>
  <c r="EG25" i="24"/>
  <c r="EI25" i="24" s="1"/>
  <c r="EK25" i="24" s="1"/>
  <c r="ED25" i="24"/>
  <c r="EC25" i="24"/>
  <c r="DW25" i="24"/>
  <c r="DY25" i="24" s="1"/>
  <c r="DU25" i="24"/>
  <c r="DR25" i="24"/>
  <c r="DQ25" i="24"/>
  <c r="DI25" i="24"/>
  <c r="DK25" i="24" s="1"/>
  <c r="DM25" i="24" s="1"/>
  <c r="DF25" i="24"/>
  <c r="DE25" i="24"/>
  <c r="CW25" i="24"/>
  <c r="CY25" i="24" s="1"/>
  <c r="DA25" i="24" s="1"/>
  <c r="CT25" i="24"/>
  <c r="CS25" i="24"/>
  <c r="CK25" i="24"/>
  <c r="CM25" i="24" s="1"/>
  <c r="CO25" i="24" s="1"/>
  <c r="CG25" i="24"/>
  <c r="BY25" i="24"/>
  <c r="BW25" i="24"/>
  <c r="BP25" i="24"/>
  <c r="BN25" i="24"/>
  <c r="BK25" i="24"/>
  <c r="AY25" i="24"/>
  <c r="BA25" i="24" s="1"/>
  <c r="BC25" i="24" s="1"/>
  <c r="AU25" i="24"/>
  <c r="AK25" i="24"/>
  <c r="AB25" i="24"/>
  <c r="Y25" i="24"/>
  <c r="M25" i="24"/>
  <c r="O25" i="24" s="1"/>
  <c r="Q25" i="24" s="1"/>
  <c r="F25" i="24"/>
  <c r="H25" i="24" s="1"/>
  <c r="J25" i="24" s="1"/>
  <c r="FA24" i="24"/>
  <c r="ES24" i="24"/>
  <c r="EU24" i="24" s="1"/>
  <c r="EW24" i="24" s="1"/>
  <c r="FB24" i="24" s="1"/>
  <c r="EP24" i="24"/>
  <c r="EO24" i="24"/>
  <c r="EG24" i="24"/>
  <c r="EI24" i="24" s="1"/>
  <c r="EK24" i="24" s="1"/>
  <c r="ED24" i="24"/>
  <c r="EC24" i="24"/>
  <c r="DU24" i="24"/>
  <c r="DW24" i="24" s="1"/>
  <c r="DY24" i="24" s="1"/>
  <c r="DR24" i="24"/>
  <c r="DQ24" i="24"/>
  <c r="DI24" i="24"/>
  <c r="DK24" i="24" s="1"/>
  <c r="DM24" i="24" s="1"/>
  <c r="DF24" i="24"/>
  <c r="DE24" i="24"/>
  <c r="CW24" i="24"/>
  <c r="CY24" i="24" s="1"/>
  <c r="DA24" i="24" s="1"/>
  <c r="CT24" i="24"/>
  <c r="CS24" i="24"/>
  <c r="CK24" i="24"/>
  <c r="CM24" i="24" s="1"/>
  <c r="CO24" i="24" s="1"/>
  <c r="CG24" i="24"/>
  <c r="BY24" i="24"/>
  <c r="BW24" i="24"/>
  <c r="BP24" i="24"/>
  <c r="BN24" i="24"/>
  <c r="BK24" i="24"/>
  <c r="AY24" i="24"/>
  <c r="BA24" i="24" s="1"/>
  <c r="BC24" i="24" s="1"/>
  <c r="BS24" i="24" s="1"/>
  <c r="AU24" i="24"/>
  <c r="AK24" i="24"/>
  <c r="AB24" i="24"/>
  <c r="Y24" i="24"/>
  <c r="M24" i="24"/>
  <c r="O24" i="24" s="1"/>
  <c r="Q24" i="24" s="1"/>
  <c r="AN24" i="24" s="1"/>
  <c r="F24" i="24"/>
  <c r="H24" i="24" s="1"/>
  <c r="J24" i="24" s="1"/>
  <c r="FA23" i="24"/>
  <c r="ES23" i="24"/>
  <c r="EU23" i="24" s="1"/>
  <c r="EW23" i="24" s="1"/>
  <c r="FB23" i="24" s="1"/>
  <c r="EP23" i="24"/>
  <c r="EO23" i="24"/>
  <c r="EG23" i="24"/>
  <c r="EI23" i="24" s="1"/>
  <c r="EK23" i="24" s="1"/>
  <c r="ED23" i="24"/>
  <c r="EC23" i="24"/>
  <c r="DW23" i="24"/>
  <c r="DY23" i="24" s="1"/>
  <c r="DU23" i="24"/>
  <c r="DR23" i="24"/>
  <c r="DQ23" i="24"/>
  <c r="DI23" i="24"/>
  <c r="DK23" i="24" s="1"/>
  <c r="DM23" i="24" s="1"/>
  <c r="DF23" i="24"/>
  <c r="DE23" i="24"/>
  <c r="CW23" i="24"/>
  <c r="CY23" i="24" s="1"/>
  <c r="DA23" i="24" s="1"/>
  <c r="CT23" i="24"/>
  <c r="CS23" i="24"/>
  <c r="CK23" i="24"/>
  <c r="CM23" i="24" s="1"/>
  <c r="CO23" i="24" s="1"/>
  <c r="CG23" i="24"/>
  <c r="BY23" i="24"/>
  <c r="BW23" i="24"/>
  <c r="BP23" i="24"/>
  <c r="BN23" i="24"/>
  <c r="BK23" i="24"/>
  <c r="AY23" i="24"/>
  <c r="BA23" i="24" s="1"/>
  <c r="BC23" i="24" s="1"/>
  <c r="AU23" i="24"/>
  <c r="AK23" i="24"/>
  <c r="AB23" i="24"/>
  <c r="Y23" i="24"/>
  <c r="M23" i="24"/>
  <c r="O23" i="24" s="1"/>
  <c r="Q23" i="24" s="1"/>
  <c r="F23" i="24"/>
  <c r="H23" i="24" s="1"/>
  <c r="J23" i="24" s="1"/>
  <c r="FA22" i="24"/>
  <c r="ES22" i="24"/>
  <c r="EU22" i="24" s="1"/>
  <c r="EW22" i="24" s="1"/>
  <c r="FB22" i="24" s="1"/>
  <c r="EP22" i="24"/>
  <c r="EO22" i="24"/>
  <c r="EG22" i="24"/>
  <c r="EI22" i="24" s="1"/>
  <c r="EK22" i="24" s="1"/>
  <c r="ED22" i="24"/>
  <c r="EC22" i="24"/>
  <c r="DU22" i="24"/>
  <c r="DW22" i="24" s="1"/>
  <c r="DY22" i="24" s="1"/>
  <c r="DR22" i="24"/>
  <c r="DQ22" i="24"/>
  <c r="DI22" i="24"/>
  <c r="DK22" i="24" s="1"/>
  <c r="DM22" i="24" s="1"/>
  <c r="DF22" i="24"/>
  <c r="DE22" i="24"/>
  <c r="CW22" i="24"/>
  <c r="CY22" i="24" s="1"/>
  <c r="DA22" i="24" s="1"/>
  <c r="CT22" i="24"/>
  <c r="CS22" i="24"/>
  <c r="CK22" i="24"/>
  <c r="CM22" i="24" s="1"/>
  <c r="CO22" i="24" s="1"/>
  <c r="CG22" i="24"/>
  <c r="BY22" i="24"/>
  <c r="BW22" i="24"/>
  <c r="BP22" i="24"/>
  <c r="BN22" i="24"/>
  <c r="BK22" i="24"/>
  <c r="AY22" i="24"/>
  <c r="BA22" i="24" s="1"/>
  <c r="BC22" i="24" s="1"/>
  <c r="AU22" i="24"/>
  <c r="AK22" i="24"/>
  <c r="AB22" i="24"/>
  <c r="Y22" i="24"/>
  <c r="M22" i="24"/>
  <c r="O22" i="24" s="1"/>
  <c r="Q22" i="24" s="1"/>
  <c r="AQ22" i="24" s="1"/>
  <c r="F22" i="24"/>
  <c r="H22" i="24" s="1"/>
  <c r="J22" i="24" s="1"/>
  <c r="FA21" i="24"/>
  <c r="ES21" i="24"/>
  <c r="EU21" i="24" s="1"/>
  <c r="EW21" i="24" s="1"/>
  <c r="FB21" i="24" s="1"/>
  <c r="EP21" i="24"/>
  <c r="EO21" i="24"/>
  <c r="EG21" i="24"/>
  <c r="EI21" i="24" s="1"/>
  <c r="EK21" i="24" s="1"/>
  <c r="ED21" i="24"/>
  <c r="EC21" i="24"/>
  <c r="DU21" i="24"/>
  <c r="DW21" i="24" s="1"/>
  <c r="DY21" i="24" s="1"/>
  <c r="DR21" i="24"/>
  <c r="DQ21" i="24"/>
  <c r="DI21" i="24"/>
  <c r="DK21" i="24" s="1"/>
  <c r="DM21" i="24" s="1"/>
  <c r="DF21" i="24"/>
  <c r="DE21" i="24"/>
  <c r="CW21" i="24"/>
  <c r="CY21" i="24" s="1"/>
  <c r="DA21" i="24" s="1"/>
  <c r="CT21" i="24"/>
  <c r="CS21" i="24"/>
  <c r="CK21" i="24"/>
  <c r="CM21" i="24" s="1"/>
  <c r="CO21" i="24" s="1"/>
  <c r="CG21" i="24"/>
  <c r="BY21" i="24"/>
  <c r="BW21" i="24"/>
  <c r="BP21" i="24"/>
  <c r="BN21" i="24"/>
  <c r="BK21" i="24"/>
  <c r="AY21" i="24"/>
  <c r="BA21" i="24" s="1"/>
  <c r="BC21" i="24" s="1"/>
  <c r="BZ21" i="24" s="1"/>
  <c r="AU21" i="24"/>
  <c r="AK21" i="24"/>
  <c r="AB21" i="24"/>
  <c r="Y21" i="24"/>
  <c r="M21" i="24"/>
  <c r="O21" i="24" s="1"/>
  <c r="Q21" i="24" s="1"/>
  <c r="F21" i="24"/>
  <c r="H21" i="24" s="1"/>
  <c r="J21" i="24" s="1"/>
  <c r="FA20" i="24"/>
  <c r="ES20" i="24"/>
  <c r="EU20" i="24" s="1"/>
  <c r="EW20" i="24" s="1"/>
  <c r="FB20" i="24" s="1"/>
  <c r="EP20" i="24"/>
  <c r="EO20" i="24"/>
  <c r="EG20" i="24"/>
  <c r="EI20" i="24" s="1"/>
  <c r="EK20" i="24" s="1"/>
  <c r="ED20" i="24"/>
  <c r="EC20" i="24"/>
  <c r="DU20" i="24"/>
  <c r="DW20" i="24" s="1"/>
  <c r="DY20" i="24" s="1"/>
  <c r="DR20" i="24"/>
  <c r="DQ20" i="24"/>
  <c r="DI20" i="24"/>
  <c r="DK20" i="24" s="1"/>
  <c r="DM20" i="24" s="1"/>
  <c r="DF20" i="24"/>
  <c r="DE20" i="24"/>
  <c r="CW20" i="24"/>
  <c r="CY20" i="24" s="1"/>
  <c r="DA20" i="24" s="1"/>
  <c r="CT20" i="24"/>
  <c r="CS20" i="24"/>
  <c r="CK20" i="24"/>
  <c r="CM20" i="24" s="1"/>
  <c r="CO20" i="24" s="1"/>
  <c r="CG20" i="24"/>
  <c r="BY20" i="24"/>
  <c r="BW20" i="24"/>
  <c r="BP20" i="24"/>
  <c r="BN20" i="24"/>
  <c r="BK20" i="24"/>
  <c r="AY20" i="24"/>
  <c r="BA20" i="24" s="1"/>
  <c r="BC20" i="24" s="1"/>
  <c r="AU20" i="24"/>
  <c r="AK20" i="24"/>
  <c r="AB20" i="24"/>
  <c r="Y20" i="24"/>
  <c r="M20" i="24"/>
  <c r="O20" i="24" s="1"/>
  <c r="Q20" i="24" s="1"/>
  <c r="F20" i="24"/>
  <c r="H20" i="24" s="1"/>
  <c r="J20" i="24" s="1"/>
  <c r="FA19" i="24"/>
  <c r="ES19" i="24"/>
  <c r="EU19" i="24" s="1"/>
  <c r="EW19" i="24" s="1"/>
  <c r="FB19" i="24" s="1"/>
  <c r="EP19" i="24"/>
  <c r="EO19" i="24"/>
  <c r="EG19" i="24"/>
  <c r="EI19" i="24" s="1"/>
  <c r="EK19" i="24" s="1"/>
  <c r="ED19" i="24"/>
  <c r="EC19" i="24"/>
  <c r="DU19" i="24"/>
  <c r="DW19" i="24" s="1"/>
  <c r="DY19" i="24" s="1"/>
  <c r="DR19" i="24"/>
  <c r="DQ19" i="24"/>
  <c r="DI19" i="24"/>
  <c r="DK19" i="24" s="1"/>
  <c r="DM19" i="24" s="1"/>
  <c r="DF19" i="24"/>
  <c r="DE19" i="24"/>
  <c r="CW19" i="24"/>
  <c r="CY19" i="24" s="1"/>
  <c r="DA19" i="24" s="1"/>
  <c r="CT19" i="24"/>
  <c r="CS19" i="24"/>
  <c r="CK19" i="24"/>
  <c r="CM19" i="24" s="1"/>
  <c r="CO19" i="24" s="1"/>
  <c r="CG19" i="24"/>
  <c r="BY19" i="24"/>
  <c r="BW19" i="24"/>
  <c r="BP19" i="24"/>
  <c r="BN19" i="24"/>
  <c r="BK19" i="24"/>
  <c r="AY19" i="24"/>
  <c r="BA19" i="24" s="1"/>
  <c r="BC19" i="24" s="1"/>
  <c r="AU19" i="24"/>
  <c r="AK19" i="24"/>
  <c r="AB19" i="24"/>
  <c r="Y19" i="24"/>
  <c r="M19" i="24"/>
  <c r="O19" i="24" s="1"/>
  <c r="Q19" i="24" s="1"/>
  <c r="F19" i="24"/>
  <c r="H19" i="24" s="1"/>
  <c r="J19" i="24" s="1"/>
  <c r="FA18" i="24"/>
  <c r="ES18" i="24"/>
  <c r="EU18" i="24" s="1"/>
  <c r="EW18" i="24" s="1"/>
  <c r="FB18" i="24" s="1"/>
  <c r="EP18" i="24"/>
  <c r="EO18" i="24"/>
  <c r="EG18" i="24"/>
  <c r="EI18" i="24" s="1"/>
  <c r="EK18" i="24" s="1"/>
  <c r="ED18" i="24"/>
  <c r="EC18" i="24"/>
  <c r="DU18" i="24"/>
  <c r="DW18" i="24" s="1"/>
  <c r="DY18" i="24" s="1"/>
  <c r="DR18" i="24"/>
  <c r="DQ18" i="24"/>
  <c r="DI18" i="24"/>
  <c r="DK18" i="24" s="1"/>
  <c r="DM18" i="24" s="1"/>
  <c r="DF18" i="24"/>
  <c r="DE18" i="24"/>
  <c r="CW18" i="24"/>
  <c r="CY18" i="24" s="1"/>
  <c r="DA18" i="24" s="1"/>
  <c r="CT18" i="24"/>
  <c r="CS18" i="24"/>
  <c r="CK18" i="24"/>
  <c r="CM18" i="24" s="1"/>
  <c r="CO18" i="24" s="1"/>
  <c r="CG18" i="24"/>
  <c r="BY18" i="24"/>
  <c r="BW18" i="24"/>
  <c r="BP18" i="24"/>
  <c r="BN18" i="24"/>
  <c r="BK18" i="24"/>
  <c r="AY18" i="24"/>
  <c r="BA18" i="24" s="1"/>
  <c r="BC18" i="24" s="1"/>
  <c r="AU18" i="24"/>
  <c r="AK18" i="24"/>
  <c r="AB18" i="24"/>
  <c r="Y18" i="24"/>
  <c r="M18" i="24"/>
  <c r="O18" i="24" s="1"/>
  <c r="Q18" i="24" s="1"/>
  <c r="F18" i="24"/>
  <c r="H18" i="24" s="1"/>
  <c r="J18" i="24" s="1"/>
  <c r="FA17" i="24"/>
  <c r="ES17" i="24"/>
  <c r="EU17" i="24" s="1"/>
  <c r="EW17" i="24" s="1"/>
  <c r="FB17" i="24" s="1"/>
  <c r="EP17" i="24"/>
  <c r="EO17" i="24"/>
  <c r="EG17" i="24"/>
  <c r="EI17" i="24" s="1"/>
  <c r="EK17" i="24" s="1"/>
  <c r="ED17" i="24"/>
  <c r="EC17" i="24"/>
  <c r="DU17" i="24"/>
  <c r="DW17" i="24" s="1"/>
  <c r="DY17" i="24" s="1"/>
  <c r="DR17" i="24"/>
  <c r="DQ17" i="24"/>
  <c r="DI17" i="24"/>
  <c r="DK17" i="24" s="1"/>
  <c r="DM17" i="24" s="1"/>
  <c r="DF17" i="24"/>
  <c r="DE17" i="24"/>
  <c r="CW17" i="24"/>
  <c r="CY17" i="24" s="1"/>
  <c r="DA17" i="24" s="1"/>
  <c r="CT17" i="24"/>
  <c r="CS17" i="24"/>
  <c r="CK17" i="24"/>
  <c r="CM17" i="24" s="1"/>
  <c r="CO17" i="24" s="1"/>
  <c r="CG17" i="24"/>
  <c r="BY17" i="24"/>
  <c r="BW17" i="24"/>
  <c r="BP17" i="24"/>
  <c r="BN17" i="24"/>
  <c r="BK17" i="24"/>
  <c r="AY17" i="24"/>
  <c r="BA17" i="24" s="1"/>
  <c r="BC17" i="24" s="1"/>
  <c r="BX17" i="24" s="1"/>
  <c r="AU17" i="24"/>
  <c r="AK17" i="24"/>
  <c r="AB17" i="24"/>
  <c r="Y17" i="24"/>
  <c r="M17" i="24"/>
  <c r="O17" i="24" s="1"/>
  <c r="Q17" i="24" s="1"/>
  <c r="F17" i="24"/>
  <c r="H17" i="24" s="1"/>
  <c r="J17" i="24" s="1"/>
  <c r="FA16" i="24"/>
  <c r="ES16" i="24"/>
  <c r="EU16" i="24" s="1"/>
  <c r="EW16" i="24" s="1"/>
  <c r="FB16" i="24" s="1"/>
  <c r="EP16" i="24"/>
  <c r="EO16" i="24"/>
  <c r="EG16" i="24"/>
  <c r="EI16" i="24" s="1"/>
  <c r="EK16" i="24" s="1"/>
  <c r="ED16" i="24"/>
  <c r="EC16" i="24"/>
  <c r="DU16" i="24"/>
  <c r="DW16" i="24" s="1"/>
  <c r="DY16" i="24" s="1"/>
  <c r="DR16" i="24"/>
  <c r="DQ16" i="24"/>
  <c r="DI16" i="24"/>
  <c r="DK16" i="24" s="1"/>
  <c r="DM16" i="24" s="1"/>
  <c r="DF16" i="24"/>
  <c r="DE16" i="24"/>
  <c r="CW16" i="24"/>
  <c r="CY16" i="24" s="1"/>
  <c r="DA16" i="24" s="1"/>
  <c r="CT16" i="24"/>
  <c r="CS16" i="24"/>
  <c r="CK16" i="24"/>
  <c r="CM16" i="24" s="1"/>
  <c r="CO16" i="24" s="1"/>
  <c r="CG16" i="24"/>
  <c r="BY16" i="24"/>
  <c r="BW16" i="24"/>
  <c r="BP16" i="24"/>
  <c r="BN16" i="24"/>
  <c r="BK16" i="24"/>
  <c r="AY16" i="24"/>
  <c r="BA16" i="24" s="1"/>
  <c r="BC16" i="24" s="1"/>
  <c r="CC16" i="24" s="1"/>
  <c r="AU16" i="24"/>
  <c r="AK16" i="24"/>
  <c r="AB16" i="24"/>
  <c r="Y16" i="24"/>
  <c r="M16" i="24"/>
  <c r="O16" i="24" s="1"/>
  <c r="Q16" i="24" s="1"/>
  <c r="AQ16" i="24" s="1"/>
  <c r="F16" i="24"/>
  <c r="H16" i="24" s="1"/>
  <c r="J16" i="24" s="1"/>
  <c r="FA15" i="24"/>
  <c r="EU15" i="24"/>
  <c r="EW15" i="24" s="1"/>
  <c r="FB15" i="24" s="1"/>
  <c r="ES15" i="24"/>
  <c r="EP15" i="24"/>
  <c r="EO15" i="24"/>
  <c r="EG15" i="24"/>
  <c r="EI15" i="24" s="1"/>
  <c r="EK15" i="24" s="1"/>
  <c r="ED15" i="24"/>
  <c r="EC15" i="24"/>
  <c r="DU15" i="24"/>
  <c r="DW15" i="24" s="1"/>
  <c r="DY15" i="24" s="1"/>
  <c r="DR15" i="24"/>
  <c r="DQ15" i="24"/>
  <c r="DI15" i="24"/>
  <c r="DK15" i="24" s="1"/>
  <c r="DM15" i="24" s="1"/>
  <c r="DF15" i="24"/>
  <c r="DE15" i="24"/>
  <c r="CW15" i="24"/>
  <c r="CY15" i="24" s="1"/>
  <c r="DA15" i="24" s="1"/>
  <c r="CT15" i="24"/>
  <c r="CS15" i="24"/>
  <c r="CK15" i="24"/>
  <c r="CM15" i="24" s="1"/>
  <c r="CO15" i="24" s="1"/>
  <c r="CG15" i="24"/>
  <c r="BY15" i="24"/>
  <c r="BW15" i="24"/>
  <c r="BP15" i="24"/>
  <c r="BN15" i="24"/>
  <c r="BK15" i="24"/>
  <c r="AY15" i="24"/>
  <c r="BA15" i="24" s="1"/>
  <c r="BC15" i="24" s="1"/>
  <c r="BX15" i="24" s="1"/>
  <c r="AU15" i="24"/>
  <c r="AK15" i="24"/>
  <c r="AB15" i="24"/>
  <c r="Y15" i="24"/>
  <c r="M15" i="24"/>
  <c r="O15" i="24" s="1"/>
  <c r="Q15" i="24" s="1"/>
  <c r="F15" i="24"/>
  <c r="H15" i="24" s="1"/>
  <c r="J15" i="24" s="1"/>
  <c r="FA14" i="24"/>
  <c r="ES14" i="24"/>
  <c r="EU14" i="24" s="1"/>
  <c r="EW14" i="24" s="1"/>
  <c r="FB14" i="24" s="1"/>
  <c r="EP14" i="24"/>
  <c r="EO14" i="24"/>
  <c r="EG14" i="24"/>
  <c r="EI14" i="24" s="1"/>
  <c r="EK14" i="24" s="1"/>
  <c r="ED14" i="24"/>
  <c r="EC14" i="24"/>
  <c r="DU14" i="24"/>
  <c r="DW14" i="24" s="1"/>
  <c r="DY14" i="24" s="1"/>
  <c r="DR14" i="24"/>
  <c r="DQ14" i="24"/>
  <c r="DI14" i="24"/>
  <c r="DK14" i="24" s="1"/>
  <c r="DM14" i="24" s="1"/>
  <c r="DF14" i="24"/>
  <c r="DE14" i="24"/>
  <c r="CW14" i="24"/>
  <c r="CY14" i="24" s="1"/>
  <c r="DA14" i="24" s="1"/>
  <c r="CT14" i="24"/>
  <c r="CS14" i="24"/>
  <c r="CK14" i="24"/>
  <c r="CM14" i="24" s="1"/>
  <c r="CO14" i="24" s="1"/>
  <c r="CG14" i="24"/>
  <c r="BY14" i="24"/>
  <c r="BW14" i="24"/>
  <c r="BP14" i="24"/>
  <c r="BN14" i="24"/>
  <c r="BK14" i="24"/>
  <c r="AY14" i="24"/>
  <c r="BA14" i="24" s="1"/>
  <c r="BC14" i="24" s="1"/>
  <c r="AU14" i="24"/>
  <c r="AK14" i="24"/>
  <c r="AB14" i="24"/>
  <c r="Y14" i="24"/>
  <c r="M14" i="24"/>
  <c r="O14" i="24" s="1"/>
  <c r="Q14" i="24" s="1"/>
  <c r="F14" i="24"/>
  <c r="H14" i="24" s="1"/>
  <c r="J14" i="24" s="1"/>
  <c r="FA13" i="24"/>
  <c r="ES13" i="24"/>
  <c r="EU13" i="24" s="1"/>
  <c r="EW13" i="24" s="1"/>
  <c r="FB13" i="24" s="1"/>
  <c r="EP13" i="24"/>
  <c r="EO13" i="24"/>
  <c r="EG13" i="24"/>
  <c r="EI13" i="24" s="1"/>
  <c r="EK13" i="24" s="1"/>
  <c r="ED13" i="24"/>
  <c r="EC13" i="24"/>
  <c r="DU13" i="24"/>
  <c r="DW13" i="24" s="1"/>
  <c r="DY13" i="24" s="1"/>
  <c r="DR13" i="24"/>
  <c r="DQ13" i="24"/>
  <c r="DI13" i="24"/>
  <c r="DK13" i="24" s="1"/>
  <c r="DM13" i="24" s="1"/>
  <c r="DF13" i="24"/>
  <c r="DE13" i="24"/>
  <c r="CW13" i="24"/>
  <c r="CY13" i="24" s="1"/>
  <c r="DA13" i="24" s="1"/>
  <c r="CT13" i="24"/>
  <c r="CS13" i="24"/>
  <c r="CK13" i="24"/>
  <c r="CM13" i="24" s="1"/>
  <c r="CO13" i="24" s="1"/>
  <c r="CG13" i="24"/>
  <c r="BY13" i="24"/>
  <c r="BW13" i="24"/>
  <c r="BP13" i="24"/>
  <c r="BN13" i="24"/>
  <c r="BK13" i="24"/>
  <c r="AY13" i="24"/>
  <c r="BA13" i="24" s="1"/>
  <c r="BC13" i="24" s="1"/>
  <c r="AU13" i="24"/>
  <c r="AK13" i="24"/>
  <c r="AB13" i="24"/>
  <c r="Y13" i="24"/>
  <c r="M13" i="24"/>
  <c r="O13" i="24" s="1"/>
  <c r="Q13" i="24" s="1"/>
  <c r="F13" i="24"/>
  <c r="H13" i="24" s="1"/>
  <c r="J13" i="24" s="1"/>
  <c r="FA12" i="24"/>
  <c r="ES12" i="24"/>
  <c r="EU12" i="24" s="1"/>
  <c r="EW12" i="24" s="1"/>
  <c r="FB12" i="24" s="1"/>
  <c r="EP12" i="24"/>
  <c r="EO12" i="24"/>
  <c r="EG12" i="24"/>
  <c r="EI12" i="24" s="1"/>
  <c r="EK12" i="24" s="1"/>
  <c r="ED12" i="24"/>
  <c r="EC12" i="24"/>
  <c r="DU12" i="24"/>
  <c r="DW12" i="24" s="1"/>
  <c r="DY12" i="24" s="1"/>
  <c r="DR12" i="24"/>
  <c r="DQ12" i="24"/>
  <c r="DI12" i="24"/>
  <c r="DK12" i="24" s="1"/>
  <c r="DM12" i="24" s="1"/>
  <c r="DF12" i="24"/>
  <c r="DE12" i="24"/>
  <c r="CW12" i="24"/>
  <c r="CY12" i="24" s="1"/>
  <c r="DA12" i="24" s="1"/>
  <c r="CT12" i="24"/>
  <c r="CS12" i="24"/>
  <c r="CK12" i="24"/>
  <c r="CM12" i="24" s="1"/>
  <c r="CO12" i="24" s="1"/>
  <c r="CG12" i="24"/>
  <c r="BY12" i="24"/>
  <c r="BW12" i="24"/>
  <c r="BP12" i="24"/>
  <c r="BN12" i="24"/>
  <c r="BK12" i="24"/>
  <c r="AY12" i="24"/>
  <c r="BA12" i="24" s="1"/>
  <c r="BC12" i="24" s="1"/>
  <c r="AU12" i="24"/>
  <c r="AK12" i="24"/>
  <c r="AB12" i="24"/>
  <c r="Y12" i="24"/>
  <c r="M12" i="24"/>
  <c r="O12" i="24" s="1"/>
  <c r="Q12" i="24" s="1"/>
  <c r="F12" i="24"/>
  <c r="H12" i="24" s="1"/>
  <c r="J12" i="24" s="1"/>
  <c r="FA11" i="24"/>
  <c r="ES11" i="24"/>
  <c r="EU11" i="24" s="1"/>
  <c r="EW11" i="24" s="1"/>
  <c r="FB11" i="24" s="1"/>
  <c r="EP11" i="24"/>
  <c r="EO11" i="24"/>
  <c r="EG11" i="24"/>
  <c r="EI11" i="24" s="1"/>
  <c r="EK11" i="24" s="1"/>
  <c r="ED11" i="24"/>
  <c r="EC11" i="24"/>
  <c r="DU11" i="24"/>
  <c r="DW11" i="24" s="1"/>
  <c r="DY11" i="24" s="1"/>
  <c r="DR11" i="24"/>
  <c r="DQ11" i="24"/>
  <c r="DI11" i="24"/>
  <c r="DK11" i="24" s="1"/>
  <c r="DM11" i="24" s="1"/>
  <c r="DF11" i="24"/>
  <c r="DE11" i="24"/>
  <c r="CW11" i="24"/>
  <c r="CY11" i="24" s="1"/>
  <c r="DA11" i="24" s="1"/>
  <c r="CT11" i="24"/>
  <c r="CS11" i="24"/>
  <c r="CK11" i="24"/>
  <c r="CM11" i="24" s="1"/>
  <c r="CO11" i="24" s="1"/>
  <c r="CG11" i="24"/>
  <c r="BY11" i="24"/>
  <c r="BW11" i="24"/>
  <c r="BP11" i="24"/>
  <c r="BN11" i="24"/>
  <c r="BK11" i="24"/>
  <c r="AY11" i="24"/>
  <c r="BA11" i="24" s="1"/>
  <c r="BC11" i="24" s="1"/>
  <c r="AU11" i="24"/>
  <c r="AK11" i="24"/>
  <c r="AB11" i="24"/>
  <c r="Y11" i="24"/>
  <c r="M11" i="24"/>
  <c r="O11" i="24" s="1"/>
  <c r="Q11" i="24" s="1"/>
  <c r="F11" i="24"/>
  <c r="H11" i="24" s="1"/>
  <c r="J11" i="24" s="1"/>
  <c r="FA10" i="24"/>
  <c r="ES10" i="24"/>
  <c r="EU10" i="24" s="1"/>
  <c r="EW10" i="24" s="1"/>
  <c r="FB10" i="24" s="1"/>
  <c r="EP10" i="24"/>
  <c r="EO10" i="24"/>
  <c r="EG10" i="24"/>
  <c r="EI10" i="24" s="1"/>
  <c r="EK10" i="24" s="1"/>
  <c r="ED10" i="24"/>
  <c r="EC10" i="24"/>
  <c r="DU10" i="24"/>
  <c r="DW10" i="24" s="1"/>
  <c r="DY10" i="24" s="1"/>
  <c r="DR10" i="24"/>
  <c r="DQ10" i="24"/>
  <c r="DI10" i="24"/>
  <c r="DK10" i="24" s="1"/>
  <c r="DM10" i="24" s="1"/>
  <c r="DF10" i="24"/>
  <c r="DE10" i="24"/>
  <c r="CW10" i="24"/>
  <c r="CY10" i="24" s="1"/>
  <c r="DA10" i="24" s="1"/>
  <c r="CT10" i="24"/>
  <c r="CS10" i="24"/>
  <c r="CK10" i="24"/>
  <c r="CM10" i="24" s="1"/>
  <c r="CO10" i="24" s="1"/>
  <c r="CG10" i="24"/>
  <c r="BY10" i="24"/>
  <c r="BW10" i="24"/>
  <c r="BP10" i="24"/>
  <c r="BN10" i="24"/>
  <c r="BK10" i="24"/>
  <c r="AY10" i="24"/>
  <c r="BA10" i="24" s="1"/>
  <c r="BC10" i="24" s="1"/>
  <c r="AU10" i="24"/>
  <c r="AK10" i="24"/>
  <c r="AB10" i="24"/>
  <c r="Y10" i="24"/>
  <c r="M10" i="24"/>
  <c r="O10" i="24" s="1"/>
  <c r="Q10" i="24" s="1"/>
  <c r="AL10" i="24" s="1"/>
  <c r="F10" i="24"/>
  <c r="H10" i="24" s="1"/>
  <c r="J10" i="24" s="1"/>
  <c r="FA9" i="24"/>
  <c r="ES9" i="24"/>
  <c r="EU9" i="24" s="1"/>
  <c r="EW9" i="24" s="1"/>
  <c r="FB9" i="24" s="1"/>
  <c r="EP9" i="24"/>
  <c r="EO9" i="24"/>
  <c r="EG9" i="24"/>
  <c r="EI9" i="24" s="1"/>
  <c r="EK9" i="24" s="1"/>
  <c r="ED9" i="24"/>
  <c r="EC9" i="24"/>
  <c r="DU9" i="24"/>
  <c r="DW9" i="24" s="1"/>
  <c r="DY9" i="24" s="1"/>
  <c r="DR9" i="24"/>
  <c r="DQ9" i="24"/>
  <c r="DI9" i="24"/>
  <c r="DK9" i="24" s="1"/>
  <c r="DM9" i="24" s="1"/>
  <c r="DF9" i="24"/>
  <c r="DE9" i="24"/>
  <c r="CW9" i="24"/>
  <c r="CY9" i="24" s="1"/>
  <c r="DA9" i="24" s="1"/>
  <c r="CT9" i="24"/>
  <c r="CS9" i="24"/>
  <c r="CK9" i="24"/>
  <c r="CM9" i="24" s="1"/>
  <c r="CO9" i="24" s="1"/>
  <c r="CG9" i="24"/>
  <c r="BY9" i="24"/>
  <c r="BW9" i="24"/>
  <c r="BP9" i="24"/>
  <c r="BN9" i="24"/>
  <c r="BK9" i="24"/>
  <c r="AY9" i="24"/>
  <c r="BA9" i="24" s="1"/>
  <c r="BC9" i="24" s="1"/>
  <c r="BZ9" i="24" s="1"/>
  <c r="AU9" i="24"/>
  <c r="AK9" i="24"/>
  <c r="AB9" i="24"/>
  <c r="Y9" i="24"/>
  <c r="M9" i="24"/>
  <c r="O9" i="24" s="1"/>
  <c r="Q9" i="24" s="1"/>
  <c r="F9" i="24"/>
  <c r="H9" i="24" s="1"/>
  <c r="J9" i="24" s="1"/>
  <c r="FA8" i="24"/>
  <c r="ES8" i="24"/>
  <c r="EU8" i="24" s="1"/>
  <c r="EW8" i="24" s="1"/>
  <c r="FB8" i="24" s="1"/>
  <c r="EP8" i="24"/>
  <c r="EO8" i="24"/>
  <c r="EG8" i="24"/>
  <c r="EI8" i="24" s="1"/>
  <c r="EK8" i="24" s="1"/>
  <c r="ED8" i="24"/>
  <c r="EC8" i="24"/>
  <c r="DU8" i="24"/>
  <c r="DW8" i="24" s="1"/>
  <c r="DY8" i="24" s="1"/>
  <c r="DR8" i="24"/>
  <c r="DQ8" i="24"/>
  <c r="DI8" i="24"/>
  <c r="DK8" i="24" s="1"/>
  <c r="DM8" i="24" s="1"/>
  <c r="DF8" i="24"/>
  <c r="DE8" i="24"/>
  <c r="CW8" i="24"/>
  <c r="CY8" i="24" s="1"/>
  <c r="DA8" i="24" s="1"/>
  <c r="CT8" i="24"/>
  <c r="CS8" i="24"/>
  <c r="CM8" i="24"/>
  <c r="CO8" i="24" s="1"/>
  <c r="CK8" i="24"/>
  <c r="CG8" i="24"/>
  <c r="BY8" i="24"/>
  <c r="BW8" i="24"/>
  <c r="BP8" i="24"/>
  <c r="BN8" i="24"/>
  <c r="BK8" i="24"/>
  <c r="AY8" i="24"/>
  <c r="BA8" i="24" s="1"/>
  <c r="BC8" i="24" s="1"/>
  <c r="AU8" i="24"/>
  <c r="AK8" i="24"/>
  <c r="AB8" i="24"/>
  <c r="Y8" i="24"/>
  <c r="M8" i="24"/>
  <c r="O8" i="24" s="1"/>
  <c r="Q8" i="24" s="1"/>
  <c r="F8" i="24"/>
  <c r="H8" i="24" s="1"/>
  <c r="J8" i="24" s="1"/>
  <c r="FA7" i="24"/>
  <c r="ES7" i="24"/>
  <c r="EU7" i="24" s="1"/>
  <c r="EW7" i="24" s="1"/>
  <c r="FB7" i="24" s="1"/>
  <c r="EP7" i="24"/>
  <c r="EO7" i="24"/>
  <c r="EG7" i="24"/>
  <c r="EI7" i="24" s="1"/>
  <c r="EK7" i="24" s="1"/>
  <c r="ED7" i="24"/>
  <c r="EC7" i="24"/>
  <c r="DU7" i="24"/>
  <c r="DW7" i="24" s="1"/>
  <c r="DY7" i="24" s="1"/>
  <c r="DR7" i="24"/>
  <c r="DQ7" i="24"/>
  <c r="DI7" i="24"/>
  <c r="DK7" i="24" s="1"/>
  <c r="DM7" i="24" s="1"/>
  <c r="DF7" i="24"/>
  <c r="DE7" i="24"/>
  <c r="CW7" i="24"/>
  <c r="CY7" i="24" s="1"/>
  <c r="DA7" i="24" s="1"/>
  <c r="CT7" i="24"/>
  <c r="CS7" i="24"/>
  <c r="CK7" i="24"/>
  <c r="CM7" i="24" s="1"/>
  <c r="CO7" i="24" s="1"/>
  <c r="CG7" i="24"/>
  <c r="BY7" i="24"/>
  <c r="BW7" i="24"/>
  <c r="BP7" i="24"/>
  <c r="BN7" i="24"/>
  <c r="BK7" i="24"/>
  <c r="AY7" i="24"/>
  <c r="BA7" i="24" s="1"/>
  <c r="BC7" i="24" s="1"/>
  <c r="AU7" i="24"/>
  <c r="AK7" i="24"/>
  <c r="AB7" i="24"/>
  <c r="Y7" i="24"/>
  <c r="M7" i="24"/>
  <c r="O7" i="24" s="1"/>
  <c r="Q7" i="24" s="1"/>
  <c r="F7" i="24"/>
  <c r="H7" i="24" s="1"/>
  <c r="J7" i="24" s="1"/>
  <c r="FA6" i="24"/>
  <c r="ES6" i="24"/>
  <c r="EU6" i="24" s="1"/>
  <c r="EW6" i="24" s="1"/>
  <c r="FB6" i="24" s="1"/>
  <c r="EP6" i="24"/>
  <c r="EO6" i="24"/>
  <c r="EG6" i="24"/>
  <c r="EI6" i="24" s="1"/>
  <c r="EK6" i="24" s="1"/>
  <c r="ED6" i="24"/>
  <c r="EC6" i="24"/>
  <c r="DU6" i="24"/>
  <c r="DW6" i="24" s="1"/>
  <c r="DY6" i="24" s="1"/>
  <c r="DR6" i="24"/>
  <c r="DQ6" i="24"/>
  <c r="DI6" i="24"/>
  <c r="DK6" i="24" s="1"/>
  <c r="DM6" i="24" s="1"/>
  <c r="DF6" i="24"/>
  <c r="DE6" i="24"/>
  <c r="CW6" i="24"/>
  <c r="CY6" i="24" s="1"/>
  <c r="DA6" i="24" s="1"/>
  <c r="CT6" i="24"/>
  <c r="CS6" i="24"/>
  <c r="CK6" i="24"/>
  <c r="CM6" i="24" s="1"/>
  <c r="CO6" i="24" s="1"/>
  <c r="CG6" i="24"/>
  <c r="BY6" i="24"/>
  <c r="BW6" i="24"/>
  <c r="BP6" i="24"/>
  <c r="BN6" i="24"/>
  <c r="BK6" i="24"/>
  <c r="AY6" i="24"/>
  <c r="BA6" i="24" s="1"/>
  <c r="BC6" i="24" s="1"/>
  <c r="AU6" i="24"/>
  <c r="AK6" i="24"/>
  <c r="AB6" i="24"/>
  <c r="Y6" i="24"/>
  <c r="M6" i="24"/>
  <c r="O6" i="24" s="1"/>
  <c r="Q6" i="24" s="1"/>
  <c r="AG6" i="24" s="1"/>
  <c r="F6" i="24"/>
  <c r="H6" i="24" s="1"/>
  <c r="J6" i="24" s="1"/>
  <c r="FA5" i="24"/>
  <c r="ES5" i="24"/>
  <c r="EU5" i="24" s="1"/>
  <c r="EW5" i="24" s="1"/>
  <c r="FB5" i="24" s="1"/>
  <c r="EP5" i="24"/>
  <c r="EO5" i="24"/>
  <c r="EG5" i="24"/>
  <c r="EI5" i="24" s="1"/>
  <c r="EK5" i="24" s="1"/>
  <c r="ED5" i="24"/>
  <c r="EC5" i="24"/>
  <c r="DU5" i="24"/>
  <c r="DW5" i="24" s="1"/>
  <c r="DY5" i="24" s="1"/>
  <c r="DR5" i="24"/>
  <c r="DQ5" i="24"/>
  <c r="DI5" i="24"/>
  <c r="DK5" i="24" s="1"/>
  <c r="DM5" i="24" s="1"/>
  <c r="DF5" i="24"/>
  <c r="DE5" i="24"/>
  <c r="CW5" i="24"/>
  <c r="CY5" i="24" s="1"/>
  <c r="DA5" i="24" s="1"/>
  <c r="CT5" i="24"/>
  <c r="CS5" i="24"/>
  <c r="CK5" i="24"/>
  <c r="CM5" i="24" s="1"/>
  <c r="CO5" i="24" s="1"/>
  <c r="CG5" i="24"/>
  <c r="BY5" i="24"/>
  <c r="BW5" i="24"/>
  <c r="BP5" i="24"/>
  <c r="BN5" i="24"/>
  <c r="BK5" i="24"/>
  <c r="AY5" i="24"/>
  <c r="BA5" i="24" s="1"/>
  <c r="BC5" i="24" s="1"/>
  <c r="AU5" i="24"/>
  <c r="AK5" i="24"/>
  <c r="AB5" i="24"/>
  <c r="Y5" i="24"/>
  <c r="M5" i="24"/>
  <c r="O5" i="24" s="1"/>
  <c r="Q5" i="24" s="1"/>
  <c r="F5" i="24"/>
  <c r="H5" i="24" s="1"/>
  <c r="J5" i="24" s="1"/>
  <c r="EU4" i="24"/>
  <c r="EW4" i="24" s="1"/>
  <c r="EI4" i="24"/>
  <c r="EK4" i="24" s="1"/>
  <c r="EP4" i="24" s="1"/>
  <c r="ED4" i="24"/>
  <c r="DW4" i="24"/>
  <c r="DY4" i="24" s="1"/>
  <c r="DR4" i="24"/>
  <c r="DK4" i="24"/>
  <c r="DM4" i="24" s="1"/>
  <c r="DF4" i="24"/>
  <c r="CY4" i="24"/>
  <c r="DA4" i="24" s="1"/>
  <c r="CT4" i="24"/>
  <c r="CM4" i="24"/>
  <c r="CO4" i="24" s="1"/>
  <c r="CG4" i="24"/>
  <c r="CF4" i="24"/>
  <c r="BY4" i="24"/>
  <c r="BW4" i="24"/>
  <c r="BP4" i="24"/>
  <c r="BN4" i="24"/>
  <c r="BK4" i="24"/>
  <c r="BA4" i="24"/>
  <c r="BC4" i="24" s="1"/>
  <c r="AU4" i="24"/>
  <c r="AT4" i="24"/>
  <c r="AK4" i="24"/>
  <c r="AB4" i="24"/>
  <c r="Y4" i="24"/>
  <c r="O4" i="24"/>
  <c r="Q4" i="24" s="1"/>
  <c r="H4" i="24"/>
  <c r="J4" i="24" s="1"/>
  <c r="FA34" i="15"/>
  <c r="ES34" i="15"/>
  <c r="EU34" i="15" s="1"/>
  <c r="EW34" i="15" s="1"/>
  <c r="FB34" i="15" s="1"/>
  <c r="EP34" i="15"/>
  <c r="EO34" i="15"/>
  <c r="EG34" i="15"/>
  <c r="EI34" i="15" s="1"/>
  <c r="EK34" i="15" s="1"/>
  <c r="ED34" i="15"/>
  <c r="EC34" i="15"/>
  <c r="DU34" i="15"/>
  <c r="DW34" i="15" s="1"/>
  <c r="DY34" i="15" s="1"/>
  <c r="DR34" i="15"/>
  <c r="DQ34" i="15"/>
  <c r="DI34" i="15"/>
  <c r="DK34" i="15" s="1"/>
  <c r="DM34" i="15" s="1"/>
  <c r="DF34" i="15"/>
  <c r="DE34" i="15"/>
  <c r="CW34" i="15"/>
  <c r="CY34" i="15" s="1"/>
  <c r="DA34" i="15" s="1"/>
  <c r="CT34" i="15"/>
  <c r="CS34" i="15"/>
  <c r="CK34" i="15"/>
  <c r="CM34" i="15" s="1"/>
  <c r="CO34" i="15" s="1"/>
  <c r="CG34" i="15"/>
  <c r="BY34" i="15"/>
  <c r="BW34" i="15"/>
  <c r="BP34" i="15"/>
  <c r="BN34" i="15"/>
  <c r="BK34" i="15"/>
  <c r="AY34" i="15"/>
  <c r="BA34" i="15" s="1"/>
  <c r="BC34" i="15" s="1"/>
  <c r="BX34" i="15" s="1"/>
  <c r="AU34" i="15"/>
  <c r="AK34" i="15"/>
  <c r="AB34" i="15"/>
  <c r="Y34" i="15"/>
  <c r="M34" i="15"/>
  <c r="O34" i="15" s="1"/>
  <c r="Q34" i="15" s="1"/>
  <c r="F34" i="15"/>
  <c r="H34" i="15" s="1"/>
  <c r="J34" i="15" s="1"/>
  <c r="FA33" i="15"/>
  <c r="ES33" i="15"/>
  <c r="EU33" i="15" s="1"/>
  <c r="EW33" i="15" s="1"/>
  <c r="FB33" i="15" s="1"/>
  <c r="EP33" i="15"/>
  <c r="EO33" i="15"/>
  <c r="EG33" i="15"/>
  <c r="EI33" i="15" s="1"/>
  <c r="EK33" i="15" s="1"/>
  <c r="ED33" i="15"/>
  <c r="EC33" i="15"/>
  <c r="DU33" i="15"/>
  <c r="DW33" i="15" s="1"/>
  <c r="DY33" i="15" s="1"/>
  <c r="DR33" i="15"/>
  <c r="DQ33" i="15"/>
  <c r="DI33" i="15"/>
  <c r="DK33" i="15" s="1"/>
  <c r="DM33" i="15" s="1"/>
  <c r="DF33" i="15"/>
  <c r="DE33" i="15"/>
  <c r="CW33" i="15"/>
  <c r="CY33" i="15" s="1"/>
  <c r="DA33" i="15" s="1"/>
  <c r="CT33" i="15"/>
  <c r="CS33" i="15"/>
  <c r="CK33" i="15"/>
  <c r="CM33" i="15" s="1"/>
  <c r="CO33" i="15" s="1"/>
  <c r="CG33" i="15"/>
  <c r="BY33" i="15"/>
  <c r="BW33" i="15"/>
  <c r="BP33" i="15"/>
  <c r="BN33" i="15"/>
  <c r="BK33" i="15"/>
  <c r="AY33" i="15"/>
  <c r="BA33" i="15" s="1"/>
  <c r="BC33" i="15" s="1"/>
  <c r="BZ33" i="15" s="1"/>
  <c r="AU33" i="15"/>
  <c r="AK33" i="15"/>
  <c r="AB33" i="15"/>
  <c r="Y33" i="15"/>
  <c r="M33" i="15"/>
  <c r="O33" i="15" s="1"/>
  <c r="Q33" i="15" s="1"/>
  <c r="AN33" i="15" s="1"/>
  <c r="F33" i="15"/>
  <c r="H33" i="15" s="1"/>
  <c r="J33" i="15" s="1"/>
  <c r="FA32" i="15"/>
  <c r="ES32" i="15"/>
  <c r="EU32" i="15" s="1"/>
  <c r="EW32" i="15" s="1"/>
  <c r="FB32" i="15" s="1"/>
  <c r="EP32" i="15"/>
  <c r="EO32" i="15"/>
  <c r="EG32" i="15"/>
  <c r="EI32" i="15" s="1"/>
  <c r="EK32" i="15" s="1"/>
  <c r="ED32" i="15"/>
  <c r="EC32" i="15"/>
  <c r="DU32" i="15"/>
  <c r="DW32" i="15" s="1"/>
  <c r="DY32" i="15" s="1"/>
  <c r="DR32" i="15"/>
  <c r="DQ32" i="15"/>
  <c r="DI32" i="15"/>
  <c r="DK32" i="15" s="1"/>
  <c r="DM32" i="15" s="1"/>
  <c r="DF32" i="15"/>
  <c r="DE32" i="15"/>
  <c r="CW32" i="15"/>
  <c r="CY32" i="15" s="1"/>
  <c r="DA32" i="15" s="1"/>
  <c r="CT32" i="15"/>
  <c r="CS32" i="15"/>
  <c r="CK32" i="15"/>
  <c r="CM32" i="15" s="1"/>
  <c r="CO32" i="15" s="1"/>
  <c r="CG32" i="15"/>
  <c r="BY32" i="15"/>
  <c r="BW32" i="15"/>
  <c r="BP32" i="15"/>
  <c r="BN32" i="15"/>
  <c r="BK32" i="15"/>
  <c r="AY32" i="15"/>
  <c r="BA32" i="15" s="1"/>
  <c r="BC32" i="15" s="1"/>
  <c r="AU32" i="15"/>
  <c r="AK32" i="15"/>
  <c r="AB32" i="15"/>
  <c r="Y32" i="15"/>
  <c r="M32" i="15"/>
  <c r="O32" i="15" s="1"/>
  <c r="Q32" i="15" s="1"/>
  <c r="F32" i="15"/>
  <c r="H32" i="15" s="1"/>
  <c r="J32" i="15" s="1"/>
  <c r="FA31" i="15"/>
  <c r="ES31" i="15"/>
  <c r="EU31" i="15" s="1"/>
  <c r="EW31" i="15" s="1"/>
  <c r="FB31" i="15" s="1"/>
  <c r="EP31" i="15"/>
  <c r="EO31" i="15"/>
  <c r="EG31" i="15"/>
  <c r="EI31" i="15" s="1"/>
  <c r="EK31" i="15" s="1"/>
  <c r="ED31" i="15"/>
  <c r="EC31" i="15"/>
  <c r="DU31" i="15"/>
  <c r="DW31" i="15" s="1"/>
  <c r="DY31" i="15" s="1"/>
  <c r="DR31" i="15"/>
  <c r="DQ31" i="15"/>
  <c r="DI31" i="15"/>
  <c r="DK31" i="15" s="1"/>
  <c r="DM31" i="15" s="1"/>
  <c r="DF31" i="15"/>
  <c r="DE31" i="15"/>
  <c r="CW31" i="15"/>
  <c r="CY31" i="15" s="1"/>
  <c r="DA31" i="15" s="1"/>
  <c r="CT31" i="15"/>
  <c r="CS31" i="15"/>
  <c r="CK31" i="15"/>
  <c r="CM31" i="15" s="1"/>
  <c r="CO31" i="15" s="1"/>
  <c r="CG31" i="15"/>
  <c r="BY31" i="15"/>
  <c r="BW31" i="15"/>
  <c r="BP31" i="15"/>
  <c r="BN31" i="15"/>
  <c r="BK31" i="15"/>
  <c r="AY31" i="15"/>
  <c r="BA31" i="15" s="1"/>
  <c r="BC31" i="15" s="1"/>
  <c r="BX31" i="15" s="1"/>
  <c r="AU31" i="15"/>
  <c r="AK31" i="15"/>
  <c r="AB31" i="15"/>
  <c r="Y31" i="15"/>
  <c r="M31" i="15"/>
  <c r="O31" i="15" s="1"/>
  <c r="Q31" i="15" s="1"/>
  <c r="F31" i="15"/>
  <c r="H31" i="15" s="1"/>
  <c r="J31" i="15" s="1"/>
  <c r="FA30" i="15"/>
  <c r="ES30" i="15"/>
  <c r="EU30" i="15" s="1"/>
  <c r="EW30" i="15" s="1"/>
  <c r="FB30" i="15" s="1"/>
  <c r="EP30" i="15"/>
  <c r="EO30" i="15"/>
  <c r="EG30" i="15"/>
  <c r="EI30" i="15" s="1"/>
  <c r="EK30" i="15" s="1"/>
  <c r="ED30" i="15"/>
  <c r="EC30" i="15"/>
  <c r="DU30" i="15"/>
  <c r="DW30" i="15" s="1"/>
  <c r="DY30" i="15" s="1"/>
  <c r="DR30" i="15"/>
  <c r="DQ30" i="15"/>
  <c r="DI30" i="15"/>
  <c r="DK30" i="15" s="1"/>
  <c r="DM30" i="15" s="1"/>
  <c r="DF30" i="15"/>
  <c r="DE30" i="15"/>
  <c r="CW30" i="15"/>
  <c r="CY30" i="15" s="1"/>
  <c r="DA30" i="15" s="1"/>
  <c r="CT30" i="15"/>
  <c r="CS30" i="15"/>
  <c r="CK30" i="15"/>
  <c r="CM30" i="15" s="1"/>
  <c r="CO30" i="15" s="1"/>
  <c r="CG30" i="15"/>
  <c r="BY30" i="15"/>
  <c r="BW30" i="15"/>
  <c r="BP30" i="15"/>
  <c r="BN30" i="15"/>
  <c r="BK30" i="15"/>
  <c r="AY30" i="15"/>
  <c r="BA30" i="15" s="1"/>
  <c r="BC30" i="15" s="1"/>
  <c r="AU30" i="15"/>
  <c r="AK30" i="15"/>
  <c r="AB30" i="15"/>
  <c r="Y30" i="15"/>
  <c r="M30" i="15"/>
  <c r="O30" i="15" s="1"/>
  <c r="Q30" i="15" s="1"/>
  <c r="AQ30" i="15" s="1"/>
  <c r="F30" i="15"/>
  <c r="H30" i="15" s="1"/>
  <c r="J30" i="15" s="1"/>
  <c r="FA29" i="15"/>
  <c r="ES29" i="15"/>
  <c r="EU29" i="15" s="1"/>
  <c r="EW29" i="15" s="1"/>
  <c r="FB29" i="15" s="1"/>
  <c r="EP29" i="15"/>
  <c r="EO29" i="15"/>
  <c r="EG29" i="15"/>
  <c r="EI29" i="15" s="1"/>
  <c r="EK29" i="15" s="1"/>
  <c r="ED29" i="15"/>
  <c r="EC29" i="15"/>
  <c r="DU29" i="15"/>
  <c r="DW29" i="15" s="1"/>
  <c r="DY29" i="15" s="1"/>
  <c r="DR29" i="15"/>
  <c r="DQ29" i="15"/>
  <c r="DI29" i="15"/>
  <c r="DK29" i="15" s="1"/>
  <c r="DM29" i="15" s="1"/>
  <c r="DF29" i="15"/>
  <c r="DE29" i="15"/>
  <c r="CW29" i="15"/>
  <c r="CY29" i="15" s="1"/>
  <c r="DA29" i="15" s="1"/>
  <c r="CT29" i="15"/>
  <c r="CS29" i="15"/>
  <c r="CK29" i="15"/>
  <c r="CM29" i="15" s="1"/>
  <c r="CO29" i="15" s="1"/>
  <c r="CG29" i="15"/>
  <c r="BY29" i="15"/>
  <c r="BW29" i="15"/>
  <c r="BP29" i="15"/>
  <c r="BN29" i="15"/>
  <c r="BK29" i="15"/>
  <c r="AY29" i="15"/>
  <c r="BA29" i="15" s="1"/>
  <c r="BC29" i="15" s="1"/>
  <c r="AU29" i="15"/>
  <c r="AK29" i="15"/>
  <c r="AB29" i="15"/>
  <c r="Y29" i="15"/>
  <c r="M29" i="15"/>
  <c r="O29" i="15" s="1"/>
  <c r="Q29" i="15" s="1"/>
  <c r="AN29" i="15" s="1"/>
  <c r="F29" i="15"/>
  <c r="H29" i="15" s="1"/>
  <c r="J29" i="15" s="1"/>
  <c r="FA28" i="15"/>
  <c r="ES28" i="15"/>
  <c r="EU28" i="15" s="1"/>
  <c r="EW28" i="15" s="1"/>
  <c r="FB28" i="15" s="1"/>
  <c r="EP28" i="15"/>
  <c r="EO28" i="15"/>
  <c r="EG28" i="15"/>
  <c r="EI28" i="15" s="1"/>
  <c r="EK28" i="15" s="1"/>
  <c r="ED28" i="15"/>
  <c r="EC28" i="15"/>
  <c r="DU28" i="15"/>
  <c r="DW28" i="15" s="1"/>
  <c r="DY28" i="15" s="1"/>
  <c r="DR28" i="15"/>
  <c r="DQ28" i="15"/>
  <c r="DI28" i="15"/>
  <c r="DK28" i="15" s="1"/>
  <c r="DM28" i="15" s="1"/>
  <c r="DF28" i="15"/>
  <c r="DE28" i="15"/>
  <c r="CW28" i="15"/>
  <c r="CY28" i="15" s="1"/>
  <c r="DA28" i="15" s="1"/>
  <c r="CT28" i="15"/>
  <c r="CS28" i="15"/>
  <c r="CK28" i="15"/>
  <c r="CM28" i="15" s="1"/>
  <c r="CO28" i="15" s="1"/>
  <c r="CG28" i="15"/>
  <c r="BY28" i="15"/>
  <c r="BW28" i="15"/>
  <c r="BP28" i="15"/>
  <c r="BN28" i="15"/>
  <c r="BK28" i="15"/>
  <c r="AY28" i="15"/>
  <c r="BA28" i="15" s="1"/>
  <c r="BC28" i="15" s="1"/>
  <c r="AU28" i="15"/>
  <c r="AK28" i="15"/>
  <c r="AB28" i="15"/>
  <c r="Y28" i="15"/>
  <c r="M28" i="15"/>
  <c r="O28" i="15" s="1"/>
  <c r="Q28" i="15" s="1"/>
  <c r="AC28" i="15" s="1"/>
  <c r="F28" i="15"/>
  <c r="H28" i="15" s="1"/>
  <c r="J28" i="15" s="1"/>
  <c r="FA27" i="15"/>
  <c r="ES27" i="15"/>
  <c r="EU27" i="15" s="1"/>
  <c r="EW27" i="15" s="1"/>
  <c r="FB27" i="15" s="1"/>
  <c r="EP27" i="15"/>
  <c r="EO27" i="15"/>
  <c r="EG27" i="15"/>
  <c r="EI27" i="15" s="1"/>
  <c r="EK27" i="15" s="1"/>
  <c r="ED27" i="15"/>
  <c r="EC27" i="15"/>
  <c r="DU27" i="15"/>
  <c r="DW27" i="15" s="1"/>
  <c r="DY27" i="15" s="1"/>
  <c r="DR27" i="15"/>
  <c r="DQ27" i="15"/>
  <c r="DI27" i="15"/>
  <c r="DK27" i="15" s="1"/>
  <c r="DM27" i="15" s="1"/>
  <c r="DF27" i="15"/>
  <c r="DE27" i="15"/>
  <c r="CW27" i="15"/>
  <c r="CY27" i="15" s="1"/>
  <c r="DA27" i="15" s="1"/>
  <c r="CT27" i="15"/>
  <c r="CS27" i="15"/>
  <c r="CK27" i="15"/>
  <c r="CM27" i="15" s="1"/>
  <c r="CO27" i="15" s="1"/>
  <c r="CG27" i="15"/>
  <c r="BY27" i="15"/>
  <c r="BW27" i="15"/>
  <c r="BP27" i="15"/>
  <c r="BN27" i="15"/>
  <c r="BK27" i="15"/>
  <c r="AY27" i="15"/>
  <c r="BA27" i="15" s="1"/>
  <c r="BC27" i="15" s="1"/>
  <c r="AU27" i="15"/>
  <c r="AK27" i="15"/>
  <c r="AB27" i="15"/>
  <c r="Y27" i="15"/>
  <c r="M27" i="15"/>
  <c r="O27" i="15" s="1"/>
  <c r="Q27" i="15" s="1"/>
  <c r="AL27" i="15" s="1"/>
  <c r="F27" i="15"/>
  <c r="H27" i="15" s="1"/>
  <c r="J27" i="15" s="1"/>
  <c r="FA26" i="15"/>
  <c r="ES26" i="15"/>
  <c r="EU26" i="15" s="1"/>
  <c r="EW26" i="15" s="1"/>
  <c r="FB26" i="15" s="1"/>
  <c r="EP26" i="15"/>
  <c r="EO26" i="15"/>
  <c r="EG26" i="15"/>
  <c r="EI26" i="15" s="1"/>
  <c r="EK26" i="15" s="1"/>
  <c r="ED26" i="15"/>
  <c r="EC26" i="15"/>
  <c r="DU26" i="15"/>
  <c r="DW26" i="15" s="1"/>
  <c r="DY26" i="15" s="1"/>
  <c r="DR26" i="15"/>
  <c r="DQ26" i="15"/>
  <c r="DI26" i="15"/>
  <c r="DK26" i="15" s="1"/>
  <c r="DM26" i="15" s="1"/>
  <c r="DF26" i="15"/>
  <c r="DE26" i="15"/>
  <c r="CW26" i="15"/>
  <c r="CY26" i="15" s="1"/>
  <c r="DA26" i="15" s="1"/>
  <c r="CT26" i="15"/>
  <c r="CS26" i="15"/>
  <c r="CK26" i="15"/>
  <c r="CM26" i="15" s="1"/>
  <c r="CO26" i="15" s="1"/>
  <c r="CG26" i="15"/>
  <c r="BY26" i="15"/>
  <c r="BW26" i="15"/>
  <c r="BP26" i="15"/>
  <c r="BN26" i="15"/>
  <c r="BK26" i="15"/>
  <c r="AY26" i="15"/>
  <c r="BA26" i="15" s="1"/>
  <c r="BC26" i="15" s="1"/>
  <c r="AU26" i="15"/>
  <c r="AK26" i="15"/>
  <c r="AB26" i="15"/>
  <c r="Y26" i="15"/>
  <c r="M26" i="15"/>
  <c r="O26" i="15" s="1"/>
  <c r="Q26" i="15" s="1"/>
  <c r="F26" i="15"/>
  <c r="H26" i="15" s="1"/>
  <c r="J26" i="15" s="1"/>
  <c r="FA25" i="15"/>
  <c r="ES25" i="15"/>
  <c r="EU25" i="15" s="1"/>
  <c r="EW25" i="15" s="1"/>
  <c r="FB25" i="15" s="1"/>
  <c r="EP25" i="15"/>
  <c r="EO25" i="15"/>
  <c r="EG25" i="15"/>
  <c r="EI25" i="15" s="1"/>
  <c r="EK25" i="15" s="1"/>
  <c r="ED25" i="15"/>
  <c r="EC25" i="15"/>
  <c r="DU25" i="15"/>
  <c r="DW25" i="15" s="1"/>
  <c r="DY25" i="15" s="1"/>
  <c r="DR25" i="15"/>
  <c r="DQ25" i="15"/>
  <c r="DI25" i="15"/>
  <c r="DK25" i="15" s="1"/>
  <c r="DM25" i="15" s="1"/>
  <c r="DF25" i="15"/>
  <c r="DE25" i="15"/>
  <c r="CW25" i="15"/>
  <c r="CY25" i="15" s="1"/>
  <c r="DA25" i="15" s="1"/>
  <c r="CT25" i="15"/>
  <c r="CS25" i="15"/>
  <c r="CK25" i="15"/>
  <c r="CM25" i="15" s="1"/>
  <c r="CO25" i="15" s="1"/>
  <c r="CG25" i="15"/>
  <c r="BY25" i="15"/>
  <c r="BW25" i="15"/>
  <c r="BP25" i="15"/>
  <c r="BN25" i="15"/>
  <c r="BK25" i="15"/>
  <c r="AY25" i="15"/>
  <c r="BA25" i="15" s="1"/>
  <c r="BC25" i="15" s="1"/>
  <c r="CC25" i="15" s="1"/>
  <c r="AU25" i="15"/>
  <c r="AK25" i="15"/>
  <c r="AB25" i="15"/>
  <c r="Y25" i="15"/>
  <c r="M25" i="15"/>
  <c r="O25" i="15" s="1"/>
  <c r="Q25" i="15" s="1"/>
  <c r="F25" i="15"/>
  <c r="H25" i="15" s="1"/>
  <c r="J25" i="15" s="1"/>
  <c r="FA24" i="15"/>
  <c r="ES24" i="15"/>
  <c r="EU24" i="15" s="1"/>
  <c r="EW24" i="15" s="1"/>
  <c r="FB24" i="15" s="1"/>
  <c r="EP24" i="15"/>
  <c r="EO24" i="15"/>
  <c r="EG24" i="15"/>
  <c r="EI24" i="15" s="1"/>
  <c r="EK24" i="15" s="1"/>
  <c r="ED24" i="15"/>
  <c r="EC24" i="15"/>
  <c r="DU24" i="15"/>
  <c r="DW24" i="15" s="1"/>
  <c r="DY24" i="15" s="1"/>
  <c r="DR24" i="15"/>
  <c r="DQ24" i="15"/>
  <c r="DI24" i="15"/>
  <c r="DK24" i="15" s="1"/>
  <c r="DM24" i="15" s="1"/>
  <c r="DF24" i="15"/>
  <c r="DE24" i="15"/>
  <c r="CW24" i="15"/>
  <c r="CY24" i="15" s="1"/>
  <c r="DA24" i="15" s="1"/>
  <c r="CT24" i="15"/>
  <c r="CS24" i="15"/>
  <c r="CK24" i="15"/>
  <c r="CM24" i="15" s="1"/>
  <c r="CO24" i="15" s="1"/>
  <c r="CG24" i="15"/>
  <c r="BY24" i="15"/>
  <c r="BW24" i="15"/>
  <c r="BP24" i="15"/>
  <c r="BN24" i="15"/>
  <c r="BK24" i="15"/>
  <c r="AY24" i="15"/>
  <c r="BA24" i="15" s="1"/>
  <c r="BC24" i="15" s="1"/>
  <c r="BS24" i="15" s="1"/>
  <c r="AU24" i="15"/>
  <c r="AK24" i="15"/>
  <c r="AB24" i="15"/>
  <c r="Y24" i="15"/>
  <c r="M24" i="15"/>
  <c r="O24" i="15" s="1"/>
  <c r="Q24" i="15" s="1"/>
  <c r="AG24" i="15" s="1"/>
  <c r="F24" i="15"/>
  <c r="H24" i="15" s="1"/>
  <c r="J24" i="15" s="1"/>
  <c r="FA23" i="15"/>
  <c r="EU23" i="15"/>
  <c r="EW23" i="15" s="1"/>
  <c r="FB23" i="15" s="1"/>
  <c r="ES23" i="15"/>
  <c r="EP23" i="15"/>
  <c r="EO23" i="15"/>
  <c r="EG23" i="15"/>
  <c r="EI23" i="15" s="1"/>
  <c r="EK23" i="15" s="1"/>
  <c r="ED23" i="15"/>
  <c r="EC23" i="15"/>
  <c r="DU23" i="15"/>
  <c r="DW23" i="15" s="1"/>
  <c r="DY23" i="15" s="1"/>
  <c r="DR23" i="15"/>
  <c r="DQ23" i="15"/>
  <c r="DI23" i="15"/>
  <c r="DK23" i="15" s="1"/>
  <c r="DM23" i="15" s="1"/>
  <c r="DF23" i="15"/>
  <c r="DE23" i="15"/>
  <c r="CW23" i="15"/>
  <c r="CY23" i="15" s="1"/>
  <c r="DA23" i="15" s="1"/>
  <c r="CT23" i="15"/>
  <c r="CS23" i="15"/>
  <c r="CK23" i="15"/>
  <c r="CM23" i="15" s="1"/>
  <c r="CO23" i="15" s="1"/>
  <c r="CG23" i="15"/>
  <c r="BY23" i="15"/>
  <c r="BW23" i="15"/>
  <c r="BP23" i="15"/>
  <c r="BN23" i="15"/>
  <c r="BK23" i="15"/>
  <c r="AY23" i="15"/>
  <c r="BA23" i="15" s="1"/>
  <c r="BC23" i="15" s="1"/>
  <c r="AU23" i="15"/>
  <c r="AK23" i="15"/>
  <c r="AB23" i="15"/>
  <c r="Y23" i="15"/>
  <c r="M23" i="15"/>
  <c r="O23" i="15" s="1"/>
  <c r="Q23" i="15" s="1"/>
  <c r="F23" i="15"/>
  <c r="H23" i="15" s="1"/>
  <c r="J23" i="15" s="1"/>
  <c r="FA22" i="15"/>
  <c r="ES22" i="15"/>
  <c r="EU22" i="15" s="1"/>
  <c r="EW22" i="15" s="1"/>
  <c r="FB22" i="15" s="1"/>
  <c r="EP22" i="15"/>
  <c r="EO22" i="15"/>
  <c r="EG22" i="15"/>
  <c r="EI22" i="15" s="1"/>
  <c r="EK22" i="15" s="1"/>
  <c r="ED22" i="15"/>
  <c r="EC22" i="15"/>
  <c r="DW22" i="15"/>
  <c r="DY22" i="15" s="1"/>
  <c r="DU22" i="15"/>
  <c r="DR22" i="15"/>
  <c r="DQ22" i="15"/>
  <c r="DI22" i="15"/>
  <c r="DK22" i="15" s="1"/>
  <c r="DM22" i="15" s="1"/>
  <c r="DF22" i="15"/>
  <c r="DE22" i="15"/>
  <c r="CW22" i="15"/>
  <c r="CY22" i="15" s="1"/>
  <c r="DA22" i="15" s="1"/>
  <c r="CT22" i="15"/>
  <c r="CS22" i="15"/>
  <c r="CK22" i="15"/>
  <c r="CM22" i="15" s="1"/>
  <c r="CO22" i="15" s="1"/>
  <c r="CG22" i="15"/>
  <c r="BY22" i="15"/>
  <c r="BW22" i="15"/>
  <c r="BP22" i="15"/>
  <c r="BN22" i="15"/>
  <c r="BK22" i="15"/>
  <c r="AY22" i="15"/>
  <c r="BA22" i="15" s="1"/>
  <c r="BC22" i="15" s="1"/>
  <c r="AU22" i="15"/>
  <c r="AK22" i="15"/>
  <c r="AB22" i="15"/>
  <c r="Y22" i="15"/>
  <c r="M22" i="15"/>
  <c r="O22" i="15" s="1"/>
  <c r="Q22" i="15" s="1"/>
  <c r="AQ22" i="15" s="1"/>
  <c r="F22" i="15"/>
  <c r="H22" i="15" s="1"/>
  <c r="J22" i="15" s="1"/>
  <c r="FA21" i="15"/>
  <c r="ES21" i="15"/>
  <c r="EU21" i="15" s="1"/>
  <c r="EW21" i="15" s="1"/>
  <c r="FB21" i="15" s="1"/>
  <c r="EP21" i="15"/>
  <c r="EO21" i="15"/>
  <c r="EG21" i="15"/>
  <c r="EI21" i="15" s="1"/>
  <c r="EK21" i="15" s="1"/>
  <c r="ED21" i="15"/>
  <c r="EC21" i="15"/>
  <c r="DU21" i="15"/>
  <c r="DW21" i="15" s="1"/>
  <c r="DY21" i="15" s="1"/>
  <c r="DR21" i="15"/>
  <c r="DQ21" i="15"/>
  <c r="DI21" i="15"/>
  <c r="DK21" i="15" s="1"/>
  <c r="DM21" i="15" s="1"/>
  <c r="DF21" i="15"/>
  <c r="DE21" i="15"/>
  <c r="CW21" i="15"/>
  <c r="CY21" i="15" s="1"/>
  <c r="DA21" i="15" s="1"/>
  <c r="CT21" i="15"/>
  <c r="CS21" i="15"/>
  <c r="CK21" i="15"/>
  <c r="CM21" i="15" s="1"/>
  <c r="CO21" i="15" s="1"/>
  <c r="CG21" i="15"/>
  <c r="BY21" i="15"/>
  <c r="BW21" i="15"/>
  <c r="BP21" i="15"/>
  <c r="BN21" i="15"/>
  <c r="BK21" i="15"/>
  <c r="AY21" i="15"/>
  <c r="BA21" i="15" s="1"/>
  <c r="BC21" i="15" s="1"/>
  <c r="AU21" i="15"/>
  <c r="AK21" i="15"/>
  <c r="AB21" i="15"/>
  <c r="Y21" i="15"/>
  <c r="M21" i="15"/>
  <c r="O21" i="15" s="1"/>
  <c r="Q21" i="15" s="1"/>
  <c r="F21" i="15"/>
  <c r="H21" i="15" s="1"/>
  <c r="J21" i="15" s="1"/>
  <c r="FA20" i="15"/>
  <c r="ES20" i="15"/>
  <c r="EU20" i="15" s="1"/>
  <c r="EW20" i="15" s="1"/>
  <c r="FB20" i="15" s="1"/>
  <c r="EP20" i="15"/>
  <c r="EO20" i="15"/>
  <c r="EG20" i="15"/>
  <c r="EI20" i="15" s="1"/>
  <c r="EK20" i="15" s="1"/>
  <c r="ED20" i="15"/>
  <c r="EC20" i="15"/>
  <c r="DU20" i="15"/>
  <c r="DW20" i="15" s="1"/>
  <c r="DY20" i="15" s="1"/>
  <c r="DR20" i="15"/>
  <c r="DQ20" i="15"/>
  <c r="DI20" i="15"/>
  <c r="DK20" i="15" s="1"/>
  <c r="DM20" i="15" s="1"/>
  <c r="DF20" i="15"/>
  <c r="DE20" i="15"/>
  <c r="CW20" i="15"/>
  <c r="CY20" i="15" s="1"/>
  <c r="DA20" i="15" s="1"/>
  <c r="CT20" i="15"/>
  <c r="CS20" i="15"/>
  <c r="CK20" i="15"/>
  <c r="CM20" i="15" s="1"/>
  <c r="CO20" i="15" s="1"/>
  <c r="CG20" i="15"/>
  <c r="BY20" i="15"/>
  <c r="BW20" i="15"/>
  <c r="BP20" i="15"/>
  <c r="BN20" i="15"/>
  <c r="BK20" i="15"/>
  <c r="AY20" i="15"/>
  <c r="BA20" i="15" s="1"/>
  <c r="BC20" i="15" s="1"/>
  <c r="BO20" i="15" s="1"/>
  <c r="AU20" i="15"/>
  <c r="AK20" i="15"/>
  <c r="AB20" i="15"/>
  <c r="Y20" i="15"/>
  <c r="M20" i="15"/>
  <c r="O20" i="15" s="1"/>
  <c r="Q20" i="15" s="1"/>
  <c r="AL20" i="15" s="1"/>
  <c r="F20" i="15"/>
  <c r="H20" i="15" s="1"/>
  <c r="J20" i="15" s="1"/>
  <c r="FA19" i="15"/>
  <c r="ES19" i="15"/>
  <c r="EU19" i="15" s="1"/>
  <c r="EW19" i="15" s="1"/>
  <c r="FB19" i="15" s="1"/>
  <c r="EP19" i="15"/>
  <c r="EO19" i="15"/>
  <c r="EG19" i="15"/>
  <c r="EI19" i="15" s="1"/>
  <c r="EK19" i="15" s="1"/>
  <c r="ED19" i="15"/>
  <c r="EC19" i="15"/>
  <c r="DU19" i="15"/>
  <c r="DW19" i="15" s="1"/>
  <c r="DY19" i="15" s="1"/>
  <c r="DR19" i="15"/>
  <c r="DQ19" i="15"/>
  <c r="DI19" i="15"/>
  <c r="DK19" i="15" s="1"/>
  <c r="DM19" i="15" s="1"/>
  <c r="DF19" i="15"/>
  <c r="DE19" i="15"/>
  <c r="CW19" i="15"/>
  <c r="CY19" i="15" s="1"/>
  <c r="DA19" i="15" s="1"/>
  <c r="CT19" i="15"/>
  <c r="CS19" i="15"/>
  <c r="CK19" i="15"/>
  <c r="CM19" i="15" s="1"/>
  <c r="CO19" i="15" s="1"/>
  <c r="CG19" i="15"/>
  <c r="BY19" i="15"/>
  <c r="BW19" i="15"/>
  <c r="BP19" i="15"/>
  <c r="BN19" i="15"/>
  <c r="BK19" i="15"/>
  <c r="AY19" i="15"/>
  <c r="BA19" i="15" s="1"/>
  <c r="BC19" i="15" s="1"/>
  <c r="AU19" i="15"/>
  <c r="AK19" i="15"/>
  <c r="AB19" i="15"/>
  <c r="Y19" i="15"/>
  <c r="AE19" i="15" s="1"/>
  <c r="M19" i="15"/>
  <c r="O19" i="15" s="1"/>
  <c r="Q19" i="15" s="1"/>
  <c r="AN19" i="15" s="1"/>
  <c r="F19" i="15"/>
  <c r="H19" i="15" s="1"/>
  <c r="J19" i="15" s="1"/>
  <c r="FA18" i="15"/>
  <c r="ES18" i="15"/>
  <c r="EU18" i="15" s="1"/>
  <c r="EW18" i="15" s="1"/>
  <c r="FB18" i="15" s="1"/>
  <c r="EP18" i="15"/>
  <c r="EO18" i="15"/>
  <c r="EG18" i="15"/>
  <c r="EI18" i="15" s="1"/>
  <c r="EK18" i="15" s="1"/>
  <c r="ED18" i="15"/>
  <c r="EC18" i="15"/>
  <c r="DU18" i="15"/>
  <c r="DW18" i="15" s="1"/>
  <c r="DY18" i="15" s="1"/>
  <c r="DR18" i="15"/>
  <c r="DQ18" i="15"/>
  <c r="DI18" i="15"/>
  <c r="DK18" i="15" s="1"/>
  <c r="DM18" i="15" s="1"/>
  <c r="DF18" i="15"/>
  <c r="DE18" i="15"/>
  <c r="CW18" i="15"/>
  <c r="CY18" i="15" s="1"/>
  <c r="DA18" i="15" s="1"/>
  <c r="CT18" i="15"/>
  <c r="CS18" i="15"/>
  <c r="CK18" i="15"/>
  <c r="CM18" i="15" s="1"/>
  <c r="CO18" i="15" s="1"/>
  <c r="CG18" i="15"/>
  <c r="BY18" i="15"/>
  <c r="BW18" i="15"/>
  <c r="BP18" i="15"/>
  <c r="BN18" i="15"/>
  <c r="BK18" i="15"/>
  <c r="AY18" i="15"/>
  <c r="BA18" i="15" s="1"/>
  <c r="BC18" i="15" s="1"/>
  <c r="AU18" i="15"/>
  <c r="AK18" i="15"/>
  <c r="AB18" i="15"/>
  <c r="Y18" i="15"/>
  <c r="M18" i="15"/>
  <c r="O18" i="15" s="1"/>
  <c r="Q18" i="15" s="1"/>
  <c r="F18" i="15"/>
  <c r="H18" i="15" s="1"/>
  <c r="J18" i="15" s="1"/>
  <c r="FA17" i="15"/>
  <c r="ES17" i="15"/>
  <c r="EU17" i="15" s="1"/>
  <c r="EW17" i="15" s="1"/>
  <c r="FB17" i="15" s="1"/>
  <c r="EP17" i="15"/>
  <c r="EO17" i="15"/>
  <c r="EG17" i="15"/>
  <c r="EI17" i="15" s="1"/>
  <c r="EK17" i="15" s="1"/>
  <c r="ED17" i="15"/>
  <c r="EC17" i="15"/>
  <c r="DU17" i="15"/>
  <c r="DW17" i="15" s="1"/>
  <c r="DY17" i="15" s="1"/>
  <c r="DR17" i="15"/>
  <c r="DQ17" i="15"/>
  <c r="DI17" i="15"/>
  <c r="DK17" i="15" s="1"/>
  <c r="DM17" i="15" s="1"/>
  <c r="DF17" i="15"/>
  <c r="DE17" i="15"/>
  <c r="CW17" i="15"/>
  <c r="CY17" i="15" s="1"/>
  <c r="DA17" i="15" s="1"/>
  <c r="CT17" i="15"/>
  <c r="CS17" i="15"/>
  <c r="CK17" i="15"/>
  <c r="CM17" i="15" s="1"/>
  <c r="CO17" i="15" s="1"/>
  <c r="CG17" i="15"/>
  <c r="BY17" i="15"/>
  <c r="BW17" i="15"/>
  <c r="BP17" i="15"/>
  <c r="BN17" i="15"/>
  <c r="BK17" i="15"/>
  <c r="AY17" i="15"/>
  <c r="BA17" i="15" s="1"/>
  <c r="BC17" i="15" s="1"/>
  <c r="AU17" i="15"/>
  <c r="AK17" i="15"/>
  <c r="AB17" i="15"/>
  <c r="Y17" i="15"/>
  <c r="M17" i="15"/>
  <c r="O17" i="15" s="1"/>
  <c r="Q17" i="15" s="1"/>
  <c r="F17" i="15"/>
  <c r="H17" i="15" s="1"/>
  <c r="J17" i="15" s="1"/>
  <c r="FA16" i="15"/>
  <c r="ES16" i="15"/>
  <c r="EU16" i="15" s="1"/>
  <c r="EW16" i="15" s="1"/>
  <c r="FB16" i="15" s="1"/>
  <c r="EP16" i="15"/>
  <c r="EO16" i="15"/>
  <c r="EG16" i="15"/>
  <c r="EI16" i="15" s="1"/>
  <c r="EK16" i="15" s="1"/>
  <c r="ED16" i="15"/>
  <c r="EC16" i="15"/>
  <c r="DU16" i="15"/>
  <c r="DW16" i="15" s="1"/>
  <c r="DY16" i="15" s="1"/>
  <c r="DR16" i="15"/>
  <c r="DQ16" i="15"/>
  <c r="DI16" i="15"/>
  <c r="DK16" i="15" s="1"/>
  <c r="DM16" i="15" s="1"/>
  <c r="DF16" i="15"/>
  <c r="DE16" i="15"/>
  <c r="CW16" i="15"/>
  <c r="CY16" i="15" s="1"/>
  <c r="DA16" i="15" s="1"/>
  <c r="CT16" i="15"/>
  <c r="CS16" i="15"/>
  <c r="CK16" i="15"/>
  <c r="CM16" i="15" s="1"/>
  <c r="CO16" i="15" s="1"/>
  <c r="CG16" i="15"/>
  <c r="BY16" i="15"/>
  <c r="BW16" i="15"/>
  <c r="BP16" i="15"/>
  <c r="BN16" i="15"/>
  <c r="BK16" i="15"/>
  <c r="AY16" i="15"/>
  <c r="BA16" i="15" s="1"/>
  <c r="BC16" i="15" s="1"/>
  <c r="AU16" i="15"/>
  <c r="AK16" i="15"/>
  <c r="AB16" i="15"/>
  <c r="Y16" i="15"/>
  <c r="M16" i="15"/>
  <c r="O16" i="15" s="1"/>
  <c r="Q16" i="15" s="1"/>
  <c r="F16" i="15"/>
  <c r="H16" i="15" s="1"/>
  <c r="J16" i="15" s="1"/>
  <c r="FA15" i="15"/>
  <c r="EU15" i="15"/>
  <c r="EW15" i="15" s="1"/>
  <c r="FB15" i="15" s="1"/>
  <c r="ES15" i="15"/>
  <c r="EP15" i="15"/>
  <c r="EO15" i="15"/>
  <c r="EG15" i="15"/>
  <c r="EI15" i="15" s="1"/>
  <c r="EK15" i="15" s="1"/>
  <c r="ED15" i="15"/>
  <c r="EC15" i="15"/>
  <c r="DU15" i="15"/>
  <c r="DW15" i="15" s="1"/>
  <c r="DY15" i="15" s="1"/>
  <c r="DR15" i="15"/>
  <c r="DQ15" i="15"/>
  <c r="DI15" i="15"/>
  <c r="DK15" i="15" s="1"/>
  <c r="DM15" i="15" s="1"/>
  <c r="DF15" i="15"/>
  <c r="DE15" i="15"/>
  <c r="CW15" i="15"/>
  <c r="CY15" i="15" s="1"/>
  <c r="DA15" i="15" s="1"/>
  <c r="CT15" i="15"/>
  <c r="CS15" i="15"/>
  <c r="CK15" i="15"/>
  <c r="CM15" i="15" s="1"/>
  <c r="CO15" i="15" s="1"/>
  <c r="CG15" i="15"/>
  <c r="BY15" i="15"/>
  <c r="BW15" i="15"/>
  <c r="BP15" i="15"/>
  <c r="BN15" i="15"/>
  <c r="BK15" i="15"/>
  <c r="AY15" i="15"/>
  <c r="BA15" i="15" s="1"/>
  <c r="BC15" i="15" s="1"/>
  <c r="BX15" i="15" s="1"/>
  <c r="AU15" i="15"/>
  <c r="AK15" i="15"/>
  <c r="AB15" i="15"/>
  <c r="Y15" i="15"/>
  <c r="M15" i="15"/>
  <c r="O15" i="15" s="1"/>
  <c r="Q15" i="15" s="1"/>
  <c r="F15" i="15"/>
  <c r="H15" i="15" s="1"/>
  <c r="J15" i="15" s="1"/>
  <c r="FA14" i="15"/>
  <c r="ES14" i="15"/>
  <c r="EU14" i="15" s="1"/>
  <c r="EW14" i="15" s="1"/>
  <c r="FB14" i="15" s="1"/>
  <c r="EP14" i="15"/>
  <c r="EO14" i="15"/>
  <c r="EG14" i="15"/>
  <c r="EI14" i="15" s="1"/>
  <c r="EK14" i="15" s="1"/>
  <c r="ED14" i="15"/>
  <c r="EC14" i="15"/>
  <c r="DU14" i="15"/>
  <c r="DW14" i="15" s="1"/>
  <c r="DY14" i="15" s="1"/>
  <c r="DR14" i="15"/>
  <c r="DQ14" i="15"/>
  <c r="DI14" i="15"/>
  <c r="DK14" i="15" s="1"/>
  <c r="DM14" i="15" s="1"/>
  <c r="DF14" i="15"/>
  <c r="DE14" i="15"/>
  <c r="CW14" i="15"/>
  <c r="CY14" i="15" s="1"/>
  <c r="DA14" i="15" s="1"/>
  <c r="CT14" i="15"/>
  <c r="CS14" i="15"/>
  <c r="CK14" i="15"/>
  <c r="CM14" i="15" s="1"/>
  <c r="CO14" i="15" s="1"/>
  <c r="CG14" i="15"/>
  <c r="BY14" i="15"/>
  <c r="BW14" i="15"/>
  <c r="BP14" i="15"/>
  <c r="BN14" i="15"/>
  <c r="BK14" i="15"/>
  <c r="AY14" i="15"/>
  <c r="BA14" i="15" s="1"/>
  <c r="BC14" i="15" s="1"/>
  <c r="AU14" i="15"/>
  <c r="AK14" i="15"/>
  <c r="AB14" i="15"/>
  <c r="Y14" i="15"/>
  <c r="M14" i="15"/>
  <c r="O14" i="15" s="1"/>
  <c r="Q14" i="15" s="1"/>
  <c r="AQ14" i="15" s="1"/>
  <c r="F14" i="15"/>
  <c r="H14" i="15" s="1"/>
  <c r="J14" i="15" s="1"/>
  <c r="FA13" i="15"/>
  <c r="ES13" i="15"/>
  <c r="EU13" i="15" s="1"/>
  <c r="EW13" i="15" s="1"/>
  <c r="FB13" i="15" s="1"/>
  <c r="EP13" i="15"/>
  <c r="EO13" i="15"/>
  <c r="EG13" i="15"/>
  <c r="EI13" i="15" s="1"/>
  <c r="EK13" i="15" s="1"/>
  <c r="ED13" i="15"/>
  <c r="EC13" i="15"/>
  <c r="DU13" i="15"/>
  <c r="DW13" i="15" s="1"/>
  <c r="DY13" i="15" s="1"/>
  <c r="DR13" i="15"/>
  <c r="DQ13" i="15"/>
  <c r="DI13" i="15"/>
  <c r="DK13" i="15" s="1"/>
  <c r="DM13" i="15" s="1"/>
  <c r="DF13" i="15"/>
  <c r="DE13" i="15"/>
  <c r="CW13" i="15"/>
  <c r="CY13" i="15" s="1"/>
  <c r="DA13" i="15" s="1"/>
  <c r="CT13" i="15"/>
  <c r="CS13" i="15"/>
  <c r="CK13" i="15"/>
  <c r="CM13" i="15" s="1"/>
  <c r="CO13" i="15" s="1"/>
  <c r="CG13" i="15"/>
  <c r="BY13" i="15"/>
  <c r="BX13" i="15"/>
  <c r="BW13" i="15"/>
  <c r="BP13" i="15"/>
  <c r="BN13" i="15"/>
  <c r="BK13" i="15"/>
  <c r="AY13" i="15"/>
  <c r="BA13" i="15" s="1"/>
  <c r="BC13" i="15" s="1"/>
  <c r="AU13" i="15"/>
  <c r="AK13" i="15"/>
  <c r="AB13" i="15"/>
  <c r="Y13" i="15"/>
  <c r="M13" i="15"/>
  <c r="O13" i="15" s="1"/>
  <c r="Q13" i="15" s="1"/>
  <c r="F13" i="15"/>
  <c r="H13" i="15" s="1"/>
  <c r="J13" i="15" s="1"/>
  <c r="FA12" i="15"/>
  <c r="ES12" i="15"/>
  <c r="EU12" i="15" s="1"/>
  <c r="EW12" i="15" s="1"/>
  <c r="FB12" i="15" s="1"/>
  <c r="EP12" i="15"/>
  <c r="EO12" i="15"/>
  <c r="EG12" i="15"/>
  <c r="EI12" i="15" s="1"/>
  <c r="EK12" i="15" s="1"/>
  <c r="ED12" i="15"/>
  <c r="EC12" i="15"/>
  <c r="DU12" i="15"/>
  <c r="DW12" i="15" s="1"/>
  <c r="DY12" i="15" s="1"/>
  <c r="DR12" i="15"/>
  <c r="DQ12" i="15"/>
  <c r="DI12" i="15"/>
  <c r="DK12" i="15" s="1"/>
  <c r="DM12" i="15" s="1"/>
  <c r="DF12" i="15"/>
  <c r="DE12" i="15"/>
  <c r="CW12" i="15"/>
  <c r="CY12" i="15" s="1"/>
  <c r="DA12" i="15" s="1"/>
  <c r="CT12" i="15"/>
  <c r="CS12" i="15"/>
  <c r="CK12" i="15"/>
  <c r="CM12" i="15" s="1"/>
  <c r="CO12" i="15" s="1"/>
  <c r="CG12" i="15"/>
  <c r="BY12" i="15"/>
  <c r="BW12" i="15"/>
  <c r="BP12" i="15"/>
  <c r="BN12" i="15"/>
  <c r="BK12" i="15"/>
  <c r="AY12" i="15"/>
  <c r="BA12" i="15" s="1"/>
  <c r="BC12" i="15" s="1"/>
  <c r="AU12" i="15"/>
  <c r="AK12" i="15"/>
  <c r="AB12" i="15"/>
  <c r="Y12" i="15"/>
  <c r="M12" i="15"/>
  <c r="O12" i="15" s="1"/>
  <c r="Q12" i="15" s="1"/>
  <c r="AC12" i="15" s="1"/>
  <c r="F12" i="15"/>
  <c r="H12" i="15" s="1"/>
  <c r="J12" i="15" s="1"/>
  <c r="FA11" i="15"/>
  <c r="ES11" i="15"/>
  <c r="EU11" i="15" s="1"/>
  <c r="EW11" i="15" s="1"/>
  <c r="FB11" i="15" s="1"/>
  <c r="EP11" i="15"/>
  <c r="EO11" i="15"/>
  <c r="EG11" i="15"/>
  <c r="EI11" i="15" s="1"/>
  <c r="EK11" i="15" s="1"/>
  <c r="ED11" i="15"/>
  <c r="EC11" i="15"/>
  <c r="DU11" i="15"/>
  <c r="DW11" i="15" s="1"/>
  <c r="DY11" i="15" s="1"/>
  <c r="DR11" i="15"/>
  <c r="DQ11" i="15"/>
  <c r="DI11" i="15"/>
  <c r="DK11" i="15" s="1"/>
  <c r="DM11" i="15" s="1"/>
  <c r="DF11" i="15"/>
  <c r="DE11" i="15"/>
  <c r="CW11" i="15"/>
  <c r="CY11" i="15" s="1"/>
  <c r="DA11" i="15" s="1"/>
  <c r="CT11" i="15"/>
  <c r="CS11" i="15"/>
  <c r="CK11" i="15"/>
  <c r="CM11" i="15" s="1"/>
  <c r="CO11" i="15" s="1"/>
  <c r="CG11" i="15"/>
  <c r="BY11" i="15"/>
  <c r="BW11" i="15"/>
  <c r="BP11" i="15"/>
  <c r="BN11" i="15"/>
  <c r="BK11" i="15"/>
  <c r="AY11" i="15"/>
  <c r="BA11" i="15" s="1"/>
  <c r="BC11" i="15" s="1"/>
  <c r="BX11" i="15" s="1"/>
  <c r="AU11" i="15"/>
  <c r="AK11" i="15"/>
  <c r="AB11" i="15"/>
  <c r="Y11" i="15"/>
  <c r="M11" i="15"/>
  <c r="O11" i="15" s="1"/>
  <c r="Q11" i="15" s="1"/>
  <c r="AL11" i="15" s="1"/>
  <c r="F11" i="15"/>
  <c r="H11" i="15" s="1"/>
  <c r="J11" i="15" s="1"/>
  <c r="FA10" i="15"/>
  <c r="ES10" i="15"/>
  <c r="EU10" i="15" s="1"/>
  <c r="EW10" i="15" s="1"/>
  <c r="FB10" i="15" s="1"/>
  <c r="EP10" i="15"/>
  <c r="EO10" i="15"/>
  <c r="EG10" i="15"/>
  <c r="EI10" i="15" s="1"/>
  <c r="EK10" i="15" s="1"/>
  <c r="ED10" i="15"/>
  <c r="EC10" i="15"/>
  <c r="DU10" i="15"/>
  <c r="DW10" i="15" s="1"/>
  <c r="DY10" i="15" s="1"/>
  <c r="DR10" i="15"/>
  <c r="DQ10" i="15"/>
  <c r="DI10" i="15"/>
  <c r="DK10" i="15" s="1"/>
  <c r="DM10" i="15" s="1"/>
  <c r="DF10" i="15"/>
  <c r="DE10" i="15"/>
  <c r="CW10" i="15"/>
  <c r="CY10" i="15" s="1"/>
  <c r="DA10" i="15" s="1"/>
  <c r="CT10" i="15"/>
  <c r="CS10" i="15"/>
  <c r="CK10" i="15"/>
  <c r="CM10" i="15" s="1"/>
  <c r="CO10" i="15" s="1"/>
  <c r="CG10" i="15"/>
  <c r="BY10" i="15"/>
  <c r="BW10" i="15"/>
  <c r="BP10" i="15"/>
  <c r="BN10" i="15"/>
  <c r="BK10" i="15"/>
  <c r="AY10" i="15"/>
  <c r="BA10" i="15" s="1"/>
  <c r="BC10" i="15" s="1"/>
  <c r="AU10" i="15"/>
  <c r="AK10" i="15"/>
  <c r="AB10" i="15"/>
  <c r="Y10" i="15"/>
  <c r="M10" i="15"/>
  <c r="O10" i="15" s="1"/>
  <c r="Q10" i="15" s="1"/>
  <c r="AG10" i="15" s="1"/>
  <c r="F10" i="15"/>
  <c r="H10" i="15" s="1"/>
  <c r="J10" i="15" s="1"/>
  <c r="FA9" i="15"/>
  <c r="ES9" i="15"/>
  <c r="EU9" i="15" s="1"/>
  <c r="EW9" i="15" s="1"/>
  <c r="FB9" i="15" s="1"/>
  <c r="EP9" i="15"/>
  <c r="EO9" i="15"/>
  <c r="EG9" i="15"/>
  <c r="EI9" i="15" s="1"/>
  <c r="EK9" i="15" s="1"/>
  <c r="ED9" i="15"/>
  <c r="EC9" i="15"/>
  <c r="DU9" i="15"/>
  <c r="DW9" i="15" s="1"/>
  <c r="DY9" i="15" s="1"/>
  <c r="DR9" i="15"/>
  <c r="DQ9" i="15"/>
  <c r="DI9" i="15"/>
  <c r="DK9" i="15" s="1"/>
  <c r="DM9" i="15" s="1"/>
  <c r="DF9" i="15"/>
  <c r="DE9" i="15"/>
  <c r="CW9" i="15"/>
  <c r="CY9" i="15" s="1"/>
  <c r="DA9" i="15" s="1"/>
  <c r="CT9" i="15"/>
  <c r="CS9" i="15"/>
  <c r="CK9" i="15"/>
  <c r="CM9" i="15" s="1"/>
  <c r="CO9" i="15" s="1"/>
  <c r="CG9" i="15"/>
  <c r="BY9" i="15"/>
  <c r="BW9" i="15"/>
  <c r="BP9" i="15"/>
  <c r="BN9" i="15"/>
  <c r="BK9" i="15"/>
  <c r="AY9" i="15"/>
  <c r="BA9" i="15" s="1"/>
  <c r="BC9" i="15" s="1"/>
  <c r="AU9" i="15"/>
  <c r="AK9" i="15"/>
  <c r="AB9" i="15"/>
  <c r="Y9" i="15"/>
  <c r="M9" i="15"/>
  <c r="O9" i="15" s="1"/>
  <c r="Q9" i="15" s="1"/>
  <c r="F9" i="15"/>
  <c r="H9" i="15" s="1"/>
  <c r="J9" i="15" s="1"/>
  <c r="FA8" i="15"/>
  <c r="ES8" i="15"/>
  <c r="EU8" i="15" s="1"/>
  <c r="EW8" i="15" s="1"/>
  <c r="FB8" i="15" s="1"/>
  <c r="EP8" i="15"/>
  <c r="EO8" i="15"/>
  <c r="EG8" i="15"/>
  <c r="EI8" i="15" s="1"/>
  <c r="EK8" i="15" s="1"/>
  <c r="ED8" i="15"/>
  <c r="EC8" i="15"/>
  <c r="DU8" i="15"/>
  <c r="DW8" i="15" s="1"/>
  <c r="DY8" i="15" s="1"/>
  <c r="DR8" i="15"/>
  <c r="DQ8" i="15"/>
  <c r="DI8" i="15"/>
  <c r="DK8" i="15" s="1"/>
  <c r="DM8" i="15" s="1"/>
  <c r="DF8" i="15"/>
  <c r="DE8" i="15"/>
  <c r="CW8" i="15"/>
  <c r="CY8" i="15" s="1"/>
  <c r="DA8" i="15" s="1"/>
  <c r="CT8" i="15"/>
  <c r="CS8" i="15"/>
  <c r="CK8" i="15"/>
  <c r="CM8" i="15" s="1"/>
  <c r="CO8" i="15" s="1"/>
  <c r="CG8" i="15"/>
  <c r="BY8" i="15"/>
  <c r="BW8" i="15"/>
  <c r="BP8" i="15"/>
  <c r="BN8" i="15"/>
  <c r="BK8" i="15"/>
  <c r="AY8" i="15"/>
  <c r="BA8" i="15" s="1"/>
  <c r="BC8" i="15" s="1"/>
  <c r="AU8" i="15"/>
  <c r="AK8" i="15"/>
  <c r="AB8" i="15"/>
  <c r="Y8" i="15"/>
  <c r="M8" i="15"/>
  <c r="O8" i="15" s="1"/>
  <c r="Q8" i="15" s="1"/>
  <c r="F8" i="15"/>
  <c r="H8" i="15" s="1"/>
  <c r="J8" i="15" s="1"/>
  <c r="FA7" i="15"/>
  <c r="ES7" i="15"/>
  <c r="EU7" i="15" s="1"/>
  <c r="EW7" i="15" s="1"/>
  <c r="FB7" i="15" s="1"/>
  <c r="EP7" i="15"/>
  <c r="EO7" i="15"/>
  <c r="EG7" i="15"/>
  <c r="EI7" i="15" s="1"/>
  <c r="EK7" i="15" s="1"/>
  <c r="ED7" i="15"/>
  <c r="EC7" i="15"/>
  <c r="DU7" i="15"/>
  <c r="DW7" i="15" s="1"/>
  <c r="DY7" i="15" s="1"/>
  <c r="DR7" i="15"/>
  <c r="DQ7" i="15"/>
  <c r="DI7" i="15"/>
  <c r="DK7" i="15" s="1"/>
  <c r="DM7" i="15" s="1"/>
  <c r="DF7" i="15"/>
  <c r="DE7" i="15"/>
  <c r="CW7" i="15"/>
  <c r="CY7" i="15" s="1"/>
  <c r="DA7" i="15" s="1"/>
  <c r="CT7" i="15"/>
  <c r="CS7" i="15"/>
  <c r="CK7" i="15"/>
  <c r="CM7" i="15" s="1"/>
  <c r="CO7" i="15" s="1"/>
  <c r="CG7" i="15"/>
  <c r="BY7" i="15"/>
  <c r="BW7" i="15"/>
  <c r="BP7" i="15"/>
  <c r="BN7" i="15"/>
  <c r="BK7" i="15"/>
  <c r="AY7" i="15"/>
  <c r="BA7" i="15" s="1"/>
  <c r="BC7" i="15" s="1"/>
  <c r="AU7" i="15"/>
  <c r="AK7" i="15"/>
  <c r="AB7" i="15"/>
  <c r="Y7" i="15"/>
  <c r="M7" i="15"/>
  <c r="O7" i="15" s="1"/>
  <c r="Q7" i="15" s="1"/>
  <c r="F7" i="15"/>
  <c r="H7" i="15" s="1"/>
  <c r="J7" i="15" s="1"/>
  <c r="FA6" i="15"/>
  <c r="ES6" i="15"/>
  <c r="EU6" i="15" s="1"/>
  <c r="EW6" i="15" s="1"/>
  <c r="FB6" i="15" s="1"/>
  <c r="EP6" i="15"/>
  <c r="EO6" i="15"/>
  <c r="EG6" i="15"/>
  <c r="EI6" i="15" s="1"/>
  <c r="EK6" i="15" s="1"/>
  <c r="ED6" i="15"/>
  <c r="EC6" i="15"/>
  <c r="DU6" i="15"/>
  <c r="DW6" i="15" s="1"/>
  <c r="DY6" i="15" s="1"/>
  <c r="DR6" i="15"/>
  <c r="DQ6" i="15"/>
  <c r="DI6" i="15"/>
  <c r="DK6" i="15" s="1"/>
  <c r="DM6" i="15" s="1"/>
  <c r="DF6" i="15"/>
  <c r="DE6" i="15"/>
  <c r="CW6" i="15"/>
  <c r="CY6" i="15" s="1"/>
  <c r="DA6" i="15" s="1"/>
  <c r="CT6" i="15"/>
  <c r="CS6" i="15"/>
  <c r="CK6" i="15"/>
  <c r="CM6" i="15" s="1"/>
  <c r="CO6" i="15" s="1"/>
  <c r="CG6" i="15"/>
  <c r="BY6" i="15"/>
  <c r="BW6" i="15"/>
  <c r="BP6" i="15"/>
  <c r="BN6" i="15"/>
  <c r="BK6" i="15"/>
  <c r="AY6" i="15"/>
  <c r="BA6" i="15" s="1"/>
  <c r="BC6" i="15" s="1"/>
  <c r="AU6" i="15"/>
  <c r="AK6" i="15"/>
  <c r="AB6" i="15"/>
  <c r="Y6" i="15"/>
  <c r="M6" i="15"/>
  <c r="O6" i="15" s="1"/>
  <c r="Q6" i="15" s="1"/>
  <c r="F6" i="15"/>
  <c r="H6" i="15" s="1"/>
  <c r="J6" i="15" s="1"/>
  <c r="FA5" i="15"/>
  <c r="ES5" i="15"/>
  <c r="EU5" i="15" s="1"/>
  <c r="EW5" i="15" s="1"/>
  <c r="FB5" i="15" s="1"/>
  <c r="EP5" i="15"/>
  <c r="EO5" i="15"/>
  <c r="EG5" i="15"/>
  <c r="EI5" i="15" s="1"/>
  <c r="EK5" i="15" s="1"/>
  <c r="ED5" i="15"/>
  <c r="EC5" i="15"/>
  <c r="DU5" i="15"/>
  <c r="DW5" i="15" s="1"/>
  <c r="DY5" i="15" s="1"/>
  <c r="DR5" i="15"/>
  <c r="DQ5" i="15"/>
  <c r="DI5" i="15"/>
  <c r="DK5" i="15" s="1"/>
  <c r="DM5" i="15" s="1"/>
  <c r="DF5" i="15"/>
  <c r="DE5" i="15"/>
  <c r="CW5" i="15"/>
  <c r="CY5" i="15" s="1"/>
  <c r="DA5" i="15" s="1"/>
  <c r="CT5" i="15"/>
  <c r="CS5" i="15"/>
  <c r="CK5" i="15"/>
  <c r="CM5" i="15" s="1"/>
  <c r="CO5" i="15" s="1"/>
  <c r="CG5" i="15"/>
  <c r="BY5" i="15"/>
  <c r="BW5" i="15"/>
  <c r="BP5" i="15"/>
  <c r="BN5" i="15"/>
  <c r="BK5" i="15"/>
  <c r="AY5" i="15"/>
  <c r="BA5" i="15" s="1"/>
  <c r="BC5" i="15" s="1"/>
  <c r="BO5" i="15" s="1"/>
  <c r="AU5" i="15"/>
  <c r="AK5" i="15"/>
  <c r="AB5" i="15"/>
  <c r="Y5" i="15"/>
  <c r="M5" i="15"/>
  <c r="O5" i="15" s="1"/>
  <c r="Q5" i="15" s="1"/>
  <c r="AL5" i="15" s="1"/>
  <c r="F5" i="15"/>
  <c r="H5" i="15" s="1"/>
  <c r="J5" i="15" s="1"/>
  <c r="EU4" i="15"/>
  <c r="EW4" i="15" s="1"/>
  <c r="EI4" i="15"/>
  <c r="EK4" i="15" s="1"/>
  <c r="ED4" i="15"/>
  <c r="DW4" i="15"/>
  <c r="DY4" i="15" s="1"/>
  <c r="DR4" i="15"/>
  <c r="DK4" i="15"/>
  <c r="DM4" i="15" s="1"/>
  <c r="DF4" i="15"/>
  <c r="CY4" i="15"/>
  <c r="DA4" i="15" s="1"/>
  <c r="CT4" i="15"/>
  <c r="CM4" i="15"/>
  <c r="CO4" i="15" s="1"/>
  <c r="CG4" i="15"/>
  <c r="CF4" i="15"/>
  <c r="BY4" i="15"/>
  <c r="BW4" i="15"/>
  <c r="BP4" i="15"/>
  <c r="BN4" i="15"/>
  <c r="BK4" i="15"/>
  <c r="BA4" i="15"/>
  <c r="BC4" i="15" s="1"/>
  <c r="AU4" i="15"/>
  <c r="AT4" i="15"/>
  <c r="AK4" i="15"/>
  <c r="AB4" i="15"/>
  <c r="Y4" i="15"/>
  <c r="O4" i="15"/>
  <c r="Q4" i="15" s="1"/>
  <c r="H4" i="15"/>
  <c r="J4" i="15" s="1"/>
  <c r="FI34" i="14"/>
  <c r="FH34" i="14"/>
  <c r="EZ34" i="14"/>
  <c r="FB34" i="14" s="1"/>
  <c r="FD34" i="14" s="1"/>
  <c r="EW34" i="14"/>
  <c r="EV34" i="14"/>
  <c r="EN34" i="14"/>
  <c r="EP34" i="14" s="1"/>
  <c r="ER34" i="14" s="1"/>
  <c r="EK34" i="14"/>
  <c r="EJ34" i="14"/>
  <c r="EB34" i="14"/>
  <c r="ED34" i="14" s="1"/>
  <c r="EF34" i="14" s="1"/>
  <c r="DY34" i="14"/>
  <c r="DX34" i="14"/>
  <c r="DP34" i="14"/>
  <c r="DR34" i="14" s="1"/>
  <c r="DT34" i="14" s="1"/>
  <c r="DM34" i="14"/>
  <c r="DL34" i="14"/>
  <c r="DD34" i="14"/>
  <c r="DF34" i="14" s="1"/>
  <c r="DH34" i="14" s="1"/>
  <c r="DA34" i="14"/>
  <c r="CZ34" i="14"/>
  <c r="CR34" i="14"/>
  <c r="CT34" i="14" s="1"/>
  <c r="CV34" i="14" s="1"/>
  <c r="CN34" i="14"/>
  <c r="CF34" i="14"/>
  <c r="CD34" i="14"/>
  <c r="BW34" i="14"/>
  <c r="BU34" i="14"/>
  <c r="BR34" i="14"/>
  <c r="BF34" i="14"/>
  <c r="BH34" i="14" s="1"/>
  <c r="BJ34" i="14" s="1"/>
  <c r="CG34" i="14" s="1"/>
  <c r="BB34" i="14"/>
  <c r="AR34" i="14"/>
  <c r="AI34" i="14"/>
  <c r="AF34" i="14"/>
  <c r="T34" i="14"/>
  <c r="V34" i="14" s="1"/>
  <c r="X34" i="14" s="1"/>
  <c r="AU34" i="14" s="1"/>
  <c r="N34" i="14"/>
  <c r="P34" i="14" s="1"/>
  <c r="R34" i="14" s="1"/>
  <c r="H34" i="14"/>
  <c r="J34" i="14" s="1"/>
  <c r="FI33" i="14"/>
  <c r="FH33" i="14"/>
  <c r="EZ33" i="14"/>
  <c r="FB33" i="14" s="1"/>
  <c r="FD33" i="14" s="1"/>
  <c r="EW33" i="14"/>
  <c r="EV33" i="14"/>
  <c r="EN33" i="14"/>
  <c r="EP33" i="14" s="1"/>
  <c r="ER33" i="14" s="1"/>
  <c r="EK33" i="14"/>
  <c r="EJ33" i="14"/>
  <c r="EB33" i="14"/>
  <c r="ED33" i="14" s="1"/>
  <c r="EF33" i="14" s="1"/>
  <c r="DY33" i="14"/>
  <c r="DX33" i="14"/>
  <c r="DP33" i="14"/>
  <c r="DR33" i="14" s="1"/>
  <c r="DT33" i="14" s="1"/>
  <c r="DM33" i="14"/>
  <c r="DL33" i="14"/>
  <c r="DD33" i="14"/>
  <c r="DF33" i="14" s="1"/>
  <c r="DH33" i="14" s="1"/>
  <c r="DA33" i="14"/>
  <c r="CZ33" i="14"/>
  <c r="CR33" i="14"/>
  <c r="CT33" i="14" s="1"/>
  <c r="CV33" i="14" s="1"/>
  <c r="CN33" i="14"/>
  <c r="CF33" i="14"/>
  <c r="CD33" i="14"/>
  <c r="BW33" i="14"/>
  <c r="BU33" i="14"/>
  <c r="BR33" i="14"/>
  <c r="BF33" i="14"/>
  <c r="BH33" i="14" s="1"/>
  <c r="BJ33" i="14" s="1"/>
  <c r="BB33" i="14"/>
  <c r="AR33" i="14"/>
  <c r="AI33" i="14"/>
  <c r="AF33" i="14"/>
  <c r="T33" i="14"/>
  <c r="V33" i="14" s="1"/>
  <c r="X33" i="14" s="1"/>
  <c r="N33" i="14"/>
  <c r="P33" i="14" s="1"/>
  <c r="R33" i="14" s="1"/>
  <c r="H33" i="14"/>
  <c r="J33" i="14" s="1"/>
  <c r="FI32" i="14"/>
  <c r="FH32" i="14"/>
  <c r="EZ32" i="14"/>
  <c r="FB32" i="14" s="1"/>
  <c r="FD32" i="14" s="1"/>
  <c r="EW32" i="14"/>
  <c r="EV32" i="14"/>
  <c r="EN32" i="14"/>
  <c r="EP32" i="14" s="1"/>
  <c r="ER32" i="14" s="1"/>
  <c r="EK32" i="14"/>
  <c r="EJ32" i="14"/>
  <c r="EB32" i="14"/>
  <c r="ED32" i="14" s="1"/>
  <c r="EF32" i="14" s="1"/>
  <c r="DY32" i="14"/>
  <c r="DX32" i="14"/>
  <c r="DP32" i="14"/>
  <c r="DR32" i="14" s="1"/>
  <c r="DT32" i="14" s="1"/>
  <c r="DM32" i="14"/>
  <c r="DL32" i="14"/>
  <c r="DD32" i="14"/>
  <c r="DF32" i="14" s="1"/>
  <c r="DH32" i="14" s="1"/>
  <c r="DA32" i="14"/>
  <c r="CZ32" i="14"/>
  <c r="CR32" i="14"/>
  <c r="CT32" i="14" s="1"/>
  <c r="CV32" i="14" s="1"/>
  <c r="CN32" i="14"/>
  <c r="CF32" i="14"/>
  <c r="CD32" i="14"/>
  <c r="BW32" i="14"/>
  <c r="BU32" i="14"/>
  <c r="BR32" i="14"/>
  <c r="BF32" i="14"/>
  <c r="BH32" i="14" s="1"/>
  <c r="BJ32" i="14" s="1"/>
  <c r="BB32" i="14"/>
  <c r="AR32" i="14"/>
  <c r="AI32" i="14"/>
  <c r="AF32" i="14"/>
  <c r="AM32" i="14" s="1"/>
  <c r="T32" i="14"/>
  <c r="V32" i="14" s="1"/>
  <c r="X32" i="14" s="1"/>
  <c r="AU32" i="14" s="1"/>
  <c r="N32" i="14"/>
  <c r="P32" i="14" s="1"/>
  <c r="R32" i="14" s="1"/>
  <c r="H32" i="14"/>
  <c r="J32" i="14" s="1"/>
  <c r="FI31" i="14"/>
  <c r="FH31" i="14"/>
  <c r="EZ31" i="14"/>
  <c r="FB31" i="14" s="1"/>
  <c r="FD31" i="14" s="1"/>
  <c r="EW31" i="14"/>
  <c r="EV31" i="14"/>
  <c r="EN31" i="14"/>
  <c r="EP31" i="14" s="1"/>
  <c r="ER31" i="14" s="1"/>
  <c r="EK31" i="14"/>
  <c r="EJ31" i="14"/>
  <c r="EB31" i="14"/>
  <c r="ED31" i="14" s="1"/>
  <c r="EF31" i="14" s="1"/>
  <c r="DY31" i="14"/>
  <c r="DX31" i="14"/>
  <c r="DP31" i="14"/>
  <c r="DR31" i="14" s="1"/>
  <c r="DT31" i="14" s="1"/>
  <c r="DM31" i="14"/>
  <c r="DL31" i="14"/>
  <c r="DD31" i="14"/>
  <c r="DF31" i="14" s="1"/>
  <c r="DH31" i="14" s="1"/>
  <c r="DA31" i="14"/>
  <c r="CZ31" i="14"/>
  <c r="CR31" i="14"/>
  <c r="CT31" i="14" s="1"/>
  <c r="CV31" i="14" s="1"/>
  <c r="CN31" i="14"/>
  <c r="CF31" i="14"/>
  <c r="CD31" i="14"/>
  <c r="BW31" i="14"/>
  <c r="BU31" i="14"/>
  <c r="BR31" i="14"/>
  <c r="BF31" i="14"/>
  <c r="BH31" i="14" s="1"/>
  <c r="BJ31" i="14" s="1"/>
  <c r="BB31" i="14"/>
  <c r="AR31" i="14"/>
  <c r="AI31" i="14"/>
  <c r="AF31" i="14"/>
  <c r="T31" i="14"/>
  <c r="V31" i="14" s="1"/>
  <c r="X31" i="14" s="1"/>
  <c r="N31" i="14"/>
  <c r="P31" i="14" s="1"/>
  <c r="R31" i="14" s="1"/>
  <c r="H31" i="14"/>
  <c r="J31" i="14" s="1"/>
  <c r="FI30" i="14"/>
  <c r="FH30" i="14"/>
  <c r="EZ30" i="14"/>
  <c r="FB30" i="14" s="1"/>
  <c r="FD30" i="14" s="1"/>
  <c r="EW30" i="14"/>
  <c r="EV30" i="14"/>
  <c r="EN30" i="14"/>
  <c r="EP30" i="14" s="1"/>
  <c r="ER30" i="14" s="1"/>
  <c r="EK30" i="14"/>
  <c r="EJ30" i="14"/>
  <c r="EB30" i="14"/>
  <c r="ED30" i="14" s="1"/>
  <c r="EF30" i="14" s="1"/>
  <c r="DY30" i="14"/>
  <c r="DX30" i="14"/>
  <c r="DP30" i="14"/>
  <c r="DR30" i="14" s="1"/>
  <c r="DT30" i="14" s="1"/>
  <c r="DM30" i="14"/>
  <c r="DL30" i="14"/>
  <c r="DD30" i="14"/>
  <c r="DF30" i="14" s="1"/>
  <c r="DH30" i="14" s="1"/>
  <c r="DA30" i="14"/>
  <c r="CZ30" i="14"/>
  <c r="CR30" i="14"/>
  <c r="CT30" i="14" s="1"/>
  <c r="CV30" i="14" s="1"/>
  <c r="CN30" i="14"/>
  <c r="CF30" i="14"/>
  <c r="CD30" i="14"/>
  <c r="BW30" i="14"/>
  <c r="BU30" i="14"/>
  <c r="BR30" i="14"/>
  <c r="BF30" i="14"/>
  <c r="BH30" i="14" s="1"/>
  <c r="BJ30" i="14" s="1"/>
  <c r="CG30" i="14" s="1"/>
  <c r="BB30" i="14"/>
  <c r="AR30" i="14"/>
  <c r="AI30" i="14"/>
  <c r="AF30" i="14"/>
  <c r="T30" i="14"/>
  <c r="V30" i="14" s="1"/>
  <c r="X30" i="14" s="1"/>
  <c r="AU30" i="14" s="1"/>
  <c r="N30" i="14"/>
  <c r="P30" i="14" s="1"/>
  <c r="R30" i="14" s="1"/>
  <c r="H30" i="14"/>
  <c r="J30" i="14" s="1"/>
  <c r="FI29" i="14"/>
  <c r="FH29" i="14"/>
  <c r="EZ29" i="14"/>
  <c r="FB29" i="14" s="1"/>
  <c r="FD29" i="14" s="1"/>
  <c r="EW29" i="14"/>
  <c r="EV29" i="14"/>
  <c r="EN29" i="14"/>
  <c r="EP29" i="14" s="1"/>
  <c r="ER29" i="14" s="1"/>
  <c r="EK29" i="14"/>
  <c r="EJ29" i="14"/>
  <c r="EB29" i="14"/>
  <c r="ED29" i="14" s="1"/>
  <c r="EF29" i="14" s="1"/>
  <c r="DY29" i="14"/>
  <c r="DX29" i="14"/>
  <c r="DP29" i="14"/>
  <c r="DR29" i="14" s="1"/>
  <c r="DT29" i="14" s="1"/>
  <c r="DM29" i="14"/>
  <c r="DL29" i="14"/>
  <c r="DD29" i="14"/>
  <c r="DF29" i="14" s="1"/>
  <c r="DH29" i="14" s="1"/>
  <c r="DA29" i="14"/>
  <c r="CZ29" i="14"/>
  <c r="CR29" i="14"/>
  <c r="CT29" i="14" s="1"/>
  <c r="CV29" i="14" s="1"/>
  <c r="CN29" i="14"/>
  <c r="CF29" i="14"/>
  <c r="CD29" i="14"/>
  <c r="BW29" i="14"/>
  <c r="BU29" i="14"/>
  <c r="BR29" i="14"/>
  <c r="CK29" i="14" s="1"/>
  <c r="BF29" i="14"/>
  <c r="BH29" i="14" s="1"/>
  <c r="BJ29" i="14" s="1"/>
  <c r="BB29" i="14"/>
  <c r="AR29" i="14"/>
  <c r="AI29" i="14"/>
  <c r="AF29" i="14"/>
  <c r="T29" i="14"/>
  <c r="V29" i="14" s="1"/>
  <c r="X29" i="14" s="1"/>
  <c r="N29" i="14"/>
  <c r="P29" i="14" s="1"/>
  <c r="R29" i="14" s="1"/>
  <c r="H29" i="14"/>
  <c r="J29" i="14" s="1"/>
  <c r="FI28" i="14"/>
  <c r="FH28" i="14"/>
  <c r="EZ28" i="14"/>
  <c r="FB28" i="14" s="1"/>
  <c r="FD28" i="14" s="1"/>
  <c r="EW28" i="14"/>
  <c r="EV28" i="14"/>
  <c r="EN28" i="14"/>
  <c r="EP28" i="14" s="1"/>
  <c r="ER28" i="14" s="1"/>
  <c r="EK28" i="14"/>
  <c r="EJ28" i="14"/>
  <c r="EB28" i="14"/>
  <c r="ED28" i="14" s="1"/>
  <c r="EF28" i="14" s="1"/>
  <c r="DY28" i="14"/>
  <c r="DX28" i="14"/>
  <c r="DP28" i="14"/>
  <c r="DR28" i="14" s="1"/>
  <c r="DT28" i="14" s="1"/>
  <c r="DM28" i="14"/>
  <c r="DL28" i="14"/>
  <c r="DD28" i="14"/>
  <c r="DF28" i="14" s="1"/>
  <c r="DH28" i="14" s="1"/>
  <c r="DA28" i="14"/>
  <c r="CZ28" i="14"/>
  <c r="CR28" i="14"/>
  <c r="CT28" i="14" s="1"/>
  <c r="CV28" i="14" s="1"/>
  <c r="CN28" i="14"/>
  <c r="CF28" i="14"/>
  <c r="CD28" i="14"/>
  <c r="BW28" i="14"/>
  <c r="BU28" i="14"/>
  <c r="BR28" i="14"/>
  <c r="BF28" i="14"/>
  <c r="BH28" i="14" s="1"/>
  <c r="BJ28" i="14" s="1"/>
  <c r="CE28" i="14" s="1"/>
  <c r="BB28" i="14"/>
  <c r="AR28" i="14"/>
  <c r="AI28" i="14"/>
  <c r="AF28" i="14"/>
  <c r="T28" i="14"/>
  <c r="V28" i="14" s="1"/>
  <c r="X28" i="14" s="1"/>
  <c r="AU28" i="14" s="1"/>
  <c r="N28" i="14"/>
  <c r="P28" i="14" s="1"/>
  <c r="R28" i="14" s="1"/>
  <c r="H28" i="14"/>
  <c r="J28" i="14" s="1"/>
  <c r="FI27" i="14"/>
  <c r="FH27" i="14"/>
  <c r="EZ27" i="14"/>
  <c r="FB27" i="14" s="1"/>
  <c r="FD27" i="14" s="1"/>
  <c r="EW27" i="14"/>
  <c r="EV27" i="14"/>
  <c r="EN27" i="14"/>
  <c r="EP27" i="14" s="1"/>
  <c r="ER27" i="14" s="1"/>
  <c r="EK27" i="14"/>
  <c r="EJ27" i="14"/>
  <c r="EB27" i="14"/>
  <c r="ED27" i="14" s="1"/>
  <c r="EF27" i="14" s="1"/>
  <c r="DY27" i="14"/>
  <c r="DX27" i="14"/>
  <c r="DP27" i="14"/>
  <c r="DR27" i="14" s="1"/>
  <c r="DT27" i="14" s="1"/>
  <c r="DM27" i="14"/>
  <c r="DL27" i="14"/>
  <c r="DD27" i="14"/>
  <c r="DF27" i="14" s="1"/>
  <c r="DH27" i="14" s="1"/>
  <c r="DA27" i="14"/>
  <c r="CZ27" i="14"/>
  <c r="CR27" i="14"/>
  <c r="CT27" i="14" s="1"/>
  <c r="CV27" i="14" s="1"/>
  <c r="CN27" i="14"/>
  <c r="CF27" i="14"/>
  <c r="CD27" i="14"/>
  <c r="BW27" i="14"/>
  <c r="BU27" i="14"/>
  <c r="BR27" i="14"/>
  <c r="BF27" i="14"/>
  <c r="BH27" i="14" s="1"/>
  <c r="BJ27" i="14" s="1"/>
  <c r="BB27" i="14"/>
  <c r="AR27" i="14"/>
  <c r="AI27" i="14"/>
  <c r="AF27" i="14"/>
  <c r="T27" i="14"/>
  <c r="V27" i="14" s="1"/>
  <c r="X27" i="14" s="1"/>
  <c r="AU27" i="14" s="1"/>
  <c r="N27" i="14"/>
  <c r="P27" i="14" s="1"/>
  <c r="R27" i="14" s="1"/>
  <c r="H27" i="14"/>
  <c r="J27" i="14" s="1"/>
  <c r="FI26" i="14"/>
  <c r="FH26" i="14"/>
  <c r="EZ26" i="14"/>
  <c r="FB26" i="14" s="1"/>
  <c r="FD26" i="14" s="1"/>
  <c r="EW26" i="14"/>
  <c r="EV26" i="14"/>
  <c r="EN26" i="14"/>
  <c r="EP26" i="14" s="1"/>
  <c r="ER26" i="14" s="1"/>
  <c r="EK26" i="14"/>
  <c r="EJ26" i="14"/>
  <c r="ED26" i="14"/>
  <c r="EF26" i="14" s="1"/>
  <c r="EB26" i="14"/>
  <c r="DY26" i="14"/>
  <c r="DX26" i="14"/>
  <c r="DP26" i="14"/>
  <c r="DR26" i="14" s="1"/>
  <c r="DT26" i="14" s="1"/>
  <c r="DM26" i="14"/>
  <c r="DL26" i="14"/>
  <c r="DD26" i="14"/>
  <c r="DF26" i="14" s="1"/>
  <c r="DH26" i="14" s="1"/>
  <c r="DA26" i="14"/>
  <c r="CZ26" i="14"/>
  <c r="CR26" i="14"/>
  <c r="CT26" i="14" s="1"/>
  <c r="CV26" i="14" s="1"/>
  <c r="CN26" i="14"/>
  <c r="CF26" i="14"/>
  <c r="CD26" i="14"/>
  <c r="BW26" i="14"/>
  <c r="BU26" i="14"/>
  <c r="BR26" i="14"/>
  <c r="BF26" i="14"/>
  <c r="BH26" i="14" s="1"/>
  <c r="BJ26" i="14" s="1"/>
  <c r="BB26" i="14"/>
  <c r="AR26" i="14"/>
  <c r="AI26" i="14"/>
  <c r="AF26" i="14"/>
  <c r="T26" i="14"/>
  <c r="V26" i="14" s="1"/>
  <c r="X26" i="14" s="1"/>
  <c r="N26" i="14"/>
  <c r="P26" i="14" s="1"/>
  <c r="R26" i="14" s="1"/>
  <c r="H26" i="14"/>
  <c r="J26" i="14" s="1"/>
  <c r="FI25" i="14"/>
  <c r="FH25" i="14"/>
  <c r="EZ25" i="14"/>
  <c r="FB25" i="14" s="1"/>
  <c r="FD25" i="14" s="1"/>
  <c r="EW25" i="14"/>
  <c r="EV25" i="14"/>
  <c r="EN25" i="14"/>
  <c r="EP25" i="14" s="1"/>
  <c r="ER25" i="14" s="1"/>
  <c r="EK25" i="14"/>
  <c r="EJ25" i="14"/>
  <c r="EB25" i="14"/>
  <c r="ED25" i="14" s="1"/>
  <c r="EF25" i="14" s="1"/>
  <c r="DY25" i="14"/>
  <c r="DX25" i="14"/>
  <c r="DT25" i="14"/>
  <c r="DP25" i="14"/>
  <c r="DR25" i="14" s="1"/>
  <c r="DM25" i="14"/>
  <c r="DL25" i="14"/>
  <c r="DD25" i="14"/>
  <c r="DF25" i="14" s="1"/>
  <c r="DH25" i="14" s="1"/>
  <c r="DA25" i="14"/>
  <c r="CZ25" i="14"/>
  <c r="CR25" i="14"/>
  <c r="CT25" i="14" s="1"/>
  <c r="CV25" i="14" s="1"/>
  <c r="CN25" i="14"/>
  <c r="CF25" i="14"/>
  <c r="CD25" i="14"/>
  <c r="BW25" i="14"/>
  <c r="BU25" i="14"/>
  <c r="BR25" i="14"/>
  <c r="BF25" i="14"/>
  <c r="BH25" i="14" s="1"/>
  <c r="BJ25" i="14" s="1"/>
  <c r="CA25" i="14" s="1"/>
  <c r="BB25" i="14"/>
  <c r="AR25" i="14"/>
  <c r="AI25" i="14"/>
  <c r="AF25" i="14"/>
  <c r="T25" i="14"/>
  <c r="V25" i="14" s="1"/>
  <c r="X25" i="14" s="1"/>
  <c r="AU25" i="14" s="1"/>
  <c r="N25" i="14"/>
  <c r="P25" i="14" s="1"/>
  <c r="R25" i="14" s="1"/>
  <c r="H25" i="14"/>
  <c r="J25" i="14" s="1"/>
  <c r="FI24" i="14"/>
  <c r="FH24" i="14"/>
  <c r="FB24" i="14"/>
  <c r="FD24" i="14" s="1"/>
  <c r="EZ24" i="14"/>
  <c r="EW24" i="14"/>
  <c r="EV24" i="14"/>
  <c r="EN24" i="14"/>
  <c r="EP24" i="14" s="1"/>
  <c r="ER24" i="14" s="1"/>
  <c r="EK24" i="14"/>
  <c r="EJ24" i="14"/>
  <c r="EB24" i="14"/>
  <c r="ED24" i="14" s="1"/>
  <c r="EF24" i="14" s="1"/>
  <c r="DY24" i="14"/>
  <c r="DX24" i="14"/>
  <c r="DP24" i="14"/>
  <c r="DR24" i="14" s="1"/>
  <c r="DT24" i="14" s="1"/>
  <c r="DM24" i="14"/>
  <c r="DL24" i="14"/>
  <c r="DD24" i="14"/>
  <c r="DF24" i="14" s="1"/>
  <c r="DH24" i="14" s="1"/>
  <c r="DA24" i="14"/>
  <c r="CZ24" i="14"/>
  <c r="CR24" i="14"/>
  <c r="CT24" i="14" s="1"/>
  <c r="CV24" i="14" s="1"/>
  <c r="CN24" i="14"/>
  <c r="CF24" i="14"/>
  <c r="CD24" i="14"/>
  <c r="BW24" i="14"/>
  <c r="BU24" i="14"/>
  <c r="BR24" i="14"/>
  <c r="BF24" i="14"/>
  <c r="BH24" i="14" s="1"/>
  <c r="BJ24" i="14" s="1"/>
  <c r="BB24" i="14"/>
  <c r="AR24" i="14"/>
  <c r="AI24" i="14"/>
  <c r="AF24" i="14"/>
  <c r="T24" i="14"/>
  <c r="V24" i="14" s="1"/>
  <c r="X24" i="14" s="1"/>
  <c r="N24" i="14"/>
  <c r="P24" i="14" s="1"/>
  <c r="R24" i="14" s="1"/>
  <c r="H24" i="14"/>
  <c r="J24" i="14" s="1"/>
  <c r="FI23" i="14"/>
  <c r="FH23" i="14"/>
  <c r="EZ23" i="14"/>
  <c r="FB23" i="14" s="1"/>
  <c r="FD23" i="14" s="1"/>
  <c r="EW23" i="14"/>
  <c r="EV23" i="14"/>
  <c r="EN23" i="14"/>
  <c r="EP23" i="14" s="1"/>
  <c r="ER23" i="14" s="1"/>
  <c r="EK23" i="14"/>
  <c r="EJ23" i="14"/>
  <c r="EB23" i="14"/>
  <c r="ED23" i="14" s="1"/>
  <c r="EF23" i="14" s="1"/>
  <c r="DY23" i="14"/>
  <c r="DX23" i="14"/>
  <c r="DP23" i="14"/>
  <c r="DR23" i="14" s="1"/>
  <c r="DT23" i="14" s="1"/>
  <c r="DM23" i="14"/>
  <c r="DL23" i="14"/>
  <c r="DD23" i="14"/>
  <c r="DF23" i="14" s="1"/>
  <c r="DH23" i="14" s="1"/>
  <c r="DA23" i="14"/>
  <c r="CZ23" i="14"/>
  <c r="CR23" i="14"/>
  <c r="CT23" i="14" s="1"/>
  <c r="CV23" i="14" s="1"/>
  <c r="CN23" i="14"/>
  <c r="CF23" i="14"/>
  <c r="CD23" i="14"/>
  <c r="BW23" i="14"/>
  <c r="BU23" i="14"/>
  <c r="BR23" i="14"/>
  <c r="BF23" i="14"/>
  <c r="BH23" i="14" s="1"/>
  <c r="BJ23" i="14" s="1"/>
  <c r="BB23" i="14"/>
  <c r="AR23" i="14"/>
  <c r="AI23" i="14"/>
  <c r="AF23" i="14"/>
  <c r="T23" i="14"/>
  <c r="V23" i="14" s="1"/>
  <c r="X23" i="14" s="1"/>
  <c r="AU23" i="14" s="1"/>
  <c r="N23" i="14"/>
  <c r="P23" i="14" s="1"/>
  <c r="R23" i="14" s="1"/>
  <c r="H23" i="14"/>
  <c r="J23" i="14" s="1"/>
  <c r="FI22" i="14"/>
  <c r="FH22" i="14"/>
  <c r="EZ22" i="14"/>
  <c r="FB22" i="14" s="1"/>
  <c r="FD22" i="14" s="1"/>
  <c r="EW22" i="14"/>
  <c r="EV22" i="14"/>
  <c r="EN22" i="14"/>
  <c r="EP22" i="14" s="1"/>
  <c r="ER22" i="14" s="1"/>
  <c r="EK22" i="14"/>
  <c r="EJ22" i="14"/>
  <c r="EB22" i="14"/>
  <c r="ED22" i="14" s="1"/>
  <c r="EF22" i="14" s="1"/>
  <c r="DY22" i="14"/>
  <c r="DX22" i="14"/>
  <c r="DP22" i="14"/>
  <c r="DR22" i="14" s="1"/>
  <c r="DT22" i="14" s="1"/>
  <c r="DM22" i="14"/>
  <c r="DL22" i="14"/>
  <c r="DD22" i="14"/>
  <c r="DF22" i="14" s="1"/>
  <c r="DH22" i="14" s="1"/>
  <c r="DA22" i="14"/>
  <c r="CZ22" i="14"/>
  <c r="CR22" i="14"/>
  <c r="CT22" i="14" s="1"/>
  <c r="CV22" i="14" s="1"/>
  <c r="CN22" i="14"/>
  <c r="CF22" i="14"/>
  <c r="CD22" i="14"/>
  <c r="BW22" i="14"/>
  <c r="BU22" i="14"/>
  <c r="BR22" i="14"/>
  <c r="BF22" i="14"/>
  <c r="BH22" i="14" s="1"/>
  <c r="BJ22" i="14" s="1"/>
  <c r="BB22" i="14"/>
  <c r="AR22" i="14"/>
  <c r="AI22" i="14"/>
  <c r="AF22" i="14"/>
  <c r="T22" i="14"/>
  <c r="V22" i="14" s="1"/>
  <c r="X22" i="14" s="1"/>
  <c r="N22" i="14"/>
  <c r="P22" i="14" s="1"/>
  <c r="R22" i="14" s="1"/>
  <c r="H22" i="14"/>
  <c r="J22" i="14" s="1"/>
  <c r="FI21" i="14"/>
  <c r="FH21" i="14"/>
  <c r="EZ21" i="14"/>
  <c r="FB21" i="14" s="1"/>
  <c r="FD21" i="14" s="1"/>
  <c r="EW21" i="14"/>
  <c r="EV21" i="14"/>
  <c r="EN21" i="14"/>
  <c r="EP21" i="14" s="1"/>
  <c r="ER21" i="14" s="1"/>
  <c r="EK21" i="14"/>
  <c r="EJ21" i="14"/>
  <c r="EB21" i="14"/>
  <c r="ED21" i="14" s="1"/>
  <c r="EF21" i="14" s="1"/>
  <c r="DY21" i="14"/>
  <c r="DX21" i="14"/>
  <c r="DP21" i="14"/>
  <c r="DR21" i="14" s="1"/>
  <c r="DT21" i="14" s="1"/>
  <c r="DM21" i="14"/>
  <c r="DL21" i="14"/>
  <c r="DD21" i="14"/>
  <c r="DF21" i="14" s="1"/>
  <c r="DH21" i="14" s="1"/>
  <c r="DA21" i="14"/>
  <c r="CZ21" i="14"/>
  <c r="CR21" i="14"/>
  <c r="CT21" i="14" s="1"/>
  <c r="CV21" i="14" s="1"/>
  <c r="CN21" i="14"/>
  <c r="CF21" i="14"/>
  <c r="CD21" i="14"/>
  <c r="BW21" i="14"/>
  <c r="BU21" i="14"/>
  <c r="BR21" i="14"/>
  <c r="BF21" i="14"/>
  <c r="BH21" i="14" s="1"/>
  <c r="BJ21" i="14" s="1"/>
  <c r="BB21" i="14"/>
  <c r="AR21" i="14"/>
  <c r="AI21" i="14"/>
  <c r="AF21" i="14"/>
  <c r="T21" i="14"/>
  <c r="V21" i="14" s="1"/>
  <c r="X21" i="14" s="1"/>
  <c r="N21" i="14"/>
  <c r="P21" i="14" s="1"/>
  <c r="R21" i="14" s="1"/>
  <c r="H21" i="14"/>
  <c r="J21" i="14" s="1"/>
  <c r="FI20" i="14"/>
  <c r="FH20" i="14"/>
  <c r="EZ20" i="14"/>
  <c r="FB20" i="14" s="1"/>
  <c r="FD20" i="14" s="1"/>
  <c r="EW20" i="14"/>
  <c r="EV20" i="14"/>
  <c r="EN20" i="14"/>
  <c r="EP20" i="14" s="1"/>
  <c r="ER20" i="14" s="1"/>
  <c r="EK20" i="14"/>
  <c r="EJ20" i="14"/>
  <c r="EB20" i="14"/>
  <c r="ED20" i="14" s="1"/>
  <c r="EF20" i="14" s="1"/>
  <c r="DY20" i="14"/>
  <c r="DX20" i="14"/>
  <c r="DP20" i="14"/>
  <c r="DR20" i="14" s="1"/>
  <c r="DT20" i="14" s="1"/>
  <c r="DM20" i="14"/>
  <c r="DL20" i="14"/>
  <c r="DD20" i="14"/>
  <c r="DF20" i="14" s="1"/>
  <c r="DH20" i="14" s="1"/>
  <c r="DA20" i="14"/>
  <c r="CZ20" i="14"/>
  <c r="CR20" i="14"/>
  <c r="CT20" i="14" s="1"/>
  <c r="CV20" i="14" s="1"/>
  <c r="CN20" i="14"/>
  <c r="CF20" i="14"/>
  <c r="CD20" i="14"/>
  <c r="BW20" i="14"/>
  <c r="BU20" i="14"/>
  <c r="BR20" i="14"/>
  <c r="BF20" i="14"/>
  <c r="BH20" i="14" s="1"/>
  <c r="BJ20" i="14" s="1"/>
  <c r="BB20" i="14"/>
  <c r="AR20" i="14"/>
  <c r="AI20" i="14"/>
  <c r="AF20" i="14"/>
  <c r="T20" i="14"/>
  <c r="V20" i="14" s="1"/>
  <c r="X20" i="14" s="1"/>
  <c r="N20" i="14"/>
  <c r="P20" i="14" s="1"/>
  <c r="R20" i="14" s="1"/>
  <c r="H20" i="14"/>
  <c r="J20" i="14" s="1"/>
  <c r="FI19" i="14"/>
  <c r="FH19" i="14"/>
  <c r="EZ19" i="14"/>
  <c r="FB19" i="14" s="1"/>
  <c r="FD19" i="14" s="1"/>
  <c r="EW19" i="14"/>
  <c r="EV19" i="14"/>
  <c r="EN19" i="14"/>
  <c r="EP19" i="14" s="1"/>
  <c r="ER19" i="14" s="1"/>
  <c r="EK19" i="14"/>
  <c r="EJ19" i="14"/>
  <c r="EB19" i="14"/>
  <c r="ED19" i="14" s="1"/>
  <c r="EF19" i="14" s="1"/>
  <c r="DY19" i="14"/>
  <c r="DX19" i="14"/>
  <c r="DP19" i="14"/>
  <c r="DR19" i="14" s="1"/>
  <c r="DT19" i="14" s="1"/>
  <c r="DM19" i="14"/>
  <c r="DL19" i="14"/>
  <c r="DD19" i="14"/>
  <c r="DF19" i="14" s="1"/>
  <c r="DH19" i="14" s="1"/>
  <c r="DA19" i="14"/>
  <c r="CZ19" i="14"/>
  <c r="CR19" i="14"/>
  <c r="CT19" i="14" s="1"/>
  <c r="CV19" i="14" s="1"/>
  <c r="CN19" i="14"/>
  <c r="CF19" i="14"/>
  <c r="CD19" i="14"/>
  <c r="BW19" i="14"/>
  <c r="BU19" i="14"/>
  <c r="BR19" i="14"/>
  <c r="BF19" i="14"/>
  <c r="BH19" i="14" s="1"/>
  <c r="BJ19" i="14" s="1"/>
  <c r="BB19" i="14"/>
  <c r="AR19" i="14"/>
  <c r="AI19" i="14"/>
  <c r="AF19" i="14"/>
  <c r="T19" i="14"/>
  <c r="V19" i="14" s="1"/>
  <c r="X19" i="14" s="1"/>
  <c r="N19" i="14"/>
  <c r="P19" i="14" s="1"/>
  <c r="R19" i="14" s="1"/>
  <c r="H19" i="14"/>
  <c r="J19" i="14" s="1"/>
  <c r="FI18" i="14"/>
  <c r="FH18" i="14"/>
  <c r="EZ18" i="14"/>
  <c r="FB18" i="14" s="1"/>
  <c r="FD18" i="14" s="1"/>
  <c r="EW18" i="14"/>
  <c r="EV18" i="14"/>
  <c r="EN18" i="14"/>
  <c r="EP18" i="14" s="1"/>
  <c r="ER18" i="14" s="1"/>
  <c r="EK18" i="14"/>
  <c r="EJ18" i="14"/>
  <c r="EB18" i="14"/>
  <c r="ED18" i="14" s="1"/>
  <c r="EF18" i="14" s="1"/>
  <c r="DY18" i="14"/>
  <c r="DX18" i="14"/>
  <c r="DP18" i="14"/>
  <c r="DR18" i="14" s="1"/>
  <c r="DT18" i="14" s="1"/>
  <c r="DM18" i="14"/>
  <c r="DL18" i="14"/>
  <c r="DD18" i="14"/>
  <c r="DF18" i="14" s="1"/>
  <c r="DH18" i="14" s="1"/>
  <c r="DA18" i="14"/>
  <c r="CZ18" i="14"/>
  <c r="CR18" i="14"/>
  <c r="CT18" i="14" s="1"/>
  <c r="CV18" i="14" s="1"/>
  <c r="CN18" i="14"/>
  <c r="CF18" i="14"/>
  <c r="CD18" i="14"/>
  <c r="BW18" i="14"/>
  <c r="BU18" i="14"/>
  <c r="BR18" i="14"/>
  <c r="BF18" i="14"/>
  <c r="BH18" i="14" s="1"/>
  <c r="BJ18" i="14" s="1"/>
  <c r="CE18" i="14" s="1"/>
  <c r="BB18" i="14"/>
  <c r="AR18" i="14"/>
  <c r="AI18" i="14"/>
  <c r="AF18" i="14"/>
  <c r="X18" i="14"/>
  <c r="T18" i="14"/>
  <c r="V18" i="14" s="1"/>
  <c r="N18" i="14"/>
  <c r="P18" i="14" s="1"/>
  <c r="R18" i="14" s="1"/>
  <c r="H18" i="14"/>
  <c r="J18" i="14" s="1"/>
  <c r="FI17" i="14"/>
  <c r="FH17" i="14"/>
  <c r="EZ17" i="14"/>
  <c r="FB17" i="14" s="1"/>
  <c r="FD17" i="14" s="1"/>
  <c r="EW17" i="14"/>
  <c r="EV17" i="14"/>
  <c r="EN17" i="14"/>
  <c r="EP17" i="14" s="1"/>
  <c r="ER17" i="14" s="1"/>
  <c r="EK17" i="14"/>
  <c r="EJ17" i="14"/>
  <c r="ED17" i="14"/>
  <c r="EF17" i="14" s="1"/>
  <c r="EB17" i="14"/>
  <c r="DY17" i="14"/>
  <c r="DX17" i="14"/>
  <c r="DP17" i="14"/>
  <c r="DR17" i="14" s="1"/>
  <c r="DT17" i="14" s="1"/>
  <c r="DM17" i="14"/>
  <c r="DL17" i="14"/>
  <c r="DD17" i="14"/>
  <c r="DF17" i="14" s="1"/>
  <c r="DH17" i="14" s="1"/>
  <c r="DA17" i="14"/>
  <c r="CZ17" i="14"/>
  <c r="CR17" i="14"/>
  <c r="CT17" i="14" s="1"/>
  <c r="CV17" i="14" s="1"/>
  <c r="CN17" i="14"/>
  <c r="CF17" i="14"/>
  <c r="CD17" i="14"/>
  <c r="BW17" i="14"/>
  <c r="BU17" i="14"/>
  <c r="BR17" i="14"/>
  <c r="BF17" i="14"/>
  <c r="BH17" i="14" s="1"/>
  <c r="BJ17" i="14" s="1"/>
  <c r="CE17" i="14" s="1"/>
  <c r="BB17" i="14"/>
  <c r="AR17" i="14"/>
  <c r="AI17" i="14"/>
  <c r="AF17" i="14"/>
  <c r="T17" i="14"/>
  <c r="V17" i="14" s="1"/>
  <c r="X17" i="14" s="1"/>
  <c r="N17" i="14"/>
  <c r="P17" i="14" s="1"/>
  <c r="R17" i="14" s="1"/>
  <c r="H17" i="14"/>
  <c r="J17" i="14" s="1"/>
  <c r="FI16" i="14"/>
  <c r="FH16" i="14"/>
  <c r="EZ16" i="14"/>
  <c r="FB16" i="14" s="1"/>
  <c r="FD16" i="14" s="1"/>
  <c r="EW16" i="14"/>
  <c r="EV16" i="14"/>
  <c r="EN16" i="14"/>
  <c r="EP16" i="14" s="1"/>
  <c r="ER16" i="14" s="1"/>
  <c r="EK16" i="14"/>
  <c r="EJ16" i="14"/>
  <c r="EB16" i="14"/>
  <c r="ED16" i="14" s="1"/>
  <c r="EF16" i="14" s="1"/>
  <c r="DY16" i="14"/>
  <c r="DX16" i="14"/>
  <c r="DP16" i="14"/>
  <c r="DR16" i="14" s="1"/>
  <c r="DT16" i="14" s="1"/>
  <c r="DM16" i="14"/>
  <c r="DL16" i="14"/>
  <c r="DD16" i="14"/>
  <c r="DF16" i="14" s="1"/>
  <c r="DH16" i="14" s="1"/>
  <c r="DA16" i="14"/>
  <c r="CZ16" i="14"/>
  <c r="CR16" i="14"/>
  <c r="CT16" i="14" s="1"/>
  <c r="CV16" i="14" s="1"/>
  <c r="CN16" i="14"/>
  <c r="CF16" i="14"/>
  <c r="CD16" i="14"/>
  <c r="BW16" i="14"/>
  <c r="BU16" i="14"/>
  <c r="BR16" i="14"/>
  <c r="BF16" i="14"/>
  <c r="BH16" i="14" s="1"/>
  <c r="BJ16" i="14" s="1"/>
  <c r="BB16" i="14"/>
  <c r="AR16" i="14"/>
  <c r="AI16" i="14"/>
  <c r="AF16" i="14"/>
  <c r="T16" i="14"/>
  <c r="V16" i="14" s="1"/>
  <c r="X16" i="14" s="1"/>
  <c r="N16" i="14"/>
  <c r="P16" i="14" s="1"/>
  <c r="R16" i="14" s="1"/>
  <c r="H16" i="14"/>
  <c r="J16" i="14" s="1"/>
  <c r="FI15" i="14"/>
  <c r="FH15" i="14"/>
  <c r="EZ15" i="14"/>
  <c r="FB15" i="14" s="1"/>
  <c r="FD15" i="14" s="1"/>
  <c r="EW15" i="14"/>
  <c r="EV15" i="14"/>
  <c r="EN15" i="14"/>
  <c r="EP15" i="14" s="1"/>
  <c r="ER15" i="14" s="1"/>
  <c r="EK15" i="14"/>
  <c r="EJ15" i="14"/>
  <c r="EB15" i="14"/>
  <c r="ED15" i="14" s="1"/>
  <c r="EF15" i="14" s="1"/>
  <c r="DY15" i="14"/>
  <c r="DX15" i="14"/>
  <c r="DP15" i="14"/>
  <c r="DR15" i="14" s="1"/>
  <c r="DT15" i="14" s="1"/>
  <c r="DM15" i="14"/>
  <c r="DL15" i="14"/>
  <c r="DD15" i="14"/>
  <c r="DF15" i="14" s="1"/>
  <c r="DH15" i="14" s="1"/>
  <c r="DA15" i="14"/>
  <c r="CZ15" i="14"/>
  <c r="CR15" i="14"/>
  <c r="CT15" i="14" s="1"/>
  <c r="CV15" i="14" s="1"/>
  <c r="CN15" i="14"/>
  <c r="CF15" i="14"/>
  <c r="CD15" i="14"/>
  <c r="BW15" i="14"/>
  <c r="BU15" i="14"/>
  <c r="BR15" i="14"/>
  <c r="BF15" i="14"/>
  <c r="BH15" i="14" s="1"/>
  <c r="BJ15" i="14" s="1"/>
  <c r="BB15" i="14"/>
  <c r="AR15" i="14"/>
  <c r="AI15" i="14"/>
  <c r="AF15" i="14"/>
  <c r="T15" i="14"/>
  <c r="V15" i="14" s="1"/>
  <c r="X15" i="14" s="1"/>
  <c r="N15" i="14"/>
  <c r="P15" i="14" s="1"/>
  <c r="R15" i="14" s="1"/>
  <c r="H15" i="14"/>
  <c r="J15" i="14" s="1"/>
  <c r="FI14" i="14"/>
  <c r="FH14" i="14"/>
  <c r="EZ14" i="14"/>
  <c r="FB14" i="14" s="1"/>
  <c r="FD14" i="14" s="1"/>
  <c r="EW14" i="14"/>
  <c r="EV14" i="14"/>
  <c r="EN14" i="14"/>
  <c r="EP14" i="14" s="1"/>
  <c r="ER14" i="14" s="1"/>
  <c r="EK14" i="14"/>
  <c r="EJ14" i="14"/>
  <c r="EB14" i="14"/>
  <c r="ED14" i="14" s="1"/>
  <c r="EF14" i="14" s="1"/>
  <c r="DY14" i="14"/>
  <c r="DX14" i="14"/>
  <c r="DP14" i="14"/>
  <c r="DR14" i="14" s="1"/>
  <c r="DT14" i="14" s="1"/>
  <c r="DM14" i="14"/>
  <c r="DL14" i="14"/>
  <c r="DD14" i="14"/>
  <c r="DF14" i="14" s="1"/>
  <c r="DH14" i="14" s="1"/>
  <c r="DA14" i="14"/>
  <c r="CZ14" i="14"/>
  <c r="CR14" i="14"/>
  <c r="CT14" i="14" s="1"/>
  <c r="CV14" i="14" s="1"/>
  <c r="CN14" i="14"/>
  <c r="CF14" i="14"/>
  <c r="CD14" i="14"/>
  <c r="BW14" i="14"/>
  <c r="BU14" i="14"/>
  <c r="BR14" i="14"/>
  <c r="BF14" i="14"/>
  <c r="BH14" i="14" s="1"/>
  <c r="BJ14" i="14" s="1"/>
  <c r="BB14" i="14"/>
  <c r="AR14" i="14"/>
  <c r="AI14" i="14"/>
  <c r="AF14" i="14"/>
  <c r="T14" i="14"/>
  <c r="V14" i="14" s="1"/>
  <c r="X14" i="14" s="1"/>
  <c r="N14" i="14"/>
  <c r="P14" i="14" s="1"/>
  <c r="R14" i="14" s="1"/>
  <c r="H14" i="14"/>
  <c r="J14" i="14" s="1"/>
  <c r="FI13" i="14"/>
  <c r="FH13" i="14"/>
  <c r="EZ13" i="14"/>
  <c r="FB13" i="14" s="1"/>
  <c r="FD13" i="14" s="1"/>
  <c r="EW13" i="14"/>
  <c r="EV13" i="14"/>
  <c r="EN13" i="14"/>
  <c r="EP13" i="14" s="1"/>
  <c r="ER13" i="14" s="1"/>
  <c r="EK13" i="14"/>
  <c r="EJ13" i="14"/>
  <c r="EB13" i="14"/>
  <c r="ED13" i="14" s="1"/>
  <c r="EF13" i="14" s="1"/>
  <c r="DY13" i="14"/>
  <c r="DX13" i="14"/>
  <c r="DP13" i="14"/>
  <c r="DR13" i="14" s="1"/>
  <c r="DT13" i="14" s="1"/>
  <c r="DM13" i="14"/>
  <c r="DL13" i="14"/>
  <c r="DD13" i="14"/>
  <c r="DF13" i="14" s="1"/>
  <c r="DH13" i="14" s="1"/>
  <c r="DA13" i="14"/>
  <c r="CZ13" i="14"/>
  <c r="CR13" i="14"/>
  <c r="CT13" i="14" s="1"/>
  <c r="CV13" i="14" s="1"/>
  <c r="CN13" i="14"/>
  <c r="CF13" i="14"/>
  <c r="CD13" i="14"/>
  <c r="BW13" i="14"/>
  <c r="BU13" i="14"/>
  <c r="BR13" i="14"/>
  <c r="BF13" i="14"/>
  <c r="BH13" i="14" s="1"/>
  <c r="BJ13" i="14" s="1"/>
  <c r="BB13" i="14"/>
  <c r="AR13" i="14"/>
  <c r="AI13" i="14"/>
  <c r="AF13" i="14"/>
  <c r="T13" i="14"/>
  <c r="V13" i="14" s="1"/>
  <c r="X13" i="14" s="1"/>
  <c r="AU13" i="14" s="1"/>
  <c r="P13" i="14"/>
  <c r="R13" i="14" s="1"/>
  <c r="N13" i="14"/>
  <c r="H13" i="14"/>
  <c r="J13" i="14" s="1"/>
  <c r="FI12" i="14"/>
  <c r="FH12" i="14"/>
  <c r="EZ12" i="14"/>
  <c r="FB12" i="14" s="1"/>
  <c r="FD12" i="14" s="1"/>
  <c r="EW12" i="14"/>
  <c r="EV12" i="14"/>
  <c r="EN12" i="14"/>
  <c r="EP12" i="14" s="1"/>
  <c r="ER12" i="14" s="1"/>
  <c r="EK12" i="14"/>
  <c r="EJ12" i="14"/>
  <c r="EB12" i="14"/>
  <c r="ED12" i="14" s="1"/>
  <c r="EF12" i="14" s="1"/>
  <c r="DY12" i="14"/>
  <c r="DX12" i="14"/>
  <c r="DP12" i="14"/>
  <c r="DR12" i="14" s="1"/>
  <c r="DT12" i="14" s="1"/>
  <c r="DM12" i="14"/>
  <c r="DL12" i="14"/>
  <c r="DD12" i="14"/>
  <c r="DF12" i="14" s="1"/>
  <c r="DH12" i="14" s="1"/>
  <c r="DA12" i="14"/>
  <c r="CZ12" i="14"/>
  <c r="CR12" i="14"/>
  <c r="CT12" i="14" s="1"/>
  <c r="CV12" i="14" s="1"/>
  <c r="CN12" i="14"/>
  <c r="CF12" i="14"/>
  <c r="CD12" i="14"/>
  <c r="BW12" i="14"/>
  <c r="BU12" i="14"/>
  <c r="BR12" i="14"/>
  <c r="BF12" i="14"/>
  <c r="BH12" i="14" s="1"/>
  <c r="BJ12" i="14" s="1"/>
  <c r="CH12" i="14" s="1"/>
  <c r="BB12" i="14"/>
  <c r="AR12" i="14"/>
  <c r="AI12" i="14"/>
  <c r="AF12" i="14"/>
  <c r="T12" i="14"/>
  <c r="V12" i="14" s="1"/>
  <c r="X12" i="14" s="1"/>
  <c r="N12" i="14"/>
  <c r="P12" i="14" s="1"/>
  <c r="R12" i="14" s="1"/>
  <c r="H12" i="14"/>
  <c r="J12" i="14" s="1"/>
  <c r="FI11" i="14"/>
  <c r="FH11" i="14"/>
  <c r="EZ11" i="14"/>
  <c r="FB11" i="14" s="1"/>
  <c r="FD11" i="14" s="1"/>
  <c r="EW11" i="14"/>
  <c r="EV11" i="14"/>
  <c r="EN11" i="14"/>
  <c r="EP11" i="14" s="1"/>
  <c r="ER11" i="14" s="1"/>
  <c r="EK11" i="14"/>
  <c r="EJ11" i="14"/>
  <c r="EB11" i="14"/>
  <c r="ED11" i="14" s="1"/>
  <c r="EF11" i="14" s="1"/>
  <c r="DY11" i="14"/>
  <c r="DX11" i="14"/>
  <c r="DP11" i="14"/>
  <c r="DR11" i="14" s="1"/>
  <c r="DT11" i="14" s="1"/>
  <c r="DM11" i="14"/>
  <c r="DL11" i="14"/>
  <c r="DD11" i="14"/>
  <c r="DF11" i="14" s="1"/>
  <c r="DH11" i="14" s="1"/>
  <c r="DA11" i="14"/>
  <c r="CZ11" i="14"/>
  <c r="CR11" i="14"/>
  <c r="CT11" i="14" s="1"/>
  <c r="CV11" i="14" s="1"/>
  <c r="CN11" i="14"/>
  <c r="CF11" i="14"/>
  <c r="CD11" i="14"/>
  <c r="BW11" i="14"/>
  <c r="BU11" i="14"/>
  <c r="BR11" i="14"/>
  <c r="BF11" i="14"/>
  <c r="BH11" i="14" s="1"/>
  <c r="BJ11" i="14" s="1"/>
  <c r="BB11" i="14"/>
  <c r="AR11" i="14"/>
  <c r="AI11" i="14"/>
  <c r="AF11" i="14"/>
  <c r="T11" i="14"/>
  <c r="V11" i="14" s="1"/>
  <c r="X11" i="14" s="1"/>
  <c r="AU11" i="14" s="1"/>
  <c r="N11" i="14"/>
  <c r="P11" i="14" s="1"/>
  <c r="R11" i="14" s="1"/>
  <c r="H11" i="14"/>
  <c r="J11" i="14" s="1"/>
  <c r="FI10" i="14"/>
  <c r="FH10" i="14"/>
  <c r="EZ10" i="14"/>
  <c r="FB10" i="14" s="1"/>
  <c r="FD10" i="14" s="1"/>
  <c r="EW10" i="14"/>
  <c r="EV10" i="14"/>
  <c r="EN10" i="14"/>
  <c r="EP10" i="14" s="1"/>
  <c r="ER10" i="14" s="1"/>
  <c r="EK10" i="14"/>
  <c r="EJ10" i="14"/>
  <c r="EB10" i="14"/>
  <c r="ED10" i="14" s="1"/>
  <c r="EF10" i="14" s="1"/>
  <c r="DY10" i="14"/>
  <c r="DX10" i="14"/>
  <c r="DP10" i="14"/>
  <c r="DR10" i="14" s="1"/>
  <c r="DT10" i="14" s="1"/>
  <c r="DM10" i="14"/>
  <c r="DL10" i="14"/>
  <c r="DD10" i="14"/>
  <c r="DF10" i="14" s="1"/>
  <c r="DH10" i="14" s="1"/>
  <c r="DA10" i="14"/>
  <c r="CZ10" i="14"/>
  <c r="CR10" i="14"/>
  <c r="CT10" i="14" s="1"/>
  <c r="CV10" i="14" s="1"/>
  <c r="CN10" i="14"/>
  <c r="CF10" i="14"/>
  <c r="CD10" i="14"/>
  <c r="BW10" i="14"/>
  <c r="BU10" i="14"/>
  <c r="BR10" i="14"/>
  <c r="BF10" i="14"/>
  <c r="BH10" i="14" s="1"/>
  <c r="BJ10" i="14" s="1"/>
  <c r="BB10" i="14"/>
  <c r="AR10" i="14"/>
  <c r="AI10" i="14"/>
  <c r="AF10" i="14"/>
  <c r="T10" i="14"/>
  <c r="V10" i="14" s="1"/>
  <c r="X10" i="14" s="1"/>
  <c r="N10" i="14"/>
  <c r="P10" i="14" s="1"/>
  <c r="R10" i="14" s="1"/>
  <c r="H10" i="14"/>
  <c r="J10" i="14" s="1"/>
  <c r="FI9" i="14"/>
  <c r="FH9" i="14"/>
  <c r="EZ9" i="14"/>
  <c r="FB9" i="14" s="1"/>
  <c r="FD9" i="14" s="1"/>
  <c r="EW9" i="14"/>
  <c r="EV9" i="14"/>
  <c r="EN9" i="14"/>
  <c r="EP9" i="14" s="1"/>
  <c r="ER9" i="14" s="1"/>
  <c r="EK9" i="14"/>
  <c r="EJ9" i="14"/>
  <c r="EB9" i="14"/>
  <c r="ED9" i="14" s="1"/>
  <c r="EF9" i="14" s="1"/>
  <c r="DY9" i="14"/>
  <c r="DX9" i="14"/>
  <c r="DP9" i="14"/>
  <c r="DR9" i="14" s="1"/>
  <c r="DT9" i="14" s="1"/>
  <c r="DM9" i="14"/>
  <c r="DL9" i="14"/>
  <c r="DD9" i="14"/>
  <c r="DF9" i="14" s="1"/>
  <c r="DH9" i="14" s="1"/>
  <c r="DA9" i="14"/>
  <c r="CZ9" i="14"/>
  <c r="CR9" i="14"/>
  <c r="CT9" i="14" s="1"/>
  <c r="CV9" i="14" s="1"/>
  <c r="CN9" i="14"/>
  <c r="CF9" i="14"/>
  <c r="CD9" i="14"/>
  <c r="BW9" i="14"/>
  <c r="BU9" i="14"/>
  <c r="BR9" i="14"/>
  <c r="BF9" i="14"/>
  <c r="BH9" i="14" s="1"/>
  <c r="BJ9" i="14" s="1"/>
  <c r="CE9" i="14" s="1"/>
  <c r="BB9" i="14"/>
  <c r="AR9" i="14"/>
  <c r="AI9" i="14"/>
  <c r="AF9" i="14"/>
  <c r="T9" i="14"/>
  <c r="V9" i="14" s="1"/>
  <c r="X9" i="14" s="1"/>
  <c r="AS9" i="14" s="1"/>
  <c r="N9" i="14"/>
  <c r="P9" i="14" s="1"/>
  <c r="R9" i="14" s="1"/>
  <c r="H9" i="14"/>
  <c r="J9" i="14" s="1"/>
  <c r="FI8" i="14"/>
  <c r="FH8" i="14"/>
  <c r="EZ8" i="14"/>
  <c r="FB8" i="14" s="1"/>
  <c r="FD8" i="14" s="1"/>
  <c r="EW8" i="14"/>
  <c r="EV8" i="14"/>
  <c r="EN8" i="14"/>
  <c r="EP8" i="14" s="1"/>
  <c r="ER8" i="14" s="1"/>
  <c r="EK8" i="14"/>
  <c r="EJ8" i="14"/>
  <c r="EB8" i="14"/>
  <c r="ED8" i="14" s="1"/>
  <c r="EF8" i="14" s="1"/>
  <c r="DY8" i="14"/>
  <c r="DX8" i="14"/>
  <c r="DP8" i="14"/>
  <c r="DR8" i="14" s="1"/>
  <c r="DT8" i="14" s="1"/>
  <c r="DM8" i="14"/>
  <c r="DL8" i="14"/>
  <c r="DD8" i="14"/>
  <c r="DF8" i="14" s="1"/>
  <c r="DH8" i="14" s="1"/>
  <c r="DA8" i="14"/>
  <c r="CZ8" i="14"/>
  <c r="CR8" i="14"/>
  <c r="CT8" i="14" s="1"/>
  <c r="CV8" i="14" s="1"/>
  <c r="CN8" i="14"/>
  <c r="CF8" i="14"/>
  <c r="CD8" i="14"/>
  <c r="BW8" i="14"/>
  <c r="BU8" i="14"/>
  <c r="BR8" i="14"/>
  <c r="BF8" i="14"/>
  <c r="BH8" i="14" s="1"/>
  <c r="BJ8" i="14" s="1"/>
  <c r="BB8" i="14"/>
  <c r="AR8" i="14"/>
  <c r="AI8" i="14"/>
  <c r="AF8" i="14"/>
  <c r="T8" i="14"/>
  <c r="V8" i="14" s="1"/>
  <c r="X8" i="14" s="1"/>
  <c r="AS8" i="14" s="1"/>
  <c r="N8" i="14"/>
  <c r="P8" i="14" s="1"/>
  <c r="R8" i="14" s="1"/>
  <c r="H8" i="14"/>
  <c r="J8" i="14" s="1"/>
  <c r="FI7" i="14"/>
  <c r="FH7" i="14"/>
  <c r="EZ7" i="14"/>
  <c r="FB7" i="14" s="1"/>
  <c r="FD7" i="14" s="1"/>
  <c r="EW7" i="14"/>
  <c r="EV7" i="14"/>
  <c r="EN7" i="14"/>
  <c r="EP7" i="14" s="1"/>
  <c r="ER7" i="14" s="1"/>
  <c r="EK7" i="14"/>
  <c r="EJ7" i="14"/>
  <c r="EB7" i="14"/>
  <c r="ED7" i="14" s="1"/>
  <c r="EF7" i="14" s="1"/>
  <c r="DY7" i="14"/>
  <c r="DX7" i="14"/>
  <c r="DP7" i="14"/>
  <c r="DR7" i="14" s="1"/>
  <c r="DT7" i="14" s="1"/>
  <c r="DM7" i="14"/>
  <c r="DL7" i="14"/>
  <c r="DD7" i="14"/>
  <c r="DF7" i="14" s="1"/>
  <c r="DH7" i="14" s="1"/>
  <c r="DA7" i="14"/>
  <c r="CZ7" i="14"/>
  <c r="CR7" i="14"/>
  <c r="CT7" i="14" s="1"/>
  <c r="CV7" i="14" s="1"/>
  <c r="CN7" i="14"/>
  <c r="CF7" i="14"/>
  <c r="CD7" i="14"/>
  <c r="BW7" i="14"/>
  <c r="BU7" i="14"/>
  <c r="BR7" i="14"/>
  <c r="BF7" i="14"/>
  <c r="BH7" i="14" s="1"/>
  <c r="BJ7" i="14" s="1"/>
  <c r="BB7" i="14"/>
  <c r="AR7" i="14"/>
  <c r="AI7" i="14"/>
  <c r="AF7" i="14"/>
  <c r="T7" i="14"/>
  <c r="V7" i="14" s="1"/>
  <c r="X7" i="14" s="1"/>
  <c r="N7" i="14"/>
  <c r="P7" i="14" s="1"/>
  <c r="R7" i="14" s="1"/>
  <c r="H7" i="14"/>
  <c r="J7" i="14" s="1"/>
  <c r="FI6" i="14"/>
  <c r="FH6" i="14"/>
  <c r="EZ6" i="14"/>
  <c r="FB6" i="14" s="1"/>
  <c r="FD6" i="14" s="1"/>
  <c r="EW6" i="14"/>
  <c r="EV6" i="14"/>
  <c r="EN6" i="14"/>
  <c r="EP6" i="14" s="1"/>
  <c r="ER6" i="14" s="1"/>
  <c r="EK6" i="14"/>
  <c r="EJ6" i="14"/>
  <c r="EB6" i="14"/>
  <c r="ED6" i="14" s="1"/>
  <c r="EF6" i="14" s="1"/>
  <c r="DY6" i="14"/>
  <c r="DX6" i="14"/>
  <c r="DP6" i="14"/>
  <c r="DR6" i="14" s="1"/>
  <c r="DT6" i="14" s="1"/>
  <c r="DM6" i="14"/>
  <c r="DL6" i="14"/>
  <c r="DD6" i="14"/>
  <c r="DF6" i="14" s="1"/>
  <c r="DH6" i="14" s="1"/>
  <c r="DA6" i="14"/>
  <c r="CZ6" i="14"/>
  <c r="CR6" i="14"/>
  <c r="CT6" i="14" s="1"/>
  <c r="CV6" i="14" s="1"/>
  <c r="CN6" i="14"/>
  <c r="CF6" i="14"/>
  <c r="CD6" i="14"/>
  <c r="BW6" i="14"/>
  <c r="BU6" i="14"/>
  <c r="BR6" i="14"/>
  <c r="CL6" i="14" s="1"/>
  <c r="BF6" i="14"/>
  <c r="BH6" i="14" s="1"/>
  <c r="BJ6" i="14" s="1"/>
  <c r="BV6" i="14" s="1"/>
  <c r="BB6" i="14"/>
  <c r="AR6" i="14"/>
  <c r="AI6" i="14"/>
  <c r="AF6" i="14"/>
  <c r="T6" i="14"/>
  <c r="V6" i="14" s="1"/>
  <c r="X6" i="14" s="1"/>
  <c r="AJ6" i="14" s="1"/>
  <c r="N6" i="14"/>
  <c r="P6" i="14" s="1"/>
  <c r="R6" i="14" s="1"/>
  <c r="H6" i="14"/>
  <c r="J6" i="14" s="1"/>
  <c r="FI5" i="14"/>
  <c r="FH5" i="14"/>
  <c r="EZ5" i="14"/>
  <c r="FB5" i="14" s="1"/>
  <c r="FD5" i="14" s="1"/>
  <c r="EW5" i="14"/>
  <c r="EV5" i="14"/>
  <c r="EN5" i="14"/>
  <c r="EP5" i="14" s="1"/>
  <c r="ER5" i="14" s="1"/>
  <c r="EK5" i="14"/>
  <c r="EJ5" i="14"/>
  <c r="EB5" i="14"/>
  <c r="ED5" i="14" s="1"/>
  <c r="EF5" i="14" s="1"/>
  <c r="DY5" i="14"/>
  <c r="DX5" i="14"/>
  <c r="DP5" i="14"/>
  <c r="DR5" i="14" s="1"/>
  <c r="DT5" i="14" s="1"/>
  <c r="DM5" i="14"/>
  <c r="DL5" i="14"/>
  <c r="DD5" i="14"/>
  <c r="DF5" i="14" s="1"/>
  <c r="DH5" i="14" s="1"/>
  <c r="DA5" i="14"/>
  <c r="CZ5" i="14"/>
  <c r="CR5" i="14"/>
  <c r="CT5" i="14" s="1"/>
  <c r="CV5" i="14" s="1"/>
  <c r="CN5" i="14"/>
  <c r="CF5" i="14"/>
  <c r="CD5" i="14"/>
  <c r="BW5" i="14"/>
  <c r="BU5" i="14"/>
  <c r="BR5" i="14"/>
  <c r="BF5" i="14"/>
  <c r="BH5" i="14" s="1"/>
  <c r="BJ5" i="14" s="1"/>
  <c r="BB5" i="14"/>
  <c r="AR5" i="14"/>
  <c r="AI5" i="14"/>
  <c r="AF5" i="14"/>
  <c r="T5" i="14"/>
  <c r="V5" i="14" s="1"/>
  <c r="X5" i="14" s="1"/>
  <c r="N5" i="14"/>
  <c r="P5" i="14" s="1"/>
  <c r="R5" i="14" s="1"/>
  <c r="H5" i="14"/>
  <c r="J5" i="14" s="1"/>
  <c r="FI4" i="14"/>
  <c r="FB4" i="14"/>
  <c r="FD4" i="14" s="1"/>
  <c r="EW4" i="14"/>
  <c r="EP4" i="14"/>
  <c r="ER4" i="14" s="1"/>
  <c r="EK4" i="14"/>
  <c r="ED4" i="14"/>
  <c r="EF4" i="14" s="1"/>
  <c r="DY4" i="14"/>
  <c r="DR4" i="14"/>
  <c r="DT4" i="14" s="1"/>
  <c r="DM4" i="14"/>
  <c r="DF4" i="14"/>
  <c r="DH4" i="14" s="1"/>
  <c r="DA4" i="14"/>
  <c r="CT4" i="14"/>
  <c r="CV4" i="14" s="1"/>
  <c r="CN4" i="14"/>
  <c r="CM4" i="14"/>
  <c r="CF4" i="14"/>
  <c r="CD4" i="14"/>
  <c r="BW4" i="14"/>
  <c r="BU4" i="14"/>
  <c r="BR4" i="14"/>
  <c r="BH4" i="14"/>
  <c r="BJ4" i="14" s="1"/>
  <c r="BB4" i="14"/>
  <c r="BA4" i="14"/>
  <c r="AR4" i="14"/>
  <c r="AI4" i="14"/>
  <c r="AF4" i="14"/>
  <c r="V4" i="14"/>
  <c r="X4" i="14" s="1"/>
  <c r="P4" i="14"/>
  <c r="R4" i="14" s="1"/>
  <c r="H4" i="14"/>
  <c r="J4" i="14" s="1"/>
  <c r="GL34" i="11"/>
  <c r="GK34" i="11"/>
  <c r="GD34" i="11"/>
  <c r="GB34" i="11"/>
  <c r="FU34" i="11"/>
  <c r="FS34" i="11"/>
  <c r="FP34" i="11"/>
  <c r="FD34" i="11"/>
  <c r="FF34" i="11" s="1"/>
  <c r="FH34" i="11" s="1"/>
  <c r="FB34" i="11"/>
  <c r="FA34" i="11"/>
  <c r="ES34" i="11"/>
  <c r="EU34" i="11" s="1"/>
  <c r="EW34" i="11" s="1"/>
  <c r="EP34" i="11"/>
  <c r="EO34" i="11"/>
  <c r="EG34" i="11"/>
  <c r="EI34" i="11" s="1"/>
  <c r="EK34" i="11" s="1"/>
  <c r="ED34" i="11"/>
  <c r="EC34" i="11"/>
  <c r="DU34" i="11"/>
  <c r="DW34" i="11" s="1"/>
  <c r="DY34" i="11" s="1"/>
  <c r="DR34" i="11"/>
  <c r="DQ34" i="11"/>
  <c r="DI34" i="11"/>
  <c r="DK34" i="11" s="1"/>
  <c r="DM34" i="11" s="1"/>
  <c r="DF34" i="11"/>
  <c r="DE34" i="11"/>
  <c r="CW34" i="11"/>
  <c r="CY34" i="11" s="1"/>
  <c r="DA34" i="11" s="1"/>
  <c r="CT34" i="11"/>
  <c r="CS34" i="11"/>
  <c r="CK34" i="11"/>
  <c r="CM34" i="11" s="1"/>
  <c r="CO34" i="11" s="1"/>
  <c r="CG34" i="11"/>
  <c r="BY34" i="11"/>
  <c r="BP34" i="11"/>
  <c r="BN34" i="11"/>
  <c r="BK34" i="11"/>
  <c r="BA34" i="11"/>
  <c r="BC34" i="11" s="1"/>
  <c r="BW34" i="11" s="1"/>
  <c r="AU34" i="11"/>
  <c r="AT34" i="11"/>
  <c r="AK34" i="11"/>
  <c r="AB34" i="11"/>
  <c r="Y34" i="11"/>
  <c r="O34" i="11"/>
  <c r="Q34" i="11" s="1"/>
  <c r="H34" i="11"/>
  <c r="J34" i="11" s="1"/>
  <c r="GL33" i="11"/>
  <c r="GK33" i="11"/>
  <c r="GD33" i="11"/>
  <c r="GB33" i="11"/>
  <c r="FU33" i="11"/>
  <c r="FS33" i="11"/>
  <c r="FP33" i="11"/>
  <c r="FD33" i="11"/>
  <c r="FF33" i="11" s="1"/>
  <c r="FH33" i="11" s="1"/>
  <c r="GE33" i="11" s="1"/>
  <c r="FB33" i="11"/>
  <c r="FA33" i="11"/>
  <c r="ES33" i="11"/>
  <c r="EU33" i="11" s="1"/>
  <c r="EW33" i="11" s="1"/>
  <c r="EP33" i="11"/>
  <c r="EO33" i="11"/>
  <c r="EG33" i="11"/>
  <c r="EI33" i="11" s="1"/>
  <c r="EK33" i="11" s="1"/>
  <c r="ED33" i="11"/>
  <c r="EC33" i="11"/>
  <c r="DU33" i="11"/>
  <c r="DW33" i="11" s="1"/>
  <c r="DY33" i="11" s="1"/>
  <c r="DR33" i="11"/>
  <c r="DQ33" i="11"/>
  <c r="DI33" i="11"/>
  <c r="DK33" i="11" s="1"/>
  <c r="DM33" i="11" s="1"/>
  <c r="DF33" i="11"/>
  <c r="DE33" i="11"/>
  <c r="CW33" i="11"/>
  <c r="CY33" i="11" s="1"/>
  <c r="DA33" i="11" s="1"/>
  <c r="CT33" i="11"/>
  <c r="CS33" i="11"/>
  <c r="CK33" i="11"/>
  <c r="CM33" i="11" s="1"/>
  <c r="CO33" i="11" s="1"/>
  <c r="CG33" i="11"/>
  <c r="BY33" i="11"/>
  <c r="BP33" i="11"/>
  <c r="BN33" i="11"/>
  <c r="BK33" i="11"/>
  <c r="BA33" i="11"/>
  <c r="BC33" i="11" s="1"/>
  <c r="BW33" i="11" s="1"/>
  <c r="Y33" i="11"/>
  <c r="O33" i="11"/>
  <c r="Q33" i="11" s="1"/>
  <c r="H33" i="11"/>
  <c r="J33" i="11" s="1"/>
  <c r="GL32" i="11"/>
  <c r="GK32" i="11"/>
  <c r="GD32" i="11"/>
  <c r="GB32" i="11"/>
  <c r="FU32" i="11"/>
  <c r="FS32" i="11"/>
  <c r="FP32" i="11"/>
  <c r="FD32" i="11"/>
  <c r="FF32" i="11" s="1"/>
  <c r="FH32" i="11" s="1"/>
  <c r="FB32" i="11"/>
  <c r="FA32" i="11"/>
  <c r="ES32" i="11"/>
  <c r="EU32" i="11" s="1"/>
  <c r="EW32" i="11" s="1"/>
  <c r="EP32" i="11"/>
  <c r="EO32" i="11"/>
  <c r="EG32" i="11"/>
  <c r="EI32" i="11" s="1"/>
  <c r="EK32" i="11" s="1"/>
  <c r="ED32" i="11"/>
  <c r="EC32" i="11"/>
  <c r="DU32" i="11"/>
  <c r="DW32" i="11" s="1"/>
  <c r="DY32" i="11" s="1"/>
  <c r="DR32" i="11"/>
  <c r="DQ32" i="11"/>
  <c r="DI32" i="11"/>
  <c r="DK32" i="11" s="1"/>
  <c r="DM32" i="11" s="1"/>
  <c r="DF32" i="11"/>
  <c r="DE32" i="11"/>
  <c r="CW32" i="11"/>
  <c r="CY32" i="11" s="1"/>
  <c r="DA32" i="11" s="1"/>
  <c r="CT32" i="11"/>
  <c r="CS32" i="11"/>
  <c r="CM32" i="11"/>
  <c r="CO32" i="11" s="1"/>
  <c r="CK32" i="11"/>
  <c r="CG32" i="11"/>
  <c r="BY32" i="11"/>
  <c r="BP32" i="11"/>
  <c r="BN32" i="11"/>
  <c r="BK32" i="11"/>
  <c r="BA32" i="11"/>
  <c r="BC32" i="11" s="1"/>
  <c r="BW32" i="11" s="1"/>
  <c r="Y32" i="11"/>
  <c r="O32" i="11"/>
  <c r="Q32" i="11" s="1"/>
  <c r="H32" i="11"/>
  <c r="J32" i="11" s="1"/>
  <c r="GL31" i="11"/>
  <c r="GK31" i="11"/>
  <c r="GD31" i="11"/>
  <c r="GB31" i="11"/>
  <c r="FU31" i="11"/>
  <c r="FS31" i="11"/>
  <c r="FP31" i="11"/>
  <c r="FD31" i="11"/>
  <c r="FF31" i="11" s="1"/>
  <c r="FH31" i="11" s="1"/>
  <c r="GC31" i="11" s="1"/>
  <c r="FB31" i="11"/>
  <c r="FA31" i="11"/>
  <c r="ES31" i="11"/>
  <c r="EU31" i="11" s="1"/>
  <c r="EW31" i="11" s="1"/>
  <c r="EP31" i="11"/>
  <c r="EO31" i="11"/>
  <c r="EG31" i="11"/>
  <c r="EI31" i="11" s="1"/>
  <c r="EK31" i="11" s="1"/>
  <c r="ED31" i="11"/>
  <c r="EC31" i="11"/>
  <c r="DU31" i="11"/>
  <c r="DW31" i="11" s="1"/>
  <c r="DY31" i="11" s="1"/>
  <c r="DR31" i="11"/>
  <c r="DQ31" i="11"/>
  <c r="DI31" i="11"/>
  <c r="DK31" i="11" s="1"/>
  <c r="DM31" i="11" s="1"/>
  <c r="DF31" i="11"/>
  <c r="DE31" i="11"/>
  <c r="CW31" i="11"/>
  <c r="CY31" i="11" s="1"/>
  <c r="DA31" i="11" s="1"/>
  <c r="CT31" i="11"/>
  <c r="CS31" i="11"/>
  <c r="CK31" i="11"/>
  <c r="CM31" i="11" s="1"/>
  <c r="CO31" i="11" s="1"/>
  <c r="CG31" i="11"/>
  <c r="BY31" i="11"/>
  <c r="BP31" i="11"/>
  <c r="BN31" i="11"/>
  <c r="BK31" i="11"/>
  <c r="BA31" i="11"/>
  <c r="BC31" i="11" s="1"/>
  <c r="BW31" i="11" s="1"/>
  <c r="Y31" i="11"/>
  <c r="O31" i="11"/>
  <c r="Q31" i="11" s="1"/>
  <c r="H31" i="11"/>
  <c r="J31" i="11" s="1"/>
  <c r="GL30" i="11"/>
  <c r="GK30" i="11"/>
  <c r="GD30" i="11"/>
  <c r="GB30" i="11"/>
  <c r="FU30" i="11"/>
  <c r="FS30" i="11"/>
  <c r="FP30" i="11"/>
  <c r="FD30" i="11"/>
  <c r="FF30" i="11" s="1"/>
  <c r="FH30" i="11" s="1"/>
  <c r="FT30" i="11" s="1"/>
  <c r="FB30" i="11"/>
  <c r="FA30" i="11"/>
  <c r="ES30" i="11"/>
  <c r="EU30" i="11" s="1"/>
  <c r="EW30" i="11" s="1"/>
  <c r="EP30" i="11"/>
  <c r="EO30" i="11"/>
  <c r="EI30" i="11"/>
  <c r="EK30" i="11" s="1"/>
  <c r="EG30" i="11"/>
  <c r="ED30" i="11"/>
  <c r="EC30" i="11"/>
  <c r="DU30" i="11"/>
  <c r="DW30" i="11" s="1"/>
  <c r="DY30" i="11" s="1"/>
  <c r="DR30" i="11"/>
  <c r="DQ30" i="11"/>
  <c r="DI30" i="11"/>
  <c r="DK30" i="11" s="1"/>
  <c r="DM30" i="11" s="1"/>
  <c r="DF30" i="11"/>
  <c r="DE30" i="11"/>
  <c r="CW30" i="11"/>
  <c r="CY30" i="11" s="1"/>
  <c r="DA30" i="11" s="1"/>
  <c r="CT30" i="11"/>
  <c r="CS30" i="11"/>
  <c r="CK30" i="11"/>
  <c r="CM30" i="11" s="1"/>
  <c r="CO30" i="11" s="1"/>
  <c r="CG30" i="11"/>
  <c r="BY30" i="11"/>
  <c r="BP30" i="11"/>
  <c r="BN30" i="11"/>
  <c r="BK30" i="11"/>
  <c r="BA30" i="11"/>
  <c r="BC30" i="11" s="1"/>
  <c r="AB30" i="11"/>
  <c r="Y30" i="11"/>
  <c r="O30" i="11"/>
  <c r="Q30" i="11" s="1"/>
  <c r="AK30" i="11" s="1"/>
  <c r="H30" i="11"/>
  <c r="J30" i="11" s="1"/>
  <c r="GL29" i="11"/>
  <c r="GK29" i="11"/>
  <c r="GD29" i="11"/>
  <c r="GB29" i="11"/>
  <c r="FU29" i="11"/>
  <c r="FS29" i="11"/>
  <c r="FP29" i="11"/>
  <c r="FD29" i="11"/>
  <c r="FF29" i="11" s="1"/>
  <c r="FH29" i="11" s="1"/>
  <c r="FT29" i="11" s="1"/>
  <c r="FB29" i="11"/>
  <c r="FA29" i="11"/>
  <c r="ES29" i="11"/>
  <c r="EU29" i="11" s="1"/>
  <c r="EW29" i="11" s="1"/>
  <c r="EP29" i="11"/>
  <c r="EO29" i="11"/>
  <c r="EG29" i="11"/>
  <c r="EI29" i="11" s="1"/>
  <c r="EK29" i="11" s="1"/>
  <c r="ED29" i="11"/>
  <c r="EC29" i="11"/>
  <c r="DU29" i="11"/>
  <c r="DW29" i="11" s="1"/>
  <c r="DY29" i="11" s="1"/>
  <c r="DR29" i="11"/>
  <c r="DQ29" i="11"/>
  <c r="DI29" i="11"/>
  <c r="DK29" i="11" s="1"/>
  <c r="DM29" i="11" s="1"/>
  <c r="DF29" i="11"/>
  <c r="DE29" i="11"/>
  <c r="CW29" i="11"/>
  <c r="CY29" i="11" s="1"/>
  <c r="DA29" i="11" s="1"/>
  <c r="CT29" i="11"/>
  <c r="CS29" i="11"/>
  <c r="CK29" i="11"/>
  <c r="CM29" i="11" s="1"/>
  <c r="CO29" i="11" s="1"/>
  <c r="CG29" i="11"/>
  <c r="BY29" i="11"/>
  <c r="BP29" i="11"/>
  <c r="BN29" i="11"/>
  <c r="BK29" i="11"/>
  <c r="BA29" i="11"/>
  <c r="BC29" i="11" s="1"/>
  <c r="BW29" i="11" s="1"/>
  <c r="AB29" i="11"/>
  <c r="Y29" i="11"/>
  <c r="O29" i="11"/>
  <c r="Q29" i="11" s="1"/>
  <c r="H29" i="11"/>
  <c r="J29" i="11" s="1"/>
  <c r="GL28" i="11"/>
  <c r="GK28" i="11"/>
  <c r="GD28" i="11"/>
  <c r="GB28" i="11"/>
  <c r="FU28" i="11"/>
  <c r="FS28" i="11"/>
  <c r="FP28" i="11"/>
  <c r="FD28" i="11"/>
  <c r="FF28" i="11" s="1"/>
  <c r="FH28" i="11" s="1"/>
  <c r="GE28" i="11" s="1"/>
  <c r="FB28" i="11"/>
  <c r="FA28" i="11"/>
  <c r="ES28" i="11"/>
  <c r="EU28" i="11" s="1"/>
  <c r="EW28" i="11" s="1"/>
  <c r="EP28" i="11"/>
  <c r="EO28" i="11"/>
  <c r="EG28" i="11"/>
  <c r="EI28" i="11" s="1"/>
  <c r="EK28" i="11" s="1"/>
  <c r="ED28" i="11"/>
  <c r="EC28" i="11"/>
  <c r="DU28" i="11"/>
  <c r="DW28" i="11" s="1"/>
  <c r="DY28" i="11" s="1"/>
  <c r="DR28" i="11"/>
  <c r="DQ28" i="11"/>
  <c r="DI28" i="11"/>
  <c r="DK28" i="11" s="1"/>
  <c r="DM28" i="11" s="1"/>
  <c r="DF28" i="11"/>
  <c r="DE28" i="11"/>
  <c r="CW28" i="11"/>
  <c r="CY28" i="11" s="1"/>
  <c r="DA28" i="11" s="1"/>
  <c r="CT28" i="11"/>
  <c r="CS28" i="11"/>
  <c r="CK28" i="11"/>
  <c r="CM28" i="11" s="1"/>
  <c r="CO28" i="11" s="1"/>
  <c r="CG28" i="11"/>
  <c r="BY28" i="11"/>
  <c r="BP28" i="11"/>
  <c r="BN28" i="11"/>
  <c r="BK28" i="11"/>
  <c r="BA28" i="11"/>
  <c r="BC28" i="11" s="1"/>
  <c r="BW28" i="11" s="1"/>
  <c r="AB28" i="11"/>
  <c r="Y28" i="11"/>
  <c r="O28" i="11"/>
  <c r="Q28" i="11" s="1"/>
  <c r="H28" i="11"/>
  <c r="J28" i="11" s="1"/>
  <c r="GL27" i="11"/>
  <c r="GK27" i="11"/>
  <c r="GD27" i="11"/>
  <c r="GB27" i="11"/>
  <c r="FU27" i="11"/>
  <c r="FS27" i="11"/>
  <c r="FP27" i="11"/>
  <c r="FD27" i="11"/>
  <c r="FF27" i="11" s="1"/>
  <c r="FH27" i="11" s="1"/>
  <c r="FB27" i="11"/>
  <c r="FA27" i="11"/>
  <c r="ES27" i="11"/>
  <c r="EU27" i="11" s="1"/>
  <c r="EW27" i="11" s="1"/>
  <c r="EP27" i="11"/>
  <c r="EO27" i="11"/>
  <c r="EG27" i="11"/>
  <c r="EI27" i="11" s="1"/>
  <c r="EK27" i="11" s="1"/>
  <c r="ED27" i="11"/>
  <c r="EC27" i="11"/>
  <c r="DU27" i="11"/>
  <c r="DW27" i="11" s="1"/>
  <c r="DY27" i="11" s="1"/>
  <c r="DR27" i="11"/>
  <c r="DQ27" i="11"/>
  <c r="DI27" i="11"/>
  <c r="DK27" i="11" s="1"/>
  <c r="DM27" i="11" s="1"/>
  <c r="DF27" i="11"/>
  <c r="DE27" i="11"/>
  <c r="CW27" i="11"/>
  <c r="CY27" i="11" s="1"/>
  <c r="DA27" i="11" s="1"/>
  <c r="CT27" i="11"/>
  <c r="CS27" i="11"/>
  <c r="CK27" i="11"/>
  <c r="CM27" i="11" s="1"/>
  <c r="CO27" i="11" s="1"/>
  <c r="CG27" i="11"/>
  <c r="BY27" i="11"/>
  <c r="BP27" i="11"/>
  <c r="BN27" i="11"/>
  <c r="BK27" i="11"/>
  <c r="BA27" i="11"/>
  <c r="BC27" i="11" s="1"/>
  <c r="AB27" i="11"/>
  <c r="Y27" i="11"/>
  <c r="O27" i="11"/>
  <c r="Q27" i="11" s="1"/>
  <c r="H27" i="11"/>
  <c r="J27" i="11" s="1"/>
  <c r="GL26" i="11"/>
  <c r="GK26" i="11"/>
  <c r="GD26" i="11"/>
  <c r="GB26" i="11"/>
  <c r="FU26" i="11"/>
  <c r="FS26" i="11"/>
  <c r="FP26" i="11"/>
  <c r="FD26" i="11"/>
  <c r="FF26" i="11" s="1"/>
  <c r="FH26" i="11" s="1"/>
  <c r="FB26" i="11"/>
  <c r="FA26" i="11"/>
  <c r="ES26" i="11"/>
  <c r="EU26" i="11" s="1"/>
  <c r="EW26" i="11" s="1"/>
  <c r="EP26" i="11"/>
  <c r="EO26" i="11"/>
  <c r="EG26" i="11"/>
  <c r="EI26" i="11" s="1"/>
  <c r="EK26" i="11" s="1"/>
  <c r="ED26" i="11"/>
  <c r="EC26" i="11"/>
  <c r="DU26" i="11"/>
  <c r="DW26" i="11" s="1"/>
  <c r="DY26" i="11" s="1"/>
  <c r="DR26" i="11"/>
  <c r="DQ26" i="11"/>
  <c r="DI26" i="11"/>
  <c r="DK26" i="11" s="1"/>
  <c r="DM26" i="11" s="1"/>
  <c r="DF26" i="11"/>
  <c r="DE26" i="11"/>
  <c r="CW26" i="11"/>
  <c r="CY26" i="11" s="1"/>
  <c r="DA26" i="11" s="1"/>
  <c r="CT26" i="11"/>
  <c r="CS26" i="11"/>
  <c r="CK26" i="11"/>
  <c r="CM26" i="11" s="1"/>
  <c r="CO26" i="11" s="1"/>
  <c r="CG26" i="11"/>
  <c r="BY26" i="11"/>
  <c r="BP26" i="11"/>
  <c r="BN26" i="11"/>
  <c r="BK26" i="11"/>
  <c r="BA26" i="11"/>
  <c r="BC26" i="11" s="1"/>
  <c r="BW26" i="11" s="1"/>
  <c r="Y26" i="11"/>
  <c r="O26" i="11"/>
  <c r="Q26" i="11" s="1"/>
  <c r="AB26" i="11" s="1"/>
  <c r="H26" i="11"/>
  <c r="J26" i="11" s="1"/>
  <c r="GL25" i="11"/>
  <c r="GK25" i="11"/>
  <c r="GD25" i="11"/>
  <c r="GB25" i="11"/>
  <c r="FU25" i="11"/>
  <c r="FS25" i="11"/>
  <c r="FP25" i="11"/>
  <c r="FD25" i="11"/>
  <c r="FF25" i="11" s="1"/>
  <c r="FH25" i="11" s="1"/>
  <c r="GC25" i="11" s="1"/>
  <c r="FB25" i="11"/>
  <c r="FA25" i="11"/>
  <c r="ES25" i="11"/>
  <c r="EU25" i="11" s="1"/>
  <c r="EW25" i="11" s="1"/>
  <c r="EP25" i="11"/>
  <c r="EO25" i="11"/>
  <c r="EG25" i="11"/>
  <c r="EI25" i="11" s="1"/>
  <c r="EK25" i="11" s="1"/>
  <c r="ED25" i="11"/>
  <c r="EC25" i="11"/>
  <c r="DU25" i="11"/>
  <c r="DW25" i="11" s="1"/>
  <c r="DY25" i="11" s="1"/>
  <c r="DR25" i="11"/>
  <c r="DQ25" i="11"/>
  <c r="DI25" i="11"/>
  <c r="DK25" i="11" s="1"/>
  <c r="DM25" i="11" s="1"/>
  <c r="DF25" i="11"/>
  <c r="DE25" i="11"/>
  <c r="CW25" i="11"/>
  <c r="CY25" i="11" s="1"/>
  <c r="DA25" i="11" s="1"/>
  <c r="CT25" i="11"/>
  <c r="CS25" i="11"/>
  <c r="CK25" i="11"/>
  <c r="CM25" i="11" s="1"/>
  <c r="CO25" i="11" s="1"/>
  <c r="CG25" i="11"/>
  <c r="BY25" i="11"/>
  <c r="BP25" i="11"/>
  <c r="BN25" i="11"/>
  <c r="BK25" i="11"/>
  <c r="BA25" i="11"/>
  <c r="BC25" i="11" s="1"/>
  <c r="BX25" i="11" s="1"/>
  <c r="Y25" i="11"/>
  <c r="O25" i="11"/>
  <c r="Q25" i="11" s="1"/>
  <c r="H25" i="11"/>
  <c r="J25" i="11" s="1"/>
  <c r="GL24" i="11"/>
  <c r="GK24" i="11"/>
  <c r="GD24" i="11"/>
  <c r="GB24" i="11"/>
  <c r="FU24" i="11"/>
  <c r="FS24" i="11"/>
  <c r="FP24" i="11"/>
  <c r="FD24" i="11"/>
  <c r="FF24" i="11" s="1"/>
  <c r="FH24" i="11" s="1"/>
  <c r="FB24" i="11"/>
  <c r="FA24" i="11"/>
  <c r="ES24" i="11"/>
  <c r="EU24" i="11" s="1"/>
  <c r="EW24" i="11" s="1"/>
  <c r="EP24" i="11"/>
  <c r="EO24" i="11"/>
  <c r="EG24" i="11"/>
  <c r="EI24" i="11" s="1"/>
  <c r="EK24" i="11" s="1"/>
  <c r="ED24" i="11"/>
  <c r="EC24" i="11"/>
  <c r="DU24" i="11"/>
  <c r="DW24" i="11" s="1"/>
  <c r="DY24" i="11" s="1"/>
  <c r="DR24" i="11"/>
  <c r="DQ24" i="11"/>
  <c r="DI24" i="11"/>
  <c r="DK24" i="11" s="1"/>
  <c r="DM24" i="11" s="1"/>
  <c r="DF24" i="11"/>
  <c r="DE24" i="11"/>
  <c r="CW24" i="11"/>
  <c r="CY24" i="11" s="1"/>
  <c r="DA24" i="11" s="1"/>
  <c r="CT24" i="11"/>
  <c r="CS24" i="11"/>
  <c r="CK24" i="11"/>
  <c r="CM24" i="11" s="1"/>
  <c r="CO24" i="11" s="1"/>
  <c r="CG24" i="11"/>
  <c r="BY24" i="11"/>
  <c r="BP24" i="11"/>
  <c r="BN24" i="11"/>
  <c r="BK24" i="11"/>
  <c r="BA24" i="11"/>
  <c r="BC24" i="11" s="1"/>
  <c r="O24" i="11"/>
  <c r="Q24" i="11" s="1"/>
  <c r="H24" i="11"/>
  <c r="J24" i="11" s="1"/>
  <c r="GL23" i="11"/>
  <c r="GK23" i="11"/>
  <c r="GD23" i="11"/>
  <c r="GB23" i="11"/>
  <c r="FU23" i="11"/>
  <c r="FS23" i="11"/>
  <c r="FP23" i="11"/>
  <c r="FD23" i="11"/>
  <c r="FF23" i="11" s="1"/>
  <c r="FH23" i="11" s="1"/>
  <c r="FB23" i="11"/>
  <c r="FA23" i="11"/>
  <c r="ES23" i="11"/>
  <c r="EU23" i="11" s="1"/>
  <c r="EW23" i="11" s="1"/>
  <c r="EP23" i="11"/>
  <c r="EO23" i="11"/>
  <c r="EG23" i="11"/>
  <c r="EI23" i="11" s="1"/>
  <c r="EK23" i="11" s="1"/>
  <c r="ED23" i="11"/>
  <c r="EC23" i="11"/>
  <c r="DU23" i="11"/>
  <c r="DW23" i="11" s="1"/>
  <c r="DY23" i="11" s="1"/>
  <c r="DR23" i="11"/>
  <c r="DQ23" i="11"/>
  <c r="DI23" i="11"/>
  <c r="DK23" i="11" s="1"/>
  <c r="DM23" i="11" s="1"/>
  <c r="DF23" i="11"/>
  <c r="DE23" i="11"/>
  <c r="CW23" i="11"/>
  <c r="CY23" i="11" s="1"/>
  <c r="DA23" i="11" s="1"/>
  <c r="CT23" i="11"/>
  <c r="CS23" i="11"/>
  <c r="CK23" i="11"/>
  <c r="CM23" i="11" s="1"/>
  <c r="CO23" i="11" s="1"/>
  <c r="CG23" i="11"/>
  <c r="BY23" i="11"/>
  <c r="BP23" i="11"/>
  <c r="BN23" i="11"/>
  <c r="BK23" i="11"/>
  <c r="BA23" i="11"/>
  <c r="BC23" i="11" s="1"/>
  <c r="BW23" i="11" s="1"/>
  <c r="Y23" i="11"/>
  <c r="O23" i="11"/>
  <c r="Q23" i="11" s="1"/>
  <c r="H23" i="11"/>
  <c r="J23" i="11" s="1"/>
  <c r="GL22" i="11"/>
  <c r="GK22" i="11"/>
  <c r="GD22" i="11"/>
  <c r="GB22" i="11"/>
  <c r="FU22" i="11"/>
  <c r="FS22" i="11"/>
  <c r="FP22" i="11"/>
  <c r="FD22" i="11"/>
  <c r="FF22" i="11" s="1"/>
  <c r="FH22" i="11" s="1"/>
  <c r="FB22" i="11"/>
  <c r="FA22" i="11"/>
  <c r="ES22" i="11"/>
  <c r="EU22" i="11" s="1"/>
  <c r="EW22" i="11" s="1"/>
  <c r="EP22" i="11"/>
  <c r="EO22" i="11"/>
  <c r="EG22" i="11"/>
  <c r="EI22" i="11" s="1"/>
  <c r="EK22" i="11" s="1"/>
  <c r="ED22" i="11"/>
  <c r="EC22" i="11"/>
  <c r="DU22" i="11"/>
  <c r="DW22" i="11" s="1"/>
  <c r="DY22" i="11" s="1"/>
  <c r="DR22" i="11"/>
  <c r="DQ22" i="11"/>
  <c r="DI22" i="11"/>
  <c r="DK22" i="11" s="1"/>
  <c r="DM22" i="11" s="1"/>
  <c r="DF22" i="11"/>
  <c r="DE22" i="11"/>
  <c r="CW22" i="11"/>
  <c r="CY22" i="11" s="1"/>
  <c r="DA22" i="11" s="1"/>
  <c r="CT22" i="11"/>
  <c r="CS22" i="11"/>
  <c r="CK22" i="11"/>
  <c r="CM22" i="11" s="1"/>
  <c r="CO22" i="11" s="1"/>
  <c r="CG22" i="11"/>
  <c r="BY22" i="11"/>
  <c r="BP22" i="11"/>
  <c r="BN22" i="11"/>
  <c r="BK22" i="11"/>
  <c r="BA22" i="11"/>
  <c r="BC22" i="11" s="1"/>
  <c r="BW22" i="11" s="1"/>
  <c r="Y22" i="11"/>
  <c r="O22" i="11"/>
  <c r="Q22" i="11" s="1"/>
  <c r="H22" i="11"/>
  <c r="J22" i="11" s="1"/>
  <c r="GL21" i="11"/>
  <c r="GK21" i="11"/>
  <c r="GD21" i="11"/>
  <c r="GB21" i="11"/>
  <c r="FU21" i="11"/>
  <c r="FS21" i="11"/>
  <c r="FP21" i="11"/>
  <c r="FD21" i="11"/>
  <c r="FF21" i="11" s="1"/>
  <c r="FH21" i="11" s="1"/>
  <c r="FB21" i="11"/>
  <c r="FA21" i="11"/>
  <c r="ES21" i="11"/>
  <c r="EU21" i="11" s="1"/>
  <c r="EW21" i="11" s="1"/>
  <c r="EP21" i="11"/>
  <c r="EO21" i="11"/>
  <c r="EG21" i="11"/>
  <c r="EI21" i="11" s="1"/>
  <c r="EK21" i="11" s="1"/>
  <c r="ED21" i="11"/>
  <c r="EC21" i="11"/>
  <c r="DU21" i="11"/>
  <c r="DW21" i="11" s="1"/>
  <c r="DY21" i="11" s="1"/>
  <c r="DR21" i="11"/>
  <c r="DQ21" i="11"/>
  <c r="DI21" i="11"/>
  <c r="DK21" i="11" s="1"/>
  <c r="DM21" i="11" s="1"/>
  <c r="DF21" i="11"/>
  <c r="DE21" i="11"/>
  <c r="CW21" i="11"/>
  <c r="CY21" i="11" s="1"/>
  <c r="DA21" i="11" s="1"/>
  <c r="CT21" i="11"/>
  <c r="CS21" i="11"/>
  <c r="CK21" i="11"/>
  <c r="CM21" i="11" s="1"/>
  <c r="CO21" i="11" s="1"/>
  <c r="CG21" i="11"/>
  <c r="BY21" i="11"/>
  <c r="BP21" i="11"/>
  <c r="BN21" i="11"/>
  <c r="BK21" i="11"/>
  <c r="BA21" i="11"/>
  <c r="BC21" i="11" s="1"/>
  <c r="Y21" i="11"/>
  <c r="O21" i="11"/>
  <c r="Q21" i="11" s="1"/>
  <c r="H21" i="11"/>
  <c r="J21" i="11" s="1"/>
  <c r="GL20" i="11"/>
  <c r="GK20" i="11"/>
  <c r="GD20" i="11"/>
  <c r="GB20" i="11"/>
  <c r="FU20" i="11"/>
  <c r="FS20" i="11"/>
  <c r="FP20" i="11"/>
  <c r="FD20" i="11"/>
  <c r="FF20" i="11" s="1"/>
  <c r="FH20" i="11" s="1"/>
  <c r="FB20" i="11"/>
  <c r="FA20" i="11"/>
  <c r="ES20" i="11"/>
  <c r="EU20" i="11" s="1"/>
  <c r="EW20" i="11" s="1"/>
  <c r="EP20" i="11"/>
  <c r="EO20" i="11"/>
  <c r="EG20" i="11"/>
  <c r="EI20" i="11" s="1"/>
  <c r="EK20" i="11" s="1"/>
  <c r="ED20" i="11"/>
  <c r="EC20" i="11"/>
  <c r="DU20" i="11"/>
  <c r="DW20" i="11" s="1"/>
  <c r="DY20" i="11" s="1"/>
  <c r="DR20" i="11"/>
  <c r="DQ20" i="11"/>
  <c r="DI20" i="11"/>
  <c r="DK20" i="11" s="1"/>
  <c r="DM20" i="11" s="1"/>
  <c r="DF20" i="11"/>
  <c r="DE20" i="11"/>
  <c r="CW20" i="11"/>
  <c r="CY20" i="11" s="1"/>
  <c r="DA20" i="11" s="1"/>
  <c r="CT20" i="11"/>
  <c r="CS20" i="11"/>
  <c r="CK20" i="11"/>
  <c r="CM20" i="11" s="1"/>
  <c r="CO20" i="11" s="1"/>
  <c r="CG20" i="11"/>
  <c r="BY20" i="11"/>
  <c r="BP20" i="11"/>
  <c r="BN20" i="11"/>
  <c r="BK20" i="11"/>
  <c r="BA20" i="11"/>
  <c r="BC20" i="11" s="1"/>
  <c r="Y20" i="11"/>
  <c r="O20" i="11"/>
  <c r="Q20" i="11" s="1"/>
  <c r="AK20" i="11" s="1"/>
  <c r="H20" i="11"/>
  <c r="J20" i="11" s="1"/>
  <c r="GL19" i="11"/>
  <c r="GK19" i="11"/>
  <c r="GD19" i="11"/>
  <c r="GB19" i="11"/>
  <c r="FU19" i="11"/>
  <c r="FS19" i="11"/>
  <c r="FP19" i="11"/>
  <c r="FD19" i="11"/>
  <c r="FF19" i="11" s="1"/>
  <c r="FH19" i="11" s="1"/>
  <c r="FB19" i="11"/>
  <c r="FA19" i="11"/>
  <c r="ES19" i="11"/>
  <c r="EU19" i="11" s="1"/>
  <c r="EW19" i="11" s="1"/>
  <c r="EP19" i="11"/>
  <c r="EO19" i="11"/>
  <c r="EG19" i="11"/>
  <c r="EI19" i="11" s="1"/>
  <c r="EK19" i="11" s="1"/>
  <c r="ED19" i="11"/>
  <c r="EC19" i="11"/>
  <c r="DU19" i="11"/>
  <c r="DW19" i="11" s="1"/>
  <c r="DY19" i="11" s="1"/>
  <c r="DR19" i="11"/>
  <c r="DQ19" i="11"/>
  <c r="DI19" i="11"/>
  <c r="DK19" i="11" s="1"/>
  <c r="DM19" i="11" s="1"/>
  <c r="DF19" i="11"/>
  <c r="DE19" i="11"/>
  <c r="CY19" i="11"/>
  <c r="DA19" i="11" s="1"/>
  <c r="CW19" i="11"/>
  <c r="CT19" i="11"/>
  <c r="CS19" i="11"/>
  <c r="CK19" i="11"/>
  <c r="CM19" i="11" s="1"/>
  <c r="CO19" i="11" s="1"/>
  <c r="CG19" i="11"/>
  <c r="BY19" i="11"/>
  <c r="BP19" i="11"/>
  <c r="BN19" i="11"/>
  <c r="BK19" i="11"/>
  <c r="BA19" i="11"/>
  <c r="BC19" i="11" s="1"/>
  <c r="Y19" i="11"/>
  <c r="O19" i="11"/>
  <c r="Q19" i="11" s="1"/>
  <c r="H19" i="11"/>
  <c r="J19" i="11" s="1"/>
  <c r="GL18" i="11"/>
  <c r="GK18" i="11"/>
  <c r="GD18" i="11"/>
  <c r="GB18" i="11"/>
  <c r="FU18" i="11"/>
  <c r="FS18" i="11"/>
  <c r="FP18" i="11"/>
  <c r="FD18" i="11"/>
  <c r="FF18" i="11" s="1"/>
  <c r="FH18" i="11" s="1"/>
  <c r="FB18" i="11"/>
  <c r="FA18" i="11"/>
  <c r="ES18" i="11"/>
  <c r="EU18" i="11" s="1"/>
  <c r="EW18" i="11" s="1"/>
  <c r="EP18" i="11"/>
  <c r="EO18" i="11"/>
  <c r="EG18" i="11"/>
  <c r="EI18" i="11" s="1"/>
  <c r="EK18" i="11" s="1"/>
  <c r="ED18" i="11"/>
  <c r="EC18" i="11"/>
  <c r="DU18" i="11"/>
  <c r="DW18" i="11" s="1"/>
  <c r="DY18" i="11" s="1"/>
  <c r="DR18" i="11"/>
  <c r="DQ18" i="11"/>
  <c r="DI18" i="11"/>
  <c r="DK18" i="11" s="1"/>
  <c r="DM18" i="11" s="1"/>
  <c r="DF18" i="11"/>
  <c r="DE18" i="11"/>
  <c r="CW18" i="11"/>
  <c r="CY18" i="11" s="1"/>
  <c r="DA18" i="11" s="1"/>
  <c r="CT18" i="11"/>
  <c r="CS18" i="11"/>
  <c r="CK18" i="11"/>
  <c r="CM18" i="11" s="1"/>
  <c r="CO18" i="11" s="1"/>
  <c r="CG18" i="11"/>
  <c r="BY18" i="11"/>
  <c r="BP18" i="11"/>
  <c r="BN18" i="11"/>
  <c r="BK18" i="11"/>
  <c r="BA18" i="11"/>
  <c r="BC18" i="11" s="1"/>
  <c r="BW18" i="11" s="1"/>
  <c r="Y18" i="11"/>
  <c r="O18" i="11"/>
  <c r="Q18" i="11" s="1"/>
  <c r="H18" i="11"/>
  <c r="J18" i="11" s="1"/>
  <c r="GL17" i="11"/>
  <c r="GK17" i="11"/>
  <c r="GD17" i="11"/>
  <c r="GB17" i="11"/>
  <c r="FU17" i="11"/>
  <c r="FS17" i="11"/>
  <c r="FP17" i="11"/>
  <c r="FD17" i="11"/>
  <c r="FF17" i="11" s="1"/>
  <c r="FH17" i="11" s="1"/>
  <c r="FB17" i="11"/>
  <c r="FA17" i="11"/>
  <c r="ES17" i="11"/>
  <c r="EU17" i="11" s="1"/>
  <c r="EW17" i="11" s="1"/>
  <c r="EP17" i="11"/>
  <c r="EO17" i="11"/>
  <c r="EG17" i="11"/>
  <c r="EI17" i="11" s="1"/>
  <c r="EK17" i="11" s="1"/>
  <c r="ED17" i="11"/>
  <c r="EC17" i="11"/>
  <c r="DU17" i="11"/>
  <c r="DW17" i="11" s="1"/>
  <c r="DY17" i="11" s="1"/>
  <c r="DR17" i="11"/>
  <c r="DQ17" i="11"/>
  <c r="DI17" i="11"/>
  <c r="DK17" i="11" s="1"/>
  <c r="DM17" i="11" s="1"/>
  <c r="DF17" i="11"/>
  <c r="DE17" i="11"/>
  <c r="CW17" i="11"/>
  <c r="CY17" i="11" s="1"/>
  <c r="DA17" i="11" s="1"/>
  <c r="CT17" i="11"/>
  <c r="CS17" i="11"/>
  <c r="CK17" i="11"/>
  <c r="CM17" i="11" s="1"/>
  <c r="CO17" i="11" s="1"/>
  <c r="CG17" i="11"/>
  <c r="BY17" i="11"/>
  <c r="BP17" i="11"/>
  <c r="BN17" i="11"/>
  <c r="BK17" i="11"/>
  <c r="BA17" i="11"/>
  <c r="BC17" i="11" s="1"/>
  <c r="CC17" i="11" s="1"/>
  <c r="Y17" i="11"/>
  <c r="O17" i="11"/>
  <c r="Q17" i="11" s="1"/>
  <c r="H17" i="11"/>
  <c r="J17" i="11" s="1"/>
  <c r="GL16" i="11"/>
  <c r="GK16" i="11"/>
  <c r="GD16" i="11"/>
  <c r="GB16" i="11"/>
  <c r="FU16" i="11"/>
  <c r="FS16" i="11"/>
  <c r="FP16" i="11"/>
  <c r="FD16" i="11"/>
  <c r="FF16" i="11" s="1"/>
  <c r="FH16" i="11" s="1"/>
  <c r="GE16" i="11" s="1"/>
  <c r="FB16" i="11"/>
  <c r="FA16" i="11"/>
  <c r="ES16" i="11"/>
  <c r="EU16" i="11" s="1"/>
  <c r="EW16" i="11" s="1"/>
  <c r="EP16" i="11"/>
  <c r="EO16" i="11"/>
  <c r="EG16" i="11"/>
  <c r="EI16" i="11" s="1"/>
  <c r="EK16" i="11" s="1"/>
  <c r="ED16" i="11"/>
  <c r="EC16" i="11"/>
  <c r="DU16" i="11"/>
  <c r="DW16" i="11" s="1"/>
  <c r="DY16" i="11" s="1"/>
  <c r="DR16" i="11"/>
  <c r="DQ16" i="11"/>
  <c r="DI16" i="11"/>
  <c r="DK16" i="11" s="1"/>
  <c r="DM16" i="11" s="1"/>
  <c r="DF16" i="11"/>
  <c r="DE16" i="11"/>
  <c r="CW16" i="11"/>
  <c r="CY16" i="11" s="1"/>
  <c r="DA16" i="11" s="1"/>
  <c r="CT16" i="11"/>
  <c r="CS16" i="11"/>
  <c r="CK16" i="11"/>
  <c r="CM16" i="11" s="1"/>
  <c r="CO16" i="11" s="1"/>
  <c r="CG16" i="11"/>
  <c r="BY16" i="11"/>
  <c r="BP16" i="11"/>
  <c r="BN16" i="11"/>
  <c r="BK16" i="11"/>
  <c r="BA16" i="11"/>
  <c r="BC16" i="11" s="1"/>
  <c r="BW16" i="11" s="1"/>
  <c r="Y16" i="11"/>
  <c r="O16" i="11"/>
  <c r="Q16" i="11" s="1"/>
  <c r="AK16" i="11" s="1"/>
  <c r="H16" i="11"/>
  <c r="J16" i="11" s="1"/>
  <c r="GL15" i="11"/>
  <c r="GK15" i="11"/>
  <c r="GD15" i="11"/>
  <c r="GB15" i="11"/>
  <c r="FU15" i="11"/>
  <c r="FS15" i="11"/>
  <c r="FP15" i="11"/>
  <c r="FD15" i="11"/>
  <c r="FF15" i="11" s="1"/>
  <c r="FH15" i="11" s="1"/>
  <c r="FB15" i="11"/>
  <c r="FA15" i="11"/>
  <c r="ES15" i="11"/>
  <c r="EU15" i="11" s="1"/>
  <c r="EW15" i="11" s="1"/>
  <c r="EP15" i="11"/>
  <c r="EO15" i="11"/>
  <c r="EG15" i="11"/>
  <c r="EI15" i="11" s="1"/>
  <c r="EK15" i="11" s="1"/>
  <c r="ED15" i="11"/>
  <c r="EC15" i="11"/>
  <c r="DU15" i="11"/>
  <c r="DW15" i="11" s="1"/>
  <c r="DY15" i="11" s="1"/>
  <c r="DR15" i="11"/>
  <c r="DQ15" i="11"/>
  <c r="DI15" i="11"/>
  <c r="DK15" i="11" s="1"/>
  <c r="DM15" i="11" s="1"/>
  <c r="DF15" i="11"/>
  <c r="DE15" i="11"/>
  <c r="CW15" i="11"/>
  <c r="CY15" i="11" s="1"/>
  <c r="DA15" i="11" s="1"/>
  <c r="CT15" i="11"/>
  <c r="CS15" i="11"/>
  <c r="CK15" i="11"/>
  <c r="CM15" i="11" s="1"/>
  <c r="CO15" i="11" s="1"/>
  <c r="CG15" i="11"/>
  <c r="BY15" i="11"/>
  <c r="BP15" i="11"/>
  <c r="BN15" i="11"/>
  <c r="BK15" i="11"/>
  <c r="BA15" i="11"/>
  <c r="BC15" i="11" s="1"/>
  <c r="BZ15" i="11" s="1"/>
  <c r="Y15" i="11"/>
  <c r="O15" i="11"/>
  <c r="Q15" i="11" s="1"/>
  <c r="AK15" i="11" s="1"/>
  <c r="H15" i="11"/>
  <c r="J15" i="11" s="1"/>
  <c r="GL14" i="11"/>
  <c r="GK14" i="11"/>
  <c r="GD14" i="11"/>
  <c r="GB14" i="11"/>
  <c r="FU14" i="11"/>
  <c r="FS14" i="11"/>
  <c r="FP14" i="11"/>
  <c r="FD14" i="11"/>
  <c r="FF14" i="11" s="1"/>
  <c r="FH14" i="11" s="1"/>
  <c r="FB14" i="11"/>
  <c r="FA14" i="11"/>
  <c r="ES14" i="11"/>
  <c r="EU14" i="11" s="1"/>
  <c r="EW14" i="11" s="1"/>
  <c r="EP14" i="11"/>
  <c r="EO14" i="11"/>
  <c r="EG14" i="11"/>
  <c r="EI14" i="11" s="1"/>
  <c r="EK14" i="11" s="1"/>
  <c r="ED14" i="11"/>
  <c r="EC14" i="11"/>
  <c r="DU14" i="11"/>
  <c r="DW14" i="11" s="1"/>
  <c r="DY14" i="11" s="1"/>
  <c r="DR14" i="11"/>
  <c r="DQ14" i="11"/>
  <c r="DI14" i="11"/>
  <c r="DK14" i="11" s="1"/>
  <c r="DM14" i="11" s="1"/>
  <c r="DF14" i="11"/>
  <c r="DE14" i="11"/>
  <c r="CW14" i="11"/>
  <c r="CY14" i="11" s="1"/>
  <c r="DA14" i="11" s="1"/>
  <c r="CT14" i="11"/>
  <c r="CS14" i="11"/>
  <c r="CK14" i="11"/>
  <c r="CM14" i="11" s="1"/>
  <c r="CO14" i="11" s="1"/>
  <c r="CG14" i="11"/>
  <c r="BY14" i="11"/>
  <c r="BP14" i="11"/>
  <c r="BN14" i="11"/>
  <c r="BK14" i="11"/>
  <c r="BA14" i="11"/>
  <c r="BC14" i="11" s="1"/>
  <c r="Y14" i="11"/>
  <c r="O14" i="11"/>
  <c r="Q14" i="11" s="1"/>
  <c r="H14" i="11"/>
  <c r="J14" i="11" s="1"/>
  <c r="GL13" i="11"/>
  <c r="GK13" i="11"/>
  <c r="GD13" i="11"/>
  <c r="GB13" i="11"/>
  <c r="FU13" i="11"/>
  <c r="FS13" i="11"/>
  <c r="FP13" i="11"/>
  <c r="FD13" i="11"/>
  <c r="FF13" i="11" s="1"/>
  <c r="FH13" i="11" s="1"/>
  <c r="FB13" i="11"/>
  <c r="FA13" i="11"/>
  <c r="ES13" i="11"/>
  <c r="EU13" i="11" s="1"/>
  <c r="EW13" i="11" s="1"/>
  <c r="EP13" i="11"/>
  <c r="EO13" i="11"/>
  <c r="EG13" i="11"/>
  <c r="EI13" i="11" s="1"/>
  <c r="EK13" i="11" s="1"/>
  <c r="ED13" i="11"/>
  <c r="EC13" i="11"/>
  <c r="DU13" i="11"/>
  <c r="DW13" i="11" s="1"/>
  <c r="DY13" i="11" s="1"/>
  <c r="DR13" i="11"/>
  <c r="DQ13" i="11"/>
  <c r="DI13" i="11"/>
  <c r="DK13" i="11" s="1"/>
  <c r="DM13" i="11" s="1"/>
  <c r="DF13" i="11"/>
  <c r="DE13" i="11"/>
  <c r="CW13" i="11"/>
  <c r="CY13" i="11" s="1"/>
  <c r="DA13" i="11" s="1"/>
  <c r="CT13" i="11"/>
  <c r="CS13" i="11"/>
  <c r="CK13" i="11"/>
  <c r="CM13" i="11" s="1"/>
  <c r="CO13" i="11" s="1"/>
  <c r="CG13" i="11"/>
  <c r="BY13" i="11"/>
  <c r="BP13" i="11"/>
  <c r="BN13" i="11"/>
  <c r="BK13" i="11"/>
  <c r="BA13" i="11"/>
  <c r="BC13" i="11" s="1"/>
  <c r="BX13" i="11" s="1"/>
  <c r="Y13" i="11"/>
  <c r="O13" i="11"/>
  <c r="Q13" i="11" s="1"/>
  <c r="H13" i="11"/>
  <c r="J13" i="11" s="1"/>
  <c r="GL12" i="11"/>
  <c r="GK12" i="11"/>
  <c r="GD12" i="11"/>
  <c r="GB12" i="11"/>
  <c r="FU12" i="11"/>
  <c r="FS12" i="11"/>
  <c r="FP12" i="11"/>
  <c r="FD12" i="11"/>
  <c r="FF12" i="11" s="1"/>
  <c r="FH12" i="11" s="1"/>
  <c r="GH12" i="11" s="1"/>
  <c r="FB12" i="11"/>
  <c r="FA12" i="11"/>
  <c r="ES12" i="11"/>
  <c r="EU12" i="11" s="1"/>
  <c r="EW12" i="11" s="1"/>
  <c r="EP12" i="11"/>
  <c r="EO12" i="11"/>
  <c r="EG12" i="11"/>
  <c r="EI12" i="11" s="1"/>
  <c r="EK12" i="11" s="1"/>
  <c r="ED12" i="11"/>
  <c r="EC12" i="11"/>
  <c r="DU12" i="11"/>
  <c r="DW12" i="11" s="1"/>
  <c r="DY12" i="11" s="1"/>
  <c r="DR12" i="11"/>
  <c r="DQ12" i="11"/>
  <c r="DI12" i="11"/>
  <c r="DK12" i="11" s="1"/>
  <c r="DM12" i="11" s="1"/>
  <c r="DF12" i="11"/>
  <c r="DE12" i="11"/>
  <c r="CW12" i="11"/>
  <c r="CY12" i="11" s="1"/>
  <c r="DA12" i="11" s="1"/>
  <c r="CT12" i="11"/>
  <c r="CS12" i="11"/>
  <c r="CK12" i="11"/>
  <c r="CM12" i="11" s="1"/>
  <c r="CO12" i="11" s="1"/>
  <c r="CG12" i="11"/>
  <c r="BY12" i="11"/>
  <c r="BP12" i="11"/>
  <c r="BN12" i="11"/>
  <c r="BK12" i="11"/>
  <c r="BA12" i="11"/>
  <c r="BC12" i="11" s="1"/>
  <c r="Y12" i="11"/>
  <c r="O12" i="11"/>
  <c r="Q12" i="11" s="1"/>
  <c r="H12" i="11"/>
  <c r="J12" i="11" s="1"/>
  <c r="GL11" i="11"/>
  <c r="GK11" i="11"/>
  <c r="GD11" i="11"/>
  <c r="GB11" i="11"/>
  <c r="FU11" i="11"/>
  <c r="FS11" i="11"/>
  <c r="FP11" i="11"/>
  <c r="FD11" i="11"/>
  <c r="FF11" i="11" s="1"/>
  <c r="FH11" i="11" s="1"/>
  <c r="GC11" i="11" s="1"/>
  <c r="FB11" i="11"/>
  <c r="FA11" i="11"/>
  <c r="ES11" i="11"/>
  <c r="EU11" i="11" s="1"/>
  <c r="EW11" i="11" s="1"/>
  <c r="EP11" i="11"/>
  <c r="EO11" i="11"/>
  <c r="EG11" i="11"/>
  <c r="EI11" i="11" s="1"/>
  <c r="EK11" i="11" s="1"/>
  <c r="ED11" i="11"/>
  <c r="EC11" i="11"/>
  <c r="DU11" i="11"/>
  <c r="DW11" i="11" s="1"/>
  <c r="DY11" i="11" s="1"/>
  <c r="DR11" i="11"/>
  <c r="DQ11" i="11"/>
  <c r="DI11" i="11"/>
  <c r="DK11" i="11" s="1"/>
  <c r="DM11" i="11" s="1"/>
  <c r="DF11" i="11"/>
  <c r="DE11" i="11"/>
  <c r="CW11" i="11"/>
  <c r="CY11" i="11" s="1"/>
  <c r="DA11" i="11" s="1"/>
  <c r="CT11" i="11"/>
  <c r="CS11" i="11"/>
  <c r="CM11" i="11"/>
  <c r="CO11" i="11" s="1"/>
  <c r="CK11" i="11"/>
  <c r="CG11" i="11"/>
  <c r="BY11" i="11"/>
  <c r="BP11" i="11"/>
  <c r="BN11" i="11"/>
  <c r="BK11" i="11"/>
  <c r="BA11" i="11"/>
  <c r="BC11" i="11" s="1"/>
  <c r="BW11" i="11" s="1"/>
  <c r="AB11" i="11"/>
  <c r="Y11" i="11"/>
  <c r="O11" i="11"/>
  <c r="Q11" i="11" s="1"/>
  <c r="H11" i="11"/>
  <c r="J11" i="11" s="1"/>
  <c r="GL10" i="11"/>
  <c r="GK10" i="11"/>
  <c r="GD10" i="11"/>
  <c r="GB10" i="11"/>
  <c r="FU10" i="11"/>
  <c r="FS10" i="11"/>
  <c r="FP10" i="11"/>
  <c r="FD10" i="11"/>
  <c r="FF10" i="11" s="1"/>
  <c r="FH10" i="11" s="1"/>
  <c r="FB10" i="11"/>
  <c r="FA10" i="11"/>
  <c r="ES10" i="11"/>
  <c r="EU10" i="11" s="1"/>
  <c r="EW10" i="11" s="1"/>
  <c r="EP10" i="11"/>
  <c r="EO10" i="11"/>
  <c r="EG10" i="11"/>
  <c r="EI10" i="11" s="1"/>
  <c r="EK10" i="11" s="1"/>
  <c r="ED10" i="11"/>
  <c r="EC10" i="11"/>
  <c r="DU10" i="11"/>
  <c r="DW10" i="11" s="1"/>
  <c r="DY10" i="11" s="1"/>
  <c r="DR10" i="11"/>
  <c r="DQ10" i="11"/>
  <c r="DI10" i="11"/>
  <c r="DK10" i="11" s="1"/>
  <c r="DM10" i="11" s="1"/>
  <c r="DF10" i="11"/>
  <c r="DE10" i="11"/>
  <c r="CW10" i="11"/>
  <c r="CY10" i="11" s="1"/>
  <c r="DA10" i="11" s="1"/>
  <c r="CT10" i="11"/>
  <c r="CS10" i="11"/>
  <c r="CK10" i="11"/>
  <c r="CM10" i="11" s="1"/>
  <c r="CO10" i="11" s="1"/>
  <c r="CG10" i="11"/>
  <c r="BY10" i="11"/>
  <c r="BP10" i="11"/>
  <c r="BN10" i="11"/>
  <c r="BK10" i="11"/>
  <c r="BA10" i="11"/>
  <c r="BC10" i="11" s="1"/>
  <c r="Y10" i="11"/>
  <c r="O10" i="11"/>
  <c r="Q10" i="11" s="1"/>
  <c r="H10" i="11"/>
  <c r="J10" i="11" s="1"/>
  <c r="GL9" i="11"/>
  <c r="GK9" i="11"/>
  <c r="GD9" i="11"/>
  <c r="GB9" i="11"/>
  <c r="FU9" i="11"/>
  <c r="FS9" i="11"/>
  <c r="FP9" i="11"/>
  <c r="FD9" i="11"/>
  <c r="FF9" i="11" s="1"/>
  <c r="FH9" i="11" s="1"/>
  <c r="FB9" i="11"/>
  <c r="FA9" i="11"/>
  <c r="ES9" i="11"/>
  <c r="EU9" i="11" s="1"/>
  <c r="EW9" i="11" s="1"/>
  <c r="EP9" i="11"/>
  <c r="EO9" i="11"/>
  <c r="EG9" i="11"/>
  <c r="EI9" i="11" s="1"/>
  <c r="EK9" i="11" s="1"/>
  <c r="ED9" i="11"/>
  <c r="EC9" i="11"/>
  <c r="DU9" i="11"/>
  <c r="DW9" i="11" s="1"/>
  <c r="DY9" i="11" s="1"/>
  <c r="DR9" i="11"/>
  <c r="DQ9" i="11"/>
  <c r="DI9" i="11"/>
  <c r="DK9" i="11" s="1"/>
  <c r="DM9" i="11" s="1"/>
  <c r="DF9" i="11"/>
  <c r="DE9" i="11"/>
  <c r="CW9" i="11"/>
  <c r="CY9" i="11" s="1"/>
  <c r="DA9" i="11" s="1"/>
  <c r="CT9" i="11"/>
  <c r="CS9" i="11"/>
  <c r="CK9" i="11"/>
  <c r="CM9" i="11" s="1"/>
  <c r="CO9" i="11" s="1"/>
  <c r="CG9" i="11"/>
  <c r="BY9" i="11"/>
  <c r="BP9" i="11"/>
  <c r="BN9" i="11"/>
  <c r="BK9" i="11"/>
  <c r="BA9" i="11"/>
  <c r="BC9" i="11" s="1"/>
  <c r="BW9" i="11" s="1"/>
  <c r="Y9" i="11"/>
  <c r="O9" i="11"/>
  <c r="Q9" i="11" s="1"/>
  <c r="H9" i="11"/>
  <c r="J9" i="11" s="1"/>
  <c r="GL8" i="11"/>
  <c r="GK8" i="11"/>
  <c r="GD8" i="11"/>
  <c r="GB8" i="11"/>
  <c r="FU8" i="11"/>
  <c r="FS8" i="11"/>
  <c r="FP8" i="11"/>
  <c r="FD8" i="11"/>
  <c r="FF8" i="11" s="1"/>
  <c r="FH8" i="11" s="1"/>
  <c r="FB8" i="11"/>
  <c r="FA8" i="11"/>
  <c r="ES8" i="11"/>
  <c r="EU8" i="11" s="1"/>
  <c r="EW8" i="11" s="1"/>
  <c r="EP8" i="11"/>
  <c r="EO8" i="11"/>
  <c r="EG8" i="11"/>
  <c r="EI8" i="11" s="1"/>
  <c r="EK8" i="11" s="1"/>
  <c r="ED8" i="11"/>
  <c r="EC8" i="11"/>
  <c r="DU8" i="11"/>
  <c r="DW8" i="11" s="1"/>
  <c r="DY8" i="11" s="1"/>
  <c r="DR8" i="11"/>
  <c r="DQ8" i="11"/>
  <c r="DI8" i="11"/>
  <c r="DK8" i="11" s="1"/>
  <c r="DM8" i="11" s="1"/>
  <c r="DF8" i="11"/>
  <c r="DE8" i="11"/>
  <c r="CW8" i="11"/>
  <c r="CY8" i="11" s="1"/>
  <c r="DA8" i="11" s="1"/>
  <c r="CT8" i="11"/>
  <c r="CS8" i="11"/>
  <c r="CK8" i="11"/>
  <c r="CM8" i="11" s="1"/>
  <c r="CO8" i="11" s="1"/>
  <c r="CG8" i="11"/>
  <c r="BY8" i="11"/>
  <c r="BP8" i="11"/>
  <c r="BN8" i="11"/>
  <c r="BK8" i="11"/>
  <c r="BA8" i="11"/>
  <c r="BC8" i="11" s="1"/>
  <c r="Y8" i="11"/>
  <c r="O8" i="11"/>
  <c r="Q8" i="11" s="1"/>
  <c r="H8" i="11"/>
  <c r="J8" i="11" s="1"/>
  <c r="GL7" i="11"/>
  <c r="GK7" i="11"/>
  <c r="GD7" i="11"/>
  <c r="GB7" i="11"/>
  <c r="FU7" i="11"/>
  <c r="FS7" i="11"/>
  <c r="FP7" i="11"/>
  <c r="FD7" i="11"/>
  <c r="FF7" i="11" s="1"/>
  <c r="FH7" i="11" s="1"/>
  <c r="FT7" i="11" s="1"/>
  <c r="FB7" i="11"/>
  <c r="FA7" i="11"/>
  <c r="ES7" i="11"/>
  <c r="EU7" i="11" s="1"/>
  <c r="EW7" i="11" s="1"/>
  <c r="EP7" i="11"/>
  <c r="EO7" i="11"/>
  <c r="EG7" i="11"/>
  <c r="EI7" i="11" s="1"/>
  <c r="EK7" i="11" s="1"/>
  <c r="ED7" i="11"/>
  <c r="EC7" i="11"/>
  <c r="DU7" i="11"/>
  <c r="DW7" i="11" s="1"/>
  <c r="DY7" i="11" s="1"/>
  <c r="DR7" i="11"/>
  <c r="DQ7" i="11"/>
  <c r="DI7" i="11"/>
  <c r="DK7" i="11" s="1"/>
  <c r="DM7" i="11" s="1"/>
  <c r="DF7" i="11"/>
  <c r="DE7" i="11"/>
  <c r="CW7" i="11"/>
  <c r="CY7" i="11" s="1"/>
  <c r="DA7" i="11" s="1"/>
  <c r="CT7" i="11"/>
  <c r="CS7" i="11"/>
  <c r="CK7" i="11"/>
  <c r="CM7" i="11" s="1"/>
  <c r="CO7" i="11" s="1"/>
  <c r="CG7" i="11"/>
  <c r="BY7" i="11"/>
  <c r="BP7" i="11"/>
  <c r="BN7" i="11"/>
  <c r="BK7" i="11"/>
  <c r="BA7" i="11"/>
  <c r="BC7" i="11" s="1"/>
  <c r="BW7" i="11" s="1"/>
  <c r="AB7" i="11"/>
  <c r="Y7" i="11"/>
  <c r="O7" i="11"/>
  <c r="Q7" i="11" s="1"/>
  <c r="AK7" i="11" s="1"/>
  <c r="H7" i="11"/>
  <c r="J7" i="11" s="1"/>
  <c r="GL6" i="11"/>
  <c r="GK6" i="11"/>
  <c r="GD6" i="11"/>
  <c r="GB6" i="11"/>
  <c r="FU6" i="11"/>
  <c r="FS6" i="11"/>
  <c r="FP6" i="11"/>
  <c r="FD6" i="11"/>
  <c r="FF6" i="11" s="1"/>
  <c r="FH6" i="11" s="1"/>
  <c r="FB6" i="11"/>
  <c r="FA6" i="11"/>
  <c r="ES6" i="11"/>
  <c r="EU6" i="11" s="1"/>
  <c r="EW6" i="11" s="1"/>
  <c r="EP6" i="11"/>
  <c r="EO6" i="11"/>
  <c r="EG6" i="11"/>
  <c r="EI6" i="11" s="1"/>
  <c r="EK6" i="11" s="1"/>
  <c r="ED6" i="11"/>
  <c r="EC6" i="11"/>
  <c r="DU6" i="11"/>
  <c r="DW6" i="11" s="1"/>
  <c r="DY6" i="11" s="1"/>
  <c r="DR6" i="11"/>
  <c r="DQ6" i="11"/>
  <c r="DI6" i="11"/>
  <c r="DK6" i="11" s="1"/>
  <c r="DM6" i="11" s="1"/>
  <c r="DF6" i="11"/>
  <c r="DE6" i="11"/>
  <c r="CW6" i="11"/>
  <c r="CY6" i="11" s="1"/>
  <c r="DA6" i="11" s="1"/>
  <c r="CT6" i="11"/>
  <c r="CS6" i="11"/>
  <c r="CK6" i="11"/>
  <c r="CM6" i="11" s="1"/>
  <c r="CO6" i="11" s="1"/>
  <c r="CG6" i="11"/>
  <c r="BY6" i="11"/>
  <c r="BP6" i="11"/>
  <c r="BN6" i="11"/>
  <c r="BK6" i="11"/>
  <c r="BA6" i="11"/>
  <c r="BC6" i="11" s="1"/>
  <c r="BW6" i="11" s="1"/>
  <c r="AU6" i="11"/>
  <c r="AT6" i="11"/>
  <c r="Y6" i="11"/>
  <c r="O6" i="11"/>
  <c r="Q6" i="11" s="1"/>
  <c r="AK6" i="11" s="1"/>
  <c r="H6" i="11"/>
  <c r="J6" i="11" s="1"/>
  <c r="GL5" i="11"/>
  <c r="GK5" i="11"/>
  <c r="GD5" i="11"/>
  <c r="GB5" i="11"/>
  <c r="FU5" i="11"/>
  <c r="FS5" i="11"/>
  <c r="FP5" i="11"/>
  <c r="FD5" i="11"/>
  <c r="FF5" i="11" s="1"/>
  <c r="FH5" i="11" s="1"/>
  <c r="FB5" i="11"/>
  <c r="FA5" i="11"/>
  <c r="ES5" i="11"/>
  <c r="EU5" i="11" s="1"/>
  <c r="EW5" i="11" s="1"/>
  <c r="EP5" i="11"/>
  <c r="EO5" i="11"/>
  <c r="EG5" i="11"/>
  <c r="EI5" i="11" s="1"/>
  <c r="EK5" i="11" s="1"/>
  <c r="ED5" i="11"/>
  <c r="EC5" i="11"/>
  <c r="DU5" i="11"/>
  <c r="DW5" i="11" s="1"/>
  <c r="DY5" i="11" s="1"/>
  <c r="DR5" i="11"/>
  <c r="DQ5" i="11"/>
  <c r="DI5" i="11"/>
  <c r="DK5" i="11" s="1"/>
  <c r="DM5" i="11" s="1"/>
  <c r="DF5" i="11"/>
  <c r="DE5" i="11"/>
  <c r="CW5" i="11"/>
  <c r="CY5" i="11" s="1"/>
  <c r="DA5" i="11" s="1"/>
  <c r="CT5" i="11"/>
  <c r="CS5" i="11"/>
  <c r="CK5" i="11"/>
  <c r="CM5" i="11" s="1"/>
  <c r="CO5" i="11" s="1"/>
  <c r="CG5" i="11"/>
  <c r="BY5" i="11"/>
  <c r="BP5" i="11"/>
  <c r="BN5" i="11"/>
  <c r="BK5" i="11"/>
  <c r="BA5" i="11"/>
  <c r="BC5" i="11" s="1"/>
  <c r="BW5" i="11" s="1"/>
  <c r="AU5" i="11"/>
  <c r="AT5" i="11"/>
  <c r="Y5" i="11"/>
  <c r="O5" i="11"/>
  <c r="Q5" i="11" s="1"/>
  <c r="AK5" i="11" s="1"/>
  <c r="H5" i="11"/>
  <c r="J5" i="11" s="1"/>
  <c r="GL4" i="11"/>
  <c r="GK4" i="11"/>
  <c r="GD4" i="11"/>
  <c r="GB4" i="11"/>
  <c r="FU4" i="11"/>
  <c r="FS4" i="11"/>
  <c r="FP4" i="11"/>
  <c r="FF4" i="11"/>
  <c r="FH4" i="11" s="1"/>
  <c r="FB4" i="11"/>
  <c r="EU4" i="11"/>
  <c r="EW4" i="11" s="1"/>
  <c r="EP4" i="11"/>
  <c r="EI4" i="11"/>
  <c r="EK4" i="11" s="1"/>
  <c r="ED4" i="11"/>
  <c r="DW4" i="11"/>
  <c r="DY4" i="11" s="1"/>
  <c r="DR4" i="11"/>
  <c r="DK4" i="11"/>
  <c r="DM4" i="11" s="1"/>
  <c r="DF4" i="11"/>
  <c r="CY4" i="11"/>
  <c r="DA4" i="11" s="1"/>
  <c r="CT4" i="11"/>
  <c r="CM4" i="11"/>
  <c r="CO4" i="11" s="1"/>
  <c r="CG4" i="11"/>
  <c r="CF4" i="11"/>
  <c r="BY4" i="11"/>
  <c r="BP4" i="11"/>
  <c r="BN4" i="11"/>
  <c r="BK4" i="11"/>
  <c r="BA4" i="11"/>
  <c r="BC4" i="11" s="1"/>
  <c r="AU4" i="11"/>
  <c r="AT4" i="11"/>
  <c r="Y4" i="11"/>
  <c r="O4" i="11"/>
  <c r="Q4" i="11" s="1"/>
  <c r="AK4" i="11" s="1"/>
  <c r="H4" i="11"/>
  <c r="J4" i="11" s="1"/>
  <c r="FI34" i="10"/>
  <c r="FH34" i="10"/>
  <c r="EZ34" i="10"/>
  <c r="FB34" i="10" s="1"/>
  <c r="FD34" i="10" s="1"/>
  <c r="EW34" i="10"/>
  <c r="EV34" i="10"/>
  <c r="EN34" i="10"/>
  <c r="EP34" i="10" s="1"/>
  <c r="ER34" i="10" s="1"/>
  <c r="EK34" i="10"/>
  <c r="EJ34" i="10"/>
  <c r="EB34" i="10"/>
  <c r="ED34" i="10" s="1"/>
  <c r="EF34" i="10" s="1"/>
  <c r="DY34" i="10"/>
  <c r="DX34" i="10"/>
  <c r="DP34" i="10"/>
  <c r="DR34" i="10" s="1"/>
  <c r="DT34" i="10" s="1"/>
  <c r="DM34" i="10"/>
  <c r="DL34" i="10"/>
  <c r="DD34" i="10"/>
  <c r="DF34" i="10" s="1"/>
  <c r="DH34" i="10" s="1"/>
  <c r="DA34" i="10"/>
  <c r="CZ34" i="10"/>
  <c r="CR34" i="10"/>
  <c r="CT34" i="10" s="1"/>
  <c r="CV34" i="10" s="1"/>
  <c r="CN34" i="10"/>
  <c r="CM34" i="10"/>
  <c r="CF34" i="10"/>
  <c r="BW34" i="10"/>
  <c r="BU34" i="10"/>
  <c r="BR34" i="10"/>
  <c r="BH34" i="10"/>
  <c r="BJ34" i="10" s="1"/>
  <c r="BB34" i="10"/>
  <c r="BA34" i="10"/>
  <c r="AR34" i="10"/>
  <c r="AI34" i="10"/>
  <c r="AF34" i="10"/>
  <c r="V34" i="10"/>
  <c r="X34" i="10" s="1"/>
  <c r="O34" i="10"/>
  <c r="Q34" i="10" s="1"/>
  <c r="H34" i="10"/>
  <c r="J34" i="10" s="1"/>
  <c r="FI33" i="10"/>
  <c r="FH33" i="10"/>
  <c r="EZ33" i="10"/>
  <c r="FB33" i="10" s="1"/>
  <c r="FD33" i="10" s="1"/>
  <c r="EW33" i="10"/>
  <c r="EV33" i="10"/>
  <c r="EN33" i="10"/>
  <c r="EP33" i="10" s="1"/>
  <c r="ER33" i="10" s="1"/>
  <c r="EK33" i="10"/>
  <c r="EJ33" i="10"/>
  <c r="EB33" i="10"/>
  <c r="ED33" i="10" s="1"/>
  <c r="EF33" i="10" s="1"/>
  <c r="DY33" i="10"/>
  <c r="DX33" i="10"/>
  <c r="DP33" i="10"/>
  <c r="DR33" i="10" s="1"/>
  <c r="DT33" i="10" s="1"/>
  <c r="DM33" i="10"/>
  <c r="DL33" i="10"/>
  <c r="DD33" i="10"/>
  <c r="DF33" i="10" s="1"/>
  <c r="DH33" i="10" s="1"/>
  <c r="DA33" i="10"/>
  <c r="CZ33" i="10"/>
  <c r="CR33" i="10"/>
  <c r="CT33" i="10" s="1"/>
  <c r="CV33" i="10" s="1"/>
  <c r="CM33" i="10"/>
  <c r="CF33" i="10"/>
  <c r="BW33" i="10"/>
  <c r="BU33" i="10"/>
  <c r="BR33" i="10"/>
  <c r="BH33" i="10"/>
  <c r="BJ33" i="10" s="1"/>
  <c r="CN33" i="10" s="1"/>
  <c r="BB33" i="10"/>
  <c r="BA33" i="10"/>
  <c r="AI33" i="10"/>
  <c r="AF33" i="10"/>
  <c r="V33" i="10"/>
  <c r="X33" i="10" s="1"/>
  <c r="AU33" i="10" s="1"/>
  <c r="O33" i="10"/>
  <c r="Q33" i="10" s="1"/>
  <c r="H33" i="10"/>
  <c r="J33" i="10" s="1"/>
  <c r="FI32" i="10"/>
  <c r="FH32" i="10"/>
  <c r="EZ32" i="10"/>
  <c r="FB32" i="10" s="1"/>
  <c r="FD32" i="10" s="1"/>
  <c r="EW32" i="10"/>
  <c r="EV32" i="10"/>
  <c r="EN32" i="10"/>
  <c r="EP32" i="10" s="1"/>
  <c r="ER32" i="10" s="1"/>
  <c r="EK32" i="10"/>
  <c r="EJ32" i="10"/>
  <c r="EB32" i="10"/>
  <c r="ED32" i="10" s="1"/>
  <c r="EF32" i="10" s="1"/>
  <c r="DY32" i="10"/>
  <c r="DX32" i="10"/>
  <c r="DP32" i="10"/>
  <c r="DR32" i="10" s="1"/>
  <c r="DT32" i="10" s="1"/>
  <c r="DM32" i="10"/>
  <c r="DL32" i="10"/>
  <c r="DF32" i="10"/>
  <c r="DH32" i="10" s="1"/>
  <c r="DD32" i="10"/>
  <c r="DA32" i="10"/>
  <c r="CZ32" i="10"/>
  <c r="CR32" i="10"/>
  <c r="CT32" i="10" s="1"/>
  <c r="CV32" i="10" s="1"/>
  <c r="CN32" i="10"/>
  <c r="CM32" i="10"/>
  <c r="CF32" i="10"/>
  <c r="BW32" i="10"/>
  <c r="BU32" i="10"/>
  <c r="BR32" i="10"/>
  <c r="BH32" i="10"/>
  <c r="BJ32" i="10" s="1"/>
  <c r="BB32" i="10"/>
  <c r="BA32" i="10"/>
  <c r="AF32" i="10"/>
  <c r="V32" i="10"/>
  <c r="X32" i="10" s="1"/>
  <c r="O32" i="10"/>
  <c r="Q32" i="10" s="1"/>
  <c r="H32" i="10"/>
  <c r="J32" i="10" s="1"/>
  <c r="FI31" i="10"/>
  <c r="FH31" i="10"/>
  <c r="EZ31" i="10"/>
  <c r="FB31" i="10" s="1"/>
  <c r="FD31" i="10" s="1"/>
  <c r="EW31" i="10"/>
  <c r="EV31" i="10"/>
  <c r="EN31" i="10"/>
  <c r="EP31" i="10" s="1"/>
  <c r="ER31" i="10" s="1"/>
  <c r="EK31" i="10"/>
  <c r="EJ31" i="10"/>
  <c r="EB31" i="10"/>
  <c r="ED31" i="10" s="1"/>
  <c r="EF31" i="10" s="1"/>
  <c r="DY31" i="10"/>
  <c r="DX31" i="10"/>
  <c r="DP31" i="10"/>
  <c r="DR31" i="10" s="1"/>
  <c r="DT31" i="10" s="1"/>
  <c r="DM31" i="10"/>
  <c r="DL31" i="10"/>
  <c r="DD31" i="10"/>
  <c r="DF31" i="10" s="1"/>
  <c r="DH31" i="10" s="1"/>
  <c r="DA31" i="10"/>
  <c r="CZ31" i="10"/>
  <c r="CR31" i="10"/>
  <c r="CT31" i="10" s="1"/>
  <c r="CV31" i="10" s="1"/>
  <c r="CN31" i="10"/>
  <c r="CM31" i="10"/>
  <c r="CF31" i="10"/>
  <c r="BW31" i="10"/>
  <c r="BR31" i="10"/>
  <c r="BH31" i="10"/>
  <c r="BJ31" i="10" s="1"/>
  <c r="CJ31" i="10" s="1"/>
  <c r="BB31" i="10"/>
  <c r="BA31" i="10"/>
  <c r="AF31" i="10"/>
  <c r="V31" i="10"/>
  <c r="X31" i="10" s="1"/>
  <c r="O31" i="10"/>
  <c r="Q31" i="10" s="1"/>
  <c r="H31" i="10"/>
  <c r="J31" i="10" s="1"/>
  <c r="FI30" i="10"/>
  <c r="FH30" i="10"/>
  <c r="EZ30" i="10"/>
  <c r="FB30" i="10" s="1"/>
  <c r="FD30" i="10" s="1"/>
  <c r="EW30" i="10"/>
  <c r="EV30" i="10"/>
  <c r="EN30" i="10"/>
  <c r="EP30" i="10" s="1"/>
  <c r="ER30" i="10" s="1"/>
  <c r="EK30" i="10"/>
  <c r="EJ30" i="10"/>
  <c r="EB30" i="10"/>
  <c r="ED30" i="10" s="1"/>
  <c r="EF30" i="10" s="1"/>
  <c r="DY30" i="10"/>
  <c r="DX30" i="10"/>
  <c r="DP30" i="10"/>
  <c r="DR30" i="10" s="1"/>
  <c r="DT30" i="10" s="1"/>
  <c r="DM30" i="10"/>
  <c r="DL30" i="10"/>
  <c r="DD30" i="10"/>
  <c r="DF30" i="10" s="1"/>
  <c r="DH30" i="10" s="1"/>
  <c r="DA30" i="10"/>
  <c r="CZ30" i="10"/>
  <c r="CR30" i="10"/>
  <c r="CT30" i="10" s="1"/>
  <c r="CV30" i="10" s="1"/>
  <c r="CN30" i="10"/>
  <c r="CM30" i="10"/>
  <c r="CF30" i="10"/>
  <c r="BW30" i="10"/>
  <c r="BR30" i="10"/>
  <c r="BH30" i="10"/>
  <c r="BJ30" i="10" s="1"/>
  <c r="BB30" i="10"/>
  <c r="BA30" i="10"/>
  <c r="AR30" i="10"/>
  <c r="AI30" i="10"/>
  <c r="AF30" i="10"/>
  <c r="V30" i="10"/>
  <c r="X30" i="10" s="1"/>
  <c r="Q30" i="10"/>
  <c r="H30" i="10"/>
  <c r="J30" i="10" s="1"/>
  <c r="FI29" i="10"/>
  <c r="FH29" i="10"/>
  <c r="EZ29" i="10"/>
  <c r="FB29" i="10" s="1"/>
  <c r="FD29" i="10" s="1"/>
  <c r="EW29" i="10"/>
  <c r="EV29" i="10"/>
  <c r="EN29" i="10"/>
  <c r="EP29" i="10" s="1"/>
  <c r="ER29" i="10" s="1"/>
  <c r="EK29" i="10"/>
  <c r="EJ29" i="10"/>
  <c r="EB29" i="10"/>
  <c r="ED29" i="10" s="1"/>
  <c r="EF29" i="10" s="1"/>
  <c r="DY29" i="10"/>
  <c r="DX29" i="10"/>
  <c r="DP29" i="10"/>
  <c r="DR29" i="10" s="1"/>
  <c r="DT29" i="10" s="1"/>
  <c r="DM29" i="10"/>
  <c r="DL29" i="10"/>
  <c r="DD29" i="10"/>
  <c r="DF29" i="10" s="1"/>
  <c r="DH29" i="10" s="1"/>
  <c r="DA29" i="10"/>
  <c r="CZ29" i="10"/>
  <c r="CR29" i="10"/>
  <c r="CT29" i="10" s="1"/>
  <c r="CV29" i="10" s="1"/>
  <c r="CN29" i="10"/>
  <c r="CM29" i="10"/>
  <c r="CF29" i="10"/>
  <c r="CD29" i="10"/>
  <c r="BW29" i="10"/>
  <c r="BR29" i="10"/>
  <c r="BH29" i="10"/>
  <c r="BJ29" i="10" s="1"/>
  <c r="BU29" i="10" s="1"/>
  <c r="BB29" i="10"/>
  <c r="BA29" i="10"/>
  <c r="AI29" i="10"/>
  <c r="AF29" i="10"/>
  <c r="V29" i="10"/>
  <c r="X29" i="10" s="1"/>
  <c r="AR29" i="10" s="1"/>
  <c r="O29" i="10"/>
  <c r="Q29" i="10" s="1"/>
  <c r="H29" i="10"/>
  <c r="J29" i="10" s="1"/>
  <c r="FI28" i="10"/>
  <c r="FH28" i="10"/>
  <c r="EZ28" i="10"/>
  <c r="FB28" i="10" s="1"/>
  <c r="FD28" i="10" s="1"/>
  <c r="EW28" i="10"/>
  <c r="EV28" i="10"/>
  <c r="EN28" i="10"/>
  <c r="EP28" i="10" s="1"/>
  <c r="ER28" i="10" s="1"/>
  <c r="EK28" i="10"/>
  <c r="EJ28" i="10"/>
  <c r="EB28" i="10"/>
  <c r="ED28" i="10" s="1"/>
  <c r="EF28" i="10" s="1"/>
  <c r="DY28" i="10"/>
  <c r="DX28" i="10"/>
  <c r="DP28" i="10"/>
  <c r="DR28" i="10" s="1"/>
  <c r="DT28" i="10" s="1"/>
  <c r="DM28" i="10"/>
  <c r="DL28" i="10"/>
  <c r="DD28" i="10"/>
  <c r="DF28" i="10" s="1"/>
  <c r="DH28" i="10" s="1"/>
  <c r="DA28" i="10"/>
  <c r="CZ28" i="10"/>
  <c r="CR28" i="10"/>
  <c r="CT28" i="10" s="1"/>
  <c r="CV28" i="10" s="1"/>
  <c r="CN28" i="10"/>
  <c r="CM28" i="10"/>
  <c r="CF28" i="10"/>
  <c r="BW28" i="10"/>
  <c r="BU28" i="10"/>
  <c r="BR28" i="10"/>
  <c r="BH28" i="10"/>
  <c r="BJ28" i="10" s="1"/>
  <c r="CD28" i="10" s="1"/>
  <c r="BB28" i="10"/>
  <c r="BA28" i="10"/>
  <c r="AR28" i="10"/>
  <c r="AF28" i="10"/>
  <c r="V28" i="10"/>
  <c r="X28" i="10" s="1"/>
  <c r="AS28" i="10" s="1"/>
  <c r="O28" i="10"/>
  <c r="Q28" i="10" s="1"/>
  <c r="H28" i="10"/>
  <c r="J28" i="10" s="1"/>
  <c r="FI27" i="10"/>
  <c r="FH27" i="10"/>
  <c r="EZ27" i="10"/>
  <c r="FB27" i="10" s="1"/>
  <c r="FD27" i="10" s="1"/>
  <c r="EW27" i="10"/>
  <c r="EV27" i="10"/>
  <c r="EN27" i="10"/>
  <c r="EP27" i="10" s="1"/>
  <c r="ER27" i="10" s="1"/>
  <c r="EK27" i="10"/>
  <c r="EJ27" i="10"/>
  <c r="EB27" i="10"/>
  <c r="ED27" i="10" s="1"/>
  <c r="EF27" i="10" s="1"/>
  <c r="DY27" i="10"/>
  <c r="DX27" i="10"/>
  <c r="DP27" i="10"/>
  <c r="DR27" i="10" s="1"/>
  <c r="DT27" i="10" s="1"/>
  <c r="DM27" i="10"/>
  <c r="DL27" i="10"/>
  <c r="DD27" i="10"/>
  <c r="DF27" i="10" s="1"/>
  <c r="DH27" i="10" s="1"/>
  <c r="DA27" i="10"/>
  <c r="CZ27" i="10"/>
  <c r="CR27" i="10"/>
  <c r="CT27" i="10" s="1"/>
  <c r="CV27" i="10" s="1"/>
  <c r="CN27" i="10"/>
  <c r="CM27" i="10"/>
  <c r="CF27" i="10"/>
  <c r="BW27" i="10"/>
  <c r="BR27" i="10"/>
  <c r="BH27" i="10"/>
  <c r="BJ27" i="10" s="1"/>
  <c r="CJ27" i="10" s="1"/>
  <c r="BB27" i="10"/>
  <c r="BA27" i="10"/>
  <c r="AR27" i="10"/>
  <c r="AI27" i="10"/>
  <c r="AF27" i="10"/>
  <c r="V27" i="10"/>
  <c r="X27" i="10" s="1"/>
  <c r="O27" i="10"/>
  <c r="Q27" i="10" s="1"/>
  <c r="H27" i="10"/>
  <c r="J27" i="10" s="1"/>
  <c r="FI26" i="10"/>
  <c r="FH26" i="10"/>
  <c r="EZ26" i="10"/>
  <c r="FB26" i="10" s="1"/>
  <c r="FD26" i="10" s="1"/>
  <c r="EW26" i="10"/>
  <c r="EV26" i="10"/>
  <c r="EN26" i="10"/>
  <c r="EP26" i="10" s="1"/>
  <c r="ER26" i="10" s="1"/>
  <c r="EK26" i="10"/>
  <c r="EJ26" i="10"/>
  <c r="EB26" i="10"/>
  <c r="ED26" i="10" s="1"/>
  <c r="EF26" i="10" s="1"/>
  <c r="DY26" i="10"/>
  <c r="DX26" i="10"/>
  <c r="DP26" i="10"/>
  <c r="DR26" i="10" s="1"/>
  <c r="DT26" i="10" s="1"/>
  <c r="DM26" i="10"/>
  <c r="DL26" i="10"/>
  <c r="DD26" i="10"/>
  <c r="DF26" i="10" s="1"/>
  <c r="DH26" i="10" s="1"/>
  <c r="DA26" i="10"/>
  <c r="CZ26" i="10"/>
  <c r="CR26" i="10"/>
  <c r="CT26" i="10" s="1"/>
  <c r="CV26" i="10" s="1"/>
  <c r="CM26" i="10"/>
  <c r="CF26" i="10"/>
  <c r="BW26" i="10"/>
  <c r="BU26" i="10"/>
  <c r="BR26" i="10"/>
  <c r="BH26" i="10"/>
  <c r="BJ26" i="10" s="1"/>
  <c r="CD26" i="10" s="1"/>
  <c r="BB26" i="10"/>
  <c r="BA26" i="10"/>
  <c r="AI26" i="10"/>
  <c r="AF26" i="10"/>
  <c r="V26" i="10"/>
  <c r="X26" i="10" s="1"/>
  <c r="O26" i="10"/>
  <c r="Q26" i="10" s="1"/>
  <c r="H26" i="10"/>
  <c r="J26" i="10" s="1"/>
  <c r="FI25" i="10"/>
  <c r="FH25" i="10"/>
  <c r="EZ25" i="10"/>
  <c r="FB25" i="10" s="1"/>
  <c r="FD25" i="10" s="1"/>
  <c r="EW25" i="10"/>
  <c r="EV25" i="10"/>
  <c r="EN25" i="10"/>
  <c r="EP25" i="10" s="1"/>
  <c r="ER25" i="10" s="1"/>
  <c r="EK25" i="10"/>
  <c r="EJ25" i="10"/>
  <c r="EB25" i="10"/>
  <c r="ED25" i="10" s="1"/>
  <c r="EF25" i="10" s="1"/>
  <c r="DY25" i="10"/>
  <c r="DX25" i="10"/>
  <c r="DP25" i="10"/>
  <c r="DR25" i="10" s="1"/>
  <c r="DT25" i="10" s="1"/>
  <c r="DM25" i="10"/>
  <c r="DL25" i="10"/>
  <c r="DD25" i="10"/>
  <c r="DF25" i="10" s="1"/>
  <c r="DH25" i="10" s="1"/>
  <c r="DA25" i="10"/>
  <c r="CZ25" i="10"/>
  <c r="CR25" i="10"/>
  <c r="CT25" i="10" s="1"/>
  <c r="CV25" i="10" s="1"/>
  <c r="CN25" i="10"/>
  <c r="CM25" i="10"/>
  <c r="CF25" i="10"/>
  <c r="BW25" i="10"/>
  <c r="BR25" i="10"/>
  <c r="BH25" i="10"/>
  <c r="BJ25" i="10" s="1"/>
  <c r="CD25" i="10" s="1"/>
  <c r="BB25" i="10"/>
  <c r="BA25" i="10"/>
  <c r="AR25" i="10"/>
  <c r="AI25" i="10"/>
  <c r="AF25" i="10"/>
  <c r="V25" i="10"/>
  <c r="X25" i="10" s="1"/>
  <c r="O25" i="10"/>
  <c r="Q25" i="10" s="1"/>
  <c r="H25" i="10"/>
  <c r="J25" i="10" s="1"/>
  <c r="FI24" i="10"/>
  <c r="FH24" i="10"/>
  <c r="EZ24" i="10"/>
  <c r="FB24" i="10" s="1"/>
  <c r="FD24" i="10" s="1"/>
  <c r="EW24" i="10"/>
  <c r="EV24" i="10"/>
  <c r="EN24" i="10"/>
  <c r="EP24" i="10" s="1"/>
  <c r="ER24" i="10" s="1"/>
  <c r="EK24" i="10"/>
  <c r="EJ24" i="10"/>
  <c r="EB24" i="10"/>
  <c r="ED24" i="10" s="1"/>
  <c r="EF24" i="10" s="1"/>
  <c r="DY24" i="10"/>
  <c r="DX24" i="10"/>
  <c r="DP24" i="10"/>
  <c r="DR24" i="10" s="1"/>
  <c r="DT24" i="10" s="1"/>
  <c r="DM24" i="10"/>
  <c r="DL24" i="10"/>
  <c r="DF24" i="10"/>
  <c r="DH24" i="10" s="1"/>
  <c r="DD24" i="10"/>
  <c r="DA24" i="10"/>
  <c r="CZ24" i="10"/>
  <c r="CR24" i="10"/>
  <c r="CT24" i="10" s="1"/>
  <c r="CV24" i="10" s="1"/>
  <c r="CN24" i="10"/>
  <c r="CM24" i="10"/>
  <c r="CF24" i="10"/>
  <c r="BW24" i="10"/>
  <c r="BR24" i="10"/>
  <c r="BH24" i="10"/>
  <c r="BJ24" i="10" s="1"/>
  <c r="CD24" i="10" s="1"/>
  <c r="BB24" i="10"/>
  <c r="BA24" i="10"/>
  <c r="AF24" i="10"/>
  <c r="V24" i="10"/>
  <c r="X24" i="10" s="1"/>
  <c r="AS24" i="10" s="1"/>
  <c r="O24" i="10"/>
  <c r="Q24" i="10" s="1"/>
  <c r="H24" i="10"/>
  <c r="J24" i="10" s="1"/>
  <c r="FI23" i="10"/>
  <c r="FH23" i="10"/>
  <c r="EZ23" i="10"/>
  <c r="FB23" i="10" s="1"/>
  <c r="FD23" i="10" s="1"/>
  <c r="EW23" i="10"/>
  <c r="EV23" i="10"/>
  <c r="EN23" i="10"/>
  <c r="EP23" i="10" s="1"/>
  <c r="ER23" i="10" s="1"/>
  <c r="EK23" i="10"/>
  <c r="EJ23" i="10"/>
  <c r="EB23" i="10"/>
  <c r="ED23" i="10" s="1"/>
  <c r="EF23" i="10" s="1"/>
  <c r="DY23" i="10"/>
  <c r="DX23" i="10"/>
  <c r="DP23" i="10"/>
  <c r="DR23" i="10" s="1"/>
  <c r="DT23" i="10" s="1"/>
  <c r="DM23" i="10"/>
  <c r="DL23" i="10"/>
  <c r="DD23" i="10"/>
  <c r="DF23" i="10" s="1"/>
  <c r="DH23" i="10" s="1"/>
  <c r="DA23" i="10"/>
  <c r="CZ23" i="10"/>
  <c r="CT23" i="10"/>
  <c r="CV23" i="10" s="1"/>
  <c r="CR23" i="10"/>
  <c r="CM23" i="10"/>
  <c r="CF23" i="10"/>
  <c r="BW23" i="10"/>
  <c r="BU23" i="10"/>
  <c r="BR23" i="10"/>
  <c r="BH23" i="10"/>
  <c r="BJ23" i="10" s="1"/>
  <c r="CE23" i="10" s="1"/>
  <c r="BB23" i="10"/>
  <c r="BA23" i="10"/>
  <c r="AI23" i="10"/>
  <c r="AF23" i="10"/>
  <c r="V23" i="10"/>
  <c r="X23" i="10" s="1"/>
  <c r="AR23" i="10" s="1"/>
  <c r="O23" i="10"/>
  <c r="Q23" i="10" s="1"/>
  <c r="H23" i="10"/>
  <c r="J23" i="10" s="1"/>
  <c r="FI22" i="10"/>
  <c r="FH22" i="10"/>
  <c r="EZ22" i="10"/>
  <c r="FB22" i="10" s="1"/>
  <c r="FD22" i="10" s="1"/>
  <c r="EW22" i="10"/>
  <c r="EV22" i="10"/>
  <c r="EN22" i="10"/>
  <c r="EP22" i="10" s="1"/>
  <c r="ER22" i="10" s="1"/>
  <c r="EK22" i="10"/>
  <c r="EJ22" i="10"/>
  <c r="EB22" i="10"/>
  <c r="ED22" i="10" s="1"/>
  <c r="EF22" i="10" s="1"/>
  <c r="DY22" i="10"/>
  <c r="DX22" i="10"/>
  <c r="DP22" i="10"/>
  <c r="DR22" i="10" s="1"/>
  <c r="DT22" i="10" s="1"/>
  <c r="DM22" i="10"/>
  <c r="DL22" i="10"/>
  <c r="DD22" i="10"/>
  <c r="DF22" i="10" s="1"/>
  <c r="DH22" i="10" s="1"/>
  <c r="DA22" i="10"/>
  <c r="CZ22" i="10"/>
  <c r="CR22" i="10"/>
  <c r="CT22" i="10" s="1"/>
  <c r="CV22" i="10" s="1"/>
  <c r="CN22" i="10"/>
  <c r="CM22" i="10"/>
  <c r="CF22" i="10"/>
  <c r="CD22" i="10"/>
  <c r="BW22" i="10"/>
  <c r="BR22" i="10"/>
  <c r="BH22" i="10"/>
  <c r="BJ22" i="10" s="1"/>
  <c r="CG22" i="10" s="1"/>
  <c r="BB22" i="10"/>
  <c r="BA22" i="10"/>
  <c r="AF22" i="10"/>
  <c r="V22" i="10"/>
  <c r="X22" i="10" s="1"/>
  <c r="AU22" i="10" s="1"/>
  <c r="O22" i="10"/>
  <c r="Q22" i="10" s="1"/>
  <c r="H22" i="10"/>
  <c r="J22" i="10" s="1"/>
  <c r="FI21" i="10"/>
  <c r="FH21" i="10"/>
  <c r="FD21" i="10"/>
  <c r="EZ21" i="10"/>
  <c r="FB21" i="10" s="1"/>
  <c r="EW21" i="10"/>
  <c r="EV21" i="10"/>
  <c r="EN21" i="10"/>
  <c r="EP21" i="10" s="1"/>
  <c r="ER21" i="10" s="1"/>
  <c r="EK21" i="10"/>
  <c r="EJ21" i="10"/>
  <c r="EB21" i="10"/>
  <c r="ED21" i="10" s="1"/>
  <c r="EF21" i="10" s="1"/>
  <c r="DY21" i="10"/>
  <c r="DX21" i="10"/>
  <c r="DP21" i="10"/>
  <c r="DR21" i="10" s="1"/>
  <c r="DT21" i="10" s="1"/>
  <c r="DM21" i="10"/>
  <c r="DL21" i="10"/>
  <c r="DD21" i="10"/>
  <c r="DF21" i="10" s="1"/>
  <c r="DH21" i="10" s="1"/>
  <c r="DA21" i="10"/>
  <c r="CZ21" i="10"/>
  <c r="CR21" i="10"/>
  <c r="CT21" i="10" s="1"/>
  <c r="CV21" i="10" s="1"/>
  <c r="CN21" i="10"/>
  <c r="CM21" i="10"/>
  <c r="CF21" i="10"/>
  <c r="CD21" i="10"/>
  <c r="BW21" i="10"/>
  <c r="BR21" i="10"/>
  <c r="BH21" i="10"/>
  <c r="BJ21" i="10" s="1"/>
  <c r="BB21" i="10"/>
  <c r="BA21" i="10"/>
  <c r="AR21" i="10"/>
  <c r="AF21" i="10"/>
  <c r="V21" i="10"/>
  <c r="X21" i="10" s="1"/>
  <c r="AS21" i="10" s="1"/>
  <c r="O21" i="10"/>
  <c r="Q21" i="10" s="1"/>
  <c r="H21" i="10"/>
  <c r="J21" i="10" s="1"/>
  <c r="FI20" i="10"/>
  <c r="FH20" i="10"/>
  <c r="EZ20" i="10"/>
  <c r="FB20" i="10" s="1"/>
  <c r="FD20" i="10" s="1"/>
  <c r="EW20" i="10"/>
  <c r="EV20" i="10"/>
  <c r="EN20" i="10"/>
  <c r="EP20" i="10" s="1"/>
  <c r="ER20" i="10" s="1"/>
  <c r="EK20" i="10"/>
  <c r="EJ20" i="10"/>
  <c r="EB20" i="10"/>
  <c r="ED20" i="10" s="1"/>
  <c r="EF20" i="10" s="1"/>
  <c r="DY20" i="10"/>
  <c r="DX20" i="10"/>
  <c r="DP20" i="10"/>
  <c r="DR20" i="10" s="1"/>
  <c r="DT20" i="10" s="1"/>
  <c r="DM20" i="10"/>
  <c r="DL20" i="10"/>
  <c r="DD20" i="10"/>
  <c r="DF20" i="10" s="1"/>
  <c r="DH20" i="10" s="1"/>
  <c r="DA20" i="10"/>
  <c r="CZ20" i="10"/>
  <c r="CR20" i="10"/>
  <c r="CT20" i="10" s="1"/>
  <c r="CV20" i="10" s="1"/>
  <c r="CN20" i="10"/>
  <c r="CM20" i="10"/>
  <c r="CF20" i="10"/>
  <c r="BW20" i="10"/>
  <c r="BR20" i="10"/>
  <c r="BH20" i="10"/>
  <c r="BJ20" i="10" s="1"/>
  <c r="BU20" i="10" s="1"/>
  <c r="BB20" i="10"/>
  <c r="BA20" i="10"/>
  <c r="AI20" i="10"/>
  <c r="AF20" i="10"/>
  <c r="V20" i="10"/>
  <c r="X20" i="10" s="1"/>
  <c r="AR20" i="10" s="1"/>
  <c r="O20" i="10"/>
  <c r="Q20" i="10" s="1"/>
  <c r="H20" i="10"/>
  <c r="J20" i="10" s="1"/>
  <c r="FI19" i="10"/>
  <c r="FH19" i="10"/>
  <c r="EZ19" i="10"/>
  <c r="FB19" i="10" s="1"/>
  <c r="FD19" i="10" s="1"/>
  <c r="EW19" i="10"/>
  <c r="EV19" i="10"/>
  <c r="EN19" i="10"/>
  <c r="EP19" i="10" s="1"/>
  <c r="ER19" i="10" s="1"/>
  <c r="EK19" i="10"/>
  <c r="EJ19" i="10"/>
  <c r="EB19" i="10"/>
  <c r="ED19" i="10" s="1"/>
  <c r="EF19" i="10" s="1"/>
  <c r="DY19" i="10"/>
  <c r="DX19" i="10"/>
  <c r="DP19" i="10"/>
  <c r="DR19" i="10" s="1"/>
  <c r="DT19" i="10" s="1"/>
  <c r="DM19" i="10"/>
  <c r="DL19" i="10"/>
  <c r="DF19" i="10"/>
  <c r="DH19" i="10" s="1"/>
  <c r="DD19" i="10"/>
  <c r="DA19" i="10"/>
  <c r="CZ19" i="10"/>
  <c r="CR19" i="10"/>
  <c r="CT19" i="10" s="1"/>
  <c r="CV19" i="10" s="1"/>
  <c r="CN19" i="10"/>
  <c r="CM19" i="10"/>
  <c r="CF19" i="10"/>
  <c r="BW19" i="10"/>
  <c r="BU19" i="10"/>
  <c r="BR19" i="10"/>
  <c r="BH19" i="10"/>
  <c r="BJ19" i="10" s="1"/>
  <c r="CG19" i="10" s="1"/>
  <c r="BB19" i="10"/>
  <c r="BA19" i="10"/>
  <c r="AI19" i="10"/>
  <c r="AF19" i="10"/>
  <c r="V19" i="10"/>
  <c r="X19" i="10" s="1"/>
  <c r="O19" i="10"/>
  <c r="Q19" i="10" s="1"/>
  <c r="H19" i="10"/>
  <c r="J19" i="10" s="1"/>
  <c r="FI18" i="10"/>
  <c r="FH18" i="10"/>
  <c r="EZ18" i="10"/>
  <c r="FB18" i="10" s="1"/>
  <c r="FD18" i="10" s="1"/>
  <c r="EW18" i="10"/>
  <c r="EV18" i="10"/>
  <c r="EN18" i="10"/>
  <c r="EP18" i="10" s="1"/>
  <c r="ER18" i="10" s="1"/>
  <c r="EK18" i="10"/>
  <c r="EJ18" i="10"/>
  <c r="EB18" i="10"/>
  <c r="ED18" i="10" s="1"/>
  <c r="EF18" i="10" s="1"/>
  <c r="DY18" i="10"/>
  <c r="DX18" i="10"/>
  <c r="DR18" i="10"/>
  <c r="DT18" i="10" s="1"/>
  <c r="DP18" i="10"/>
  <c r="DM18" i="10"/>
  <c r="DL18" i="10"/>
  <c r="DD18" i="10"/>
  <c r="DF18" i="10" s="1"/>
  <c r="DH18" i="10" s="1"/>
  <c r="DA18" i="10"/>
  <c r="CZ18" i="10"/>
  <c r="CR18" i="10"/>
  <c r="CT18" i="10" s="1"/>
  <c r="CV18" i="10" s="1"/>
  <c r="CN18" i="10"/>
  <c r="CM18" i="10"/>
  <c r="CF18" i="10"/>
  <c r="BW18" i="10"/>
  <c r="BU18" i="10"/>
  <c r="BR18" i="10"/>
  <c r="BH18" i="10"/>
  <c r="BJ18" i="10" s="1"/>
  <c r="CD18" i="10" s="1"/>
  <c r="BB18" i="10"/>
  <c r="BA18" i="10"/>
  <c r="AI18" i="10"/>
  <c r="AF18" i="10"/>
  <c r="V18" i="10"/>
  <c r="X18" i="10" s="1"/>
  <c r="AX18" i="10" s="1"/>
  <c r="O18" i="10"/>
  <c r="Q18" i="10" s="1"/>
  <c r="H18" i="10"/>
  <c r="J18" i="10" s="1"/>
  <c r="FI17" i="10"/>
  <c r="FH17" i="10"/>
  <c r="FD17" i="10"/>
  <c r="EZ17" i="10"/>
  <c r="FB17" i="10" s="1"/>
  <c r="EW17" i="10"/>
  <c r="EV17" i="10"/>
  <c r="EN17" i="10"/>
  <c r="EP17" i="10" s="1"/>
  <c r="ER17" i="10" s="1"/>
  <c r="EK17" i="10"/>
  <c r="EJ17" i="10"/>
  <c r="EB17" i="10"/>
  <c r="ED17" i="10" s="1"/>
  <c r="EF17" i="10" s="1"/>
  <c r="DY17" i="10"/>
  <c r="DX17" i="10"/>
  <c r="DP17" i="10"/>
  <c r="DR17" i="10" s="1"/>
  <c r="DT17" i="10" s="1"/>
  <c r="DM17" i="10"/>
  <c r="DL17" i="10"/>
  <c r="DD17" i="10"/>
  <c r="DF17" i="10" s="1"/>
  <c r="DH17" i="10" s="1"/>
  <c r="DA17" i="10"/>
  <c r="CZ17" i="10"/>
  <c r="CT17" i="10"/>
  <c r="CV17" i="10" s="1"/>
  <c r="CR17" i="10"/>
  <c r="CN17" i="10"/>
  <c r="CM17" i="10"/>
  <c r="CF17" i="10"/>
  <c r="BW17" i="10"/>
  <c r="BU17" i="10"/>
  <c r="BR17" i="10"/>
  <c r="BH17" i="10"/>
  <c r="BJ17" i="10" s="1"/>
  <c r="BB17" i="10"/>
  <c r="BA17" i="10"/>
  <c r="AR17" i="10"/>
  <c r="AI17" i="10"/>
  <c r="AF17" i="10"/>
  <c r="V17" i="10"/>
  <c r="X17" i="10" s="1"/>
  <c r="O17" i="10"/>
  <c r="Q17" i="10" s="1"/>
  <c r="H17" i="10"/>
  <c r="J17" i="10" s="1"/>
  <c r="FI16" i="10"/>
  <c r="FH16" i="10"/>
  <c r="EZ16" i="10"/>
  <c r="FB16" i="10" s="1"/>
  <c r="FD16" i="10" s="1"/>
  <c r="EW16" i="10"/>
  <c r="EV16" i="10"/>
  <c r="EN16" i="10"/>
  <c r="EP16" i="10" s="1"/>
  <c r="ER16" i="10" s="1"/>
  <c r="EK16" i="10"/>
  <c r="EJ16" i="10"/>
  <c r="EB16" i="10"/>
  <c r="ED16" i="10" s="1"/>
  <c r="EF16" i="10" s="1"/>
  <c r="DY16" i="10"/>
  <c r="DX16" i="10"/>
  <c r="DP16" i="10"/>
  <c r="DR16" i="10" s="1"/>
  <c r="DT16" i="10" s="1"/>
  <c r="DM16" i="10"/>
  <c r="DL16" i="10"/>
  <c r="DD16" i="10"/>
  <c r="DF16" i="10" s="1"/>
  <c r="DH16" i="10" s="1"/>
  <c r="DA16" i="10"/>
  <c r="CZ16" i="10"/>
  <c r="CT16" i="10"/>
  <c r="CV16" i="10" s="1"/>
  <c r="CR16" i="10"/>
  <c r="CN16" i="10"/>
  <c r="CM16" i="10"/>
  <c r="CF16" i="10"/>
  <c r="BW16" i="10"/>
  <c r="BR16" i="10"/>
  <c r="BH16" i="10"/>
  <c r="BJ16" i="10" s="1"/>
  <c r="CD16" i="10" s="1"/>
  <c r="BB16" i="10"/>
  <c r="BA16" i="10"/>
  <c r="AF16" i="10"/>
  <c r="V16" i="10"/>
  <c r="X16" i="10" s="1"/>
  <c r="AI16" i="10" s="1"/>
  <c r="O16" i="10"/>
  <c r="Q16" i="10" s="1"/>
  <c r="H16" i="10"/>
  <c r="J16" i="10" s="1"/>
  <c r="FI15" i="10"/>
  <c r="FH15" i="10"/>
  <c r="EZ15" i="10"/>
  <c r="FB15" i="10" s="1"/>
  <c r="FD15" i="10" s="1"/>
  <c r="EW15" i="10"/>
  <c r="EV15" i="10"/>
  <c r="EP15" i="10"/>
  <c r="ER15" i="10" s="1"/>
  <c r="EN15" i="10"/>
  <c r="EK15" i="10"/>
  <c r="EJ15" i="10"/>
  <c r="EB15" i="10"/>
  <c r="ED15" i="10" s="1"/>
  <c r="EF15" i="10" s="1"/>
  <c r="DY15" i="10"/>
  <c r="DX15" i="10"/>
  <c r="DP15" i="10"/>
  <c r="DR15" i="10" s="1"/>
  <c r="DT15" i="10" s="1"/>
  <c r="DM15" i="10"/>
  <c r="DL15" i="10"/>
  <c r="DD15" i="10"/>
  <c r="DF15" i="10" s="1"/>
  <c r="DH15" i="10" s="1"/>
  <c r="DA15" i="10"/>
  <c r="CZ15" i="10"/>
  <c r="CR15" i="10"/>
  <c r="CT15" i="10" s="1"/>
  <c r="CV15" i="10" s="1"/>
  <c r="CN15" i="10"/>
  <c r="CM15" i="10"/>
  <c r="CF15" i="10"/>
  <c r="BW15" i="10"/>
  <c r="BR15" i="10"/>
  <c r="BH15" i="10"/>
  <c r="BJ15" i="10" s="1"/>
  <c r="CD15" i="10" s="1"/>
  <c r="BB15" i="10"/>
  <c r="BA15" i="10"/>
  <c r="AF15" i="10"/>
  <c r="V15" i="10"/>
  <c r="X15" i="10" s="1"/>
  <c r="AR15" i="10" s="1"/>
  <c r="O15" i="10"/>
  <c r="Q15" i="10" s="1"/>
  <c r="H15" i="10"/>
  <c r="J15" i="10" s="1"/>
  <c r="FI14" i="10"/>
  <c r="FH14" i="10"/>
  <c r="EZ14" i="10"/>
  <c r="FB14" i="10" s="1"/>
  <c r="FD14" i="10" s="1"/>
  <c r="EW14" i="10"/>
  <c r="EV14" i="10"/>
  <c r="EN14" i="10"/>
  <c r="EP14" i="10" s="1"/>
  <c r="ER14" i="10" s="1"/>
  <c r="EK14" i="10"/>
  <c r="EJ14" i="10"/>
  <c r="EB14" i="10"/>
  <c r="ED14" i="10" s="1"/>
  <c r="EF14" i="10" s="1"/>
  <c r="DY14" i="10"/>
  <c r="DX14" i="10"/>
  <c r="DP14" i="10"/>
  <c r="DR14" i="10" s="1"/>
  <c r="DT14" i="10" s="1"/>
  <c r="DM14" i="10"/>
  <c r="DL14" i="10"/>
  <c r="DD14" i="10"/>
  <c r="DF14" i="10" s="1"/>
  <c r="DH14" i="10" s="1"/>
  <c r="DA14" i="10"/>
  <c r="CZ14" i="10"/>
  <c r="CR14" i="10"/>
  <c r="CT14" i="10" s="1"/>
  <c r="CV14" i="10" s="1"/>
  <c r="CN14" i="10"/>
  <c r="CM14" i="10"/>
  <c r="CF14" i="10"/>
  <c r="BW14" i="10"/>
  <c r="BU14" i="10"/>
  <c r="BR14" i="10"/>
  <c r="BH14" i="10"/>
  <c r="BJ14" i="10" s="1"/>
  <c r="CD14" i="10" s="1"/>
  <c r="BB14" i="10"/>
  <c r="BA14" i="10"/>
  <c r="AI14" i="10"/>
  <c r="AF14" i="10"/>
  <c r="V14" i="10"/>
  <c r="X14" i="10" s="1"/>
  <c r="O14" i="10"/>
  <c r="Q14" i="10" s="1"/>
  <c r="H14" i="10"/>
  <c r="J14" i="10" s="1"/>
  <c r="FI13" i="10"/>
  <c r="FH13" i="10"/>
  <c r="EZ13" i="10"/>
  <c r="FB13" i="10" s="1"/>
  <c r="FD13" i="10" s="1"/>
  <c r="EW13" i="10"/>
  <c r="EV13" i="10"/>
  <c r="EN13" i="10"/>
  <c r="EP13" i="10" s="1"/>
  <c r="ER13" i="10" s="1"/>
  <c r="EK13" i="10"/>
  <c r="EJ13" i="10"/>
  <c r="EB13" i="10"/>
  <c r="ED13" i="10" s="1"/>
  <c r="EF13" i="10" s="1"/>
  <c r="DY13" i="10"/>
  <c r="DX13" i="10"/>
  <c r="DP13" i="10"/>
  <c r="DR13" i="10" s="1"/>
  <c r="DT13" i="10" s="1"/>
  <c r="DM13" i="10"/>
  <c r="DL13" i="10"/>
  <c r="DD13" i="10"/>
  <c r="DF13" i="10" s="1"/>
  <c r="DH13" i="10" s="1"/>
  <c r="DA13" i="10"/>
  <c r="CZ13" i="10"/>
  <c r="CR13" i="10"/>
  <c r="CT13" i="10" s="1"/>
  <c r="CV13" i="10" s="1"/>
  <c r="CN13" i="10"/>
  <c r="CM13" i="10"/>
  <c r="CF13" i="10"/>
  <c r="BW13" i="10"/>
  <c r="BR13" i="10"/>
  <c r="BH13" i="10"/>
  <c r="BJ13" i="10" s="1"/>
  <c r="BU13" i="10" s="1"/>
  <c r="BB13" i="10"/>
  <c r="BA13" i="10"/>
  <c r="AF13" i="10"/>
  <c r="V13" i="10"/>
  <c r="X13" i="10" s="1"/>
  <c r="AR13" i="10" s="1"/>
  <c r="O13" i="10"/>
  <c r="Q13" i="10" s="1"/>
  <c r="H13" i="10"/>
  <c r="J13" i="10" s="1"/>
  <c r="FI12" i="10"/>
  <c r="FH12" i="10"/>
  <c r="EZ12" i="10"/>
  <c r="FB12" i="10" s="1"/>
  <c r="FD12" i="10" s="1"/>
  <c r="EW12" i="10"/>
  <c r="EV12" i="10"/>
  <c r="EN12" i="10"/>
  <c r="EP12" i="10" s="1"/>
  <c r="ER12" i="10" s="1"/>
  <c r="EK12" i="10"/>
  <c r="EJ12" i="10"/>
  <c r="EB12" i="10"/>
  <c r="ED12" i="10" s="1"/>
  <c r="EF12" i="10" s="1"/>
  <c r="DY12" i="10"/>
  <c r="DX12" i="10"/>
  <c r="DP12" i="10"/>
  <c r="DR12" i="10" s="1"/>
  <c r="DT12" i="10" s="1"/>
  <c r="DM12" i="10"/>
  <c r="DL12" i="10"/>
  <c r="DD12" i="10"/>
  <c r="DF12" i="10" s="1"/>
  <c r="DH12" i="10" s="1"/>
  <c r="DA12" i="10"/>
  <c r="CZ12" i="10"/>
  <c r="CR12" i="10"/>
  <c r="CT12" i="10" s="1"/>
  <c r="CV12" i="10" s="1"/>
  <c r="CM12" i="10"/>
  <c r="CF12" i="10"/>
  <c r="BW12" i="10"/>
  <c r="BR12" i="10"/>
  <c r="BH12" i="10"/>
  <c r="BJ12" i="10" s="1"/>
  <c r="CN12" i="10" s="1"/>
  <c r="BB12" i="10"/>
  <c r="BA12" i="10"/>
  <c r="AI12" i="10"/>
  <c r="AF12" i="10"/>
  <c r="V12" i="10"/>
  <c r="X12" i="10" s="1"/>
  <c r="AR12" i="10" s="1"/>
  <c r="O12" i="10"/>
  <c r="Q12" i="10" s="1"/>
  <c r="H12" i="10"/>
  <c r="J12" i="10" s="1"/>
  <c r="FI11" i="10"/>
  <c r="FH11" i="10"/>
  <c r="EZ11" i="10"/>
  <c r="FB11" i="10" s="1"/>
  <c r="FD11" i="10" s="1"/>
  <c r="EW11" i="10"/>
  <c r="EV11" i="10"/>
  <c r="EN11" i="10"/>
  <c r="EP11" i="10" s="1"/>
  <c r="ER11" i="10" s="1"/>
  <c r="EK11" i="10"/>
  <c r="EJ11" i="10"/>
  <c r="EB11" i="10"/>
  <c r="ED11" i="10" s="1"/>
  <c r="EF11" i="10" s="1"/>
  <c r="DY11" i="10"/>
  <c r="DX11" i="10"/>
  <c r="DP11" i="10"/>
  <c r="DR11" i="10" s="1"/>
  <c r="DT11" i="10" s="1"/>
  <c r="DM11" i="10"/>
  <c r="DL11" i="10"/>
  <c r="DD11" i="10"/>
  <c r="DF11" i="10" s="1"/>
  <c r="DH11" i="10" s="1"/>
  <c r="DA11" i="10"/>
  <c r="CZ11" i="10"/>
  <c r="CR11" i="10"/>
  <c r="CT11" i="10" s="1"/>
  <c r="CV11" i="10" s="1"/>
  <c r="CM11" i="10"/>
  <c r="CF11" i="10"/>
  <c r="BW11" i="10"/>
  <c r="BU11" i="10"/>
  <c r="BR11" i="10"/>
  <c r="BH11" i="10"/>
  <c r="BJ11" i="10" s="1"/>
  <c r="CD11" i="10" s="1"/>
  <c r="BB11" i="10"/>
  <c r="BA11" i="10"/>
  <c r="AI11" i="10"/>
  <c r="AF11" i="10"/>
  <c r="V11" i="10"/>
  <c r="X11" i="10" s="1"/>
  <c r="AR11" i="10" s="1"/>
  <c r="O11" i="10"/>
  <c r="Q11" i="10" s="1"/>
  <c r="H11" i="10"/>
  <c r="J11" i="10" s="1"/>
  <c r="FI10" i="10"/>
  <c r="FH10" i="10"/>
  <c r="EZ10" i="10"/>
  <c r="FB10" i="10" s="1"/>
  <c r="FD10" i="10" s="1"/>
  <c r="EW10" i="10"/>
  <c r="EV10" i="10"/>
  <c r="EN10" i="10"/>
  <c r="EP10" i="10" s="1"/>
  <c r="ER10" i="10" s="1"/>
  <c r="EK10" i="10"/>
  <c r="EJ10" i="10"/>
  <c r="EB10" i="10"/>
  <c r="ED10" i="10" s="1"/>
  <c r="EF10" i="10" s="1"/>
  <c r="DY10" i="10"/>
  <c r="DX10" i="10"/>
  <c r="DP10" i="10"/>
  <c r="DR10" i="10" s="1"/>
  <c r="DT10" i="10" s="1"/>
  <c r="DM10" i="10"/>
  <c r="DL10" i="10"/>
  <c r="DD10" i="10"/>
  <c r="DF10" i="10" s="1"/>
  <c r="DH10" i="10" s="1"/>
  <c r="DA10" i="10"/>
  <c r="CZ10" i="10"/>
  <c r="CR10" i="10"/>
  <c r="CT10" i="10" s="1"/>
  <c r="CV10" i="10" s="1"/>
  <c r="CN10" i="10"/>
  <c r="CM10" i="10"/>
  <c r="CF10" i="10"/>
  <c r="BW10" i="10"/>
  <c r="BU10" i="10"/>
  <c r="BR10" i="10"/>
  <c r="BH10" i="10"/>
  <c r="BJ10" i="10" s="1"/>
  <c r="CD10" i="10" s="1"/>
  <c r="BB10" i="10"/>
  <c r="BA10" i="10"/>
  <c r="AI10" i="10"/>
  <c r="AF10" i="10"/>
  <c r="V10" i="10"/>
  <c r="X10" i="10" s="1"/>
  <c r="AR10" i="10" s="1"/>
  <c r="O10" i="10"/>
  <c r="Q10" i="10" s="1"/>
  <c r="H10" i="10"/>
  <c r="J10" i="10" s="1"/>
  <c r="FI9" i="10"/>
  <c r="FH9" i="10"/>
  <c r="EZ9" i="10"/>
  <c r="FB9" i="10" s="1"/>
  <c r="FD9" i="10" s="1"/>
  <c r="EW9" i="10"/>
  <c r="EV9" i="10"/>
  <c r="EN9" i="10"/>
  <c r="EP9" i="10" s="1"/>
  <c r="ER9" i="10" s="1"/>
  <c r="EK9" i="10"/>
  <c r="EJ9" i="10"/>
  <c r="EB9" i="10"/>
  <c r="ED9" i="10" s="1"/>
  <c r="EF9" i="10" s="1"/>
  <c r="DY9" i="10"/>
  <c r="DX9" i="10"/>
  <c r="DR9" i="10"/>
  <c r="DT9" i="10" s="1"/>
  <c r="DP9" i="10"/>
  <c r="DM9" i="10"/>
  <c r="DL9" i="10"/>
  <c r="DD9" i="10"/>
  <c r="DF9" i="10" s="1"/>
  <c r="DH9" i="10" s="1"/>
  <c r="DA9" i="10"/>
  <c r="CZ9" i="10"/>
  <c r="CR9" i="10"/>
  <c r="CT9" i="10" s="1"/>
  <c r="CV9" i="10" s="1"/>
  <c r="CN9" i="10"/>
  <c r="CM9" i="10"/>
  <c r="CF9" i="10"/>
  <c r="CD9" i="10"/>
  <c r="BW9" i="10"/>
  <c r="BR9" i="10"/>
  <c r="BH9" i="10"/>
  <c r="BJ9" i="10" s="1"/>
  <c r="BB9" i="10"/>
  <c r="BA9" i="10"/>
  <c r="AR9" i="10"/>
  <c r="AI9" i="10"/>
  <c r="AF9" i="10"/>
  <c r="V9" i="10"/>
  <c r="X9" i="10" s="1"/>
  <c r="AU9" i="10" s="1"/>
  <c r="O9" i="10"/>
  <c r="Q9" i="10" s="1"/>
  <c r="H9" i="10"/>
  <c r="J9" i="10" s="1"/>
  <c r="FI8" i="10"/>
  <c r="FH8" i="10"/>
  <c r="EZ8" i="10"/>
  <c r="FB8" i="10" s="1"/>
  <c r="FD8" i="10" s="1"/>
  <c r="EW8" i="10"/>
  <c r="EV8" i="10"/>
  <c r="EN8" i="10"/>
  <c r="EP8" i="10" s="1"/>
  <c r="ER8" i="10" s="1"/>
  <c r="EK8" i="10"/>
  <c r="EJ8" i="10"/>
  <c r="EB8" i="10"/>
  <c r="ED8" i="10" s="1"/>
  <c r="EF8" i="10" s="1"/>
  <c r="DY8" i="10"/>
  <c r="DX8" i="10"/>
  <c r="DP8" i="10"/>
  <c r="DR8" i="10" s="1"/>
  <c r="DT8" i="10" s="1"/>
  <c r="DM8" i="10"/>
  <c r="DL8" i="10"/>
  <c r="DD8" i="10"/>
  <c r="DF8" i="10" s="1"/>
  <c r="DH8" i="10" s="1"/>
  <c r="DA8" i="10"/>
  <c r="CZ8" i="10"/>
  <c r="CR8" i="10"/>
  <c r="CT8" i="10" s="1"/>
  <c r="CV8" i="10" s="1"/>
  <c r="CN8" i="10"/>
  <c r="CM8" i="10"/>
  <c r="CF8" i="10"/>
  <c r="BW8" i="10"/>
  <c r="BR8" i="10"/>
  <c r="BH8" i="10"/>
  <c r="BJ8" i="10" s="1"/>
  <c r="CG8" i="10" s="1"/>
  <c r="BB8" i="10"/>
  <c r="BA8" i="10"/>
  <c r="AI8" i="10"/>
  <c r="AF8" i="10"/>
  <c r="V8" i="10"/>
  <c r="X8" i="10" s="1"/>
  <c r="AR8" i="10" s="1"/>
  <c r="O8" i="10"/>
  <c r="Q8" i="10" s="1"/>
  <c r="H8" i="10"/>
  <c r="J8" i="10" s="1"/>
  <c r="FI7" i="10"/>
  <c r="FH7" i="10"/>
  <c r="EZ7" i="10"/>
  <c r="FB7" i="10" s="1"/>
  <c r="FD7" i="10" s="1"/>
  <c r="EW7" i="10"/>
  <c r="EV7" i="10"/>
  <c r="EN7" i="10"/>
  <c r="EP7" i="10" s="1"/>
  <c r="ER7" i="10" s="1"/>
  <c r="EK7" i="10"/>
  <c r="EJ7" i="10"/>
  <c r="EB7" i="10"/>
  <c r="ED7" i="10" s="1"/>
  <c r="EF7" i="10" s="1"/>
  <c r="DY7" i="10"/>
  <c r="DX7" i="10"/>
  <c r="DP7" i="10"/>
  <c r="DR7" i="10" s="1"/>
  <c r="DT7" i="10" s="1"/>
  <c r="DM7" i="10"/>
  <c r="DL7" i="10"/>
  <c r="DD7" i="10"/>
  <c r="DF7" i="10" s="1"/>
  <c r="DH7" i="10" s="1"/>
  <c r="DA7" i="10"/>
  <c r="CZ7" i="10"/>
  <c r="CR7" i="10"/>
  <c r="CT7" i="10" s="1"/>
  <c r="CV7" i="10" s="1"/>
  <c r="CM7" i="10"/>
  <c r="CF7" i="10"/>
  <c r="BW7" i="10"/>
  <c r="BR7" i="10"/>
  <c r="BH7" i="10"/>
  <c r="BJ7" i="10" s="1"/>
  <c r="BZ7" i="10" s="1"/>
  <c r="BB7" i="10"/>
  <c r="BA7" i="10"/>
  <c r="AR7" i="10"/>
  <c r="AI7" i="10"/>
  <c r="AF7" i="10"/>
  <c r="V7" i="10"/>
  <c r="X7" i="10" s="1"/>
  <c r="O7" i="10"/>
  <c r="Q7" i="10" s="1"/>
  <c r="H7" i="10"/>
  <c r="J7" i="10" s="1"/>
  <c r="FI6" i="10"/>
  <c r="FH6" i="10"/>
  <c r="EZ6" i="10"/>
  <c r="FB6" i="10" s="1"/>
  <c r="FD6" i="10" s="1"/>
  <c r="EW6" i="10"/>
  <c r="EV6" i="10"/>
  <c r="EN6" i="10"/>
  <c r="EP6" i="10" s="1"/>
  <c r="ER6" i="10" s="1"/>
  <c r="EK6" i="10"/>
  <c r="EJ6" i="10"/>
  <c r="EB6" i="10"/>
  <c r="ED6" i="10" s="1"/>
  <c r="EF6" i="10" s="1"/>
  <c r="DY6" i="10"/>
  <c r="DX6" i="10"/>
  <c r="DP6" i="10"/>
  <c r="DR6" i="10" s="1"/>
  <c r="DT6" i="10" s="1"/>
  <c r="DM6" i="10"/>
  <c r="DL6" i="10"/>
  <c r="DD6" i="10"/>
  <c r="DF6" i="10" s="1"/>
  <c r="DH6" i="10" s="1"/>
  <c r="DA6" i="10"/>
  <c r="CZ6" i="10"/>
  <c r="CR6" i="10"/>
  <c r="CT6" i="10" s="1"/>
  <c r="CV6" i="10" s="1"/>
  <c r="CN6" i="10"/>
  <c r="CM6" i="10"/>
  <c r="CF6" i="10"/>
  <c r="BW6" i="10"/>
  <c r="BR6" i="10"/>
  <c r="BH6" i="10"/>
  <c r="BJ6" i="10" s="1"/>
  <c r="BU6" i="10" s="1"/>
  <c r="BB6" i="10"/>
  <c r="BA6" i="10"/>
  <c r="AI6" i="10"/>
  <c r="AF6" i="10"/>
  <c r="V6" i="10"/>
  <c r="X6" i="10" s="1"/>
  <c r="AR6" i="10" s="1"/>
  <c r="O6" i="10"/>
  <c r="Q6" i="10" s="1"/>
  <c r="H6" i="10"/>
  <c r="J6" i="10" s="1"/>
  <c r="FI5" i="10"/>
  <c r="FH5" i="10"/>
  <c r="FB5" i="10"/>
  <c r="FD5" i="10" s="1"/>
  <c r="EZ5" i="10"/>
  <c r="EW5" i="10"/>
  <c r="EV5" i="10"/>
  <c r="EN5" i="10"/>
  <c r="EP5" i="10" s="1"/>
  <c r="ER5" i="10" s="1"/>
  <c r="EK5" i="10"/>
  <c r="EJ5" i="10"/>
  <c r="EB5" i="10"/>
  <c r="ED5" i="10" s="1"/>
  <c r="EF5" i="10" s="1"/>
  <c r="DY5" i="10"/>
  <c r="DX5" i="10"/>
  <c r="DP5" i="10"/>
  <c r="DR5" i="10" s="1"/>
  <c r="DT5" i="10" s="1"/>
  <c r="DM5" i="10"/>
  <c r="DL5" i="10"/>
  <c r="DD5" i="10"/>
  <c r="DF5" i="10" s="1"/>
  <c r="DH5" i="10" s="1"/>
  <c r="DA5" i="10"/>
  <c r="CZ5" i="10"/>
  <c r="CR5" i="10"/>
  <c r="CT5" i="10" s="1"/>
  <c r="CV5" i="10" s="1"/>
  <c r="CN5" i="10"/>
  <c r="CM5" i="10"/>
  <c r="CF5" i="10"/>
  <c r="BW5" i="10"/>
  <c r="BR5" i="10"/>
  <c r="BH5" i="10"/>
  <c r="BJ5" i="10" s="1"/>
  <c r="CD5" i="10" s="1"/>
  <c r="BB5" i="10"/>
  <c r="BA5" i="10"/>
  <c r="AR5" i="10"/>
  <c r="AF5" i="10"/>
  <c r="V5" i="10"/>
  <c r="X5" i="10" s="1"/>
  <c r="AI5" i="10" s="1"/>
  <c r="O5" i="10"/>
  <c r="Q5" i="10" s="1"/>
  <c r="H5" i="10"/>
  <c r="J5" i="10" s="1"/>
  <c r="FI4" i="10"/>
  <c r="FB4" i="10"/>
  <c r="FD4" i="10" s="1"/>
  <c r="EW4" i="10"/>
  <c r="EP4" i="10"/>
  <c r="ER4" i="10" s="1"/>
  <c r="EK4" i="10"/>
  <c r="ED4" i="10"/>
  <c r="EF4" i="10" s="1"/>
  <c r="DY4" i="10"/>
  <c r="DR4" i="10"/>
  <c r="DT4" i="10" s="1"/>
  <c r="DM4" i="10"/>
  <c r="DF4" i="10"/>
  <c r="DH4" i="10" s="1"/>
  <c r="DA4" i="10"/>
  <c r="CT4" i="10"/>
  <c r="CV4" i="10" s="1"/>
  <c r="CN4" i="10"/>
  <c r="CM4" i="10"/>
  <c r="CF4" i="10"/>
  <c r="BW4" i="10"/>
  <c r="BR4" i="10"/>
  <c r="BH4" i="10"/>
  <c r="BJ4" i="10" s="1"/>
  <c r="BB4" i="10"/>
  <c r="BA4" i="10"/>
  <c r="AR4" i="10"/>
  <c r="AF4" i="10"/>
  <c r="V4" i="10"/>
  <c r="X4" i="10" s="1"/>
  <c r="O4" i="10"/>
  <c r="Q4" i="10" s="1"/>
  <c r="H4" i="10"/>
  <c r="J4" i="10" s="1"/>
  <c r="GU34" i="13"/>
  <c r="GT34" i="13"/>
  <c r="GL34" i="13"/>
  <c r="GN34" i="13" s="1"/>
  <c r="GP34" i="13" s="1"/>
  <c r="GI34" i="13"/>
  <c r="GH34" i="13"/>
  <c r="FZ34" i="13"/>
  <c r="GB34" i="13" s="1"/>
  <c r="GD34" i="13" s="1"/>
  <c r="FW34" i="13"/>
  <c r="FV34" i="13"/>
  <c r="FN34" i="13"/>
  <c r="FP34" i="13" s="1"/>
  <c r="FR34" i="13" s="1"/>
  <c r="FK34" i="13"/>
  <c r="FJ34" i="13"/>
  <c r="FB34" i="13"/>
  <c r="FD34" i="13" s="1"/>
  <c r="FF34" i="13" s="1"/>
  <c r="EY34" i="13"/>
  <c r="EX34" i="13"/>
  <c r="EP34" i="13"/>
  <c r="ER34" i="13" s="1"/>
  <c r="ET34" i="13" s="1"/>
  <c r="EM34" i="13"/>
  <c r="EL34" i="13"/>
  <c r="ED34" i="13"/>
  <c r="EF34" i="13" s="1"/>
  <c r="EH34" i="13" s="1"/>
  <c r="DZ34" i="13"/>
  <c r="DY34" i="13"/>
  <c r="DR34" i="13"/>
  <c r="DP34" i="13"/>
  <c r="DI34" i="13"/>
  <c r="DG34" i="13"/>
  <c r="DD34" i="13"/>
  <c r="CR34" i="13"/>
  <c r="CT34" i="13" s="1"/>
  <c r="CV34" i="13" s="1"/>
  <c r="DH34" i="13" s="1"/>
  <c r="CN34" i="13"/>
  <c r="CM34" i="13"/>
  <c r="CD34" i="13"/>
  <c r="BR34" i="13"/>
  <c r="BH34" i="13"/>
  <c r="BJ34" i="13" s="1"/>
  <c r="BU34" i="13" s="1"/>
  <c r="BB34" i="13"/>
  <c r="BA34" i="13"/>
  <c r="AR34" i="13"/>
  <c r="AI34" i="13"/>
  <c r="AF34" i="13"/>
  <c r="X34" i="13"/>
  <c r="O34" i="13"/>
  <c r="Q34" i="13" s="1"/>
  <c r="H34" i="13"/>
  <c r="J34" i="13" s="1"/>
  <c r="GU33" i="13"/>
  <c r="GT33" i="13"/>
  <c r="GL33" i="13"/>
  <c r="GN33" i="13" s="1"/>
  <c r="GP33" i="13" s="1"/>
  <c r="GI33" i="13"/>
  <c r="GH33" i="13"/>
  <c r="FZ33" i="13"/>
  <c r="GB33" i="13" s="1"/>
  <c r="GD33" i="13" s="1"/>
  <c r="FW33" i="13"/>
  <c r="FV33" i="13"/>
  <c r="FN33" i="13"/>
  <c r="FP33" i="13" s="1"/>
  <c r="FR33" i="13" s="1"/>
  <c r="FK33" i="13"/>
  <c r="FJ33" i="13"/>
  <c r="FB33" i="13"/>
  <c r="FD33" i="13" s="1"/>
  <c r="FF33" i="13" s="1"/>
  <c r="EY33" i="13"/>
  <c r="EX33" i="13"/>
  <c r="EP33" i="13"/>
  <c r="ER33" i="13" s="1"/>
  <c r="ET33" i="13" s="1"/>
  <c r="EM33" i="13"/>
  <c r="EL33" i="13"/>
  <c r="ED33" i="13"/>
  <c r="EF33" i="13" s="1"/>
  <c r="EH33" i="13" s="1"/>
  <c r="DZ33" i="13"/>
  <c r="DY33" i="13"/>
  <c r="DR33" i="13"/>
  <c r="DP33" i="13"/>
  <c r="DI33" i="13"/>
  <c r="DG33" i="13"/>
  <c r="DD33" i="13"/>
  <c r="CR33" i="13"/>
  <c r="CT33" i="13" s="1"/>
  <c r="CV33" i="13" s="1"/>
  <c r="CN33" i="13"/>
  <c r="CM33" i="13"/>
  <c r="BR33" i="13"/>
  <c r="BH33" i="13"/>
  <c r="BJ33" i="13" s="1"/>
  <c r="BU33" i="13" s="1"/>
  <c r="BB33" i="13"/>
  <c r="BA33" i="13"/>
  <c r="AR33" i="13"/>
  <c r="AI33" i="13"/>
  <c r="AF33" i="13"/>
  <c r="X33" i="13"/>
  <c r="O33" i="13"/>
  <c r="Q33" i="13" s="1"/>
  <c r="H33" i="13"/>
  <c r="J33" i="13" s="1"/>
  <c r="GU32" i="13"/>
  <c r="GT32" i="13"/>
  <c r="GL32" i="13"/>
  <c r="GN32" i="13" s="1"/>
  <c r="GP32" i="13" s="1"/>
  <c r="GI32" i="13"/>
  <c r="GH32" i="13"/>
  <c r="FZ32" i="13"/>
  <c r="GB32" i="13" s="1"/>
  <c r="GD32" i="13" s="1"/>
  <c r="FW32" i="13"/>
  <c r="FV32" i="13"/>
  <c r="FN32" i="13"/>
  <c r="FP32" i="13" s="1"/>
  <c r="FR32" i="13" s="1"/>
  <c r="FK32" i="13"/>
  <c r="FJ32" i="13"/>
  <c r="FB32" i="13"/>
  <c r="FD32" i="13" s="1"/>
  <c r="FF32" i="13" s="1"/>
  <c r="EY32" i="13"/>
  <c r="EX32" i="13"/>
  <c r="EP32" i="13"/>
  <c r="ER32" i="13" s="1"/>
  <c r="ET32" i="13" s="1"/>
  <c r="EM32" i="13"/>
  <c r="EL32" i="13"/>
  <c r="ED32" i="13"/>
  <c r="EF32" i="13" s="1"/>
  <c r="EH32" i="13" s="1"/>
  <c r="DZ32" i="13"/>
  <c r="DY32" i="13"/>
  <c r="DR32" i="13"/>
  <c r="DP32" i="13"/>
  <c r="DI32" i="13"/>
  <c r="DG32" i="13"/>
  <c r="DD32" i="13"/>
  <c r="CR32" i="13"/>
  <c r="CT32" i="13" s="1"/>
  <c r="CV32" i="13" s="1"/>
  <c r="DV32" i="13" s="1"/>
  <c r="CN32" i="13"/>
  <c r="CM32" i="13"/>
  <c r="CD32" i="13"/>
  <c r="BR32" i="13"/>
  <c r="BH32" i="13"/>
  <c r="BJ32" i="13" s="1"/>
  <c r="BB32" i="13"/>
  <c r="BA32" i="13"/>
  <c r="AR32" i="13"/>
  <c r="AF32" i="13"/>
  <c r="X32" i="13"/>
  <c r="O32" i="13"/>
  <c r="Q32" i="13" s="1"/>
  <c r="H32" i="13"/>
  <c r="J32" i="13" s="1"/>
  <c r="GU31" i="13"/>
  <c r="GT31" i="13"/>
  <c r="GL31" i="13"/>
  <c r="GN31" i="13" s="1"/>
  <c r="GP31" i="13" s="1"/>
  <c r="GI31" i="13"/>
  <c r="GH31" i="13"/>
  <c r="FZ31" i="13"/>
  <c r="GB31" i="13" s="1"/>
  <c r="GD31" i="13" s="1"/>
  <c r="FW31" i="13"/>
  <c r="FV31" i="13"/>
  <c r="FN31" i="13"/>
  <c r="FP31" i="13" s="1"/>
  <c r="FR31" i="13" s="1"/>
  <c r="FK31" i="13"/>
  <c r="FJ31" i="13"/>
  <c r="FB31" i="13"/>
  <c r="FD31" i="13" s="1"/>
  <c r="FF31" i="13" s="1"/>
  <c r="EY31" i="13"/>
  <c r="EX31" i="13"/>
  <c r="EP31" i="13"/>
  <c r="ER31" i="13" s="1"/>
  <c r="ET31" i="13" s="1"/>
  <c r="EM31" i="13"/>
  <c r="EL31" i="13"/>
  <c r="ED31" i="13"/>
  <c r="EF31" i="13" s="1"/>
  <c r="EH31" i="13" s="1"/>
  <c r="DZ31" i="13"/>
  <c r="DY31" i="13"/>
  <c r="DR31" i="13"/>
  <c r="DP31" i="13"/>
  <c r="DI31" i="13"/>
  <c r="DG31" i="13"/>
  <c r="DD31" i="13"/>
  <c r="CR31" i="13"/>
  <c r="CT31" i="13" s="1"/>
  <c r="CV31" i="13" s="1"/>
  <c r="CN31" i="13"/>
  <c r="CM31" i="13"/>
  <c r="CD31" i="13"/>
  <c r="BU31" i="13"/>
  <c r="BR31" i="13"/>
  <c r="BH31" i="13"/>
  <c r="BJ31" i="13" s="1"/>
  <c r="CJ31" i="13" s="1"/>
  <c r="BB31" i="13"/>
  <c r="BA31" i="13"/>
  <c r="AI31" i="13"/>
  <c r="AF31" i="13"/>
  <c r="X31" i="13"/>
  <c r="AR31" i="13" s="1"/>
  <c r="O31" i="13"/>
  <c r="Q31" i="13" s="1"/>
  <c r="H31" i="13"/>
  <c r="J31" i="13" s="1"/>
  <c r="GU30" i="13"/>
  <c r="GT30" i="13"/>
  <c r="GL30" i="13"/>
  <c r="GN30" i="13" s="1"/>
  <c r="GP30" i="13" s="1"/>
  <c r="GI30" i="13"/>
  <c r="GH30" i="13"/>
  <c r="FZ30" i="13"/>
  <c r="GB30" i="13" s="1"/>
  <c r="GD30" i="13" s="1"/>
  <c r="FW30" i="13"/>
  <c r="FV30" i="13"/>
  <c r="FN30" i="13"/>
  <c r="FP30" i="13" s="1"/>
  <c r="FR30" i="13" s="1"/>
  <c r="FK30" i="13"/>
  <c r="FJ30" i="13"/>
  <c r="FB30" i="13"/>
  <c r="FD30" i="13" s="1"/>
  <c r="FF30" i="13" s="1"/>
  <c r="EY30" i="13"/>
  <c r="EX30" i="13"/>
  <c r="EP30" i="13"/>
  <c r="ER30" i="13" s="1"/>
  <c r="ET30" i="13" s="1"/>
  <c r="EM30" i="13"/>
  <c r="EL30" i="13"/>
  <c r="ED30" i="13"/>
  <c r="EF30" i="13" s="1"/>
  <c r="EH30" i="13" s="1"/>
  <c r="DZ30" i="13"/>
  <c r="DY30" i="13"/>
  <c r="DR30" i="13"/>
  <c r="DP30" i="13"/>
  <c r="DI30" i="13"/>
  <c r="DG30" i="13"/>
  <c r="DD30" i="13"/>
  <c r="CR30" i="13"/>
  <c r="CT30" i="13" s="1"/>
  <c r="CV30" i="13" s="1"/>
  <c r="CN30" i="13"/>
  <c r="CM30" i="13"/>
  <c r="BR30" i="13"/>
  <c r="BH30" i="13"/>
  <c r="BJ30" i="13" s="1"/>
  <c r="CB30" i="13" s="1"/>
  <c r="BB30" i="13"/>
  <c r="BA30" i="13"/>
  <c r="AR30" i="13"/>
  <c r="AF30" i="13"/>
  <c r="X30" i="13"/>
  <c r="AX30" i="13" s="1"/>
  <c r="O30" i="13"/>
  <c r="Q30" i="13" s="1"/>
  <c r="H30" i="13"/>
  <c r="J30" i="13" s="1"/>
  <c r="GU29" i="13"/>
  <c r="GT29" i="13"/>
  <c r="GL29" i="13"/>
  <c r="GN29" i="13" s="1"/>
  <c r="GP29" i="13" s="1"/>
  <c r="GI29" i="13"/>
  <c r="GH29" i="13"/>
  <c r="FZ29" i="13"/>
  <c r="GB29" i="13" s="1"/>
  <c r="GD29" i="13" s="1"/>
  <c r="FW29" i="13"/>
  <c r="FV29" i="13"/>
  <c r="FN29" i="13"/>
  <c r="FP29" i="13" s="1"/>
  <c r="FR29" i="13" s="1"/>
  <c r="FK29" i="13"/>
  <c r="FJ29" i="13"/>
  <c r="FB29" i="13"/>
  <c r="FD29" i="13" s="1"/>
  <c r="FF29" i="13" s="1"/>
  <c r="EY29" i="13"/>
  <c r="EX29" i="13"/>
  <c r="EP29" i="13"/>
  <c r="ER29" i="13" s="1"/>
  <c r="ET29" i="13" s="1"/>
  <c r="EM29" i="13"/>
  <c r="EL29" i="13"/>
  <c r="ED29" i="13"/>
  <c r="EF29" i="13" s="1"/>
  <c r="EH29" i="13" s="1"/>
  <c r="DZ29" i="13"/>
  <c r="DY29" i="13"/>
  <c r="DR29" i="13"/>
  <c r="DP29" i="13"/>
  <c r="DI29" i="13"/>
  <c r="DG29" i="13"/>
  <c r="DD29" i="13"/>
  <c r="CR29" i="13"/>
  <c r="CT29" i="13" s="1"/>
  <c r="CV29" i="13" s="1"/>
  <c r="DS29" i="13" s="1"/>
  <c r="CN29" i="13"/>
  <c r="CM29" i="13"/>
  <c r="BR29" i="13"/>
  <c r="BH29" i="13"/>
  <c r="BJ29" i="13" s="1"/>
  <c r="BB29" i="13"/>
  <c r="BA29" i="13"/>
  <c r="AR29" i="13"/>
  <c r="AF29" i="13"/>
  <c r="X29" i="13"/>
  <c r="AI29" i="13" s="1"/>
  <c r="O29" i="13"/>
  <c r="Q29" i="13" s="1"/>
  <c r="H29" i="13"/>
  <c r="J29" i="13" s="1"/>
  <c r="GU28" i="13"/>
  <c r="GT28" i="13"/>
  <c r="GL28" i="13"/>
  <c r="GN28" i="13" s="1"/>
  <c r="GP28" i="13" s="1"/>
  <c r="GI28" i="13"/>
  <c r="GH28" i="13"/>
  <c r="FZ28" i="13"/>
  <c r="GB28" i="13" s="1"/>
  <c r="GD28" i="13" s="1"/>
  <c r="FW28" i="13"/>
  <c r="FV28" i="13"/>
  <c r="FN28" i="13"/>
  <c r="FP28" i="13" s="1"/>
  <c r="FR28" i="13" s="1"/>
  <c r="FK28" i="13"/>
  <c r="FJ28" i="13"/>
  <c r="FB28" i="13"/>
  <c r="FD28" i="13" s="1"/>
  <c r="FF28" i="13" s="1"/>
  <c r="EY28" i="13"/>
  <c r="EX28" i="13"/>
  <c r="EP28" i="13"/>
  <c r="ER28" i="13" s="1"/>
  <c r="ET28" i="13" s="1"/>
  <c r="EM28" i="13"/>
  <c r="EL28" i="13"/>
  <c r="ED28" i="13"/>
  <c r="EF28" i="13" s="1"/>
  <c r="EH28" i="13" s="1"/>
  <c r="DZ28" i="13"/>
  <c r="DY28" i="13"/>
  <c r="DR28" i="13"/>
  <c r="DP28" i="13"/>
  <c r="DI28" i="13"/>
  <c r="DG28" i="13"/>
  <c r="DD28" i="13"/>
  <c r="CR28" i="13"/>
  <c r="CT28" i="13" s="1"/>
  <c r="CV28" i="13" s="1"/>
  <c r="CN28" i="13"/>
  <c r="CM28" i="13"/>
  <c r="CD28" i="13"/>
  <c r="BR28" i="13"/>
  <c r="BH28" i="13"/>
  <c r="BJ28" i="13" s="1"/>
  <c r="BB28" i="13"/>
  <c r="BA28" i="13"/>
  <c r="AR28" i="13"/>
  <c r="AF28" i="13"/>
  <c r="X28" i="13"/>
  <c r="AI28" i="13" s="1"/>
  <c r="O28" i="13"/>
  <c r="Q28" i="13" s="1"/>
  <c r="H28" i="13"/>
  <c r="J28" i="13" s="1"/>
  <c r="GU27" i="13"/>
  <c r="GT27" i="13"/>
  <c r="GL27" i="13"/>
  <c r="GN27" i="13" s="1"/>
  <c r="GP27" i="13" s="1"/>
  <c r="GI27" i="13"/>
  <c r="GH27" i="13"/>
  <c r="FZ27" i="13"/>
  <c r="GB27" i="13" s="1"/>
  <c r="GD27" i="13" s="1"/>
  <c r="FW27" i="13"/>
  <c r="FV27" i="13"/>
  <c r="FN27" i="13"/>
  <c r="FP27" i="13" s="1"/>
  <c r="FR27" i="13" s="1"/>
  <c r="FK27" i="13"/>
  <c r="FJ27" i="13"/>
  <c r="FB27" i="13"/>
  <c r="FD27" i="13" s="1"/>
  <c r="FF27" i="13" s="1"/>
  <c r="EY27" i="13"/>
  <c r="EX27" i="13"/>
  <c r="EP27" i="13"/>
  <c r="ER27" i="13" s="1"/>
  <c r="ET27" i="13" s="1"/>
  <c r="EM27" i="13"/>
  <c r="EL27" i="13"/>
  <c r="ED27" i="13"/>
  <c r="EF27" i="13" s="1"/>
  <c r="EH27" i="13" s="1"/>
  <c r="DZ27" i="13"/>
  <c r="DY27" i="13"/>
  <c r="DR27" i="13"/>
  <c r="DP27" i="13"/>
  <c r="DI27" i="13"/>
  <c r="DG27" i="13"/>
  <c r="DD27" i="13"/>
  <c r="CR27" i="13"/>
  <c r="CT27" i="13" s="1"/>
  <c r="CV27" i="13" s="1"/>
  <c r="DL27" i="13" s="1"/>
  <c r="CN27" i="13"/>
  <c r="CM27" i="13"/>
  <c r="BR27" i="13"/>
  <c r="BH27" i="13"/>
  <c r="BJ27" i="13" s="1"/>
  <c r="CD27" i="13" s="1"/>
  <c r="BB27" i="13"/>
  <c r="BA27" i="13"/>
  <c r="AR27" i="13"/>
  <c r="AI27" i="13"/>
  <c r="AF27" i="13"/>
  <c r="X27" i="13"/>
  <c r="O27" i="13"/>
  <c r="Q27" i="13" s="1"/>
  <c r="H27" i="13"/>
  <c r="J27" i="13" s="1"/>
  <c r="GU26" i="13"/>
  <c r="GT26" i="13"/>
  <c r="GL26" i="13"/>
  <c r="GN26" i="13" s="1"/>
  <c r="GP26" i="13" s="1"/>
  <c r="GI26" i="13"/>
  <c r="GH26" i="13"/>
  <c r="FZ26" i="13"/>
  <c r="GB26" i="13" s="1"/>
  <c r="GD26" i="13" s="1"/>
  <c r="FW26" i="13"/>
  <c r="FV26" i="13"/>
  <c r="FN26" i="13"/>
  <c r="FP26" i="13" s="1"/>
  <c r="FR26" i="13" s="1"/>
  <c r="FK26" i="13"/>
  <c r="FJ26" i="13"/>
  <c r="FB26" i="13"/>
  <c r="FD26" i="13" s="1"/>
  <c r="FF26" i="13" s="1"/>
  <c r="EY26" i="13"/>
  <c r="EX26" i="13"/>
  <c r="EP26" i="13"/>
  <c r="ER26" i="13" s="1"/>
  <c r="ET26" i="13" s="1"/>
  <c r="EM26" i="13"/>
  <c r="EL26" i="13"/>
  <c r="ED26" i="13"/>
  <c r="EF26" i="13" s="1"/>
  <c r="EH26" i="13" s="1"/>
  <c r="DZ26" i="13"/>
  <c r="DY26" i="13"/>
  <c r="DR26" i="13"/>
  <c r="DP26" i="13"/>
  <c r="DI26" i="13"/>
  <c r="DG26" i="13"/>
  <c r="DD26" i="13"/>
  <c r="CR26" i="13"/>
  <c r="CT26" i="13" s="1"/>
  <c r="CV26" i="13" s="1"/>
  <c r="CN26" i="13"/>
  <c r="CM26" i="13"/>
  <c r="CD26" i="13"/>
  <c r="BR26" i="13"/>
  <c r="BH26" i="13"/>
  <c r="BJ26" i="13" s="1"/>
  <c r="BU26" i="13" s="1"/>
  <c r="BB26" i="13"/>
  <c r="BA26" i="13"/>
  <c r="AF26" i="13"/>
  <c r="X26" i="13"/>
  <c r="AR26" i="13" s="1"/>
  <c r="O26" i="13"/>
  <c r="Q26" i="13" s="1"/>
  <c r="H26" i="13"/>
  <c r="J26" i="13" s="1"/>
  <c r="GU25" i="13"/>
  <c r="GT25" i="13"/>
  <c r="GL25" i="13"/>
  <c r="GN25" i="13" s="1"/>
  <c r="GP25" i="13" s="1"/>
  <c r="GI25" i="13"/>
  <c r="GH25" i="13"/>
  <c r="FZ25" i="13"/>
  <c r="GB25" i="13" s="1"/>
  <c r="GD25" i="13" s="1"/>
  <c r="FW25" i="13"/>
  <c r="FV25" i="13"/>
  <c r="FN25" i="13"/>
  <c r="FP25" i="13" s="1"/>
  <c r="FR25" i="13" s="1"/>
  <c r="FK25" i="13"/>
  <c r="FJ25" i="13"/>
  <c r="FB25" i="13"/>
  <c r="FD25" i="13" s="1"/>
  <c r="FF25" i="13" s="1"/>
  <c r="EY25" i="13"/>
  <c r="EX25" i="13"/>
  <c r="EP25" i="13"/>
  <c r="ER25" i="13" s="1"/>
  <c r="ET25" i="13" s="1"/>
  <c r="EM25" i="13"/>
  <c r="EL25" i="13"/>
  <c r="ED25" i="13"/>
  <c r="EF25" i="13" s="1"/>
  <c r="EH25" i="13" s="1"/>
  <c r="DZ25" i="13"/>
  <c r="DY25" i="13"/>
  <c r="DR25" i="13"/>
  <c r="DP25" i="13"/>
  <c r="DI25" i="13"/>
  <c r="DG25" i="13"/>
  <c r="DD25" i="13"/>
  <c r="CR25" i="13"/>
  <c r="CT25" i="13" s="1"/>
  <c r="CV25" i="13" s="1"/>
  <c r="CN25" i="13"/>
  <c r="CM25" i="13"/>
  <c r="BR25" i="13"/>
  <c r="BH25" i="13"/>
  <c r="BJ25" i="13" s="1"/>
  <c r="CD25" i="13" s="1"/>
  <c r="BB25" i="13"/>
  <c r="BA25" i="13"/>
  <c r="AR25" i="13"/>
  <c r="AF25" i="13"/>
  <c r="X25" i="13"/>
  <c r="AP25" i="13" s="1"/>
  <c r="O25" i="13"/>
  <c r="Q25" i="13" s="1"/>
  <c r="H25" i="13"/>
  <c r="J25" i="13" s="1"/>
  <c r="GU24" i="13"/>
  <c r="GT24" i="13"/>
  <c r="GL24" i="13"/>
  <c r="GN24" i="13" s="1"/>
  <c r="GP24" i="13" s="1"/>
  <c r="GI24" i="13"/>
  <c r="GH24" i="13"/>
  <c r="FZ24" i="13"/>
  <c r="GB24" i="13" s="1"/>
  <c r="GD24" i="13" s="1"/>
  <c r="FW24" i="13"/>
  <c r="FV24" i="13"/>
  <c r="FN24" i="13"/>
  <c r="FP24" i="13" s="1"/>
  <c r="FR24" i="13" s="1"/>
  <c r="FK24" i="13"/>
  <c r="FJ24" i="13"/>
  <c r="FB24" i="13"/>
  <c r="FD24" i="13" s="1"/>
  <c r="FF24" i="13" s="1"/>
  <c r="EY24" i="13"/>
  <c r="EX24" i="13"/>
  <c r="EP24" i="13"/>
  <c r="ER24" i="13" s="1"/>
  <c r="ET24" i="13" s="1"/>
  <c r="EM24" i="13"/>
  <c r="EL24" i="13"/>
  <c r="ED24" i="13"/>
  <c r="EF24" i="13" s="1"/>
  <c r="EH24" i="13" s="1"/>
  <c r="DZ24" i="13"/>
  <c r="DY24" i="13"/>
  <c r="DR24" i="13"/>
  <c r="DP24" i="13"/>
  <c r="DI24" i="13"/>
  <c r="DG24" i="13"/>
  <c r="DD24" i="13"/>
  <c r="CR24" i="13"/>
  <c r="CT24" i="13" s="1"/>
  <c r="CV24" i="13" s="1"/>
  <c r="CN24" i="13"/>
  <c r="CM24" i="13"/>
  <c r="BU24" i="13"/>
  <c r="BR24" i="13"/>
  <c r="BH24" i="13"/>
  <c r="BJ24" i="13" s="1"/>
  <c r="BB24" i="13"/>
  <c r="BA24" i="13"/>
  <c r="AR24" i="13"/>
  <c r="AI24" i="13"/>
  <c r="AF24" i="13"/>
  <c r="X24" i="13"/>
  <c r="O24" i="13"/>
  <c r="Q24" i="13" s="1"/>
  <c r="H24" i="13"/>
  <c r="J24" i="13" s="1"/>
  <c r="GU23" i="13"/>
  <c r="GT23" i="13"/>
  <c r="GL23" i="13"/>
  <c r="GN23" i="13" s="1"/>
  <c r="GP23" i="13" s="1"/>
  <c r="GI23" i="13"/>
  <c r="GH23" i="13"/>
  <c r="FZ23" i="13"/>
  <c r="GB23" i="13" s="1"/>
  <c r="GD23" i="13" s="1"/>
  <c r="FW23" i="13"/>
  <c r="FV23" i="13"/>
  <c r="FN23" i="13"/>
  <c r="FP23" i="13" s="1"/>
  <c r="FR23" i="13" s="1"/>
  <c r="FK23" i="13"/>
  <c r="FJ23" i="13"/>
  <c r="FB23" i="13"/>
  <c r="FD23" i="13" s="1"/>
  <c r="FF23" i="13" s="1"/>
  <c r="EY23" i="13"/>
  <c r="EX23" i="13"/>
  <c r="EP23" i="13"/>
  <c r="ER23" i="13" s="1"/>
  <c r="ET23" i="13" s="1"/>
  <c r="EM23" i="13"/>
  <c r="EL23" i="13"/>
  <c r="ED23" i="13"/>
  <c r="EF23" i="13" s="1"/>
  <c r="EH23" i="13" s="1"/>
  <c r="DZ23" i="13"/>
  <c r="DY23" i="13"/>
  <c r="DR23" i="13"/>
  <c r="DP23" i="13"/>
  <c r="DI23" i="13"/>
  <c r="DG23" i="13"/>
  <c r="DD23" i="13"/>
  <c r="CR23" i="13"/>
  <c r="CT23" i="13" s="1"/>
  <c r="CV23" i="13" s="1"/>
  <c r="CN23" i="13"/>
  <c r="CM23" i="13"/>
  <c r="BR23" i="13"/>
  <c r="BH23" i="13"/>
  <c r="BJ23" i="13" s="1"/>
  <c r="CD23" i="13" s="1"/>
  <c r="BB23" i="13"/>
  <c r="BA23" i="13"/>
  <c r="AR23" i="13"/>
  <c r="AI23" i="13"/>
  <c r="AF23" i="13"/>
  <c r="X23" i="13"/>
  <c r="AN23" i="13" s="1"/>
  <c r="O23" i="13"/>
  <c r="Q23" i="13" s="1"/>
  <c r="H23" i="13"/>
  <c r="J23" i="13" s="1"/>
  <c r="GU22" i="13"/>
  <c r="GT22" i="13"/>
  <c r="GL22" i="13"/>
  <c r="GN22" i="13" s="1"/>
  <c r="GP22" i="13" s="1"/>
  <c r="GI22" i="13"/>
  <c r="GH22" i="13"/>
  <c r="FZ22" i="13"/>
  <c r="GB22" i="13" s="1"/>
  <c r="GD22" i="13" s="1"/>
  <c r="FW22" i="13"/>
  <c r="FV22" i="13"/>
  <c r="FN22" i="13"/>
  <c r="FP22" i="13" s="1"/>
  <c r="FR22" i="13" s="1"/>
  <c r="FK22" i="13"/>
  <c r="FJ22" i="13"/>
  <c r="FB22" i="13"/>
  <c r="FD22" i="13" s="1"/>
  <c r="FF22" i="13" s="1"/>
  <c r="EY22" i="13"/>
  <c r="EX22" i="13"/>
  <c r="EP22" i="13"/>
  <c r="ER22" i="13" s="1"/>
  <c r="ET22" i="13" s="1"/>
  <c r="EM22" i="13"/>
  <c r="EL22" i="13"/>
  <c r="ED22" i="13"/>
  <c r="EF22" i="13" s="1"/>
  <c r="EH22" i="13" s="1"/>
  <c r="DZ22" i="13"/>
  <c r="DY22" i="13"/>
  <c r="DR22" i="13"/>
  <c r="DP22" i="13"/>
  <c r="DI22" i="13"/>
  <c r="DG22" i="13"/>
  <c r="DD22" i="13"/>
  <c r="CR22" i="13"/>
  <c r="CT22" i="13" s="1"/>
  <c r="CV22" i="13" s="1"/>
  <c r="CN22" i="13"/>
  <c r="CM22" i="13"/>
  <c r="BR22" i="13"/>
  <c r="BH22" i="13"/>
  <c r="BJ22" i="13" s="1"/>
  <c r="CJ22" i="13" s="1"/>
  <c r="BB22" i="13"/>
  <c r="BA22" i="13"/>
  <c r="AR22" i="13"/>
  <c r="AF22" i="13"/>
  <c r="X22" i="13"/>
  <c r="AU22" i="13" s="1"/>
  <c r="O22" i="13"/>
  <c r="Q22" i="13" s="1"/>
  <c r="H22" i="13"/>
  <c r="J22" i="13" s="1"/>
  <c r="GU21" i="13"/>
  <c r="GT21" i="13"/>
  <c r="GL21" i="13"/>
  <c r="GN21" i="13" s="1"/>
  <c r="GP21" i="13" s="1"/>
  <c r="GI21" i="13"/>
  <c r="GH21" i="13"/>
  <c r="FZ21" i="13"/>
  <c r="GB21" i="13" s="1"/>
  <c r="GD21" i="13" s="1"/>
  <c r="FW21" i="13"/>
  <c r="FV21" i="13"/>
  <c r="FN21" i="13"/>
  <c r="FP21" i="13" s="1"/>
  <c r="FR21" i="13" s="1"/>
  <c r="FK21" i="13"/>
  <c r="FJ21" i="13"/>
  <c r="FB21" i="13"/>
  <c r="FD21" i="13" s="1"/>
  <c r="FF21" i="13" s="1"/>
  <c r="EY21" i="13"/>
  <c r="EX21" i="13"/>
  <c r="EP21" i="13"/>
  <c r="ER21" i="13" s="1"/>
  <c r="ET21" i="13" s="1"/>
  <c r="EM21" i="13"/>
  <c r="EL21" i="13"/>
  <c r="ED21" i="13"/>
  <c r="EF21" i="13" s="1"/>
  <c r="EH21" i="13" s="1"/>
  <c r="DZ21" i="13"/>
  <c r="DY21" i="13"/>
  <c r="DR21" i="13"/>
  <c r="DP21" i="13"/>
  <c r="DI21" i="13"/>
  <c r="DG21" i="13"/>
  <c r="DD21" i="13"/>
  <c r="CR21" i="13"/>
  <c r="CT21" i="13" s="1"/>
  <c r="CV21" i="13" s="1"/>
  <c r="CN21" i="13"/>
  <c r="CM21" i="13"/>
  <c r="CD21" i="13"/>
  <c r="BR21" i="13"/>
  <c r="BH21" i="13"/>
  <c r="BJ21" i="13" s="1"/>
  <c r="BU21" i="13" s="1"/>
  <c r="BB21" i="13"/>
  <c r="BA21" i="13"/>
  <c r="AR21" i="13"/>
  <c r="AF21" i="13"/>
  <c r="X21" i="13"/>
  <c r="O21" i="13"/>
  <c r="Q21" i="13" s="1"/>
  <c r="H21" i="13"/>
  <c r="J21" i="13" s="1"/>
  <c r="GU20" i="13"/>
  <c r="GT20" i="13"/>
  <c r="GL20" i="13"/>
  <c r="GN20" i="13" s="1"/>
  <c r="GP20" i="13" s="1"/>
  <c r="GI20" i="13"/>
  <c r="GH20" i="13"/>
  <c r="FZ20" i="13"/>
  <c r="GB20" i="13" s="1"/>
  <c r="GD20" i="13" s="1"/>
  <c r="FW20" i="13"/>
  <c r="FV20" i="13"/>
  <c r="FN20" i="13"/>
  <c r="FP20" i="13" s="1"/>
  <c r="FR20" i="13" s="1"/>
  <c r="FK20" i="13"/>
  <c r="FJ20" i="13"/>
  <c r="FB20" i="13"/>
  <c r="FD20" i="13" s="1"/>
  <c r="FF20" i="13" s="1"/>
  <c r="EY20" i="13"/>
  <c r="EX20" i="13"/>
  <c r="EP20" i="13"/>
  <c r="ER20" i="13" s="1"/>
  <c r="ET20" i="13" s="1"/>
  <c r="EM20" i="13"/>
  <c r="EL20" i="13"/>
  <c r="ED20" i="13"/>
  <c r="EF20" i="13" s="1"/>
  <c r="EH20" i="13" s="1"/>
  <c r="DZ20" i="13"/>
  <c r="DY20" i="13"/>
  <c r="DR20" i="13"/>
  <c r="DP20" i="13"/>
  <c r="DI20" i="13"/>
  <c r="DG20" i="13"/>
  <c r="DD20" i="13"/>
  <c r="CR20" i="13"/>
  <c r="CT20" i="13" s="1"/>
  <c r="CV20" i="13" s="1"/>
  <c r="DS20" i="13" s="1"/>
  <c r="CN20" i="13"/>
  <c r="CM20" i="13"/>
  <c r="CD20" i="13"/>
  <c r="BR20" i="13"/>
  <c r="BH20" i="13"/>
  <c r="BJ20" i="13" s="1"/>
  <c r="BU20" i="13" s="1"/>
  <c r="BB20" i="13"/>
  <c r="BA20" i="13"/>
  <c r="AR20" i="13"/>
  <c r="AF20" i="13"/>
  <c r="X20" i="13"/>
  <c r="AI20" i="13" s="1"/>
  <c r="O20" i="13"/>
  <c r="Q20" i="13" s="1"/>
  <c r="H20" i="13"/>
  <c r="J20" i="13" s="1"/>
  <c r="GU19" i="13"/>
  <c r="GT19" i="13"/>
  <c r="GL19" i="13"/>
  <c r="GN19" i="13" s="1"/>
  <c r="GP19" i="13" s="1"/>
  <c r="GI19" i="13"/>
  <c r="GH19" i="13"/>
  <c r="FZ19" i="13"/>
  <c r="GB19" i="13" s="1"/>
  <c r="GD19" i="13" s="1"/>
  <c r="FW19" i="13"/>
  <c r="FV19" i="13"/>
  <c r="FN19" i="13"/>
  <c r="FP19" i="13" s="1"/>
  <c r="FR19" i="13" s="1"/>
  <c r="FK19" i="13"/>
  <c r="FJ19" i="13"/>
  <c r="FB19" i="13"/>
  <c r="FD19" i="13" s="1"/>
  <c r="FF19" i="13" s="1"/>
  <c r="EY19" i="13"/>
  <c r="EX19" i="13"/>
  <c r="EP19" i="13"/>
  <c r="ER19" i="13" s="1"/>
  <c r="ET19" i="13" s="1"/>
  <c r="EM19" i="13"/>
  <c r="EL19" i="13"/>
  <c r="ED19" i="13"/>
  <c r="EF19" i="13" s="1"/>
  <c r="EH19" i="13" s="1"/>
  <c r="DZ19" i="13"/>
  <c r="DY19" i="13"/>
  <c r="DR19" i="13"/>
  <c r="DP19" i="13"/>
  <c r="DI19" i="13"/>
  <c r="DG19" i="13"/>
  <c r="DD19" i="13"/>
  <c r="CR19" i="13"/>
  <c r="CT19" i="13" s="1"/>
  <c r="CV19" i="13" s="1"/>
  <c r="DH19" i="13" s="1"/>
  <c r="CN19" i="13"/>
  <c r="CM19" i="13"/>
  <c r="BU19" i="13"/>
  <c r="BR19" i="13"/>
  <c r="BH19" i="13"/>
  <c r="BJ19" i="13" s="1"/>
  <c r="CD19" i="13" s="1"/>
  <c r="BB19" i="13"/>
  <c r="BA19" i="13"/>
  <c r="AR19" i="13"/>
  <c r="AI19" i="13"/>
  <c r="AF19" i="13"/>
  <c r="X19" i="13"/>
  <c r="O19" i="13"/>
  <c r="Q19" i="13" s="1"/>
  <c r="H19" i="13"/>
  <c r="J19" i="13" s="1"/>
  <c r="GU18" i="13"/>
  <c r="GT18" i="13"/>
  <c r="GL18" i="13"/>
  <c r="GN18" i="13" s="1"/>
  <c r="GP18" i="13" s="1"/>
  <c r="GI18" i="13"/>
  <c r="GH18" i="13"/>
  <c r="FZ18" i="13"/>
  <c r="GB18" i="13" s="1"/>
  <c r="GD18" i="13" s="1"/>
  <c r="FW18" i="13"/>
  <c r="FV18" i="13"/>
  <c r="FN18" i="13"/>
  <c r="FP18" i="13" s="1"/>
  <c r="FR18" i="13" s="1"/>
  <c r="FK18" i="13"/>
  <c r="FJ18" i="13"/>
  <c r="FB18" i="13"/>
  <c r="FD18" i="13" s="1"/>
  <c r="FF18" i="13" s="1"/>
  <c r="EY18" i="13"/>
  <c r="EX18" i="13"/>
  <c r="EP18" i="13"/>
  <c r="ER18" i="13" s="1"/>
  <c r="ET18" i="13" s="1"/>
  <c r="EM18" i="13"/>
  <c r="EL18" i="13"/>
  <c r="ED18" i="13"/>
  <c r="EF18" i="13" s="1"/>
  <c r="EH18" i="13" s="1"/>
  <c r="DZ18" i="13"/>
  <c r="DY18" i="13"/>
  <c r="DR18" i="13"/>
  <c r="DP18" i="13"/>
  <c r="DI18" i="13"/>
  <c r="DG18" i="13"/>
  <c r="DD18" i="13"/>
  <c r="CR18" i="13"/>
  <c r="CT18" i="13" s="1"/>
  <c r="CV18" i="13" s="1"/>
  <c r="DQ18" i="13" s="1"/>
  <c r="CN18" i="13"/>
  <c r="CM18" i="13"/>
  <c r="CD18" i="13"/>
  <c r="BR18" i="13"/>
  <c r="BH18" i="13"/>
  <c r="BJ18" i="13" s="1"/>
  <c r="BU18" i="13" s="1"/>
  <c r="BB18" i="13"/>
  <c r="BA18" i="13"/>
  <c r="AR18" i="13"/>
  <c r="AF18" i="13"/>
  <c r="V18" i="13"/>
  <c r="X18" i="13" s="1"/>
  <c r="O18" i="13"/>
  <c r="Q18" i="13" s="1"/>
  <c r="H18" i="13"/>
  <c r="J18" i="13" s="1"/>
  <c r="GU17" i="13"/>
  <c r="GT17" i="13"/>
  <c r="GL17" i="13"/>
  <c r="GN17" i="13" s="1"/>
  <c r="GP17" i="13" s="1"/>
  <c r="GI17" i="13"/>
  <c r="GH17" i="13"/>
  <c r="FZ17" i="13"/>
  <c r="GB17" i="13" s="1"/>
  <c r="GD17" i="13" s="1"/>
  <c r="FW17" i="13"/>
  <c r="FV17" i="13"/>
  <c r="FN17" i="13"/>
  <c r="FP17" i="13" s="1"/>
  <c r="FR17" i="13" s="1"/>
  <c r="FK17" i="13"/>
  <c r="FJ17" i="13"/>
  <c r="FB17" i="13"/>
  <c r="FD17" i="13" s="1"/>
  <c r="FF17" i="13" s="1"/>
  <c r="EY17" i="13"/>
  <c r="EX17" i="13"/>
  <c r="EP17" i="13"/>
  <c r="ER17" i="13" s="1"/>
  <c r="ET17" i="13" s="1"/>
  <c r="EM17" i="13"/>
  <c r="EL17" i="13"/>
  <c r="ED17" i="13"/>
  <c r="EF17" i="13" s="1"/>
  <c r="EH17" i="13" s="1"/>
  <c r="DZ17" i="13"/>
  <c r="DY17" i="13"/>
  <c r="DR17" i="13"/>
  <c r="DP17" i="13"/>
  <c r="DI17" i="13"/>
  <c r="DG17" i="13"/>
  <c r="DD17" i="13"/>
  <c r="CR17" i="13"/>
  <c r="CT17" i="13" s="1"/>
  <c r="CV17" i="13" s="1"/>
  <c r="DV17" i="13" s="1"/>
  <c r="CN17" i="13"/>
  <c r="CM17" i="13"/>
  <c r="CD17" i="13"/>
  <c r="BR17" i="13"/>
  <c r="BH17" i="13"/>
  <c r="BJ17" i="13" s="1"/>
  <c r="BB17" i="13"/>
  <c r="BA17" i="13"/>
  <c r="AR17" i="13"/>
  <c r="AI17" i="13"/>
  <c r="AF17" i="13"/>
  <c r="V17" i="13"/>
  <c r="X17" i="13" s="1"/>
  <c r="O17" i="13"/>
  <c r="Q17" i="13" s="1"/>
  <c r="H17" i="13"/>
  <c r="J17" i="13" s="1"/>
  <c r="GU16" i="13"/>
  <c r="GT16" i="13"/>
  <c r="GL16" i="13"/>
  <c r="GN16" i="13" s="1"/>
  <c r="GP16" i="13" s="1"/>
  <c r="GI16" i="13"/>
  <c r="GH16" i="13"/>
  <c r="FZ16" i="13"/>
  <c r="GB16" i="13" s="1"/>
  <c r="GD16" i="13" s="1"/>
  <c r="FW16" i="13"/>
  <c r="FV16" i="13"/>
  <c r="FN16" i="13"/>
  <c r="FP16" i="13" s="1"/>
  <c r="FR16" i="13" s="1"/>
  <c r="FK16" i="13"/>
  <c r="FJ16" i="13"/>
  <c r="FB16" i="13"/>
  <c r="FD16" i="13" s="1"/>
  <c r="FF16" i="13" s="1"/>
  <c r="EY16" i="13"/>
  <c r="EX16" i="13"/>
  <c r="EP16" i="13"/>
  <c r="ER16" i="13" s="1"/>
  <c r="ET16" i="13" s="1"/>
  <c r="EM16" i="13"/>
  <c r="EL16" i="13"/>
  <c r="ED16" i="13"/>
  <c r="EF16" i="13" s="1"/>
  <c r="EH16" i="13" s="1"/>
  <c r="DZ16" i="13"/>
  <c r="DY16" i="13"/>
  <c r="DR16" i="13"/>
  <c r="DP16" i="13"/>
  <c r="DI16" i="13"/>
  <c r="DG16" i="13"/>
  <c r="DD16" i="13"/>
  <c r="CR16" i="13"/>
  <c r="CT16" i="13" s="1"/>
  <c r="CV16" i="13" s="1"/>
  <c r="CN16" i="13"/>
  <c r="CM16" i="13"/>
  <c r="CD16" i="13"/>
  <c r="BR16" i="13"/>
  <c r="BH16" i="13"/>
  <c r="BJ16" i="13" s="1"/>
  <c r="BU16" i="13" s="1"/>
  <c r="BB16" i="13"/>
  <c r="BA16" i="13"/>
  <c r="AR16" i="13"/>
  <c r="AI16" i="13"/>
  <c r="AF16" i="13"/>
  <c r="V16" i="13"/>
  <c r="X16" i="13" s="1"/>
  <c r="O16" i="13"/>
  <c r="Q16" i="13" s="1"/>
  <c r="H16" i="13"/>
  <c r="J16" i="13" s="1"/>
  <c r="GU15" i="13"/>
  <c r="GT15" i="13"/>
  <c r="GL15" i="13"/>
  <c r="GN15" i="13" s="1"/>
  <c r="GP15" i="13" s="1"/>
  <c r="GI15" i="13"/>
  <c r="GH15" i="13"/>
  <c r="FZ15" i="13"/>
  <c r="GB15" i="13" s="1"/>
  <c r="GD15" i="13" s="1"/>
  <c r="FW15" i="13"/>
  <c r="FV15" i="13"/>
  <c r="FN15" i="13"/>
  <c r="FP15" i="13" s="1"/>
  <c r="FR15" i="13" s="1"/>
  <c r="FK15" i="13"/>
  <c r="FJ15" i="13"/>
  <c r="FB15" i="13"/>
  <c r="FD15" i="13" s="1"/>
  <c r="FF15" i="13" s="1"/>
  <c r="EY15" i="13"/>
  <c r="EX15" i="13"/>
  <c r="EP15" i="13"/>
  <c r="ER15" i="13" s="1"/>
  <c r="ET15" i="13" s="1"/>
  <c r="EM15" i="13"/>
  <c r="EL15" i="13"/>
  <c r="ED15" i="13"/>
  <c r="EF15" i="13" s="1"/>
  <c r="EH15" i="13" s="1"/>
  <c r="DZ15" i="13"/>
  <c r="DY15" i="13"/>
  <c r="DR15" i="13"/>
  <c r="DP15" i="13"/>
  <c r="DI15" i="13"/>
  <c r="DG15" i="13"/>
  <c r="DD15" i="13"/>
  <c r="CR15" i="13"/>
  <c r="CT15" i="13" s="1"/>
  <c r="CV15" i="13" s="1"/>
  <c r="CN15" i="13"/>
  <c r="CM15" i="13"/>
  <c r="BR15" i="13"/>
  <c r="BH15" i="13"/>
  <c r="BJ15" i="13" s="1"/>
  <c r="CD15" i="13" s="1"/>
  <c r="BB15" i="13"/>
  <c r="BA15" i="13"/>
  <c r="AR15" i="13"/>
  <c r="AI15" i="13"/>
  <c r="AF15" i="13"/>
  <c r="V15" i="13"/>
  <c r="X15" i="13" s="1"/>
  <c r="O15" i="13"/>
  <c r="Q15" i="13" s="1"/>
  <c r="H15" i="13"/>
  <c r="J15" i="13" s="1"/>
  <c r="GU14" i="13"/>
  <c r="GT14" i="13"/>
  <c r="GL14" i="13"/>
  <c r="GN14" i="13" s="1"/>
  <c r="GP14" i="13" s="1"/>
  <c r="GI14" i="13"/>
  <c r="GH14" i="13"/>
  <c r="FZ14" i="13"/>
  <c r="GB14" i="13" s="1"/>
  <c r="GD14" i="13" s="1"/>
  <c r="FW14" i="13"/>
  <c r="FV14" i="13"/>
  <c r="FN14" i="13"/>
  <c r="FP14" i="13" s="1"/>
  <c r="FR14" i="13" s="1"/>
  <c r="FK14" i="13"/>
  <c r="FJ14" i="13"/>
  <c r="FD14" i="13"/>
  <c r="FF14" i="13" s="1"/>
  <c r="FB14" i="13"/>
  <c r="EY14" i="13"/>
  <c r="EX14" i="13"/>
  <c r="EP14" i="13"/>
  <c r="ER14" i="13" s="1"/>
  <c r="ET14" i="13" s="1"/>
  <c r="EM14" i="13"/>
  <c r="EL14" i="13"/>
  <c r="ED14" i="13"/>
  <c r="EF14" i="13" s="1"/>
  <c r="EH14" i="13" s="1"/>
  <c r="DZ14" i="13"/>
  <c r="DY14" i="13"/>
  <c r="DR14" i="13"/>
  <c r="DP14" i="13"/>
  <c r="DI14" i="13"/>
  <c r="DG14" i="13"/>
  <c r="DD14" i="13"/>
  <c r="CR14" i="13"/>
  <c r="CT14" i="13" s="1"/>
  <c r="CV14" i="13" s="1"/>
  <c r="DQ14" i="13" s="1"/>
  <c r="CN14" i="13"/>
  <c r="CM14" i="13"/>
  <c r="BR14" i="13"/>
  <c r="BH14" i="13"/>
  <c r="BJ14" i="13" s="1"/>
  <c r="CG14" i="13" s="1"/>
  <c r="BB14" i="13"/>
  <c r="BA14" i="13"/>
  <c r="AR14" i="13"/>
  <c r="AI14" i="13"/>
  <c r="AF14" i="13"/>
  <c r="V14" i="13"/>
  <c r="X14" i="13" s="1"/>
  <c r="O14" i="13"/>
  <c r="Q14" i="13" s="1"/>
  <c r="H14" i="13"/>
  <c r="J14" i="13" s="1"/>
  <c r="GU13" i="13"/>
  <c r="GT13" i="13"/>
  <c r="GL13" i="13"/>
  <c r="GN13" i="13" s="1"/>
  <c r="GP13" i="13" s="1"/>
  <c r="GI13" i="13"/>
  <c r="GH13" i="13"/>
  <c r="FZ13" i="13"/>
  <c r="GB13" i="13" s="1"/>
  <c r="GD13" i="13" s="1"/>
  <c r="FW13" i="13"/>
  <c r="FV13" i="13"/>
  <c r="FN13" i="13"/>
  <c r="FP13" i="13" s="1"/>
  <c r="FR13" i="13" s="1"/>
  <c r="FK13" i="13"/>
  <c r="FJ13" i="13"/>
  <c r="FB13" i="13"/>
  <c r="FD13" i="13" s="1"/>
  <c r="FF13" i="13" s="1"/>
  <c r="EY13" i="13"/>
  <c r="EX13" i="13"/>
  <c r="EP13" i="13"/>
  <c r="ER13" i="13" s="1"/>
  <c r="ET13" i="13" s="1"/>
  <c r="EM13" i="13"/>
  <c r="EL13" i="13"/>
  <c r="ED13" i="13"/>
  <c r="EF13" i="13" s="1"/>
  <c r="EH13" i="13" s="1"/>
  <c r="DZ13" i="13"/>
  <c r="DY13" i="13"/>
  <c r="DR13" i="13"/>
  <c r="DP13" i="13"/>
  <c r="DI13" i="13"/>
  <c r="DG13" i="13"/>
  <c r="DD13" i="13"/>
  <c r="CR13" i="13"/>
  <c r="CT13" i="13" s="1"/>
  <c r="CV13" i="13" s="1"/>
  <c r="CN13" i="13"/>
  <c r="CM13" i="13"/>
  <c r="BU13" i="13"/>
  <c r="BR13" i="13"/>
  <c r="BH13" i="13"/>
  <c r="BJ13" i="13" s="1"/>
  <c r="CD13" i="13" s="1"/>
  <c r="BB13" i="13"/>
  <c r="BA13" i="13"/>
  <c r="AR13" i="13"/>
  <c r="AF13" i="13"/>
  <c r="V13" i="13"/>
  <c r="X13" i="13" s="1"/>
  <c r="AU13" i="13" s="1"/>
  <c r="O13" i="13"/>
  <c r="Q13" i="13" s="1"/>
  <c r="H13" i="13"/>
  <c r="J13" i="13" s="1"/>
  <c r="GU12" i="13"/>
  <c r="GT12" i="13"/>
  <c r="GL12" i="13"/>
  <c r="GN12" i="13" s="1"/>
  <c r="GP12" i="13" s="1"/>
  <c r="GI12" i="13"/>
  <c r="GH12" i="13"/>
  <c r="FZ12" i="13"/>
  <c r="GB12" i="13" s="1"/>
  <c r="GD12" i="13" s="1"/>
  <c r="FW12" i="13"/>
  <c r="FV12" i="13"/>
  <c r="FN12" i="13"/>
  <c r="FP12" i="13" s="1"/>
  <c r="FR12" i="13" s="1"/>
  <c r="FK12" i="13"/>
  <c r="FJ12" i="13"/>
  <c r="FB12" i="13"/>
  <c r="FD12" i="13" s="1"/>
  <c r="FF12" i="13" s="1"/>
  <c r="EY12" i="13"/>
  <c r="EX12" i="13"/>
  <c r="EP12" i="13"/>
  <c r="ER12" i="13" s="1"/>
  <c r="ET12" i="13" s="1"/>
  <c r="EM12" i="13"/>
  <c r="EL12" i="13"/>
  <c r="EF12" i="13"/>
  <c r="EH12" i="13" s="1"/>
  <c r="ED12" i="13"/>
  <c r="DZ12" i="13"/>
  <c r="DY12" i="13"/>
  <c r="DR12" i="13"/>
  <c r="DP12" i="13"/>
  <c r="DI12" i="13"/>
  <c r="DG12" i="13"/>
  <c r="DD12" i="13"/>
  <c r="CR12" i="13"/>
  <c r="CT12" i="13" s="1"/>
  <c r="CV12" i="13" s="1"/>
  <c r="CN12" i="13"/>
  <c r="CM12" i="13"/>
  <c r="BU12" i="13"/>
  <c r="BR12" i="13"/>
  <c r="BH12" i="13"/>
  <c r="BJ12" i="13" s="1"/>
  <c r="BB12" i="13"/>
  <c r="BA12" i="13"/>
  <c r="AR12" i="13"/>
  <c r="AI12" i="13"/>
  <c r="AF12" i="13"/>
  <c r="V12" i="13"/>
  <c r="X12" i="13" s="1"/>
  <c r="O12" i="13"/>
  <c r="Q12" i="13" s="1"/>
  <c r="H12" i="13"/>
  <c r="J12" i="13" s="1"/>
  <c r="GU11" i="13"/>
  <c r="GT11" i="13"/>
  <c r="GL11" i="13"/>
  <c r="GN11" i="13" s="1"/>
  <c r="GP11" i="13" s="1"/>
  <c r="GI11" i="13"/>
  <c r="GH11" i="13"/>
  <c r="GB11" i="13"/>
  <c r="GD11" i="13" s="1"/>
  <c r="FZ11" i="13"/>
  <c r="FW11" i="13"/>
  <c r="FV11" i="13"/>
  <c r="FN11" i="13"/>
  <c r="FP11" i="13" s="1"/>
  <c r="FR11" i="13" s="1"/>
  <c r="FK11" i="13"/>
  <c r="FJ11" i="13"/>
  <c r="FB11" i="13"/>
  <c r="FD11" i="13" s="1"/>
  <c r="FF11" i="13" s="1"/>
  <c r="EY11" i="13"/>
  <c r="EX11" i="13"/>
  <c r="EP11" i="13"/>
  <c r="ER11" i="13" s="1"/>
  <c r="ET11" i="13" s="1"/>
  <c r="EM11" i="13"/>
  <c r="EL11" i="13"/>
  <c r="ED11" i="13"/>
  <c r="EF11" i="13" s="1"/>
  <c r="EH11" i="13" s="1"/>
  <c r="DZ11" i="13"/>
  <c r="DY11" i="13"/>
  <c r="DR11" i="13"/>
  <c r="DP11" i="13"/>
  <c r="DI11" i="13"/>
  <c r="DG11" i="13"/>
  <c r="DD11" i="13"/>
  <c r="CR11" i="13"/>
  <c r="CT11" i="13" s="1"/>
  <c r="CV11" i="13" s="1"/>
  <c r="CN11" i="13"/>
  <c r="CM11" i="13"/>
  <c r="BU11" i="13"/>
  <c r="BR11" i="13"/>
  <c r="BH11" i="13"/>
  <c r="BJ11" i="13" s="1"/>
  <c r="BB11" i="13"/>
  <c r="BA11" i="13"/>
  <c r="AR11" i="13"/>
  <c r="AI11" i="13"/>
  <c r="AF11" i="13"/>
  <c r="V11" i="13"/>
  <c r="X11" i="13" s="1"/>
  <c r="O11" i="13"/>
  <c r="Q11" i="13" s="1"/>
  <c r="H11" i="13"/>
  <c r="J11" i="13" s="1"/>
  <c r="GU10" i="13"/>
  <c r="GT10" i="13"/>
  <c r="GL10" i="13"/>
  <c r="GN10" i="13" s="1"/>
  <c r="GP10" i="13" s="1"/>
  <c r="GI10" i="13"/>
  <c r="GH10" i="13"/>
  <c r="FZ10" i="13"/>
  <c r="GB10" i="13" s="1"/>
  <c r="GD10" i="13" s="1"/>
  <c r="FW10" i="13"/>
  <c r="FV10" i="13"/>
  <c r="FN10" i="13"/>
  <c r="FP10" i="13" s="1"/>
  <c r="FR10" i="13" s="1"/>
  <c r="FK10" i="13"/>
  <c r="FJ10" i="13"/>
  <c r="FB10" i="13"/>
  <c r="FD10" i="13" s="1"/>
  <c r="FF10" i="13" s="1"/>
  <c r="EY10" i="13"/>
  <c r="EX10" i="13"/>
  <c r="EP10" i="13"/>
  <c r="ER10" i="13" s="1"/>
  <c r="ET10" i="13" s="1"/>
  <c r="EM10" i="13"/>
  <c r="EL10" i="13"/>
  <c r="ED10" i="13"/>
  <c r="EF10" i="13" s="1"/>
  <c r="EH10" i="13" s="1"/>
  <c r="DZ10" i="13"/>
  <c r="DY10" i="13"/>
  <c r="DR10" i="13"/>
  <c r="DP10" i="13"/>
  <c r="DI10" i="13"/>
  <c r="DG10" i="13"/>
  <c r="DD10" i="13"/>
  <c r="CR10" i="13"/>
  <c r="CT10" i="13" s="1"/>
  <c r="CV10" i="13" s="1"/>
  <c r="CN10" i="13"/>
  <c r="CM10" i="13"/>
  <c r="BR10" i="13"/>
  <c r="BH10" i="13"/>
  <c r="BJ10" i="13" s="1"/>
  <c r="CD10" i="13" s="1"/>
  <c r="BB10" i="13"/>
  <c r="BA10" i="13"/>
  <c r="AR10" i="13"/>
  <c r="AF10" i="13"/>
  <c r="V10" i="13"/>
  <c r="X10" i="13" s="1"/>
  <c r="O10" i="13"/>
  <c r="Q10" i="13" s="1"/>
  <c r="H10" i="13"/>
  <c r="J10" i="13" s="1"/>
  <c r="GU9" i="13"/>
  <c r="GT9" i="13"/>
  <c r="GL9" i="13"/>
  <c r="GN9" i="13" s="1"/>
  <c r="GP9" i="13" s="1"/>
  <c r="GI9" i="13"/>
  <c r="GH9" i="13"/>
  <c r="FZ9" i="13"/>
  <c r="GB9" i="13" s="1"/>
  <c r="GD9" i="13" s="1"/>
  <c r="FW9" i="13"/>
  <c r="FV9" i="13"/>
  <c r="FN9" i="13"/>
  <c r="FP9" i="13" s="1"/>
  <c r="FR9" i="13" s="1"/>
  <c r="FK9" i="13"/>
  <c r="FJ9" i="13"/>
  <c r="FB9" i="13"/>
  <c r="FD9" i="13" s="1"/>
  <c r="FF9" i="13" s="1"/>
  <c r="EY9" i="13"/>
  <c r="EX9" i="13"/>
  <c r="ER9" i="13"/>
  <c r="ET9" i="13" s="1"/>
  <c r="EP9" i="13"/>
  <c r="EM9" i="13"/>
  <c r="EL9" i="13"/>
  <c r="ED9" i="13"/>
  <c r="EF9" i="13" s="1"/>
  <c r="EH9" i="13" s="1"/>
  <c r="DZ9" i="13"/>
  <c r="DY9" i="13"/>
  <c r="DR9" i="13"/>
  <c r="DP9" i="13"/>
  <c r="DI9" i="13"/>
  <c r="DG9" i="13"/>
  <c r="DD9" i="13"/>
  <c r="CR9" i="13"/>
  <c r="CT9" i="13" s="1"/>
  <c r="CV9" i="13" s="1"/>
  <c r="CN9" i="13"/>
  <c r="CM9" i="13"/>
  <c r="BR9" i="13"/>
  <c r="BH9" i="13"/>
  <c r="BJ9" i="13" s="1"/>
  <c r="BU9" i="13" s="1"/>
  <c r="BB9" i="13"/>
  <c r="BA9" i="13"/>
  <c r="AR9" i="13"/>
  <c r="AF9" i="13"/>
  <c r="V9" i="13"/>
  <c r="X9" i="13" s="1"/>
  <c r="AI9" i="13" s="1"/>
  <c r="O9" i="13"/>
  <c r="Q9" i="13" s="1"/>
  <c r="H9" i="13"/>
  <c r="J9" i="13" s="1"/>
  <c r="GU8" i="13"/>
  <c r="GT8" i="13"/>
  <c r="GN8" i="13"/>
  <c r="GP8" i="13" s="1"/>
  <c r="GL8" i="13"/>
  <c r="GI8" i="13"/>
  <c r="GH8" i="13"/>
  <c r="FZ8" i="13"/>
  <c r="GB8" i="13" s="1"/>
  <c r="GD8" i="13" s="1"/>
  <c r="FW8" i="13"/>
  <c r="FV8" i="13"/>
  <c r="FN8" i="13"/>
  <c r="FP8" i="13" s="1"/>
  <c r="FR8" i="13" s="1"/>
  <c r="FK8" i="13"/>
  <c r="FJ8" i="13"/>
  <c r="FB8" i="13"/>
  <c r="FD8" i="13" s="1"/>
  <c r="FF8" i="13" s="1"/>
  <c r="EY8" i="13"/>
  <c r="EX8" i="13"/>
  <c r="EP8" i="13"/>
  <c r="ER8" i="13" s="1"/>
  <c r="ET8" i="13" s="1"/>
  <c r="EM8" i="13"/>
  <c r="EL8" i="13"/>
  <c r="ED8" i="13"/>
  <c r="EF8" i="13" s="1"/>
  <c r="EH8" i="13" s="1"/>
  <c r="DZ8" i="13"/>
  <c r="DY8" i="13"/>
  <c r="DR8" i="13"/>
  <c r="DP8" i="13"/>
  <c r="DI8" i="13"/>
  <c r="DG8" i="13"/>
  <c r="DD8" i="13"/>
  <c r="CR8" i="13"/>
  <c r="CT8" i="13" s="1"/>
  <c r="CV8" i="13" s="1"/>
  <c r="CN8" i="13"/>
  <c r="CM8" i="13"/>
  <c r="BU8" i="13"/>
  <c r="BR8" i="13"/>
  <c r="BH8" i="13"/>
  <c r="BJ8" i="13" s="1"/>
  <c r="CD8" i="13" s="1"/>
  <c r="BB8" i="13"/>
  <c r="BA8" i="13"/>
  <c r="AR8" i="13"/>
  <c r="AF8" i="13"/>
  <c r="V8" i="13"/>
  <c r="X8" i="13" s="1"/>
  <c r="AI8" i="13" s="1"/>
  <c r="O8" i="13"/>
  <c r="Q8" i="13" s="1"/>
  <c r="H8" i="13"/>
  <c r="J8" i="13" s="1"/>
  <c r="GU7" i="13"/>
  <c r="GT7" i="13"/>
  <c r="GL7" i="13"/>
  <c r="GN7" i="13" s="1"/>
  <c r="GP7" i="13" s="1"/>
  <c r="GI7" i="13"/>
  <c r="GH7" i="13"/>
  <c r="FZ7" i="13"/>
  <c r="GB7" i="13" s="1"/>
  <c r="GD7" i="13" s="1"/>
  <c r="FW7" i="13"/>
  <c r="FV7" i="13"/>
  <c r="FN7" i="13"/>
  <c r="FP7" i="13" s="1"/>
  <c r="FR7" i="13" s="1"/>
  <c r="FK7" i="13"/>
  <c r="FJ7" i="13"/>
  <c r="FB7" i="13"/>
  <c r="FD7" i="13" s="1"/>
  <c r="FF7" i="13" s="1"/>
  <c r="EY7" i="13"/>
  <c r="EX7" i="13"/>
  <c r="EP7" i="13"/>
  <c r="ER7" i="13" s="1"/>
  <c r="ET7" i="13" s="1"/>
  <c r="EM7" i="13"/>
  <c r="EL7" i="13"/>
  <c r="ED7" i="13"/>
  <c r="EF7" i="13" s="1"/>
  <c r="EH7" i="13" s="1"/>
  <c r="DZ7" i="13"/>
  <c r="DY7" i="13"/>
  <c r="DR7" i="13"/>
  <c r="DP7" i="13"/>
  <c r="DI7" i="13"/>
  <c r="DG7" i="13"/>
  <c r="DD7" i="13"/>
  <c r="CR7" i="13"/>
  <c r="CT7" i="13" s="1"/>
  <c r="CV7" i="13" s="1"/>
  <c r="CN7" i="13"/>
  <c r="CM7" i="13"/>
  <c r="BR7" i="13"/>
  <c r="BH7" i="13"/>
  <c r="BJ7" i="13" s="1"/>
  <c r="BB7" i="13"/>
  <c r="BA7" i="13"/>
  <c r="AI7" i="13"/>
  <c r="AF7" i="13"/>
  <c r="V7" i="13"/>
  <c r="X7" i="13" s="1"/>
  <c r="AR7" i="13" s="1"/>
  <c r="O7" i="13"/>
  <c r="Q7" i="13" s="1"/>
  <c r="H7" i="13"/>
  <c r="J7" i="13" s="1"/>
  <c r="GU6" i="13"/>
  <c r="GT6" i="13"/>
  <c r="GL6" i="13"/>
  <c r="GN6" i="13" s="1"/>
  <c r="GP6" i="13" s="1"/>
  <c r="GI6" i="13"/>
  <c r="GH6" i="13"/>
  <c r="FZ6" i="13"/>
  <c r="GB6" i="13" s="1"/>
  <c r="GD6" i="13" s="1"/>
  <c r="FW6" i="13"/>
  <c r="FV6" i="13"/>
  <c r="FN6" i="13"/>
  <c r="FP6" i="13" s="1"/>
  <c r="FR6" i="13" s="1"/>
  <c r="FK6" i="13"/>
  <c r="FJ6" i="13"/>
  <c r="FB6" i="13"/>
  <c r="FD6" i="13" s="1"/>
  <c r="FF6" i="13" s="1"/>
  <c r="EY6" i="13"/>
  <c r="EX6" i="13"/>
  <c r="EP6" i="13"/>
  <c r="ER6" i="13" s="1"/>
  <c r="ET6" i="13" s="1"/>
  <c r="EM6" i="13"/>
  <c r="EL6" i="13"/>
  <c r="ED6" i="13"/>
  <c r="EF6" i="13" s="1"/>
  <c r="EH6" i="13" s="1"/>
  <c r="DZ6" i="13"/>
  <c r="DY6" i="13"/>
  <c r="DR6" i="13"/>
  <c r="DP6" i="13"/>
  <c r="DI6" i="13"/>
  <c r="DG6" i="13"/>
  <c r="DD6" i="13"/>
  <c r="CR6" i="13"/>
  <c r="CT6" i="13" s="1"/>
  <c r="CV6" i="13" s="1"/>
  <c r="CN6" i="13"/>
  <c r="CM6" i="13"/>
  <c r="BR6" i="13"/>
  <c r="BH6" i="13"/>
  <c r="BJ6" i="13" s="1"/>
  <c r="CJ6" i="13" s="1"/>
  <c r="BB6" i="13"/>
  <c r="BA6" i="13"/>
  <c r="AR6" i="13"/>
  <c r="AI6" i="13"/>
  <c r="AF6" i="13"/>
  <c r="V6" i="13"/>
  <c r="X6" i="13" s="1"/>
  <c r="O6" i="13"/>
  <c r="Q6" i="13" s="1"/>
  <c r="H6" i="13"/>
  <c r="J6" i="13" s="1"/>
  <c r="GU5" i="13"/>
  <c r="GT5" i="13"/>
  <c r="GL5" i="13"/>
  <c r="GN5" i="13" s="1"/>
  <c r="GP5" i="13" s="1"/>
  <c r="GI5" i="13"/>
  <c r="GH5" i="13"/>
  <c r="FZ5" i="13"/>
  <c r="GB5" i="13" s="1"/>
  <c r="GD5" i="13" s="1"/>
  <c r="FW5" i="13"/>
  <c r="FV5" i="13"/>
  <c r="FN5" i="13"/>
  <c r="FP5" i="13" s="1"/>
  <c r="FR5" i="13" s="1"/>
  <c r="FK5" i="13"/>
  <c r="FJ5" i="13"/>
  <c r="FB5" i="13"/>
  <c r="FD5" i="13" s="1"/>
  <c r="FF5" i="13" s="1"/>
  <c r="EY5" i="13"/>
  <c r="EX5" i="13"/>
  <c r="EP5" i="13"/>
  <c r="ER5" i="13" s="1"/>
  <c r="ET5" i="13" s="1"/>
  <c r="EM5" i="13"/>
  <c r="EL5" i="13"/>
  <c r="ED5" i="13"/>
  <c r="EF5" i="13" s="1"/>
  <c r="EH5" i="13" s="1"/>
  <c r="DZ5" i="13"/>
  <c r="DY5" i="13"/>
  <c r="DR5" i="13"/>
  <c r="DP5" i="13"/>
  <c r="DI5" i="13"/>
  <c r="DG5" i="13"/>
  <c r="DD5" i="13"/>
  <c r="CR5" i="13"/>
  <c r="CT5" i="13" s="1"/>
  <c r="CV5" i="13" s="1"/>
  <c r="DM5" i="13" s="1"/>
  <c r="CN5" i="13"/>
  <c r="CM5" i="13"/>
  <c r="CD5" i="13"/>
  <c r="BR5" i="13"/>
  <c r="BH5" i="13"/>
  <c r="BJ5" i="13" s="1"/>
  <c r="CG5" i="13" s="1"/>
  <c r="BB5" i="13"/>
  <c r="BA5" i="13"/>
  <c r="AR5" i="13"/>
  <c r="AI5" i="13"/>
  <c r="AF5" i="13"/>
  <c r="V5" i="13"/>
  <c r="X5" i="13" s="1"/>
  <c r="O5" i="13"/>
  <c r="Q5" i="13" s="1"/>
  <c r="H5" i="13"/>
  <c r="J5" i="13" s="1"/>
  <c r="GU4" i="13"/>
  <c r="GN4" i="13"/>
  <c r="GP4" i="13" s="1"/>
  <c r="GI4" i="13"/>
  <c r="GB4" i="13"/>
  <c r="GD4" i="13" s="1"/>
  <c r="FW4" i="13"/>
  <c r="FR4" i="13"/>
  <c r="FP4" i="13"/>
  <c r="FK4" i="13"/>
  <c r="FD4" i="13"/>
  <c r="FF4" i="13" s="1"/>
  <c r="EY4" i="13"/>
  <c r="ER4" i="13"/>
  <c r="ET4" i="13" s="1"/>
  <c r="EM4" i="13"/>
  <c r="EF4" i="13"/>
  <c r="EH4" i="13" s="1"/>
  <c r="DZ4" i="13"/>
  <c r="DY4" i="13"/>
  <c r="DR4" i="13"/>
  <c r="DP4" i="13"/>
  <c r="DI4" i="13"/>
  <c r="DG4" i="13"/>
  <c r="DD4" i="13"/>
  <c r="CT4" i="13"/>
  <c r="CV4" i="13" s="1"/>
  <c r="CN4" i="13"/>
  <c r="CM4" i="13"/>
  <c r="BU4" i="13"/>
  <c r="BR4" i="13"/>
  <c r="BH4" i="13"/>
  <c r="BJ4" i="13" s="1"/>
  <c r="BB4" i="13"/>
  <c r="BA4" i="13"/>
  <c r="AR4" i="13"/>
  <c r="AF4" i="13"/>
  <c r="V4" i="13"/>
  <c r="X4" i="13" s="1"/>
  <c r="AI4" i="13" s="1"/>
  <c r="O4" i="13"/>
  <c r="Q4" i="13" s="1"/>
  <c r="H4" i="13"/>
  <c r="J4" i="13" s="1"/>
  <c r="FB34" i="12"/>
  <c r="FA34" i="12"/>
  <c r="ES34" i="12"/>
  <c r="EU34" i="12" s="1"/>
  <c r="EW34" i="12" s="1"/>
  <c r="EP34" i="12"/>
  <c r="EO34" i="12"/>
  <c r="EG34" i="12"/>
  <c r="EI34" i="12" s="1"/>
  <c r="EK34" i="12" s="1"/>
  <c r="ED34" i="12"/>
  <c r="EC34" i="12"/>
  <c r="DU34" i="12"/>
  <c r="DW34" i="12" s="1"/>
  <c r="DY34" i="12" s="1"/>
  <c r="DR34" i="12"/>
  <c r="DQ34" i="12"/>
  <c r="DI34" i="12"/>
  <c r="DK34" i="12" s="1"/>
  <c r="DM34" i="12" s="1"/>
  <c r="DF34" i="12"/>
  <c r="DE34" i="12"/>
  <c r="CW34" i="12"/>
  <c r="CY34" i="12" s="1"/>
  <c r="DA34" i="12" s="1"/>
  <c r="CT34" i="12"/>
  <c r="CS34" i="12"/>
  <c r="CK34" i="12"/>
  <c r="CM34" i="12" s="1"/>
  <c r="CO34" i="12" s="1"/>
  <c r="CG34" i="12"/>
  <c r="BY34" i="12"/>
  <c r="BW34" i="12"/>
  <c r="BP34" i="12"/>
  <c r="BN34" i="12"/>
  <c r="BK34" i="12"/>
  <c r="AY34" i="12"/>
  <c r="BA34" i="12" s="1"/>
  <c r="BC34" i="12" s="1"/>
  <c r="BZ34" i="12" s="1"/>
  <c r="AU34" i="12"/>
  <c r="AT34" i="12"/>
  <c r="AK34" i="12"/>
  <c r="AB34" i="12"/>
  <c r="Y34" i="12"/>
  <c r="O34" i="12"/>
  <c r="Q34" i="12" s="1"/>
  <c r="H34" i="12"/>
  <c r="J34" i="12" s="1"/>
  <c r="FB33" i="12"/>
  <c r="FA33" i="12"/>
  <c r="ES33" i="12"/>
  <c r="EU33" i="12" s="1"/>
  <c r="EW33" i="12" s="1"/>
  <c r="EP33" i="12"/>
  <c r="EO33" i="12"/>
  <c r="EG33" i="12"/>
  <c r="EI33" i="12" s="1"/>
  <c r="EK33" i="12" s="1"/>
  <c r="ED33" i="12"/>
  <c r="EC33" i="12"/>
  <c r="DU33" i="12"/>
  <c r="DW33" i="12" s="1"/>
  <c r="DY33" i="12" s="1"/>
  <c r="DR33" i="12"/>
  <c r="DQ33" i="12"/>
  <c r="DI33" i="12"/>
  <c r="DK33" i="12" s="1"/>
  <c r="DM33" i="12" s="1"/>
  <c r="DF33" i="12"/>
  <c r="DE33" i="12"/>
  <c r="CW33" i="12"/>
  <c r="CY33" i="12" s="1"/>
  <c r="DA33" i="12" s="1"/>
  <c r="CT33" i="12"/>
  <c r="CS33" i="12"/>
  <c r="CK33" i="12"/>
  <c r="CM33" i="12" s="1"/>
  <c r="CO33" i="12" s="1"/>
  <c r="CG33" i="12"/>
  <c r="BY33" i="12"/>
  <c r="BW33" i="12"/>
  <c r="BP33" i="12"/>
  <c r="BN33" i="12"/>
  <c r="BK33" i="12"/>
  <c r="AY33" i="12"/>
  <c r="BA33" i="12" s="1"/>
  <c r="BC33" i="12" s="1"/>
  <c r="AU33" i="12"/>
  <c r="AT33" i="12"/>
  <c r="AB33" i="12"/>
  <c r="Y33" i="12"/>
  <c r="O33" i="12"/>
  <c r="Q33" i="12" s="1"/>
  <c r="H33" i="12"/>
  <c r="J33" i="12" s="1"/>
  <c r="FB32" i="12"/>
  <c r="FA32" i="12"/>
  <c r="ES32" i="12"/>
  <c r="EU32" i="12" s="1"/>
  <c r="EW32" i="12" s="1"/>
  <c r="EP32" i="12"/>
  <c r="EO32" i="12"/>
  <c r="EG32" i="12"/>
  <c r="EI32" i="12" s="1"/>
  <c r="EK32" i="12" s="1"/>
  <c r="ED32" i="12"/>
  <c r="EC32" i="12"/>
  <c r="DU32" i="12"/>
  <c r="DW32" i="12" s="1"/>
  <c r="DY32" i="12" s="1"/>
  <c r="DR32" i="12"/>
  <c r="DQ32" i="12"/>
  <c r="DI32" i="12"/>
  <c r="DK32" i="12" s="1"/>
  <c r="DM32" i="12" s="1"/>
  <c r="DF32" i="12"/>
  <c r="DE32" i="12"/>
  <c r="CW32" i="12"/>
  <c r="CY32" i="12" s="1"/>
  <c r="DA32" i="12" s="1"/>
  <c r="CT32" i="12"/>
  <c r="CS32" i="12"/>
  <c r="CK32" i="12"/>
  <c r="CM32" i="12" s="1"/>
  <c r="CO32" i="12" s="1"/>
  <c r="CG32" i="12"/>
  <c r="BY32" i="12"/>
  <c r="BW32" i="12"/>
  <c r="BP32" i="12"/>
  <c r="BN32" i="12"/>
  <c r="BK32" i="12"/>
  <c r="AY32" i="12"/>
  <c r="BA32" i="12" s="1"/>
  <c r="BC32" i="12" s="1"/>
  <c r="AU32" i="12"/>
  <c r="AT32" i="12"/>
  <c r="Y32" i="12"/>
  <c r="O32" i="12"/>
  <c r="Q32" i="12" s="1"/>
  <c r="H32" i="12"/>
  <c r="J32" i="12" s="1"/>
  <c r="FB31" i="12"/>
  <c r="FA31" i="12"/>
  <c r="ES31" i="12"/>
  <c r="EU31" i="12" s="1"/>
  <c r="EW31" i="12" s="1"/>
  <c r="EP31" i="12"/>
  <c r="EO31" i="12"/>
  <c r="EG31" i="12"/>
  <c r="EI31" i="12" s="1"/>
  <c r="EK31" i="12" s="1"/>
  <c r="ED31" i="12"/>
  <c r="EC31" i="12"/>
  <c r="DU31" i="12"/>
  <c r="DW31" i="12" s="1"/>
  <c r="DY31" i="12" s="1"/>
  <c r="DR31" i="12"/>
  <c r="DQ31" i="12"/>
  <c r="DI31" i="12"/>
  <c r="DK31" i="12" s="1"/>
  <c r="DM31" i="12" s="1"/>
  <c r="DF31" i="12"/>
  <c r="DE31" i="12"/>
  <c r="CW31" i="12"/>
  <c r="CY31" i="12" s="1"/>
  <c r="DA31" i="12" s="1"/>
  <c r="CT31" i="12"/>
  <c r="CS31" i="12"/>
  <c r="CK31" i="12"/>
  <c r="CM31" i="12" s="1"/>
  <c r="CO31" i="12" s="1"/>
  <c r="CG31" i="12"/>
  <c r="BY31" i="12"/>
  <c r="BW31" i="12"/>
  <c r="BP31" i="12"/>
  <c r="BN31" i="12"/>
  <c r="BK31" i="12"/>
  <c r="AY31" i="12"/>
  <c r="BA31" i="12" s="1"/>
  <c r="BC31" i="12" s="1"/>
  <c r="AU31" i="12"/>
  <c r="AT31" i="12"/>
  <c r="Y31" i="12"/>
  <c r="O31" i="12"/>
  <c r="Q31" i="12" s="1"/>
  <c r="AB31" i="12" s="1"/>
  <c r="H31" i="12"/>
  <c r="J31" i="12" s="1"/>
  <c r="FB30" i="12"/>
  <c r="FA30" i="12"/>
  <c r="ES30" i="12"/>
  <c r="EU30" i="12" s="1"/>
  <c r="EW30" i="12" s="1"/>
  <c r="EP30" i="12"/>
  <c r="EO30" i="12"/>
  <c r="EG30" i="12"/>
  <c r="EI30" i="12" s="1"/>
  <c r="EK30" i="12" s="1"/>
  <c r="ED30" i="12"/>
  <c r="EC30" i="12"/>
  <c r="DU30" i="12"/>
  <c r="DW30" i="12" s="1"/>
  <c r="DY30" i="12" s="1"/>
  <c r="DR30" i="12"/>
  <c r="DQ30" i="12"/>
  <c r="DI30" i="12"/>
  <c r="DK30" i="12" s="1"/>
  <c r="DM30" i="12" s="1"/>
  <c r="DF30" i="12"/>
  <c r="DE30" i="12"/>
  <c r="CW30" i="12"/>
  <c r="CY30" i="12" s="1"/>
  <c r="DA30" i="12" s="1"/>
  <c r="CT30" i="12"/>
  <c r="CS30" i="12"/>
  <c r="CK30" i="12"/>
  <c r="CM30" i="12" s="1"/>
  <c r="CO30" i="12" s="1"/>
  <c r="CG30" i="12"/>
  <c r="BY30" i="12"/>
  <c r="BW30" i="12"/>
  <c r="BP30" i="12"/>
  <c r="BN30" i="12"/>
  <c r="BK30" i="12"/>
  <c r="AY30" i="12"/>
  <c r="BA30" i="12" s="1"/>
  <c r="BC30" i="12" s="1"/>
  <c r="BZ30" i="12" s="1"/>
  <c r="AU30" i="12"/>
  <c r="AT30" i="12"/>
  <c r="Y30" i="12"/>
  <c r="O30" i="12"/>
  <c r="Q30" i="12" s="1"/>
  <c r="AB30" i="12" s="1"/>
  <c r="H30" i="12"/>
  <c r="J30" i="12" s="1"/>
  <c r="FB29" i="12"/>
  <c r="FA29" i="12"/>
  <c r="ES29" i="12"/>
  <c r="EU29" i="12" s="1"/>
  <c r="EW29" i="12" s="1"/>
  <c r="EP29" i="12"/>
  <c r="EO29" i="12"/>
  <c r="EG29" i="12"/>
  <c r="EI29" i="12" s="1"/>
  <c r="EK29" i="12" s="1"/>
  <c r="ED29" i="12"/>
  <c r="EC29" i="12"/>
  <c r="DU29" i="12"/>
  <c r="DW29" i="12" s="1"/>
  <c r="DY29" i="12" s="1"/>
  <c r="DR29" i="12"/>
  <c r="DQ29" i="12"/>
  <c r="DI29" i="12"/>
  <c r="DK29" i="12" s="1"/>
  <c r="DM29" i="12" s="1"/>
  <c r="DF29" i="12"/>
  <c r="DE29" i="12"/>
  <c r="CW29" i="12"/>
  <c r="CY29" i="12" s="1"/>
  <c r="DA29" i="12" s="1"/>
  <c r="CT29" i="12"/>
  <c r="CS29" i="12"/>
  <c r="CK29" i="12"/>
  <c r="CM29" i="12" s="1"/>
  <c r="CO29" i="12" s="1"/>
  <c r="CG29" i="12"/>
  <c r="BY29" i="12"/>
  <c r="BW29" i="12"/>
  <c r="BP29" i="12"/>
  <c r="BN29" i="12"/>
  <c r="BK29" i="12"/>
  <c r="AY29" i="12"/>
  <c r="BA29" i="12" s="1"/>
  <c r="BC29" i="12" s="1"/>
  <c r="AU29" i="12"/>
  <c r="AT29" i="12"/>
  <c r="AK29" i="12"/>
  <c r="Y29" i="12"/>
  <c r="O29" i="12"/>
  <c r="Q29" i="12" s="1"/>
  <c r="AQ29" i="12" s="1"/>
  <c r="H29" i="12"/>
  <c r="J29" i="12" s="1"/>
  <c r="FB28" i="12"/>
  <c r="FA28" i="12"/>
  <c r="ES28" i="12"/>
  <c r="EU28" i="12" s="1"/>
  <c r="EW28" i="12" s="1"/>
  <c r="EP28" i="12"/>
  <c r="EO28" i="12"/>
  <c r="EG28" i="12"/>
  <c r="EI28" i="12" s="1"/>
  <c r="EK28" i="12" s="1"/>
  <c r="ED28" i="12"/>
  <c r="EC28" i="12"/>
  <c r="DU28" i="12"/>
  <c r="DW28" i="12" s="1"/>
  <c r="DY28" i="12" s="1"/>
  <c r="DR28" i="12"/>
  <c r="DQ28" i="12"/>
  <c r="DI28" i="12"/>
  <c r="DK28" i="12" s="1"/>
  <c r="DM28" i="12" s="1"/>
  <c r="DF28" i="12"/>
  <c r="DE28" i="12"/>
  <c r="CW28" i="12"/>
  <c r="CY28" i="12" s="1"/>
  <c r="DA28" i="12" s="1"/>
  <c r="CT28" i="12"/>
  <c r="CS28" i="12"/>
  <c r="CK28" i="12"/>
  <c r="CM28" i="12" s="1"/>
  <c r="CO28" i="12" s="1"/>
  <c r="CG28" i="12"/>
  <c r="BY28" i="12"/>
  <c r="BW28" i="12"/>
  <c r="BP28" i="12"/>
  <c r="BN28" i="12"/>
  <c r="BK28" i="12"/>
  <c r="AY28" i="12"/>
  <c r="BA28" i="12" s="1"/>
  <c r="BC28" i="12" s="1"/>
  <c r="AU28" i="12"/>
  <c r="AT28" i="12"/>
  <c r="AB28" i="12"/>
  <c r="Y28" i="12"/>
  <c r="O28" i="12"/>
  <c r="Q28" i="12" s="1"/>
  <c r="AK28" i="12" s="1"/>
  <c r="H28" i="12"/>
  <c r="J28" i="12" s="1"/>
  <c r="FB27" i="12"/>
  <c r="FA27" i="12"/>
  <c r="ES27" i="12"/>
  <c r="EU27" i="12" s="1"/>
  <c r="EW27" i="12" s="1"/>
  <c r="EP27" i="12"/>
  <c r="EO27" i="12"/>
  <c r="EG27" i="12"/>
  <c r="EI27" i="12" s="1"/>
  <c r="EK27" i="12" s="1"/>
  <c r="ED27" i="12"/>
  <c r="EC27" i="12"/>
  <c r="DU27" i="12"/>
  <c r="DW27" i="12" s="1"/>
  <c r="DY27" i="12" s="1"/>
  <c r="DR27" i="12"/>
  <c r="DQ27" i="12"/>
  <c r="DI27" i="12"/>
  <c r="DK27" i="12" s="1"/>
  <c r="DM27" i="12" s="1"/>
  <c r="DF27" i="12"/>
  <c r="DE27" i="12"/>
  <c r="CW27" i="12"/>
  <c r="CY27" i="12" s="1"/>
  <c r="DA27" i="12" s="1"/>
  <c r="CT27" i="12"/>
  <c r="CS27" i="12"/>
  <c r="CK27" i="12"/>
  <c r="CM27" i="12" s="1"/>
  <c r="CO27" i="12" s="1"/>
  <c r="CG27" i="12"/>
  <c r="BY27" i="12"/>
  <c r="BW27" i="12"/>
  <c r="BP27" i="12"/>
  <c r="BN27" i="12"/>
  <c r="BK27" i="12"/>
  <c r="AY27" i="12"/>
  <c r="BA27" i="12" s="1"/>
  <c r="BC27" i="12" s="1"/>
  <c r="BX27" i="12" s="1"/>
  <c r="AU27" i="12"/>
  <c r="AT27" i="12"/>
  <c r="AB27" i="12"/>
  <c r="Y27" i="12"/>
  <c r="O27" i="12"/>
  <c r="Q27" i="12" s="1"/>
  <c r="AK27" i="12" s="1"/>
  <c r="H27" i="12"/>
  <c r="J27" i="12" s="1"/>
  <c r="FB26" i="12"/>
  <c r="FA26" i="12"/>
  <c r="ES26" i="12"/>
  <c r="EU26" i="12" s="1"/>
  <c r="EW26" i="12" s="1"/>
  <c r="EP26" i="12"/>
  <c r="EO26" i="12"/>
  <c r="EG26" i="12"/>
  <c r="EI26" i="12" s="1"/>
  <c r="EK26" i="12" s="1"/>
  <c r="ED26" i="12"/>
  <c r="EC26" i="12"/>
  <c r="DU26" i="12"/>
  <c r="DW26" i="12" s="1"/>
  <c r="DY26" i="12" s="1"/>
  <c r="DR26" i="12"/>
  <c r="DQ26" i="12"/>
  <c r="DI26" i="12"/>
  <c r="DK26" i="12" s="1"/>
  <c r="DM26" i="12" s="1"/>
  <c r="DF26" i="12"/>
  <c r="DE26" i="12"/>
  <c r="CW26" i="12"/>
  <c r="CY26" i="12" s="1"/>
  <c r="DA26" i="12" s="1"/>
  <c r="CT26" i="12"/>
  <c r="CS26" i="12"/>
  <c r="CK26" i="12"/>
  <c r="CM26" i="12" s="1"/>
  <c r="CO26" i="12" s="1"/>
  <c r="CG26" i="12"/>
  <c r="BY26" i="12"/>
  <c r="BW26" i="12"/>
  <c r="BP26" i="12"/>
  <c r="BN26" i="12"/>
  <c r="BK26" i="12"/>
  <c r="BR26" i="12" s="1"/>
  <c r="AY26" i="12"/>
  <c r="BA26" i="12" s="1"/>
  <c r="BC26" i="12" s="1"/>
  <c r="AU26" i="12"/>
  <c r="AT26" i="12"/>
  <c r="Y26" i="12"/>
  <c r="O26" i="12"/>
  <c r="Q26" i="12" s="1"/>
  <c r="AK26" i="12" s="1"/>
  <c r="H26" i="12"/>
  <c r="J26" i="12" s="1"/>
  <c r="FB25" i="12"/>
  <c r="FA25" i="12"/>
  <c r="ES25" i="12"/>
  <c r="EU25" i="12" s="1"/>
  <c r="EW25" i="12" s="1"/>
  <c r="EP25" i="12"/>
  <c r="EO25" i="12"/>
  <c r="EG25" i="12"/>
  <c r="EI25" i="12" s="1"/>
  <c r="EK25" i="12" s="1"/>
  <c r="ED25" i="12"/>
  <c r="EC25" i="12"/>
  <c r="DU25" i="12"/>
  <c r="DW25" i="12" s="1"/>
  <c r="DY25" i="12" s="1"/>
  <c r="DR25" i="12"/>
  <c r="DQ25" i="12"/>
  <c r="DI25" i="12"/>
  <c r="DK25" i="12" s="1"/>
  <c r="DM25" i="12" s="1"/>
  <c r="DF25" i="12"/>
  <c r="DE25" i="12"/>
  <c r="CW25" i="12"/>
  <c r="CY25" i="12" s="1"/>
  <c r="DA25" i="12" s="1"/>
  <c r="CT25" i="12"/>
  <c r="CS25" i="12"/>
  <c r="CK25" i="12"/>
  <c r="CM25" i="12" s="1"/>
  <c r="CO25" i="12" s="1"/>
  <c r="CG25" i="12"/>
  <c r="BY25" i="12"/>
  <c r="BW25" i="12"/>
  <c r="BP25" i="12"/>
  <c r="BN25" i="12"/>
  <c r="BK25" i="12"/>
  <c r="AY25" i="12"/>
  <c r="BA25" i="12" s="1"/>
  <c r="BC25" i="12" s="1"/>
  <c r="AU25" i="12"/>
  <c r="AT25" i="12"/>
  <c r="Y25" i="12"/>
  <c r="O25" i="12"/>
  <c r="Q25" i="12" s="1"/>
  <c r="AK25" i="12" s="1"/>
  <c r="H25" i="12"/>
  <c r="J25" i="12" s="1"/>
  <c r="FB24" i="12"/>
  <c r="FA24" i="12"/>
  <c r="ES24" i="12"/>
  <c r="EU24" i="12" s="1"/>
  <c r="EW24" i="12" s="1"/>
  <c r="EP24" i="12"/>
  <c r="EO24" i="12"/>
  <c r="EG24" i="12"/>
  <c r="EI24" i="12" s="1"/>
  <c r="EK24" i="12" s="1"/>
  <c r="ED24" i="12"/>
  <c r="EC24" i="12"/>
  <c r="DU24" i="12"/>
  <c r="DW24" i="12" s="1"/>
  <c r="DY24" i="12" s="1"/>
  <c r="DR24" i="12"/>
  <c r="DQ24" i="12"/>
  <c r="DI24" i="12"/>
  <c r="DK24" i="12" s="1"/>
  <c r="DM24" i="12" s="1"/>
  <c r="DF24" i="12"/>
  <c r="DE24" i="12"/>
  <c r="CW24" i="12"/>
  <c r="CY24" i="12" s="1"/>
  <c r="DA24" i="12" s="1"/>
  <c r="CT24" i="12"/>
  <c r="CS24" i="12"/>
  <c r="CK24" i="12"/>
  <c r="CM24" i="12" s="1"/>
  <c r="CO24" i="12" s="1"/>
  <c r="CG24" i="12"/>
  <c r="BY24" i="12"/>
  <c r="BW24" i="12"/>
  <c r="BP24" i="12"/>
  <c r="BN24" i="12"/>
  <c r="BK24" i="12"/>
  <c r="AY24" i="12"/>
  <c r="BA24" i="12" s="1"/>
  <c r="BC24" i="12" s="1"/>
  <c r="AU24" i="12"/>
  <c r="AT24" i="12"/>
  <c r="AB24" i="12"/>
  <c r="Y24" i="12"/>
  <c r="O24" i="12"/>
  <c r="Q24" i="12" s="1"/>
  <c r="AK24" i="12" s="1"/>
  <c r="H24" i="12"/>
  <c r="J24" i="12" s="1"/>
  <c r="FB23" i="12"/>
  <c r="FA23" i="12"/>
  <c r="ES23" i="12"/>
  <c r="EU23" i="12" s="1"/>
  <c r="EW23" i="12" s="1"/>
  <c r="EP23" i="12"/>
  <c r="EO23" i="12"/>
  <c r="EG23" i="12"/>
  <c r="EI23" i="12" s="1"/>
  <c r="EK23" i="12" s="1"/>
  <c r="ED23" i="12"/>
  <c r="EC23" i="12"/>
  <c r="DU23" i="12"/>
  <c r="DW23" i="12" s="1"/>
  <c r="DY23" i="12" s="1"/>
  <c r="DR23" i="12"/>
  <c r="DQ23" i="12"/>
  <c r="DI23" i="12"/>
  <c r="DK23" i="12" s="1"/>
  <c r="DM23" i="12" s="1"/>
  <c r="DF23" i="12"/>
  <c r="DE23" i="12"/>
  <c r="CW23" i="12"/>
  <c r="CY23" i="12" s="1"/>
  <c r="DA23" i="12" s="1"/>
  <c r="CT23" i="12"/>
  <c r="CS23" i="12"/>
  <c r="CK23" i="12"/>
  <c r="CM23" i="12" s="1"/>
  <c r="CO23" i="12" s="1"/>
  <c r="CG23" i="12"/>
  <c r="BY23" i="12"/>
  <c r="BW23" i="12"/>
  <c r="BP23" i="12"/>
  <c r="BN23" i="12"/>
  <c r="BK23" i="12"/>
  <c r="AY23" i="12"/>
  <c r="BA23" i="12" s="1"/>
  <c r="BC23" i="12" s="1"/>
  <c r="AU23" i="12"/>
  <c r="AT23" i="12"/>
  <c r="AB23" i="12"/>
  <c r="Y23" i="12"/>
  <c r="O23" i="12"/>
  <c r="Q23" i="12" s="1"/>
  <c r="AK23" i="12" s="1"/>
  <c r="H23" i="12"/>
  <c r="J23" i="12" s="1"/>
  <c r="FB22" i="12"/>
  <c r="FA22" i="12"/>
  <c r="EU22" i="12"/>
  <c r="EW22" i="12" s="1"/>
  <c r="ES22" i="12"/>
  <c r="EP22" i="12"/>
  <c r="EO22" i="12"/>
  <c r="EG22" i="12"/>
  <c r="EI22" i="12" s="1"/>
  <c r="EK22" i="12" s="1"/>
  <c r="ED22" i="12"/>
  <c r="EC22" i="12"/>
  <c r="DU22" i="12"/>
  <c r="DW22" i="12" s="1"/>
  <c r="DY22" i="12" s="1"/>
  <c r="DR22" i="12"/>
  <c r="DQ22" i="12"/>
  <c r="DI22" i="12"/>
  <c r="DK22" i="12" s="1"/>
  <c r="DM22" i="12" s="1"/>
  <c r="DF22" i="12"/>
  <c r="DE22" i="12"/>
  <c r="CW22" i="12"/>
  <c r="CY22" i="12" s="1"/>
  <c r="DA22" i="12" s="1"/>
  <c r="CT22" i="12"/>
  <c r="CS22" i="12"/>
  <c r="CO22" i="12"/>
  <c r="CK22" i="12"/>
  <c r="CM22" i="12" s="1"/>
  <c r="CG22" i="12"/>
  <c r="BY22" i="12"/>
  <c r="BW22" i="12"/>
  <c r="BP22" i="12"/>
  <c r="BN22" i="12"/>
  <c r="BK22" i="12"/>
  <c r="BA22" i="12"/>
  <c r="BC22" i="12" s="1"/>
  <c r="AY22" i="12"/>
  <c r="AU22" i="12"/>
  <c r="AT22" i="12"/>
  <c r="Y22" i="12"/>
  <c r="O22" i="12"/>
  <c r="Q22" i="12" s="1"/>
  <c r="AK22" i="12" s="1"/>
  <c r="H22" i="12"/>
  <c r="J22" i="12" s="1"/>
  <c r="FB21" i="12"/>
  <c r="FA21" i="12"/>
  <c r="ES21" i="12"/>
  <c r="EU21" i="12" s="1"/>
  <c r="EW21" i="12" s="1"/>
  <c r="EP21" i="12"/>
  <c r="EO21" i="12"/>
  <c r="EG21" i="12"/>
  <c r="EI21" i="12" s="1"/>
  <c r="EK21" i="12" s="1"/>
  <c r="ED21" i="12"/>
  <c r="EC21" i="12"/>
  <c r="DU21" i="12"/>
  <c r="DW21" i="12" s="1"/>
  <c r="DY21" i="12" s="1"/>
  <c r="DR21" i="12"/>
  <c r="DQ21" i="12"/>
  <c r="DI21" i="12"/>
  <c r="DK21" i="12" s="1"/>
  <c r="DM21" i="12" s="1"/>
  <c r="DF21" i="12"/>
  <c r="DE21" i="12"/>
  <c r="CW21" i="12"/>
  <c r="CY21" i="12" s="1"/>
  <c r="DA21" i="12" s="1"/>
  <c r="CT21" i="12"/>
  <c r="CS21" i="12"/>
  <c r="CK21" i="12"/>
  <c r="CM21" i="12" s="1"/>
  <c r="CO21" i="12" s="1"/>
  <c r="CG21" i="12"/>
  <c r="BY21" i="12"/>
  <c r="BW21" i="12"/>
  <c r="BP21" i="12"/>
  <c r="BN21" i="12"/>
  <c r="BK21" i="12"/>
  <c r="BR21" i="12" s="1"/>
  <c r="AY21" i="12"/>
  <c r="BA21" i="12" s="1"/>
  <c r="BC21" i="12" s="1"/>
  <c r="AU21" i="12"/>
  <c r="AT21" i="12"/>
  <c r="AB21" i="12"/>
  <c r="Y21" i="12"/>
  <c r="O21" i="12"/>
  <c r="Q21" i="12" s="1"/>
  <c r="AL21" i="12" s="1"/>
  <c r="H21" i="12"/>
  <c r="J21" i="12" s="1"/>
  <c r="FB20" i="12"/>
  <c r="FA20" i="12"/>
  <c r="ES20" i="12"/>
  <c r="EU20" i="12" s="1"/>
  <c r="EW20" i="12" s="1"/>
  <c r="EP20" i="12"/>
  <c r="EO20" i="12"/>
  <c r="EG20" i="12"/>
  <c r="EI20" i="12" s="1"/>
  <c r="EK20" i="12" s="1"/>
  <c r="ED20" i="12"/>
  <c r="EC20" i="12"/>
  <c r="DU20" i="12"/>
  <c r="DW20" i="12" s="1"/>
  <c r="DY20" i="12" s="1"/>
  <c r="DR20" i="12"/>
  <c r="DQ20" i="12"/>
  <c r="DI20" i="12"/>
  <c r="DK20" i="12" s="1"/>
  <c r="DM20" i="12" s="1"/>
  <c r="DF20" i="12"/>
  <c r="DE20" i="12"/>
  <c r="CW20" i="12"/>
  <c r="CY20" i="12" s="1"/>
  <c r="DA20" i="12" s="1"/>
  <c r="CT20" i="12"/>
  <c r="CS20" i="12"/>
  <c r="CK20" i="12"/>
  <c r="CM20" i="12" s="1"/>
  <c r="CO20" i="12" s="1"/>
  <c r="CG20" i="12"/>
  <c r="BY20" i="12"/>
  <c r="BW20" i="12"/>
  <c r="BP20" i="12"/>
  <c r="BN20" i="12"/>
  <c r="BK20" i="12"/>
  <c r="AY20" i="12"/>
  <c r="BA20" i="12" s="1"/>
  <c r="BC20" i="12" s="1"/>
  <c r="AU20" i="12"/>
  <c r="AT20" i="12"/>
  <c r="Y20" i="12"/>
  <c r="O20" i="12"/>
  <c r="Q20" i="12" s="1"/>
  <c r="AN20" i="12" s="1"/>
  <c r="H20" i="12"/>
  <c r="J20" i="12" s="1"/>
  <c r="FB19" i="12"/>
  <c r="FA19" i="12"/>
  <c r="ES19" i="12"/>
  <c r="EU19" i="12" s="1"/>
  <c r="EW19" i="12" s="1"/>
  <c r="EP19" i="12"/>
  <c r="EO19" i="12"/>
  <c r="EG19" i="12"/>
  <c r="EI19" i="12" s="1"/>
  <c r="EK19" i="12" s="1"/>
  <c r="ED19" i="12"/>
  <c r="EC19" i="12"/>
  <c r="DU19" i="12"/>
  <c r="DW19" i="12" s="1"/>
  <c r="DY19" i="12" s="1"/>
  <c r="DR19" i="12"/>
  <c r="DQ19" i="12"/>
  <c r="DI19" i="12"/>
  <c r="DK19" i="12" s="1"/>
  <c r="DM19" i="12" s="1"/>
  <c r="DF19" i="12"/>
  <c r="DE19" i="12"/>
  <c r="DA19" i="12"/>
  <c r="CW19" i="12"/>
  <c r="CY19" i="12" s="1"/>
  <c r="CT19" i="12"/>
  <c r="CS19" i="12"/>
  <c r="CK19" i="12"/>
  <c r="CM19" i="12" s="1"/>
  <c r="CO19" i="12" s="1"/>
  <c r="CG19" i="12"/>
  <c r="BY19" i="12"/>
  <c r="BW19" i="12"/>
  <c r="BP19" i="12"/>
  <c r="BN19" i="12"/>
  <c r="BK19" i="12"/>
  <c r="AY19" i="12"/>
  <c r="BA19" i="12" s="1"/>
  <c r="BC19" i="12" s="1"/>
  <c r="BS19" i="12" s="1"/>
  <c r="AU19" i="12"/>
  <c r="AT19" i="12"/>
  <c r="AK19" i="12"/>
  <c r="Y19" i="12"/>
  <c r="O19" i="12"/>
  <c r="Q19" i="12" s="1"/>
  <c r="H19" i="12"/>
  <c r="J19" i="12" s="1"/>
  <c r="FB18" i="12"/>
  <c r="FA18" i="12"/>
  <c r="ES18" i="12"/>
  <c r="EU18" i="12" s="1"/>
  <c r="EW18" i="12" s="1"/>
  <c r="EP18" i="12"/>
  <c r="EO18" i="12"/>
  <c r="EG18" i="12"/>
  <c r="EI18" i="12" s="1"/>
  <c r="EK18" i="12" s="1"/>
  <c r="ED18" i="12"/>
  <c r="EC18" i="12"/>
  <c r="DU18" i="12"/>
  <c r="DW18" i="12" s="1"/>
  <c r="DY18" i="12" s="1"/>
  <c r="DR18" i="12"/>
  <c r="DQ18" i="12"/>
  <c r="DI18" i="12"/>
  <c r="DK18" i="12" s="1"/>
  <c r="DM18" i="12" s="1"/>
  <c r="DF18" i="12"/>
  <c r="DE18" i="12"/>
  <c r="CW18" i="12"/>
  <c r="CY18" i="12" s="1"/>
  <c r="DA18" i="12" s="1"/>
  <c r="CT18" i="12"/>
  <c r="CS18" i="12"/>
  <c r="CK18" i="12"/>
  <c r="CM18" i="12" s="1"/>
  <c r="CO18" i="12" s="1"/>
  <c r="CG18" i="12"/>
  <c r="BY18" i="12"/>
  <c r="BW18" i="12"/>
  <c r="BP18" i="12"/>
  <c r="BN18" i="12"/>
  <c r="BK18" i="12"/>
  <c r="AY18" i="12"/>
  <c r="BA18" i="12" s="1"/>
  <c r="BC18" i="12" s="1"/>
  <c r="BO18" i="12" s="1"/>
  <c r="AU18" i="12"/>
  <c r="AT18" i="12"/>
  <c r="Y18" i="12"/>
  <c r="O18" i="12"/>
  <c r="Q18" i="12" s="1"/>
  <c r="AB18" i="12" s="1"/>
  <c r="H18" i="12"/>
  <c r="J18" i="12" s="1"/>
  <c r="FB17" i="12"/>
  <c r="FA17" i="12"/>
  <c r="ES17" i="12"/>
  <c r="EU17" i="12" s="1"/>
  <c r="EW17" i="12" s="1"/>
  <c r="EP17" i="12"/>
  <c r="EO17" i="12"/>
  <c r="EG17" i="12"/>
  <c r="EI17" i="12" s="1"/>
  <c r="EK17" i="12" s="1"/>
  <c r="ED17" i="12"/>
  <c r="EC17" i="12"/>
  <c r="DU17" i="12"/>
  <c r="DW17" i="12" s="1"/>
  <c r="DY17" i="12" s="1"/>
  <c r="DR17" i="12"/>
  <c r="DQ17" i="12"/>
  <c r="DK17" i="12"/>
  <c r="DM17" i="12" s="1"/>
  <c r="DI17" i="12"/>
  <c r="DF17" i="12"/>
  <c r="DE17" i="12"/>
  <c r="CW17" i="12"/>
  <c r="CY17" i="12" s="1"/>
  <c r="DA17" i="12" s="1"/>
  <c r="CT17" i="12"/>
  <c r="CS17" i="12"/>
  <c r="CK17" i="12"/>
  <c r="CM17" i="12" s="1"/>
  <c r="CO17" i="12" s="1"/>
  <c r="CG17" i="12"/>
  <c r="BY17" i="12"/>
  <c r="BW17" i="12"/>
  <c r="BP17" i="12"/>
  <c r="BN17" i="12"/>
  <c r="BK17" i="12"/>
  <c r="AY17" i="12"/>
  <c r="BA17" i="12" s="1"/>
  <c r="BC17" i="12" s="1"/>
  <c r="BU17" i="12" s="1"/>
  <c r="AU17" i="12"/>
  <c r="AT17" i="12"/>
  <c r="Y17" i="12"/>
  <c r="O17" i="12"/>
  <c r="Q17" i="12" s="1"/>
  <c r="AB17" i="12" s="1"/>
  <c r="H17" i="12"/>
  <c r="J17" i="12" s="1"/>
  <c r="FB16" i="12"/>
  <c r="FA16" i="12"/>
  <c r="ES16" i="12"/>
  <c r="EU16" i="12" s="1"/>
  <c r="EW16" i="12" s="1"/>
  <c r="EP16" i="12"/>
  <c r="EO16" i="12"/>
  <c r="EG16" i="12"/>
  <c r="EI16" i="12" s="1"/>
  <c r="EK16" i="12" s="1"/>
  <c r="ED16" i="12"/>
  <c r="EC16" i="12"/>
  <c r="DU16" i="12"/>
  <c r="DW16" i="12" s="1"/>
  <c r="DY16" i="12" s="1"/>
  <c r="DR16" i="12"/>
  <c r="DQ16" i="12"/>
  <c r="DI16" i="12"/>
  <c r="DK16" i="12" s="1"/>
  <c r="DM16" i="12" s="1"/>
  <c r="DF16" i="12"/>
  <c r="DE16" i="12"/>
  <c r="CW16" i="12"/>
  <c r="CY16" i="12" s="1"/>
  <c r="DA16" i="12" s="1"/>
  <c r="CT16" i="12"/>
  <c r="CS16" i="12"/>
  <c r="CK16" i="12"/>
  <c r="CM16" i="12" s="1"/>
  <c r="CO16" i="12" s="1"/>
  <c r="CG16" i="12"/>
  <c r="BY16" i="12"/>
  <c r="BW16" i="12"/>
  <c r="BP16" i="12"/>
  <c r="BN16" i="12"/>
  <c r="BK16" i="12"/>
  <c r="AY16" i="12"/>
  <c r="BA16" i="12" s="1"/>
  <c r="BC16" i="12" s="1"/>
  <c r="BS16" i="12" s="1"/>
  <c r="AU16" i="12"/>
  <c r="AT16" i="12"/>
  <c r="Y16" i="12"/>
  <c r="O16" i="12"/>
  <c r="Q16" i="12" s="1"/>
  <c r="AK16" i="12" s="1"/>
  <c r="H16" i="12"/>
  <c r="J16" i="12" s="1"/>
  <c r="FB15" i="12"/>
  <c r="FA15" i="12"/>
  <c r="ES15" i="12"/>
  <c r="EU15" i="12" s="1"/>
  <c r="EW15" i="12" s="1"/>
  <c r="EP15" i="12"/>
  <c r="EO15" i="12"/>
  <c r="EG15" i="12"/>
  <c r="EI15" i="12" s="1"/>
  <c r="EK15" i="12" s="1"/>
  <c r="ED15" i="12"/>
  <c r="EC15" i="12"/>
  <c r="DU15" i="12"/>
  <c r="DW15" i="12" s="1"/>
  <c r="DY15" i="12" s="1"/>
  <c r="DR15" i="12"/>
  <c r="DQ15" i="12"/>
  <c r="DI15" i="12"/>
  <c r="DK15" i="12" s="1"/>
  <c r="DM15" i="12" s="1"/>
  <c r="DF15" i="12"/>
  <c r="DE15" i="12"/>
  <c r="CW15" i="12"/>
  <c r="CY15" i="12" s="1"/>
  <c r="DA15" i="12" s="1"/>
  <c r="CT15" i="12"/>
  <c r="CS15" i="12"/>
  <c r="CK15" i="12"/>
  <c r="CM15" i="12" s="1"/>
  <c r="CO15" i="12" s="1"/>
  <c r="CG15" i="12"/>
  <c r="BY15" i="12"/>
  <c r="BW15" i="12"/>
  <c r="BP15" i="12"/>
  <c r="BN15" i="12"/>
  <c r="BK15" i="12"/>
  <c r="AY15" i="12"/>
  <c r="BA15" i="12" s="1"/>
  <c r="BC15" i="12" s="1"/>
  <c r="BS15" i="12" s="1"/>
  <c r="AU15" i="12"/>
  <c r="AT15" i="12"/>
  <c r="Y15" i="12"/>
  <c r="O15" i="12"/>
  <c r="Q15" i="12" s="1"/>
  <c r="AB15" i="12" s="1"/>
  <c r="H15" i="12"/>
  <c r="J15" i="12" s="1"/>
  <c r="FB14" i="12"/>
  <c r="FA14" i="12"/>
  <c r="ES14" i="12"/>
  <c r="EU14" i="12" s="1"/>
  <c r="EW14" i="12" s="1"/>
  <c r="EP14" i="12"/>
  <c r="EO14" i="12"/>
  <c r="EG14" i="12"/>
  <c r="EI14" i="12" s="1"/>
  <c r="EK14" i="12" s="1"/>
  <c r="ED14" i="12"/>
  <c r="EC14" i="12"/>
  <c r="DU14" i="12"/>
  <c r="DW14" i="12" s="1"/>
  <c r="DY14" i="12" s="1"/>
  <c r="DR14" i="12"/>
  <c r="DQ14" i="12"/>
  <c r="DI14" i="12"/>
  <c r="DK14" i="12" s="1"/>
  <c r="DM14" i="12" s="1"/>
  <c r="DF14" i="12"/>
  <c r="DE14" i="12"/>
  <c r="CW14" i="12"/>
  <c r="CY14" i="12" s="1"/>
  <c r="DA14" i="12" s="1"/>
  <c r="CT14" i="12"/>
  <c r="CS14" i="12"/>
  <c r="CK14" i="12"/>
  <c r="CM14" i="12" s="1"/>
  <c r="CO14" i="12" s="1"/>
  <c r="CG14" i="12"/>
  <c r="BY14" i="12"/>
  <c r="BW14" i="12"/>
  <c r="BP14" i="12"/>
  <c r="BN14" i="12"/>
  <c r="BK14" i="12"/>
  <c r="AY14" i="12"/>
  <c r="BA14" i="12" s="1"/>
  <c r="BC14" i="12" s="1"/>
  <c r="BZ14" i="12" s="1"/>
  <c r="AU14" i="12"/>
  <c r="AT14" i="12"/>
  <c r="Y14" i="12"/>
  <c r="O14" i="12"/>
  <c r="Q14" i="12" s="1"/>
  <c r="AK14" i="12" s="1"/>
  <c r="H14" i="12"/>
  <c r="J14" i="12" s="1"/>
  <c r="FB13" i="12"/>
  <c r="FA13" i="12"/>
  <c r="ES13" i="12"/>
  <c r="EU13" i="12" s="1"/>
  <c r="EW13" i="12" s="1"/>
  <c r="EP13" i="12"/>
  <c r="EO13" i="12"/>
  <c r="EG13" i="12"/>
  <c r="EI13" i="12" s="1"/>
  <c r="EK13" i="12" s="1"/>
  <c r="ED13" i="12"/>
  <c r="EC13" i="12"/>
  <c r="DU13" i="12"/>
  <c r="DW13" i="12" s="1"/>
  <c r="DY13" i="12" s="1"/>
  <c r="DR13" i="12"/>
  <c r="DQ13" i="12"/>
  <c r="DI13" i="12"/>
  <c r="DK13" i="12" s="1"/>
  <c r="DM13" i="12" s="1"/>
  <c r="DF13" i="12"/>
  <c r="DE13" i="12"/>
  <c r="CW13" i="12"/>
  <c r="CY13" i="12" s="1"/>
  <c r="DA13" i="12" s="1"/>
  <c r="CT13" i="12"/>
  <c r="CS13" i="12"/>
  <c r="CK13" i="12"/>
  <c r="CM13" i="12" s="1"/>
  <c r="CO13" i="12" s="1"/>
  <c r="CG13" i="12"/>
  <c r="BY13" i="12"/>
  <c r="BW13" i="12"/>
  <c r="BP13" i="12"/>
  <c r="BN13" i="12"/>
  <c r="BK13" i="12"/>
  <c r="AY13" i="12"/>
  <c r="BA13" i="12" s="1"/>
  <c r="BC13" i="12" s="1"/>
  <c r="AU13" i="12"/>
  <c r="AT13" i="12"/>
  <c r="AK13" i="12"/>
  <c r="Y13" i="12"/>
  <c r="O13" i="12"/>
  <c r="Q13" i="12" s="1"/>
  <c r="AG13" i="12" s="1"/>
  <c r="H13" i="12"/>
  <c r="J13" i="12" s="1"/>
  <c r="FB12" i="12"/>
  <c r="FA12" i="12"/>
  <c r="ES12" i="12"/>
  <c r="EU12" i="12" s="1"/>
  <c r="EW12" i="12" s="1"/>
  <c r="EP12" i="12"/>
  <c r="EO12" i="12"/>
  <c r="EG12" i="12"/>
  <c r="EI12" i="12" s="1"/>
  <c r="EK12" i="12" s="1"/>
  <c r="ED12" i="12"/>
  <c r="EC12" i="12"/>
  <c r="DU12" i="12"/>
  <c r="DW12" i="12" s="1"/>
  <c r="DY12" i="12" s="1"/>
  <c r="DR12" i="12"/>
  <c r="DQ12" i="12"/>
  <c r="DI12" i="12"/>
  <c r="DK12" i="12" s="1"/>
  <c r="DM12" i="12" s="1"/>
  <c r="DF12" i="12"/>
  <c r="DE12" i="12"/>
  <c r="CW12" i="12"/>
  <c r="CY12" i="12" s="1"/>
  <c r="DA12" i="12" s="1"/>
  <c r="CT12" i="12"/>
  <c r="CS12" i="12"/>
  <c r="CK12" i="12"/>
  <c r="CM12" i="12" s="1"/>
  <c r="CO12" i="12" s="1"/>
  <c r="CG12" i="12"/>
  <c r="BY12" i="12"/>
  <c r="BW12" i="12"/>
  <c r="BP12" i="12"/>
  <c r="BN12" i="12"/>
  <c r="BK12" i="12"/>
  <c r="AY12" i="12"/>
  <c r="BA12" i="12" s="1"/>
  <c r="BC12" i="12" s="1"/>
  <c r="AU12" i="12"/>
  <c r="AT12" i="12"/>
  <c r="Y12" i="12"/>
  <c r="O12" i="12"/>
  <c r="Q12" i="12" s="1"/>
  <c r="H12" i="12"/>
  <c r="J12" i="12" s="1"/>
  <c r="FB11" i="12"/>
  <c r="FA11" i="12"/>
  <c r="ES11" i="12"/>
  <c r="EU11" i="12" s="1"/>
  <c r="EW11" i="12" s="1"/>
  <c r="EP11" i="12"/>
  <c r="EO11" i="12"/>
  <c r="EG11" i="12"/>
  <c r="EI11" i="12" s="1"/>
  <c r="EK11" i="12" s="1"/>
  <c r="ED11" i="12"/>
  <c r="EC11" i="12"/>
  <c r="DU11" i="12"/>
  <c r="DW11" i="12" s="1"/>
  <c r="DY11" i="12" s="1"/>
  <c r="DR11" i="12"/>
  <c r="DQ11" i="12"/>
  <c r="DI11" i="12"/>
  <c r="DK11" i="12" s="1"/>
  <c r="DM11" i="12" s="1"/>
  <c r="DF11" i="12"/>
  <c r="DE11" i="12"/>
  <c r="CW11" i="12"/>
  <c r="CY11" i="12" s="1"/>
  <c r="DA11" i="12" s="1"/>
  <c r="CT11" i="12"/>
  <c r="CS11" i="12"/>
  <c r="CK11" i="12"/>
  <c r="CM11" i="12" s="1"/>
  <c r="CO11" i="12" s="1"/>
  <c r="CG11" i="12"/>
  <c r="BY11" i="12"/>
  <c r="BW11" i="12"/>
  <c r="BP11" i="12"/>
  <c r="BN11" i="12"/>
  <c r="BK11" i="12"/>
  <c r="AY11" i="12"/>
  <c r="BA11" i="12" s="1"/>
  <c r="BC11" i="12" s="1"/>
  <c r="AT11" i="12"/>
  <c r="AK11" i="12"/>
  <c r="Y11" i="12"/>
  <c r="O11" i="12"/>
  <c r="Q11" i="12" s="1"/>
  <c r="AB11" i="12" s="1"/>
  <c r="H11" i="12"/>
  <c r="J11" i="12" s="1"/>
  <c r="FB10" i="12"/>
  <c r="FA10" i="12"/>
  <c r="ES10" i="12"/>
  <c r="EU10" i="12" s="1"/>
  <c r="EW10" i="12" s="1"/>
  <c r="EP10" i="12"/>
  <c r="EO10" i="12"/>
  <c r="EG10" i="12"/>
  <c r="EI10" i="12" s="1"/>
  <c r="EK10" i="12" s="1"/>
  <c r="ED10" i="12"/>
  <c r="EC10" i="12"/>
  <c r="DU10" i="12"/>
  <c r="DW10" i="12" s="1"/>
  <c r="DY10" i="12" s="1"/>
  <c r="DR10" i="12"/>
  <c r="DQ10" i="12"/>
  <c r="DI10" i="12"/>
  <c r="DK10" i="12" s="1"/>
  <c r="DM10" i="12" s="1"/>
  <c r="DF10" i="12"/>
  <c r="DE10" i="12"/>
  <c r="CW10" i="12"/>
  <c r="CY10" i="12" s="1"/>
  <c r="DA10" i="12" s="1"/>
  <c r="CT10" i="12"/>
  <c r="CS10" i="12"/>
  <c r="CK10" i="12"/>
  <c r="CM10" i="12" s="1"/>
  <c r="CO10" i="12" s="1"/>
  <c r="CG10" i="12"/>
  <c r="BZ10" i="12"/>
  <c r="BY10" i="12"/>
  <c r="BW10" i="12"/>
  <c r="BP10" i="12"/>
  <c r="BN10" i="12"/>
  <c r="BK10" i="12"/>
  <c r="AY10" i="12"/>
  <c r="BA10" i="12" s="1"/>
  <c r="BC10" i="12" s="1"/>
  <c r="AT10" i="12"/>
  <c r="Y10" i="12"/>
  <c r="O10" i="12"/>
  <c r="Q10" i="12" s="1"/>
  <c r="AK10" i="12" s="1"/>
  <c r="H10" i="12"/>
  <c r="J10" i="12" s="1"/>
  <c r="FB9" i="12"/>
  <c r="FA9" i="12"/>
  <c r="ES9" i="12"/>
  <c r="EU9" i="12" s="1"/>
  <c r="EW9" i="12" s="1"/>
  <c r="EP9" i="12"/>
  <c r="EO9" i="12"/>
  <c r="EG9" i="12"/>
  <c r="EI9" i="12" s="1"/>
  <c r="EK9" i="12" s="1"/>
  <c r="ED9" i="12"/>
  <c r="EC9" i="12"/>
  <c r="DU9" i="12"/>
  <c r="DW9" i="12" s="1"/>
  <c r="DY9" i="12" s="1"/>
  <c r="DR9" i="12"/>
  <c r="DQ9" i="12"/>
  <c r="DI9" i="12"/>
  <c r="DK9" i="12" s="1"/>
  <c r="DM9" i="12" s="1"/>
  <c r="DF9" i="12"/>
  <c r="DE9" i="12"/>
  <c r="CW9" i="12"/>
  <c r="CY9" i="12" s="1"/>
  <c r="DA9" i="12" s="1"/>
  <c r="CT9" i="12"/>
  <c r="CS9" i="12"/>
  <c r="CK9" i="12"/>
  <c r="CM9" i="12" s="1"/>
  <c r="CO9" i="12" s="1"/>
  <c r="CG9" i="12"/>
  <c r="BY9" i="12"/>
  <c r="BW9" i="12"/>
  <c r="BP9" i="12"/>
  <c r="BN9" i="12"/>
  <c r="BK9" i="12"/>
  <c r="AY9" i="12"/>
  <c r="BA9" i="12" s="1"/>
  <c r="BC9" i="12" s="1"/>
  <c r="CB9" i="12" s="1"/>
  <c r="AT9" i="12"/>
  <c r="AK9" i="12"/>
  <c r="AB9" i="12"/>
  <c r="Y9" i="12"/>
  <c r="O9" i="12"/>
  <c r="Q9" i="12" s="1"/>
  <c r="AQ9" i="12" s="1"/>
  <c r="H9" i="12"/>
  <c r="J9" i="12" s="1"/>
  <c r="FB8" i="12"/>
  <c r="FA8" i="12"/>
  <c r="ES8" i="12"/>
  <c r="EU8" i="12" s="1"/>
  <c r="EW8" i="12" s="1"/>
  <c r="EP8" i="12"/>
  <c r="EO8" i="12"/>
  <c r="EG8" i="12"/>
  <c r="EI8" i="12" s="1"/>
  <c r="EK8" i="12" s="1"/>
  <c r="ED8" i="12"/>
  <c r="EC8" i="12"/>
  <c r="DU8" i="12"/>
  <c r="DW8" i="12" s="1"/>
  <c r="DY8" i="12" s="1"/>
  <c r="DR8" i="12"/>
  <c r="DQ8" i="12"/>
  <c r="DI8" i="12"/>
  <c r="DK8" i="12" s="1"/>
  <c r="DM8" i="12" s="1"/>
  <c r="DF8" i="12"/>
  <c r="DE8" i="12"/>
  <c r="CW8" i="12"/>
  <c r="CY8" i="12" s="1"/>
  <c r="DA8" i="12" s="1"/>
  <c r="CT8" i="12"/>
  <c r="CS8" i="12"/>
  <c r="CK8" i="12"/>
  <c r="CM8" i="12" s="1"/>
  <c r="CO8" i="12" s="1"/>
  <c r="CG8" i="12"/>
  <c r="BY8" i="12"/>
  <c r="BW8" i="12"/>
  <c r="BP8" i="12"/>
  <c r="BN8" i="12"/>
  <c r="BK8" i="12"/>
  <c r="AY8" i="12"/>
  <c r="BA8" i="12" s="1"/>
  <c r="BC8" i="12" s="1"/>
  <c r="BO8" i="12" s="1"/>
  <c r="AU8" i="12"/>
  <c r="AT8" i="12"/>
  <c r="AK8" i="12"/>
  <c r="Y8" i="12"/>
  <c r="O8" i="12"/>
  <c r="Q8" i="12" s="1"/>
  <c r="AL8" i="12" s="1"/>
  <c r="H8" i="12"/>
  <c r="J8" i="12" s="1"/>
  <c r="FB7" i="12"/>
  <c r="FA7" i="12"/>
  <c r="ES7" i="12"/>
  <c r="EU7" i="12" s="1"/>
  <c r="EW7" i="12" s="1"/>
  <c r="EP7" i="12"/>
  <c r="EO7" i="12"/>
  <c r="EG7" i="12"/>
  <c r="EI7" i="12" s="1"/>
  <c r="EK7" i="12" s="1"/>
  <c r="ED7" i="12"/>
  <c r="EC7" i="12"/>
  <c r="DU7" i="12"/>
  <c r="DW7" i="12" s="1"/>
  <c r="DY7" i="12" s="1"/>
  <c r="DR7" i="12"/>
  <c r="DQ7" i="12"/>
  <c r="DI7" i="12"/>
  <c r="DK7" i="12" s="1"/>
  <c r="DM7" i="12" s="1"/>
  <c r="DF7" i="12"/>
  <c r="DE7" i="12"/>
  <c r="CW7" i="12"/>
  <c r="CY7" i="12" s="1"/>
  <c r="DA7" i="12" s="1"/>
  <c r="CT7" i="12"/>
  <c r="CS7" i="12"/>
  <c r="CK7" i="12"/>
  <c r="CM7" i="12" s="1"/>
  <c r="CO7" i="12" s="1"/>
  <c r="CG7" i="12"/>
  <c r="BY7" i="12"/>
  <c r="BW7" i="12"/>
  <c r="BP7" i="12"/>
  <c r="BN7" i="12"/>
  <c r="BK7" i="12"/>
  <c r="AY7" i="12"/>
  <c r="BA7" i="12" s="1"/>
  <c r="BC7" i="12" s="1"/>
  <c r="BZ7" i="12" s="1"/>
  <c r="AU7" i="12"/>
  <c r="AT7" i="12"/>
  <c r="Y7" i="12"/>
  <c r="O7" i="12"/>
  <c r="Q7" i="12" s="1"/>
  <c r="AK7" i="12" s="1"/>
  <c r="H7" i="12"/>
  <c r="J7" i="12" s="1"/>
  <c r="FB6" i="12"/>
  <c r="FA6" i="12"/>
  <c r="ES6" i="12"/>
  <c r="EU6" i="12" s="1"/>
  <c r="EW6" i="12" s="1"/>
  <c r="EP6" i="12"/>
  <c r="EO6" i="12"/>
  <c r="EG6" i="12"/>
  <c r="EI6" i="12" s="1"/>
  <c r="EK6" i="12" s="1"/>
  <c r="ED6" i="12"/>
  <c r="EC6" i="12"/>
  <c r="DU6" i="12"/>
  <c r="DW6" i="12" s="1"/>
  <c r="DY6" i="12" s="1"/>
  <c r="DR6" i="12"/>
  <c r="DQ6" i="12"/>
  <c r="DI6" i="12"/>
  <c r="DK6" i="12" s="1"/>
  <c r="DM6" i="12" s="1"/>
  <c r="DF6" i="12"/>
  <c r="DE6" i="12"/>
  <c r="CW6" i="12"/>
  <c r="CY6" i="12" s="1"/>
  <c r="DA6" i="12" s="1"/>
  <c r="CT6" i="12"/>
  <c r="CS6" i="12"/>
  <c r="CK6" i="12"/>
  <c r="CM6" i="12" s="1"/>
  <c r="CO6" i="12" s="1"/>
  <c r="CG6" i="12"/>
  <c r="BY6" i="12"/>
  <c r="BW6" i="12"/>
  <c r="BP6" i="12"/>
  <c r="BN6" i="12"/>
  <c r="BK6" i="12"/>
  <c r="AY6" i="12"/>
  <c r="BA6" i="12" s="1"/>
  <c r="BC6" i="12" s="1"/>
  <c r="CC6" i="12" s="1"/>
  <c r="AU6" i="12"/>
  <c r="AT6" i="12"/>
  <c r="Y6" i="12"/>
  <c r="O6" i="12"/>
  <c r="Q6" i="12" s="1"/>
  <c r="AB6" i="12" s="1"/>
  <c r="H6" i="12"/>
  <c r="J6" i="12" s="1"/>
  <c r="FB5" i="12"/>
  <c r="FA5" i="12"/>
  <c r="ES5" i="12"/>
  <c r="EU5" i="12" s="1"/>
  <c r="EW5" i="12" s="1"/>
  <c r="EP5" i="12"/>
  <c r="EO5" i="12"/>
  <c r="EG5" i="12"/>
  <c r="EI5" i="12" s="1"/>
  <c r="EK5" i="12" s="1"/>
  <c r="ED5" i="12"/>
  <c r="EC5" i="12"/>
  <c r="DU5" i="12"/>
  <c r="DW5" i="12" s="1"/>
  <c r="DY5" i="12" s="1"/>
  <c r="DR5" i="12"/>
  <c r="DQ5" i="12"/>
  <c r="DI5" i="12"/>
  <c r="DK5" i="12" s="1"/>
  <c r="DM5" i="12" s="1"/>
  <c r="DF5" i="12"/>
  <c r="DE5" i="12"/>
  <c r="CW5" i="12"/>
  <c r="CY5" i="12" s="1"/>
  <c r="DA5" i="12" s="1"/>
  <c r="CT5" i="12"/>
  <c r="CS5" i="12"/>
  <c r="CK5" i="12"/>
  <c r="CM5" i="12" s="1"/>
  <c r="CO5" i="12" s="1"/>
  <c r="CG5" i="12"/>
  <c r="BY5" i="12"/>
  <c r="BW5" i="12"/>
  <c r="BP5" i="12"/>
  <c r="BN5" i="12"/>
  <c r="BK5" i="12"/>
  <c r="AY5" i="12"/>
  <c r="BA5" i="12" s="1"/>
  <c r="BC5" i="12" s="1"/>
  <c r="BX5" i="12" s="1"/>
  <c r="AU5" i="12"/>
  <c r="AT5" i="12"/>
  <c r="Y5" i="12"/>
  <c r="O5" i="12"/>
  <c r="Q5" i="12" s="1"/>
  <c r="AB5" i="12" s="1"/>
  <c r="H5" i="12"/>
  <c r="J5" i="12" s="1"/>
  <c r="FB4" i="12"/>
  <c r="EU4" i="12"/>
  <c r="EW4" i="12" s="1"/>
  <c r="EP4" i="12"/>
  <c r="EI4" i="12"/>
  <c r="EK4" i="12" s="1"/>
  <c r="ED4" i="12"/>
  <c r="DW4" i="12"/>
  <c r="DY4" i="12" s="1"/>
  <c r="DR4" i="12"/>
  <c r="DK4" i="12"/>
  <c r="DM4" i="12" s="1"/>
  <c r="DF4" i="12"/>
  <c r="CY4" i="12"/>
  <c r="DA4" i="12" s="1"/>
  <c r="CT4" i="12"/>
  <c r="CM4" i="12"/>
  <c r="CO4" i="12" s="1"/>
  <c r="CG4" i="12"/>
  <c r="CF4" i="12"/>
  <c r="BY4" i="12"/>
  <c r="BW4" i="12"/>
  <c r="BP4" i="12"/>
  <c r="BN4" i="12"/>
  <c r="BK4" i="12"/>
  <c r="BA4" i="12"/>
  <c r="BC4" i="12" s="1"/>
  <c r="AU4" i="12"/>
  <c r="AT4" i="12"/>
  <c r="Y4" i="12"/>
  <c r="O4" i="12"/>
  <c r="Q4" i="12" s="1"/>
  <c r="H4" i="12"/>
  <c r="J4" i="12" s="1"/>
  <c r="FB34" i="9"/>
  <c r="FA34" i="9"/>
  <c r="ES34" i="9"/>
  <c r="EU34" i="9" s="1"/>
  <c r="EW34" i="9" s="1"/>
  <c r="EP34" i="9"/>
  <c r="EO34" i="9"/>
  <c r="EG34" i="9"/>
  <c r="EI34" i="9" s="1"/>
  <c r="EK34" i="9" s="1"/>
  <c r="ED34" i="9"/>
  <c r="EC34" i="9"/>
  <c r="DU34" i="9"/>
  <c r="DW34" i="9" s="1"/>
  <c r="DY34" i="9" s="1"/>
  <c r="DR34" i="9"/>
  <c r="DQ34" i="9"/>
  <c r="DI34" i="9"/>
  <c r="DK34" i="9" s="1"/>
  <c r="DM34" i="9" s="1"/>
  <c r="DF34" i="9"/>
  <c r="DE34" i="9"/>
  <c r="CW34" i="9"/>
  <c r="CY34" i="9" s="1"/>
  <c r="DA34" i="9" s="1"/>
  <c r="CT34" i="9"/>
  <c r="CS34" i="9"/>
  <c r="CK34" i="9"/>
  <c r="CM34" i="9" s="1"/>
  <c r="CO34" i="9" s="1"/>
  <c r="CG34" i="9"/>
  <c r="BY34" i="9"/>
  <c r="BW34" i="9"/>
  <c r="BP34" i="9"/>
  <c r="BN34" i="9"/>
  <c r="BK34" i="9"/>
  <c r="AY34" i="9"/>
  <c r="BA34" i="9" s="1"/>
  <c r="BC34" i="9" s="1"/>
  <c r="AU34" i="9"/>
  <c r="AK34" i="9"/>
  <c r="Y34" i="9"/>
  <c r="O34" i="9"/>
  <c r="Q34" i="9" s="1"/>
  <c r="H34" i="9"/>
  <c r="J34" i="9" s="1"/>
  <c r="FB33" i="9"/>
  <c r="FA33" i="9"/>
  <c r="ES33" i="9"/>
  <c r="EU33" i="9" s="1"/>
  <c r="EW33" i="9" s="1"/>
  <c r="EP33" i="9"/>
  <c r="EO33" i="9"/>
  <c r="EI33" i="9"/>
  <c r="EK33" i="9" s="1"/>
  <c r="EG33" i="9"/>
  <c r="ED33" i="9"/>
  <c r="EC33" i="9"/>
  <c r="DU33" i="9"/>
  <c r="DW33" i="9" s="1"/>
  <c r="DY33" i="9" s="1"/>
  <c r="DR33" i="9"/>
  <c r="DQ33" i="9"/>
  <c r="DI33" i="9"/>
  <c r="DK33" i="9" s="1"/>
  <c r="DM33" i="9" s="1"/>
  <c r="DF33" i="9"/>
  <c r="DE33" i="9"/>
  <c r="CW33" i="9"/>
  <c r="CY33" i="9" s="1"/>
  <c r="DA33" i="9" s="1"/>
  <c r="CT33" i="9"/>
  <c r="CS33" i="9"/>
  <c r="CK33" i="9"/>
  <c r="CM33" i="9" s="1"/>
  <c r="CO33" i="9" s="1"/>
  <c r="CG33" i="9"/>
  <c r="BY33" i="9"/>
  <c r="BW33" i="9"/>
  <c r="BP33" i="9"/>
  <c r="BN33" i="9"/>
  <c r="BK33" i="9"/>
  <c r="AY33" i="9"/>
  <c r="BA33" i="9" s="1"/>
  <c r="BC33" i="9" s="1"/>
  <c r="BZ33" i="9" s="1"/>
  <c r="AU33" i="9"/>
  <c r="Y33" i="9"/>
  <c r="O33" i="9"/>
  <c r="Q33" i="9" s="1"/>
  <c r="AK33" i="9" s="1"/>
  <c r="H33" i="9"/>
  <c r="J33" i="9" s="1"/>
  <c r="FB32" i="9"/>
  <c r="FA32" i="9"/>
  <c r="ES32" i="9"/>
  <c r="EU32" i="9" s="1"/>
  <c r="EW32" i="9" s="1"/>
  <c r="EP32" i="9"/>
  <c r="EO32" i="9"/>
  <c r="EG32" i="9"/>
  <c r="EI32" i="9" s="1"/>
  <c r="EK32" i="9" s="1"/>
  <c r="ED32" i="9"/>
  <c r="EC32" i="9"/>
  <c r="DU32" i="9"/>
  <c r="DW32" i="9" s="1"/>
  <c r="DY32" i="9" s="1"/>
  <c r="DR32" i="9"/>
  <c r="DQ32" i="9"/>
  <c r="DI32" i="9"/>
  <c r="DK32" i="9" s="1"/>
  <c r="DM32" i="9" s="1"/>
  <c r="DF32" i="9"/>
  <c r="DE32" i="9"/>
  <c r="CW32" i="9"/>
  <c r="CY32" i="9" s="1"/>
  <c r="DA32" i="9" s="1"/>
  <c r="CT32" i="9"/>
  <c r="CS32" i="9"/>
  <c r="CK32" i="9"/>
  <c r="CM32" i="9" s="1"/>
  <c r="CO32" i="9" s="1"/>
  <c r="CG32" i="9"/>
  <c r="BY32" i="9"/>
  <c r="BW32" i="9"/>
  <c r="BP32" i="9"/>
  <c r="BN32" i="9"/>
  <c r="BK32" i="9"/>
  <c r="AY32" i="9"/>
  <c r="BA32" i="9" s="1"/>
  <c r="BC32" i="9" s="1"/>
  <c r="AU32" i="9"/>
  <c r="Y32" i="9"/>
  <c r="O32" i="9"/>
  <c r="Q32" i="9" s="1"/>
  <c r="AK32" i="9" s="1"/>
  <c r="H32" i="9"/>
  <c r="J32" i="9" s="1"/>
  <c r="FB31" i="9"/>
  <c r="FA31" i="9"/>
  <c r="ES31" i="9"/>
  <c r="EU31" i="9" s="1"/>
  <c r="EW31" i="9" s="1"/>
  <c r="EP31" i="9"/>
  <c r="EO31" i="9"/>
  <c r="EG31" i="9"/>
  <c r="EI31" i="9" s="1"/>
  <c r="EK31" i="9" s="1"/>
  <c r="ED31" i="9"/>
  <c r="EC31" i="9"/>
  <c r="DU31" i="9"/>
  <c r="DW31" i="9" s="1"/>
  <c r="DY31" i="9" s="1"/>
  <c r="DR31" i="9"/>
  <c r="DQ31" i="9"/>
  <c r="DI31" i="9"/>
  <c r="DK31" i="9" s="1"/>
  <c r="DM31" i="9" s="1"/>
  <c r="DF31" i="9"/>
  <c r="DE31" i="9"/>
  <c r="CW31" i="9"/>
  <c r="CY31" i="9" s="1"/>
  <c r="DA31" i="9" s="1"/>
  <c r="CT31" i="9"/>
  <c r="CS31" i="9"/>
  <c r="CK31" i="9"/>
  <c r="CM31" i="9" s="1"/>
  <c r="CO31" i="9" s="1"/>
  <c r="CG31" i="9"/>
  <c r="BY31" i="9"/>
  <c r="BW31" i="9"/>
  <c r="BP31" i="9"/>
  <c r="BN31" i="9"/>
  <c r="BK31" i="9"/>
  <c r="AY31" i="9"/>
  <c r="BA31" i="9" s="1"/>
  <c r="BC31" i="9" s="1"/>
  <c r="AU31" i="9"/>
  <c r="AK31" i="9"/>
  <c r="Y31" i="9"/>
  <c r="O31" i="9"/>
  <c r="Q31" i="9" s="1"/>
  <c r="H31" i="9"/>
  <c r="J31" i="9" s="1"/>
  <c r="FB30" i="9"/>
  <c r="FA30" i="9"/>
  <c r="ES30" i="9"/>
  <c r="EU30" i="9" s="1"/>
  <c r="EW30" i="9" s="1"/>
  <c r="EP30" i="9"/>
  <c r="EO30" i="9"/>
  <c r="EG30" i="9"/>
  <c r="EI30" i="9" s="1"/>
  <c r="EK30" i="9" s="1"/>
  <c r="ED30" i="9"/>
  <c r="EC30" i="9"/>
  <c r="DU30" i="9"/>
  <c r="DW30" i="9" s="1"/>
  <c r="DY30" i="9" s="1"/>
  <c r="DR30" i="9"/>
  <c r="DQ30" i="9"/>
  <c r="DI30" i="9"/>
  <c r="DK30" i="9" s="1"/>
  <c r="DM30" i="9" s="1"/>
  <c r="DF30" i="9"/>
  <c r="DE30" i="9"/>
  <c r="CW30" i="9"/>
  <c r="CY30" i="9" s="1"/>
  <c r="DA30" i="9" s="1"/>
  <c r="CT30" i="9"/>
  <c r="CS30" i="9"/>
  <c r="CK30" i="9"/>
  <c r="CM30" i="9" s="1"/>
  <c r="CO30" i="9" s="1"/>
  <c r="CG30" i="9"/>
  <c r="BY30" i="9"/>
  <c r="BW30" i="9"/>
  <c r="BP30" i="9"/>
  <c r="BN30" i="9"/>
  <c r="BK30" i="9"/>
  <c r="AY30" i="9"/>
  <c r="BA30" i="9" s="1"/>
  <c r="BC30" i="9" s="1"/>
  <c r="AU30" i="9"/>
  <c r="Y30" i="9"/>
  <c r="O30" i="9"/>
  <c r="Q30" i="9" s="1"/>
  <c r="AK30" i="9" s="1"/>
  <c r="H30" i="9"/>
  <c r="J30" i="9" s="1"/>
  <c r="FB29" i="9"/>
  <c r="FA29" i="9"/>
  <c r="ES29" i="9"/>
  <c r="EU29" i="9" s="1"/>
  <c r="EW29" i="9" s="1"/>
  <c r="EP29" i="9"/>
  <c r="EO29" i="9"/>
  <c r="EG29" i="9"/>
  <c r="EI29" i="9" s="1"/>
  <c r="EK29" i="9" s="1"/>
  <c r="ED29" i="9"/>
  <c r="EC29" i="9"/>
  <c r="DU29" i="9"/>
  <c r="DW29" i="9" s="1"/>
  <c r="DY29" i="9" s="1"/>
  <c r="DR29" i="9"/>
  <c r="DQ29" i="9"/>
  <c r="DI29" i="9"/>
  <c r="DK29" i="9" s="1"/>
  <c r="DM29" i="9" s="1"/>
  <c r="DF29" i="9"/>
  <c r="DE29" i="9"/>
  <c r="CW29" i="9"/>
  <c r="CY29" i="9" s="1"/>
  <c r="DA29" i="9" s="1"/>
  <c r="CT29" i="9"/>
  <c r="CS29" i="9"/>
  <c r="CK29" i="9"/>
  <c r="CM29" i="9" s="1"/>
  <c r="CO29" i="9" s="1"/>
  <c r="CG29" i="9"/>
  <c r="BY29" i="9"/>
  <c r="BW29" i="9"/>
  <c r="BP29" i="9"/>
  <c r="BN29" i="9"/>
  <c r="BK29" i="9"/>
  <c r="AY29" i="9"/>
  <c r="BA29" i="9" s="1"/>
  <c r="BC29" i="9" s="1"/>
  <c r="AU29" i="9"/>
  <c r="Y29" i="9"/>
  <c r="O29" i="9"/>
  <c r="Q29" i="9" s="1"/>
  <c r="AB29" i="9" s="1"/>
  <c r="H29" i="9"/>
  <c r="J29" i="9" s="1"/>
  <c r="FB28" i="9"/>
  <c r="FA28" i="9"/>
  <c r="ES28" i="9"/>
  <c r="EU28" i="9" s="1"/>
  <c r="EW28" i="9" s="1"/>
  <c r="EP28" i="9"/>
  <c r="EO28" i="9"/>
  <c r="EG28" i="9"/>
  <c r="EI28" i="9" s="1"/>
  <c r="EK28" i="9" s="1"/>
  <c r="ED28" i="9"/>
  <c r="EC28" i="9"/>
  <c r="DU28" i="9"/>
  <c r="DW28" i="9" s="1"/>
  <c r="DY28" i="9" s="1"/>
  <c r="DR28" i="9"/>
  <c r="DQ28" i="9"/>
  <c r="DI28" i="9"/>
  <c r="DK28" i="9" s="1"/>
  <c r="DM28" i="9" s="1"/>
  <c r="DF28" i="9"/>
  <c r="DE28" i="9"/>
  <c r="CW28" i="9"/>
  <c r="CY28" i="9" s="1"/>
  <c r="DA28" i="9" s="1"/>
  <c r="CT28" i="9"/>
  <c r="CS28" i="9"/>
  <c r="CK28" i="9"/>
  <c r="CM28" i="9" s="1"/>
  <c r="CO28" i="9" s="1"/>
  <c r="CG28" i="9"/>
  <c r="BY28" i="9"/>
  <c r="BW28" i="9"/>
  <c r="BP28" i="9"/>
  <c r="BN28" i="9"/>
  <c r="BK28" i="9"/>
  <c r="AY28" i="9"/>
  <c r="BA28" i="9" s="1"/>
  <c r="BC28" i="9" s="1"/>
  <c r="AU28" i="9"/>
  <c r="Y28" i="9"/>
  <c r="O28" i="9"/>
  <c r="Q28" i="9" s="1"/>
  <c r="AK28" i="9" s="1"/>
  <c r="H28" i="9"/>
  <c r="J28" i="9" s="1"/>
  <c r="FB27" i="9"/>
  <c r="FA27" i="9"/>
  <c r="ES27" i="9"/>
  <c r="EU27" i="9" s="1"/>
  <c r="EW27" i="9" s="1"/>
  <c r="EP27" i="9"/>
  <c r="EO27" i="9"/>
  <c r="EG27" i="9"/>
  <c r="EI27" i="9" s="1"/>
  <c r="EK27" i="9" s="1"/>
  <c r="ED27" i="9"/>
  <c r="EC27" i="9"/>
  <c r="DU27" i="9"/>
  <c r="DW27" i="9" s="1"/>
  <c r="DY27" i="9" s="1"/>
  <c r="DR27" i="9"/>
  <c r="DQ27" i="9"/>
  <c r="DI27" i="9"/>
  <c r="DK27" i="9" s="1"/>
  <c r="DM27" i="9" s="1"/>
  <c r="DF27" i="9"/>
  <c r="DE27" i="9"/>
  <c r="CW27" i="9"/>
  <c r="CY27" i="9" s="1"/>
  <c r="DA27" i="9" s="1"/>
  <c r="CT27" i="9"/>
  <c r="CS27" i="9"/>
  <c r="CK27" i="9"/>
  <c r="CM27" i="9" s="1"/>
  <c r="CO27" i="9" s="1"/>
  <c r="CG27" i="9"/>
  <c r="BY27" i="9"/>
  <c r="BW27" i="9"/>
  <c r="BP27" i="9"/>
  <c r="BN27" i="9"/>
  <c r="BK27" i="9"/>
  <c r="AY27" i="9"/>
  <c r="BA27" i="9" s="1"/>
  <c r="BC27" i="9" s="1"/>
  <c r="BX27" i="9" s="1"/>
  <c r="AU27" i="9"/>
  <c r="Y27" i="9"/>
  <c r="O27" i="9"/>
  <c r="Q27" i="9" s="1"/>
  <c r="AK27" i="9" s="1"/>
  <c r="H27" i="9"/>
  <c r="J27" i="9" s="1"/>
  <c r="FB26" i="9"/>
  <c r="FA26" i="9"/>
  <c r="ES26" i="9"/>
  <c r="EU26" i="9" s="1"/>
  <c r="EW26" i="9" s="1"/>
  <c r="EP26" i="9"/>
  <c r="EO26" i="9"/>
  <c r="EG26" i="9"/>
  <c r="EI26" i="9" s="1"/>
  <c r="EK26" i="9" s="1"/>
  <c r="ED26" i="9"/>
  <c r="EC26" i="9"/>
  <c r="DU26" i="9"/>
  <c r="DW26" i="9" s="1"/>
  <c r="DY26" i="9" s="1"/>
  <c r="DR26" i="9"/>
  <c r="DQ26" i="9"/>
  <c r="DI26" i="9"/>
  <c r="DK26" i="9" s="1"/>
  <c r="DM26" i="9" s="1"/>
  <c r="DF26" i="9"/>
  <c r="DE26" i="9"/>
  <c r="CW26" i="9"/>
  <c r="CY26" i="9" s="1"/>
  <c r="DA26" i="9" s="1"/>
  <c r="CT26" i="9"/>
  <c r="CS26" i="9"/>
  <c r="CK26" i="9"/>
  <c r="CM26" i="9" s="1"/>
  <c r="CO26" i="9" s="1"/>
  <c r="CG26" i="9"/>
  <c r="BY26" i="9"/>
  <c r="BW26" i="9"/>
  <c r="BP26" i="9"/>
  <c r="BN26" i="9"/>
  <c r="BK26" i="9"/>
  <c r="AY26" i="9"/>
  <c r="BA26" i="9" s="1"/>
  <c r="BC26" i="9" s="1"/>
  <c r="BO26" i="9" s="1"/>
  <c r="AU26" i="9"/>
  <c r="AK26" i="9"/>
  <c r="Y26" i="9"/>
  <c r="O26" i="9"/>
  <c r="Q26" i="9" s="1"/>
  <c r="H26" i="9"/>
  <c r="J26" i="9" s="1"/>
  <c r="FB25" i="9"/>
  <c r="FA25" i="9"/>
  <c r="ES25" i="9"/>
  <c r="EU25" i="9" s="1"/>
  <c r="EW25" i="9" s="1"/>
  <c r="EP25" i="9"/>
  <c r="EO25" i="9"/>
  <c r="EG25" i="9"/>
  <c r="EI25" i="9" s="1"/>
  <c r="EK25" i="9" s="1"/>
  <c r="ED25" i="9"/>
  <c r="EC25" i="9"/>
  <c r="DU25" i="9"/>
  <c r="DW25" i="9" s="1"/>
  <c r="DY25" i="9" s="1"/>
  <c r="DR25" i="9"/>
  <c r="DQ25" i="9"/>
  <c r="DI25" i="9"/>
  <c r="DK25" i="9" s="1"/>
  <c r="DM25" i="9" s="1"/>
  <c r="DF25" i="9"/>
  <c r="DE25" i="9"/>
  <c r="CW25" i="9"/>
  <c r="CY25" i="9" s="1"/>
  <c r="DA25" i="9" s="1"/>
  <c r="CT25" i="9"/>
  <c r="CS25" i="9"/>
  <c r="CK25" i="9"/>
  <c r="CM25" i="9" s="1"/>
  <c r="CO25" i="9" s="1"/>
  <c r="CG25" i="9"/>
  <c r="BY25" i="9"/>
  <c r="BW25" i="9"/>
  <c r="BP25" i="9"/>
  <c r="BN25" i="9"/>
  <c r="BK25" i="9"/>
  <c r="AY25" i="9"/>
  <c r="BA25" i="9" s="1"/>
  <c r="BC25" i="9" s="1"/>
  <c r="BZ25" i="9" s="1"/>
  <c r="AU25" i="9"/>
  <c r="Y25" i="9"/>
  <c r="O25" i="9"/>
  <c r="Q25" i="9" s="1"/>
  <c r="AL25" i="9" s="1"/>
  <c r="H25" i="9"/>
  <c r="J25" i="9" s="1"/>
  <c r="FB24" i="9"/>
  <c r="FA24" i="9"/>
  <c r="ES24" i="9"/>
  <c r="EU24" i="9" s="1"/>
  <c r="EW24" i="9" s="1"/>
  <c r="EP24" i="9"/>
  <c r="EO24" i="9"/>
  <c r="EG24" i="9"/>
  <c r="EI24" i="9" s="1"/>
  <c r="EK24" i="9" s="1"/>
  <c r="ED24" i="9"/>
  <c r="EC24" i="9"/>
  <c r="DU24" i="9"/>
  <c r="DW24" i="9" s="1"/>
  <c r="DY24" i="9" s="1"/>
  <c r="DR24" i="9"/>
  <c r="DQ24" i="9"/>
  <c r="DI24" i="9"/>
  <c r="DK24" i="9" s="1"/>
  <c r="DM24" i="9" s="1"/>
  <c r="DF24" i="9"/>
  <c r="DE24" i="9"/>
  <c r="CW24" i="9"/>
  <c r="CY24" i="9" s="1"/>
  <c r="DA24" i="9" s="1"/>
  <c r="CT24" i="9"/>
  <c r="CS24" i="9"/>
  <c r="CK24" i="9"/>
  <c r="CM24" i="9" s="1"/>
  <c r="CO24" i="9" s="1"/>
  <c r="CG24" i="9"/>
  <c r="BY24" i="9"/>
  <c r="BW24" i="9"/>
  <c r="BP24" i="9"/>
  <c r="BN24" i="9"/>
  <c r="BK24" i="9"/>
  <c r="AY24" i="9"/>
  <c r="BA24" i="9" s="1"/>
  <c r="BC24" i="9" s="1"/>
  <c r="AU24" i="9"/>
  <c r="Y24" i="9"/>
  <c r="O24" i="9"/>
  <c r="Q24" i="9" s="1"/>
  <c r="AK24" i="9" s="1"/>
  <c r="H24" i="9"/>
  <c r="J24" i="9" s="1"/>
  <c r="FB23" i="9"/>
  <c r="FA23" i="9"/>
  <c r="ES23" i="9"/>
  <c r="EU23" i="9" s="1"/>
  <c r="EW23" i="9" s="1"/>
  <c r="EP23" i="9"/>
  <c r="EO23" i="9"/>
  <c r="EG23" i="9"/>
  <c r="EI23" i="9" s="1"/>
  <c r="EK23" i="9" s="1"/>
  <c r="ED23" i="9"/>
  <c r="EC23" i="9"/>
  <c r="DU23" i="9"/>
  <c r="DW23" i="9" s="1"/>
  <c r="DY23" i="9" s="1"/>
  <c r="DR23" i="9"/>
  <c r="DQ23" i="9"/>
  <c r="DI23" i="9"/>
  <c r="DK23" i="9" s="1"/>
  <c r="DM23" i="9" s="1"/>
  <c r="DF23" i="9"/>
  <c r="DE23" i="9"/>
  <c r="CW23" i="9"/>
  <c r="CY23" i="9" s="1"/>
  <c r="DA23" i="9" s="1"/>
  <c r="CT23" i="9"/>
  <c r="CS23" i="9"/>
  <c r="CK23" i="9"/>
  <c r="CM23" i="9" s="1"/>
  <c r="CO23" i="9" s="1"/>
  <c r="CG23" i="9"/>
  <c r="BY23" i="9"/>
  <c r="BW23" i="9"/>
  <c r="BP23" i="9"/>
  <c r="BN23" i="9"/>
  <c r="BK23" i="9"/>
  <c r="AY23" i="9"/>
  <c r="BA23" i="9" s="1"/>
  <c r="BC23" i="9" s="1"/>
  <c r="BT23" i="9" s="1"/>
  <c r="AU23" i="9"/>
  <c r="Y23" i="9"/>
  <c r="O23" i="9"/>
  <c r="Q23" i="9" s="1"/>
  <c r="AQ23" i="9" s="1"/>
  <c r="H23" i="9"/>
  <c r="J23" i="9" s="1"/>
  <c r="FB22" i="9"/>
  <c r="FA22" i="9"/>
  <c r="ES22" i="9"/>
  <c r="EU22" i="9" s="1"/>
  <c r="EW22" i="9" s="1"/>
  <c r="EP22" i="9"/>
  <c r="EO22" i="9"/>
  <c r="EG22" i="9"/>
  <c r="EI22" i="9" s="1"/>
  <c r="EK22" i="9" s="1"/>
  <c r="ED22" i="9"/>
  <c r="EC22" i="9"/>
  <c r="DU22" i="9"/>
  <c r="DW22" i="9" s="1"/>
  <c r="DY22" i="9" s="1"/>
  <c r="DR22" i="9"/>
  <c r="DQ22" i="9"/>
  <c r="DI22" i="9"/>
  <c r="DK22" i="9" s="1"/>
  <c r="DM22" i="9" s="1"/>
  <c r="DF22" i="9"/>
  <c r="DE22" i="9"/>
  <c r="CW22" i="9"/>
  <c r="CY22" i="9" s="1"/>
  <c r="DA22" i="9" s="1"/>
  <c r="CT22" i="9"/>
  <c r="CS22" i="9"/>
  <c r="CK22" i="9"/>
  <c r="CM22" i="9" s="1"/>
  <c r="CO22" i="9" s="1"/>
  <c r="CG22" i="9"/>
  <c r="BY22" i="9"/>
  <c r="BW22" i="9"/>
  <c r="BP22" i="9"/>
  <c r="BN22" i="9"/>
  <c r="BK22" i="9"/>
  <c r="AY22" i="9"/>
  <c r="BA22" i="9" s="1"/>
  <c r="BC22" i="9" s="1"/>
  <c r="AU22" i="9"/>
  <c r="Y22" i="9"/>
  <c r="O22" i="9"/>
  <c r="Q22" i="9" s="1"/>
  <c r="AK22" i="9" s="1"/>
  <c r="H22" i="9"/>
  <c r="J22" i="9" s="1"/>
  <c r="FB21" i="9"/>
  <c r="FA21" i="9"/>
  <c r="ES21" i="9"/>
  <c r="EU21" i="9" s="1"/>
  <c r="EW21" i="9" s="1"/>
  <c r="EP21" i="9"/>
  <c r="EO21" i="9"/>
  <c r="EG21" i="9"/>
  <c r="EI21" i="9" s="1"/>
  <c r="EK21" i="9" s="1"/>
  <c r="ED21" i="9"/>
  <c r="EC21" i="9"/>
  <c r="DU21" i="9"/>
  <c r="DW21" i="9" s="1"/>
  <c r="DY21" i="9" s="1"/>
  <c r="DR21" i="9"/>
  <c r="DQ21" i="9"/>
  <c r="DI21" i="9"/>
  <c r="DK21" i="9" s="1"/>
  <c r="DM21" i="9" s="1"/>
  <c r="DF21" i="9"/>
  <c r="DE21" i="9"/>
  <c r="CW21" i="9"/>
  <c r="CY21" i="9" s="1"/>
  <c r="DA21" i="9" s="1"/>
  <c r="CT21" i="9"/>
  <c r="CS21" i="9"/>
  <c r="CK21" i="9"/>
  <c r="CM21" i="9" s="1"/>
  <c r="CO21" i="9" s="1"/>
  <c r="CG21" i="9"/>
  <c r="BY21" i="9"/>
  <c r="BW21" i="9"/>
  <c r="BP21" i="9"/>
  <c r="BN21" i="9"/>
  <c r="BK21" i="9"/>
  <c r="AY21" i="9"/>
  <c r="BA21" i="9" s="1"/>
  <c r="BC21" i="9" s="1"/>
  <c r="BX21" i="9" s="1"/>
  <c r="AU21" i="9"/>
  <c r="Y21" i="9"/>
  <c r="O21" i="9"/>
  <c r="Q21" i="9" s="1"/>
  <c r="AL21" i="9" s="1"/>
  <c r="H21" i="9"/>
  <c r="J21" i="9" s="1"/>
  <c r="FB20" i="9"/>
  <c r="FA20" i="9"/>
  <c r="ES20" i="9"/>
  <c r="EU20" i="9" s="1"/>
  <c r="EW20" i="9" s="1"/>
  <c r="EP20" i="9"/>
  <c r="EO20" i="9"/>
  <c r="EG20" i="9"/>
  <c r="EI20" i="9" s="1"/>
  <c r="EK20" i="9" s="1"/>
  <c r="ED20" i="9"/>
  <c r="EC20" i="9"/>
  <c r="DU20" i="9"/>
  <c r="DW20" i="9" s="1"/>
  <c r="DY20" i="9" s="1"/>
  <c r="DR20" i="9"/>
  <c r="DQ20" i="9"/>
  <c r="DI20" i="9"/>
  <c r="DK20" i="9" s="1"/>
  <c r="DM20" i="9" s="1"/>
  <c r="DF20" i="9"/>
  <c r="DE20" i="9"/>
  <c r="CW20" i="9"/>
  <c r="CY20" i="9" s="1"/>
  <c r="DA20" i="9" s="1"/>
  <c r="CT20" i="9"/>
  <c r="CS20" i="9"/>
  <c r="CK20" i="9"/>
  <c r="CM20" i="9" s="1"/>
  <c r="CO20" i="9" s="1"/>
  <c r="CG20" i="9"/>
  <c r="BY20" i="9"/>
  <c r="BW20" i="9"/>
  <c r="BP20" i="9"/>
  <c r="BN20" i="9"/>
  <c r="BK20" i="9"/>
  <c r="AY20" i="9"/>
  <c r="BA20" i="9" s="1"/>
  <c r="BC20" i="9" s="1"/>
  <c r="BS20" i="9" s="1"/>
  <c r="AU20" i="9"/>
  <c r="Y20" i="9"/>
  <c r="O20" i="9"/>
  <c r="Q20" i="9" s="1"/>
  <c r="AK20" i="9" s="1"/>
  <c r="H20" i="9"/>
  <c r="J20" i="9" s="1"/>
  <c r="FB19" i="9"/>
  <c r="FA19" i="9"/>
  <c r="ES19" i="9"/>
  <c r="EU19" i="9" s="1"/>
  <c r="EW19" i="9" s="1"/>
  <c r="EP19" i="9"/>
  <c r="EO19" i="9"/>
  <c r="EG19" i="9"/>
  <c r="EI19" i="9" s="1"/>
  <c r="EK19" i="9" s="1"/>
  <c r="ED19" i="9"/>
  <c r="EC19" i="9"/>
  <c r="DU19" i="9"/>
  <c r="DW19" i="9" s="1"/>
  <c r="DY19" i="9" s="1"/>
  <c r="DR19" i="9"/>
  <c r="DQ19" i="9"/>
  <c r="DI19" i="9"/>
  <c r="DK19" i="9" s="1"/>
  <c r="DM19" i="9" s="1"/>
  <c r="DF19" i="9"/>
  <c r="DE19" i="9"/>
  <c r="CW19" i="9"/>
  <c r="CY19" i="9" s="1"/>
  <c r="DA19" i="9" s="1"/>
  <c r="CT19" i="9"/>
  <c r="CS19" i="9"/>
  <c r="CK19" i="9"/>
  <c r="CM19" i="9" s="1"/>
  <c r="CO19" i="9" s="1"/>
  <c r="CG19" i="9"/>
  <c r="BY19" i="9"/>
  <c r="BW19" i="9"/>
  <c r="BP19" i="9"/>
  <c r="BN19" i="9"/>
  <c r="BK19" i="9"/>
  <c r="AY19" i="9"/>
  <c r="BA19" i="9" s="1"/>
  <c r="BC19" i="9" s="1"/>
  <c r="BX19" i="9" s="1"/>
  <c r="AU19" i="9"/>
  <c r="Y19" i="9"/>
  <c r="O19" i="9"/>
  <c r="Q19" i="9" s="1"/>
  <c r="AK19" i="9" s="1"/>
  <c r="H19" i="9"/>
  <c r="J19" i="9" s="1"/>
  <c r="FB18" i="9"/>
  <c r="FA18" i="9"/>
  <c r="ES18" i="9"/>
  <c r="EU18" i="9" s="1"/>
  <c r="EW18" i="9" s="1"/>
  <c r="EP18" i="9"/>
  <c r="EO18" i="9"/>
  <c r="EG18" i="9"/>
  <c r="EI18" i="9" s="1"/>
  <c r="EK18" i="9" s="1"/>
  <c r="ED18" i="9"/>
  <c r="EC18" i="9"/>
  <c r="DU18" i="9"/>
  <c r="DW18" i="9" s="1"/>
  <c r="DY18" i="9" s="1"/>
  <c r="DR18" i="9"/>
  <c r="DQ18" i="9"/>
  <c r="DI18" i="9"/>
  <c r="DK18" i="9" s="1"/>
  <c r="DM18" i="9" s="1"/>
  <c r="DF18" i="9"/>
  <c r="DE18" i="9"/>
  <c r="CW18" i="9"/>
  <c r="CY18" i="9" s="1"/>
  <c r="DA18" i="9" s="1"/>
  <c r="CT18" i="9"/>
  <c r="CS18" i="9"/>
  <c r="CK18" i="9"/>
  <c r="CM18" i="9" s="1"/>
  <c r="CO18" i="9" s="1"/>
  <c r="CG18" i="9"/>
  <c r="BY18" i="9"/>
  <c r="BW18" i="9"/>
  <c r="BP18" i="9"/>
  <c r="BN18" i="9"/>
  <c r="BK18" i="9"/>
  <c r="AY18" i="9"/>
  <c r="BA18" i="9" s="1"/>
  <c r="BC18" i="9" s="1"/>
  <c r="AU18" i="9"/>
  <c r="Y18" i="9"/>
  <c r="O18" i="9"/>
  <c r="Q18" i="9" s="1"/>
  <c r="AK18" i="9" s="1"/>
  <c r="H18" i="9"/>
  <c r="J18" i="9" s="1"/>
  <c r="FB17" i="9"/>
  <c r="FA17" i="9"/>
  <c r="ES17" i="9"/>
  <c r="EU17" i="9" s="1"/>
  <c r="EW17" i="9" s="1"/>
  <c r="EP17" i="9"/>
  <c r="EO17" i="9"/>
  <c r="EG17" i="9"/>
  <c r="EI17" i="9" s="1"/>
  <c r="EK17" i="9" s="1"/>
  <c r="ED17" i="9"/>
  <c r="EC17" i="9"/>
  <c r="DU17" i="9"/>
  <c r="DW17" i="9" s="1"/>
  <c r="DY17" i="9" s="1"/>
  <c r="DR17" i="9"/>
  <c r="DQ17" i="9"/>
  <c r="DI17" i="9"/>
  <c r="DK17" i="9" s="1"/>
  <c r="DM17" i="9" s="1"/>
  <c r="DF17" i="9"/>
  <c r="DE17" i="9"/>
  <c r="CW17" i="9"/>
  <c r="CY17" i="9" s="1"/>
  <c r="DA17" i="9" s="1"/>
  <c r="CT17" i="9"/>
  <c r="CS17" i="9"/>
  <c r="CK17" i="9"/>
  <c r="CM17" i="9" s="1"/>
  <c r="CO17" i="9" s="1"/>
  <c r="CG17" i="9"/>
  <c r="BY17" i="9"/>
  <c r="BW17" i="9"/>
  <c r="BP17" i="9"/>
  <c r="BN17" i="9"/>
  <c r="BK17" i="9"/>
  <c r="AY17" i="9"/>
  <c r="BA17" i="9" s="1"/>
  <c r="BC17" i="9" s="1"/>
  <c r="AU17" i="9"/>
  <c r="AK17" i="9"/>
  <c r="Y17" i="9"/>
  <c r="O17" i="9"/>
  <c r="Q17" i="9" s="1"/>
  <c r="H17" i="9"/>
  <c r="J17" i="9" s="1"/>
  <c r="FB16" i="9"/>
  <c r="FA16" i="9"/>
  <c r="ES16" i="9"/>
  <c r="EU16" i="9" s="1"/>
  <c r="EW16" i="9" s="1"/>
  <c r="EP16" i="9"/>
  <c r="EO16" i="9"/>
  <c r="EG16" i="9"/>
  <c r="EI16" i="9" s="1"/>
  <c r="EK16" i="9" s="1"/>
  <c r="ED16" i="9"/>
  <c r="EC16" i="9"/>
  <c r="DU16" i="9"/>
  <c r="DW16" i="9" s="1"/>
  <c r="DY16" i="9" s="1"/>
  <c r="DR16" i="9"/>
  <c r="DQ16" i="9"/>
  <c r="DI16" i="9"/>
  <c r="DK16" i="9" s="1"/>
  <c r="DM16" i="9" s="1"/>
  <c r="DF16" i="9"/>
  <c r="DE16" i="9"/>
  <c r="CW16" i="9"/>
  <c r="CY16" i="9" s="1"/>
  <c r="DA16" i="9" s="1"/>
  <c r="CT16" i="9"/>
  <c r="CS16" i="9"/>
  <c r="CK16" i="9"/>
  <c r="CM16" i="9" s="1"/>
  <c r="CO16" i="9" s="1"/>
  <c r="CG16" i="9"/>
  <c r="BY16" i="9"/>
  <c r="BW16" i="9"/>
  <c r="BP16" i="9"/>
  <c r="BN16" i="9"/>
  <c r="BK16" i="9"/>
  <c r="AY16" i="9"/>
  <c r="BA16" i="9" s="1"/>
  <c r="BC16" i="9" s="1"/>
  <c r="BO16" i="9" s="1"/>
  <c r="AU16" i="9"/>
  <c r="Y16" i="9"/>
  <c r="O16" i="9"/>
  <c r="Q16" i="9" s="1"/>
  <c r="AQ16" i="9" s="1"/>
  <c r="H16" i="9"/>
  <c r="J16" i="9" s="1"/>
  <c r="FB15" i="9"/>
  <c r="FA15" i="9"/>
  <c r="ES15" i="9"/>
  <c r="EU15" i="9" s="1"/>
  <c r="EW15" i="9" s="1"/>
  <c r="EP15" i="9"/>
  <c r="EO15" i="9"/>
  <c r="EG15" i="9"/>
  <c r="EI15" i="9" s="1"/>
  <c r="EK15" i="9" s="1"/>
  <c r="ED15" i="9"/>
  <c r="EC15" i="9"/>
  <c r="DU15" i="9"/>
  <c r="DW15" i="9" s="1"/>
  <c r="DY15" i="9" s="1"/>
  <c r="DR15" i="9"/>
  <c r="DQ15" i="9"/>
  <c r="DI15" i="9"/>
  <c r="DK15" i="9" s="1"/>
  <c r="DM15" i="9" s="1"/>
  <c r="DF15" i="9"/>
  <c r="DE15" i="9"/>
  <c r="CW15" i="9"/>
  <c r="CY15" i="9" s="1"/>
  <c r="DA15" i="9" s="1"/>
  <c r="CT15" i="9"/>
  <c r="CS15" i="9"/>
  <c r="CK15" i="9"/>
  <c r="CM15" i="9" s="1"/>
  <c r="CO15" i="9" s="1"/>
  <c r="CG15" i="9"/>
  <c r="BY15" i="9"/>
  <c r="BW15" i="9"/>
  <c r="BP15" i="9"/>
  <c r="BN15" i="9"/>
  <c r="BK15" i="9"/>
  <c r="AY15" i="9"/>
  <c r="BA15" i="9" s="1"/>
  <c r="BC15" i="9" s="1"/>
  <c r="AU15" i="9"/>
  <c r="AK15" i="9"/>
  <c r="Y15" i="9"/>
  <c r="O15" i="9"/>
  <c r="Q15" i="9" s="1"/>
  <c r="H15" i="9"/>
  <c r="J15" i="9" s="1"/>
  <c r="FB14" i="9"/>
  <c r="FA14" i="9"/>
  <c r="ES14" i="9"/>
  <c r="EU14" i="9" s="1"/>
  <c r="EW14" i="9" s="1"/>
  <c r="EP14" i="9"/>
  <c r="EO14" i="9"/>
  <c r="EG14" i="9"/>
  <c r="EI14" i="9" s="1"/>
  <c r="EK14" i="9" s="1"/>
  <c r="ED14" i="9"/>
  <c r="EC14" i="9"/>
  <c r="DU14" i="9"/>
  <c r="DW14" i="9" s="1"/>
  <c r="DY14" i="9" s="1"/>
  <c r="DR14" i="9"/>
  <c r="DQ14" i="9"/>
  <c r="DI14" i="9"/>
  <c r="DK14" i="9" s="1"/>
  <c r="DM14" i="9" s="1"/>
  <c r="DF14" i="9"/>
  <c r="DE14" i="9"/>
  <c r="CW14" i="9"/>
  <c r="CY14" i="9" s="1"/>
  <c r="DA14" i="9" s="1"/>
  <c r="CT14" i="9"/>
  <c r="CS14" i="9"/>
  <c r="CK14" i="9"/>
  <c r="CM14" i="9" s="1"/>
  <c r="CO14" i="9" s="1"/>
  <c r="CG14" i="9"/>
  <c r="BY14" i="9"/>
  <c r="BW14" i="9"/>
  <c r="BP14" i="9"/>
  <c r="BN14" i="9"/>
  <c r="BK14" i="9"/>
  <c r="AY14" i="9"/>
  <c r="BA14" i="9" s="1"/>
  <c r="BC14" i="9" s="1"/>
  <c r="BO14" i="9" s="1"/>
  <c r="AU14" i="9"/>
  <c r="Y14" i="9"/>
  <c r="O14" i="9"/>
  <c r="Q14" i="9" s="1"/>
  <c r="AK14" i="9" s="1"/>
  <c r="H14" i="9"/>
  <c r="J14" i="9" s="1"/>
  <c r="FB13" i="9"/>
  <c r="FA13" i="9"/>
  <c r="ES13" i="9"/>
  <c r="EU13" i="9" s="1"/>
  <c r="EW13" i="9" s="1"/>
  <c r="EP13" i="9"/>
  <c r="EO13" i="9"/>
  <c r="EG13" i="9"/>
  <c r="EI13" i="9" s="1"/>
  <c r="EK13" i="9" s="1"/>
  <c r="ED13" i="9"/>
  <c r="EC13" i="9"/>
  <c r="DU13" i="9"/>
  <c r="DW13" i="9" s="1"/>
  <c r="DY13" i="9" s="1"/>
  <c r="DR13" i="9"/>
  <c r="DQ13" i="9"/>
  <c r="DI13" i="9"/>
  <c r="DK13" i="9" s="1"/>
  <c r="DM13" i="9" s="1"/>
  <c r="DF13" i="9"/>
  <c r="DE13" i="9"/>
  <c r="CW13" i="9"/>
  <c r="CY13" i="9" s="1"/>
  <c r="DA13" i="9" s="1"/>
  <c r="CT13" i="9"/>
  <c r="CS13" i="9"/>
  <c r="CK13" i="9"/>
  <c r="CM13" i="9" s="1"/>
  <c r="CO13" i="9" s="1"/>
  <c r="CG13" i="9"/>
  <c r="BY13" i="9"/>
  <c r="BW13" i="9"/>
  <c r="BP13" i="9"/>
  <c r="BN13" i="9"/>
  <c r="BK13" i="9"/>
  <c r="AY13" i="9"/>
  <c r="BA13" i="9" s="1"/>
  <c r="BC13" i="9" s="1"/>
  <c r="AU13" i="9"/>
  <c r="Y13" i="9"/>
  <c r="O13" i="9"/>
  <c r="Q13" i="9" s="1"/>
  <c r="AK13" i="9" s="1"/>
  <c r="H13" i="9"/>
  <c r="J13" i="9" s="1"/>
  <c r="FB12" i="9"/>
  <c r="FA12" i="9"/>
  <c r="ES12" i="9"/>
  <c r="EU12" i="9" s="1"/>
  <c r="EW12" i="9" s="1"/>
  <c r="EP12" i="9"/>
  <c r="EO12" i="9"/>
  <c r="EG12" i="9"/>
  <c r="EI12" i="9" s="1"/>
  <c r="EK12" i="9" s="1"/>
  <c r="ED12" i="9"/>
  <c r="EC12" i="9"/>
  <c r="DU12" i="9"/>
  <c r="DW12" i="9" s="1"/>
  <c r="DY12" i="9" s="1"/>
  <c r="DR12" i="9"/>
  <c r="DQ12" i="9"/>
  <c r="DI12" i="9"/>
  <c r="DK12" i="9" s="1"/>
  <c r="DM12" i="9" s="1"/>
  <c r="DF12" i="9"/>
  <c r="DE12" i="9"/>
  <c r="CW12" i="9"/>
  <c r="CY12" i="9" s="1"/>
  <c r="DA12" i="9" s="1"/>
  <c r="CT12" i="9"/>
  <c r="CS12" i="9"/>
  <c r="CK12" i="9"/>
  <c r="CM12" i="9" s="1"/>
  <c r="CO12" i="9" s="1"/>
  <c r="CG12" i="9"/>
  <c r="BY12" i="9"/>
  <c r="BW12" i="9"/>
  <c r="BP12" i="9"/>
  <c r="BN12" i="9"/>
  <c r="BK12" i="9"/>
  <c r="AY12" i="9"/>
  <c r="BA12" i="9" s="1"/>
  <c r="BC12" i="9" s="1"/>
  <c r="BZ12" i="9" s="1"/>
  <c r="AU12" i="9"/>
  <c r="Y12" i="9"/>
  <c r="O12" i="9"/>
  <c r="Q12" i="9" s="1"/>
  <c r="AK12" i="9" s="1"/>
  <c r="H12" i="9"/>
  <c r="J12" i="9" s="1"/>
  <c r="FB11" i="9"/>
  <c r="FA11" i="9"/>
  <c r="ES11" i="9"/>
  <c r="EU11" i="9" s="1"/>
  <c r="EW11" i="9" s="1"/>
  <c r="EP11" i="9"/>
  <c r="EO11" i="9"/>
  <c r="EG11" i="9"/>
  <c r="EI11" i="9" s="1"/>
  <c r="EK11" i="9" s="1"/>
  <c r="ED11" i="9"/>
  <c r="EC11" i="9"/>
  <c r="DU11" i="9"/>
  <c r="DW11" i="9" s="1"/>
  <c r="DY11" i="9" s="1"/>
  <c r="DR11" i="9"/>
  <c r="DQ11" i="9"/>
  <c r="DI11" i="9"/>
  <c r="DK11" i="9" s="1"/>
  <c r="DM11" i="9" s="1"/>
  <c r="DF11" i="9"/>
  <c r="DE11" i="9"/>
  <c r="CW11" i="9"/>
  <c r="CY11" i="9" s="1"/>
  <c r="DA11" i="9" s="1"/>
  <c r="CT11" i="9"/>
  <c r="CS11" i="9"/>
  <c r="CK11" i="9"/>
  <c r="CM11" i="9" s="1"/>
  <c r="CO11" i="9" s="1"/>
  <c r="CG11" i="9"/>
  <c r="BY11" i="9"/>
  <c r="BW11" i="9"/>
  <c r="BP11" i="9"/>
  <c r="BN11" i="9"/>
  <c r="BK11" i="9"/>
  <c r="AY11" i="9"/>
  <c r="BA11" i="9" s="1"/>
  <c r="BC11" i="9" s="1"/>
  <c r="AU11" i="9"/>
  <c r="Y11" i="9"/>
  <c r="O11" i="9"/>
  <c r="Q11" i="9" s="1"/>
  <c r="AK11" i="9" s="1"/>
  <c r="H11" i="9"/>
  <c r="J11" i="9" s="1"/>
  <c r="FB10" i="9"/>
  <c r="FA10" i="9"/>
  <c r="ES10" i="9"/>
  <c r="EU10" i="9" s="1"/>
  <c r="EW10" i="9" s="1"/>
  <c r="EP10" i="9"/>
  <c r="EO10" i="9"/>
  <c r="EG10" i="9"/>
  <c r="EI10" i="9" s="1"/>
  <c r="EK10" i="9" s="1"/>
  <c r="ED10" i="9"/>
  <c r="EC10" i="9"/>
  <c r="DU10" i="9"/>
  <c r="DW10" i="9" s="1"/>
  <c r="DY10" i="9" s="1"/>
  <c r="DR10" i="9"/>
  <c r="DQ10" i="9"/>
  <c r="DI10" i="9"/>
  <c r="DK10" i="9" s="1"/>
  <c r="DM10" i="9" s="1"/>
  <c r="DF10" i="9"/>
  <c r="DE10" i="9"/>
  <c r="CW10" i="9"/>
  <c r="CY10" i="9" s="1"/>
  <c r="DA10" i="9" s="1"/>
  <c r="CT10" i="9"/>
  <c r="CS10" i="9"/>
  <c r="CK10" i="9"/>
  <c r="CM10" i="9" s="1"/>
  <c r="CO10" i="9" s="1"/>
  <c r="CG10" i="9"/>
  <c r="BY10" i="9"/>
  <c r="BW10" i="9"/>
  <c r="BP10" i="9"/>
  <c r="BN10" i="9"/>
  <c r="BK10" i="9"/>
  <c r="AY10" i="9"/>
  <c r="BA10" i="9" s="1"/>
  <c r="BC10" i="9" s="1"/>
  <c r="AU10" i="9"/>
  <c r="Y10" i="9"/>
  <c r="O10" i="9"/>
  <c r="Q10" i="9" s="1"/>
  <c r="AI10" i="9" s="1"/>
  <c r="H10" i="9"/>
  <c r="J10" i="9" s="1"/>
  <c r="FB9" i="9"/>
  <c r="FA9" i="9"/>
  <c r="ES9" i="9"/>
  <c r="EU9" i="9" s="1"/>
  <c r="EW9" i="9" s="1"/>
  <c r="EP9" i="9"/>
  <c r="EO9" i="9"/>
  <c r="EG9" i="9"/>
  <c r="EI9" i="9" s="1"/>
  <c r="EK9" i="9" s="1"/>
  <c r="ED9" i="9"/>
  <c r="EC9" i="9"/>
  <c r="DU9" i="9"/>
  <c r="DW9" i="9" s="1"/>
  <c r="DY9" i="9" s="1"/>
  <c r="DR9" i="9"/>
  <c r="DQ9" i="9"/>
  <c r="DI9" i="9"/>
  <c r="DK9" i="9" s="1"/>
  <c r="DM9" i="9" s="1"/>
  <c r="DF9" i="9"/>
  <c r="DE9" i="9"/>
  <c r="CW9" i="9"/>
  <c r="CY9" i="9" s="1"/>
  <c r="DA9" i="9" s="1"/>
  <c r="CT9" i="9"/>
  <c r="CS9" i="9"/>
  <c r="CK9" i="9"/>
  <c r="CM9" i="9" s="1"/>
  <c r="CO9" i="9" s="1"/>
  <c r="CG9" i="9"/>
  <c r="BY9" i="9"/>
  <c r="BW9" i="9"/>
  <c r="BP9" i="9"/>
  <c r="BN9" i="9"/>
  <c r="BK9" i="9"/>
  <c r="AY9" i="9"/>
  <c r="BA9" i="9" s="1"/>
  <c r="BC9" i="9" s="1"/>
  <c r="BT9" i="9" s="1"/>
  <c r="AU9" i="9"/>
  <c r="Y9" i="9"/>
  <c r="O9" i="9"/>
  <c r="Q9" i="9" s="1"/>
  <c r="AK9" i="9" s="1"/>
  <c r="H9" i="9"/>
  <c r="J9" i="9" s="1"/>
  <c r="FB8" i="9"/>
  <c r="FA8" i="9"/>
  <c r="ES8" i="9"/>
  <c r="EU8" i="9" s="1"/>
  <c r="EW8" i="9" s="1"/>
  <c r="EP8" i="9"/>
  <c r="EO8" i="9"/>
  <c r="EG8" i="9"/>
  <c r="EI8" i="9" s="1"/>
  <c r="EK8" i="9" s="1"/>
  <c r="ED8" i="9"/>
  <c r="EC8" i="9"/>
  <c r="DU8" i="9"/>
  <c r="DW8" i="9" s="1"/>
  <c r="DY8" i="9" s="1"/>
  <c r="DR8" i="9"/>
  <c r="DQ8" i="9"/>
  <c r="DI8" i="9"/>
  <c r="DK8" i="9" s="1"/>
  <c r="DM8" i="9" s="1"/>
  <c r="DF8" i="9"/>
  <c r="DE8" i="9"/>
  <c r="CW8" i="9"/>
  <c r="CY8" i="9" s="1"/>
  <c r="DA8" i="9" s="1"/>
  <c r="CT8" i="9"/>
  <c r="CS8" i="9"/>
  <c r="CK8" i="9"/>
  <c r="CM8" i="9" s="1"/>
  <c r="CO8" i="9" s="1"/>
  <c r="CG8" i="9"/>
  <c r="BY8" i="9"/>
  <c r="BW8" i="9"/>
  <c r="BP8" i="9"/>
  <c r="BN8" i="9"/>
  <c r="BK8" i="9"/>
  <c r="AY8" i="9"/>
  <c r="BA8" i="9" s="1"/>
  <c r="BC8" i="9" s="1"/>
  <c r="AU8" i="9"/>
  <c r="Y8" i="9"/>
  <c r="O8" i="9"/>
  <c r="Q8" i="9" s="1"/>
  <c r="AK8" i="9" s="1"/>
  <c r="H8" i="9"/>
  <c r="J8" i="9" s="1"/>
  <c r="FB7" i="9"/>
  <c r="FA7" i="9"/>
  <c r="ES7" i="9"/>
  <c r="EU7" i="9" s="1"/>
  <c r="EW7" i="9" s="1"/>
  <c r="EP7" i="9"/>
  <c r="EO7" i="9"/>
  <c r="EG7" i="9"/>
  <c r="EI7" i="9" s="1"/>
  <c r="EK7" i="9" s="1"/>
  <c r="ED7" i="9"/>
  <c r="EC7" i="9"/>
  <c r="DU7" i="9"/>
  <c r="DW7" i="9" s="1"/>
  <c r="DY7" i="9" s="1"/>
  <c r="DR7" i="9"/>
  <c r="DQ7" i="9"/>
  <c r="DI7" i="9"/>
  <c r="DK7" i="9" s="1"/>
  <c r="DM7" i="9" s="1"/>
  <c r="DF7" i="9"/>
  <c r="DE7" i="9"/>
  <c r="CW7" i="9"/>
  <c r="CY7" i="9" s="1"/>
  <c r="DA7" i="9" s="1"/>
  <c r="CT7" i="9"/>
  <c r="CS7" i="9"/>
  <c r="CK7" i="9"/>
  <c r="CM7" i="9" s="1"/>
  <c r="CO7" i="9" s="1"/>
  <c r="CG7" i="9"/>
  <c r="BY7" i="9"/>
  <c r="BW7" i="9"/>
  <c r="BP7" i="9"/>
  <c r="BN7" i="9"/>
  <c r="BK7" i="9"/>
  <c r="AY7" i="9"/>
  <c r="BA7" i="9" s="1"/>
  <c r="BC7" i="9" s="1"/>
  <c r="AU7" i="9"/>
  <c r="Y7" i="9"/>
  <c r="O7" i="9"/>
  <c r="Q7" i="9" s="1"/>
  <c r="AL7" i="9" s="1"/>
  <c r="H7" i="9"/>
  <c r="J7" i="9" s="1"/>
  <c r="FB6" i="9"/>
  <c r="FA6" i="9"/>
  <c r="ES6" i="9"/>
  <c r="EU6" i="9" s="1"/>
  <c r="EW6" i="9" s="1"/>
  <c r="EP6" i="9"/>
  <c r="EO6" i="9"/>
  <c r="EG6" i="9"/>
  <c r="EI6" i="9" s="1"/>
  <c r="EK6" i="9" s="1"/>
  <c r="ED6" i="9"/>
  <c r="EC6" i="9"/>
  <c r="DU6" i="9"/>
  <c r="DW6" i="9" s="1"/>
  <c r="DY6" i="9" s="1"/>
  <c r="DR6" i="9"/>
  <c r="DQ6" i="9"/>
  <c r="DI6" i="9"/>
  <c r="DK6" i="9" s="1"/>
  <c r="DM6" i="9" s="1"/>
  <c r="DF6" i="9"/>
  <c r="DE6" i="9"/>
  <c r="CW6" i="9"/>
  <c r="CY6" i="9" s="1"/>
  <c r="DA6" i="9" s="1"/>
  <c r="CT6" i="9"/>
  <c r="CS6" i="9"/>
  <c r="CK6" i="9"/>
  <c r="CM6" i="9" s="1"/>
  <c r="CO6" i="9" s="1"/>
  <c r="CG6" i="9"/>
  <c r="BY6" i="9"/>
  <c r="BW6" i="9"/>
  <c r="BP6" i="9"/>
  <c r="BN6" i="9"/>
  <c r="BK6" i="9"/>
  <c r="AY6" i="9"/>
  <c r="BA6" i="9" s="1"/>
  <c r="BC6" i="9" s="1"/>
  <c r="AU6" i="9"/>
  <c r="Y6" i="9"/>
  <c r="O6" i="9"/>
  <c r="Q6" i="9" s="1"/>
  <c r="AK6" i="9" s="1"/>
  <c r="H6" i="9"/>
  <c r="J6" i="9" s="1"/>
  <c r="FB5" i="9"/>
  <c r="FA5" i="9"/>
  <c r="ES5" i="9"/>
  <c r="EU5" i="9" s="1"/>
  <c r="EW5" i="9" s="1"/>
  <c r="EP5" i="9"/>
  <c r="EO5" i="9"/>
  <c r="EG5" i="9"/>
  <c r="EI5" i="9" s="1"/>
  <c r="EK5" i="9" s="1"/>
  <c r="ED5" i="9"/>
  <c r="EC5" i="9"/>
  <c r="DU5" i="9"/>
  <c r="DW5" i="9" s="1"/>
  <c r="DY5" i="9" s="1"/>
  <c r="DR5" i="9"/>
  <c r="DQ5" i="9"/>
  <c r="DI5" i="9"/>
  <c r="DK5" i="9" s="1"/>
  <c r="DM5" i="9" s="1"/>
  <c r="DF5" i="9"/>
  <c r="DE5" i="9"/>
  <c r="CW5" i="9"/>
  <c r="CY5" i="9" s="1"/>
  <c r="DA5" i="9" s="1"/>
  <c r="CT5" i="9"/>
  <c r="CS5" i="9"/>
  <c r="CK5" i="9"/>
  <c r="CM5" i="9" s="1"/>
  <c r="CO5" i="9" s="1"/>
  <c r="CG5" i="9"/>
  <c r="BY5" i="9"/>
  <c r="BW5" i="9"/>
  <c r="BP5" i="9"/>
  <c r="BN5" i="9"/>
  <c r="BK5" i="9"/>
  <c r="AY5" i="9"/>
  <c r="BA5" i="9" s="1"/>
  <c r="BC5" i="9" s="1"/>
  <c r="AU5" i="9"/>
  <c r="Y5" i="9"/>
  <c r="O5" i="9"/>
  <c r="Q5" i="9" s="1"/>
  <c r="AK5" i="9" s="1"/>
  <c r="H5" i="9"/>
  <c r="J5" i="9" s="1"/>
  <c r="FB4" i="9"/>
  <c r="EU4" i="9"/>
  <c r="EW4" i="9" s="1"/>
  <c r="EP4" i="9"/>
  <c r="EI4" i="9"/>
  <c r="EK4" i="9" s="1"/>
  <c r="ED4" i="9"/>
  <c r="DW4" i="9"/>
  <c r="DY4" i="9" s="1"/>
  <c r="DR4" i="9"/>
  <c r="DK4" i="9"/>
  <c r="DM4" i="9" s="1"/>
  <c r="DF4" i="9"/>
  <c r="CY4" i="9"/>
  <c r="DA4" i="9" s="1"/>
  <c r="CT4" i="9"/>
  <c r="CM4" i="9"/>
  <c r="CO4" i="9" s="1"/>
  <c r="CG4" i="9"/>
  <c r="CF4" i="9"/>
  <c r="BY4" i="9"/>
  <c r="BW4" i="9"/>
  <c r="BP4" i="9"/>
  <c r="BN4" i="9"/>
  <c r="BK4" i="9"/>
  <c r="BA4" i="9"/>
  <c r="BC4" i="9" s="1"/>
  <c r="AU4" i="9"/>
  <c r="AT4" i="9"/>
  <c r="Y4" i="9"/>
  <c r="O4" i="9"/>
  <c r="Q4" i="9" s="1"/>
  <c r="H4" i="9"/>
  <c r="J4" i="9" s="1"/>
  <c r="FB34" i="8"/>
  <c r="FA34" i="8"/>
  <c r="ES34" i="8"/>
  <c r="EU34" i="8" s="1"/>
  <c r="EW34" i="8" s="1"/>
  <c r="EP34" i="8"/>
  <c r="EO34" i="8"/>
  <c r="EG34" i="8"/>
  <c r="EI34" i="8" s="1"/>
  <c r="EK34" i="8" s="1"/>
  <c r="ED34" i="8"/>
  <c r="EC34" i="8"/>
  <c r="DU34" i="8"/>
  <c r="DW34" i="8" s="1"/>
  <c r="DY34" i="8" s="1"/>
  <c r="DR34" i="8"/>
  <c r="DQ34" i="8"/>
  <c r="DI34" i="8"/>
  <c r="DK34" i="8" s="1"/>
  <c r="DM34" i="8" s="1"/>
  <c r="DF34" i="8"/>
  <c r="DE34" i="8"/>
  <c r="CW34" i="8"/>
  <c r="CY34" i="8" s="1"/>
  <c r="DA34" i="8" s="1"/>
  <c r="CT34" i="8"/>
  <c r="CS34" i="8"/>
  <c r="CK34" i="8"/>
  <c r="CM34" i="8" s="1"/>
  <c r="CO34" i="8" s="1"/>
  <c r="CG34" i="8"/>
  <c r="BY34" i="8"/>
  <c r="BW34" i="8"/>
  <c r="BP34" i="8"/>
  <c r="BN34" i="8"/>
  <c r="BK34" i="8"/>
  <c r="AY34" i="8"/>
  <c r="BA34" i="8" s="1"/>
  <c r="BC34" i="8" s="1"/>
  <c r="BZ34" i="8" s="1"/>
  <c r="AU34" i="8"/>
  <c r="AT34" i="8"/>
  <c r="AB34" i="8"/>
  <c r="Y34" i="8"/>
  <c r="O34" i="8"/>
  <c r="H34" i="8"/>
  <c r="J34" i="8" s="1"/>
  <c r="FB33" i="8"/>
  <c r="FA33" i="8"/>
  <c r="ES33" i="8"/>
  <c r="EU33" i="8" s="1"/>
  <c r="EW33" i="8" s="1"/>
  <c r="EP33" i="8"/>
  <c r="EO33" i="8"/>
  <c r="EG33" i="8"/>
  <c r="EI33" i="8" s="1"/>
  <c r="EK33" i="8" s="1"/>
  <c r="ED33" i="8"/>
  <c r="EC33" i="8"/>
  <c r="DU33" i="8"/>
  <c r="DW33" i="8" s="1"/>
  <c r="DY33" i="8" s="1"/>
  <c r="DR33" i="8"/>
  <c r="DQ33" i="8"/>
  <c r="DI33" i="8"/>
  <c r="DK33" i="8" s="1"/>
  <c r="DM33" i="8" s="1"/>
  <c r="DF33" i="8"/>
  <c r="DE33" i="8"/>
  <c r="CW33" i="8"/>
  <c r="CY33" i="8" s="1"/>
  <c r="DA33" i="8" s="1"/>
  <c r="CT33" i="8"/>
  <c r="CS33" i="8"/>
  <c r="CK33" i="8"/>
  <c r="CM33" i="8" s="1"/>
  <c r="CO33" i="8" s="1"/>
  <c r="CG33" i="8"/>
  <c r="BY33" i="8"/>
  <c r="BW33" i="8"/>
  <c r="BP33" i="8"/>
  <c r="BN33" i="8"/>
  <c r="BK33" i="8"/>
  <c r="BC33" i="8"/>
  <c r="AY33" i="8"/>
  <c r="BA33" i="8" s="1"/>
  <c r="AU33" i="8"/>
  <c r="AT33" i="8"/>
  <c r="Y33" i="8"/>
  <c r="O33" i="8"/>
  <c r="H33" i="8"/>
  <c r="J33" i="8" s="1"/>
  <c r="FB32" i="8"/>
  <c r="FA32" i="8"/>
  <c r="ES32" i="8"/>
  <c r="EU32" i="8" s="1"/>
  <c r="EW32" i="8" s="1"/>
  <c r="EP32" i="8"/>
  <c r="EO32" i="8"/>
  <c r="EG32" i="8"/>
  <c r="EI32" i="8" s="1"/>
  <c r="EK32" i="8" s="1"/>
  <c r="ED32" i="8"/>
  <c r="EC32" i="8"/>
  <c r="DU32" i="8"/>
  <c r="DW32" i="8" s="1"/>
  <c r="DY32" i="8" s="1"/>
  <c r="DR32" i="8"/>
  <c r="DQ32" i="8"/>
  <c r="DI32" i="8"/>
  <c r="DK32" i="8" s="1"/>
  <c r="DM32" i="8" s="1"/>
  <c r="DF32" i="8"/>
  <c r="DE32" i="8"/>
  <c r="CW32" i="8"/>
  <c r="CY32" i="8" s="1"/>
  <c r="DA32" i="8" s="1"/>
  <c r="CT32" i="8"/>
  <c r="CS32" i="8"/>
  <c r="CK32" i="8"/>
  <c r="CM32" i="8" s="1"/>
  <c r="CO32" i="8" s="1"/>
  <c r="CG32" i="8"/>
  <c r="BY32" i="8"/>
  <c r="BW32" i="8"/>
  <c r="BP32" i="8"/>
  <c r="BN32" i="8"/>
  <c r="BK32" i="8"/>
  <c r="AY32" i="8"/>
  <c r="BA32" i="8" s="1"/>
  <c r="BC32" i="8" s="1"/>
  <c r="AU32" i="8"/>
  <c r="AT32" i="8"/>
  <c r="AB32" i="8"/>
  <c r="Y32" i="8"/>
  <c r="O32" i="8"/>
  <c r="Q32" i="8" s="1"/>
  <c r="H32" i="8"/>
  <c r="J32" i="8" s="1"/>
  <c r="FB31" i="8"/>
  <c r="FA31" i="8"/>
  <c r="ES31" i="8"/>
  <c r="EU31" i="8" s="1"/>
  <c r="EW31" i="8" s="1"/>
  <c r="EP31" i="8"/>
  <c r="EO31" i="8"/>
  <c r="EG31" i="8"/>
  <c r="EI31" i="8" s="1"/>
  <c r="EK31" i="8" s="1"/>
  <c r="ED31" i="8"/>
  <c r="EC31" i="8"/>
  <c r="DU31" i="8"/>
  <c r="DW31" i="8" s="1"/>
  <c r="DY31" i="8" s="1"/>
  <c r="DR31" i="8"/>
  <c r="DQ31" i="8"/>
  <c r="DI31" i="8"/>
  <c r="DK31" i="8" s="1"/>
  <c r="DM31" i="8" s="1"/>
  <c r="DF31" i="8"/>
  <c r="DE31" i="8"/>
  <c r="CW31" i="8"/>
  <c r="CY31" i="8" s="1"/>
  <c r="DA31" i="8" s="1"/>
  <c r="CT31" i="8"/>
  <c r="CS31" i="8"/>
  <c r="CK31" i="8"/>
  <c r="CM31" i="8" s="1"/>
  <c r="CO31" i="8" s="1"/>
  <c r="CG31" i="8"/>
  <c r="BY31" i="8"/>
  <c r="BW31" i="8"/>
  <c r="BP31" i="8"/>
  <c r="BN31" i="8"/>
  <c r="BK31" i="8"/>
  <c r="AY31" i="8"/>
  <c r="BA31" i="8" s="1"/>
  <c r="BC31" i="8" s="1"/>
  <c r="BX31" i="8" s="1"/>
  <c r="AU31" i="8"/>
  <c r="AT31" i="8"/>
  <c r="Y31" i="8"/>
  <c r="O31" i="8"/>
  <c r="H31" i="8"/>
  <c r="J31" i="8" s="1"/>
  <c r="FB30" i="8"/>
  <c r="FA30" i="8"/>
  <c r="ES30" i="8"/>
  <c r="EU30" i="8" s="1"/>
  <c r="EW30" i="8" s="1"/>
  <c r="EP30" i="8"/>
  <c r="EO30" i="8"/>
  <c r="EG30" i="8"/>
  <c r="EI30" i="8" s="1"/>
  <c r="EK30" i="8" s="1"/>
  <c r="ED30" i="8"/>
  <c r="EC30" i="8"/>
  <c r="DU30" i="8"/>
  <c r="DW30" i="8" s="1"/>
  <c r="DY30" i="8" s="1"/>
  <c r="DR30" i="8"/>
  <c r="DQ30" i="8"/>
  <c r="DI30" i="8"/>
  <c r="DK30" i="8" s="1"/>
  <c r="DM30" i="8" s="1"/>
  <c r="DF30" i="8"/>
  <c r="DE30" i="8"/>
  <c r="CW30" i="8"/>
  <c r="CY30" i="8" s="1"/>
  <c r="DA30" i="8" s="1"/>
  <c r="CT30" i="8"/>
  <c r="CS30" i="8"/>
  <c r="CK30" i="8"/>
  <c r="CM30" i="8" s="1"/>
  <c r="CO30" i="8" s="1"/>
  <c r="CG30" i="8"/>
  <c r="BY30" i="8"/>
  <c r="BW30" i="8"/>
  <c r="BP30" i="8"/>
  <c r="BN30" i="8"/>
  <c r="BK30" i="8"/>
  <c r="AY30" i="8"/>
  <c r="BA30" i="8" s="1"/>
  <c r="BC30" i="8" s="1"/>
  <c r="BS30" i="8" s="1"/>
  <c r="AU30" i="8"/>
  <c r="AT30" i="8"/>
  <c r="AK30" i="8"/>
  <c r="Y30" i="8"/>
  <c r="O30" i="8"/>
  <c r="Q30" i="8" s="1"/>
  <c r="AB30" i="8" s="1"/>
  <c r="H30" i="8"/>
  <c r="J30" i="8" s="1"/>
  <c r="FB29" i="8"/>
  <c r="FA29" i="8"/>
  <c r="EU29" i="8"/>
  <c r="EW29" i="8" s="1"/>
  <c r="ES29" i="8"/>
  <c r="EP29" i="8"/>
  <c r="EO29" i="8"/>
  <c r="EG29" i="8"/>
  <c r="EI29" i="8" s="1"/>
  <c r="EK29" i="8" s="1"/>
  <c r="ED29" i="8"/>
  <c r="EC29" i="8"/>
  <c r="DU29" i="8"/>
  <c r="DW29" i="8" s="1"/>
  <c r="DY29" i="8" s="1"/>
  <c r="DR29" i="8"/>
  <c r="DQ29" i="8"/>
  <c r="DI29" i="8"/>
  <c r="DK29" i="8" s="1"/>
  <c r="DM29" i="8" s="1"/>
  <c r="DF29" i="8"/>
  <c r="DE29" i="8"/>
  <c r="CW29" i="8"/>
  <c r="CY29" i="8" s="1"/>
  <c r="DA29" i="8" s="1"/>
  <c r="CT29" i="8"/>
  <c r="CS29" i="8"/>
  <c r="CK29" i="8"/>
  <c r="CM29" i="8" s="1"/>
  <c r="CO29" i="8" s="1"/>
  <c r="CG29" i="8"/>
  <c r="BY29" i="8"/>
  <c r="BW29" i="8"/>
  <c r="BP29" i="8"/>
  <c r="BN29" i="8"/>
  <c r="BK29" i="8"/>
  <c r="AY29" i="8"/>
  <c r="BA29" i="8" s="1"/>
  <c r="BC29" i="8" s="1"/>
  <c r="AU29" i="8"/>
  <c r="AT29" i="8"/>
  <c r="Y29" i="8"/>
  <c r="O29" i="8"/>
  <c r="Q29" i="8" s="1"/>
  <c r="AQ29" i="8" s="1"/>
  <c r="H29" i="8"/>
  <c r="J29" i="8" s="1"/>
  <c r="FB28" i="8"/>
  <c r="FA28" i="8"/>
  <c r="ES28" i="8"/>
  <c r="EU28" i="8" s="1"/>
  <c r="EW28" i="8" s="1"/>
  <c r="EP28" i="8"/>
  <c r="EO28" i="8"/>
  <c r="EG28" i="8"/>
  <c r="EI28" i="8" s="1"/>
  <c r="EK28" i="8" s="1"/>
  <c r="ED28" i="8"/>
  <c r="EC28" i="8"/>
  <c r="DU28" i="8"/>
  <c r="DW28" i="8" s="1"/>
  <c r="DY28" i="8" s="1"/>
  <c r="DR28" i="8"/>
  <c r="DQ28" i="8"/>
  <c r="DI28" i="8"/>
  <c r="DK28" i="8" s="1"/>
  <c r="DM28" i="8" s="1"/>
  <c r="DF28" i="8"/>
  <c r="DE28" i="8"/>
  <c r="CW28" i="8"/>
  <c r="CY28" i="8" s="1"/>
  <c r="DA28" i="8" s="1"/>
  <c r="CT28" i="8"/>
  <c r="CS28" i="8"/>
  <c r="CK28" i="8"/>
  <c r="CM28" i="8" s="1"/>
  <c r="CO28" i="8" s="1"/>
  <c r="CG28" i="8"/>
  <c r="BY28" i="8"/>
  <c r="BW28" i="8"/>
  <c r="BP28" i="8"/>
  <c r="BN28" i="8"/>
  <c r="BK28" i="8"/>
  <c r="AY28" i="8"/>
  <c r="BA28" i="8" s="1"/>
  <c r="BC28" i="8" s="1"/>
  <c r="BO28" i="8" s="1"/>
  <c r="AU28" i="8"/>
  <c r="AT28" i="8"/>
  <c r="AK28" i="8"/>
  <c r="Y28" i="8"/>
  <c r="O28" i="8"/>
  <c r="Q28" i="8" s="1"/>
  <c r="AL28" i="8" s="1"/>
  <c r="H28" i="8"/>
  <c r="J28" i="8" s="1"/>
  <c r="FB27" i="8"/>
  <c r="FA27" i="8"/>
  <c r="ES27" i="8"/>
  <c r="EU27" i="8" s="1"/>
  <c r="EW27" i="8" s="1"/>
  <c r="EP27" i="8"/>
  <c r="EO27" i="8"/>
  <c r="EG27" i="8"/>
  <c r="EI27" i="8" s="1"/>
  <c r="EK27" i="8" s="1"/>
  <c r="ED27" i="8"/>
  <c r="EC27" i="8"/>
  <c r="DU27" i="8"/>
  <c r="DW27" i="8" s="1"/>
  <c r="DY27" i="8" s="1"/>
  <c r="DR27" i="8"/>
  <c r="DQ27" i="8"/>
  <c r="DI27" i="8"/>
  <c r="DK27" i="8" s="1"/>
  <c r="DM27" i="8" s="1"/>
  <c r="DF27" i="8"/>
  <c r="DE27" i="8"/>
  <c r="CW27" i="8"/>
  <c r="CY27" i="8" s="1"/>
  <c r="DA27" i="8" s="1"/>
  <c r="CT27" i="8"/>
  <c r="CS27" i="8"/>
  <c r="CK27" i="8"/>
  <c r="CM27" i="8" s="1"/>
  <c r="CO27" i="8" s="1"/>
  <c r="CG27" i="8"/>
  <c r="BY27" i="8"/>
  <c r="BW27" i="8"/>
  <c r="BP27" i="8"/>
  <c r="BN27" i="8"/>
  <c r="BK27" i="8"/>
  <c r="AY27" i="8"/>
  <c r="BA27" i="8" s="1"/>
  <c r="BC27" i="8" s="1"/>
  <c r="BX27" i="8" s="1"/>
  <c r="AU27" i="8"/>
  <c r="AT27" i="8"/>
  <c r="Y27" i="8"/>
  <c r="O27" i="8"/>
  <c r="Q27" i="8" s="1"/>
  <c r="AK27" i="8" s="1"/>
  <c r="H27" i="8"/>
  <c r="J27" i="8" s="1"/>
  <c r="FB26" i="8"/>
  <c r="FA26" i="8"/>
  <c r="ES26" i="8"/>
  <c r="EU26" i="8" s="1"/>
  <c r="EW26" i="8" s="1"/>
  <c r="EP26" i="8"/>
  <c r="EO26" i="8"/>
  <c r="EG26" i="8"/>
  <c r="EI26" i="8" s="1"/>
  <c r="EK26" i="8" s="1"/>
  <c r="ED26" i="8"/>
  <c r="EC26" i="8"/>
  <c r="DU26" i="8"/>
  <c r="DW26" i="8" s="1"/>
  <c r="DY26" i="8" s="1"/>
  <c r="DR26" i="8"/>
  <c r="DQ26" i="8"/>
  <c r="DI26" i="8"/>
  <c r="DK26" i="8" s="1"/>
  <c r="DM26" i="8" s="1"/>
  <c r="DF26" i="8"/>
  <c r="DE26" i="8"/>
  <c r="CW26" i="8"/>
  <c r="CY26" i="8" s="1"/>
  <c r="DA26" i="8" s="1"/>
  <c r="CT26" i="8"/>
  <c r="CS26" i="8"/>
  <c r="CK26" i="8"/>
  <c r="CM26" i="8" s="1"/>
  <c r="CO26" i="8" s="1"/>
  <c r="CG26" i="8"/>
  <c r="BY26" i="8"/>
  <c r="BW26" i="8"/>
  <c r="BP26" i="8"/>
  <c r="BN26" i="8"/>
  <c r="BK26" i="8"/>
  <c r="AY26" i="8"/>
  <c r="BA26" i="8" s="1"/>
  <c r="BC26" i="8" s="1"/>
  <c r="BZ26" i="8" s="1"/>
  <c r="AT26" i="8"/>
  <c r="AK26" i="8"/>
  <c r="Y26" i="8"/>
  <c r="O26" i="8"/>
  <c r="Q26" i="8" s="1"/>
  <c r="AB26" i="8" s="1"/>
  <c r="H26" i="8"/>
  <c r="J26" i="8" s="1"/>
  <c r="FB25" i="8"/>
  <c r="FA25" i="8"/>
  <c r="ES25" i="8"/>
  <c r="EU25" i="8" s="1"/>
  <c r="EW25" i="8" s="1"/>
  <c r="EP25" i="8"/>
  <c r="EO25" i="8"/>
  <c r="EG25" i="8"/>
  <c r="EI25" i="8" s="1"/>
  <c r="EK25" i="8" s="1"/>
  <c r="ED25" i="8"/>
  <c r="EC25" i="8"/>
  <c r="DU25" i="8"/>
  <c r="DW25" i="8" s="1"/>
  <c r="DY25" i="8" s="1"/>
  <c r="DR25" i="8"/>
  <c r="DQ25" i="8"/>
  <c r="DI25" i="8"/>
  <c r="DK25" i="8" s="1"/>
  <c r="DM25" i="8" s="1"/>
  <c r="DF25" i="8"/>
  <c r="DE25" i="8"/>
  <c r="CW25" i="8"/>
  <c r="CY25" i="8" s="1"/>
  <c r="DA25" i="8" s="1"/>
  <c r="CT25" i="8"/>
  <c r="CS25" i="8"/>
  <c r="CK25" i="8"/>
  <c r="CM25" i="8" s="1"/>
  <c r="CO25" i="8" s="1"/>
  <c r="CG25" i="8"/>
  <c r="BY25" i="8"/>
  <c r="BW25" i="8"/>
  <c r="BP25" i="8"/>
  <c r="BN25" i="8"/>
  <c r="BK25" i="8"/>
  <c r="AY25" i="8"/>
  <c r="BA25" i="8" s="1"/>
  <c r="BC25" i="8" s="1"/>
  <c r="CC25" i="8" s="1"/>
  <c r="AU25" i="8"/>
  <c r="AT25" i="8"/>
  <c r="AK25" i="8"/>
  <c r="Y25" i="8"/>
  <c r="O25" i="8"/>
  <c r="Q25" i="8" s="1"/>
  <c r="AQ25" i="8" s="1"/>
  <c r="H25" i="8"/>
  <c r="J25" i="8" s="1"/>
  <c r="FB24" i="8"/>
  <c r="FA24" i="8"/>
  <c r="ES24" i="8"/>
  <c r="EU24" i="8" s="1"/>
  <c r="EW24" i="8" s="1"/>
  <c r="EP24" i="8"/>
  <c r="EO24" i="8"/>
  <c r="EG24" i="8"/>
  <c r="EI24" i="8" s="1"/>
  <c r="EK24" i="8" s="1"/>
  <c r="ED24" i="8"/>
  <c r="EC24" i="8"/>
  <c r="DU24" i="8"/>
  <c r="DW24" i="8" s="1"/>
  <c r="DY24" i="8" s="1"/>
  <c r="DR24" i="8"/>
  <c r="DQ24" i="8"/>
  <c r="DI24" i="8"/>
  <c r="DK24" i="8" s="1"/>
  <c r="DM24" i="8" s="1"/>
  <c r="DF24" i="8"/>
  <c r="DE24" i="8"/>
  <c r="CW24" i="8"/>
  <c r="CY24" i="8" s="1"/>
  <c r="DA24" i="8" s="1"/>
  <c r="CT24" i="8"/>
  <c r="CS24" i="8"/>
  <c r="CK24" i="8"/>
  <c r="CM24" i="8" s="1"/>
  <c r="CO24" i="8" s="1"/>
  <c r="CG24" i="8"/>
  <c r="BY24" i="8"/>
  <c r="BW24" i="8"/>
  <c r="BP24" i="8"/>
  <c r="BN24" i="8"/>
  <c r="BK24" i="8"/>
  <c r="AY24" i="8"/>
  <c r="BA24" i="8" s="1"/>
  <c r="BC24" i="8" s="1"/>
  <c r="BO24" i="8" s="1"/>
  <c r="AU24" i="8"/>
  <c r="AT24" i="8"/>
  <c r="AK24" i="8"/>
  <c r="Y24" i="8"/>
  <c r="O24" i="8"/>
  <c r="Q24" i="8" s="1"/>
  <c r="AB24" i="8" s="1"/>
  <c r="H24" i="8"/>
  <c r="J24" i="8" s="1"/>
  <c r="FB23" i="8"/>
  <c r="FA23" i="8"/>
  <c r="ES23" i="8"/>
  <c r="EU23" i="8" s="1"/>
  <c r="EW23" i="8" s="1"/>
  <c r="EP23" i="8"/>
  <c r="EO23" i="8"/>
  <c r="EG23" i="8"/>
  <c r="EI23" i="8" s="1"/>
  <c r="EK23" i="8" s="1"/>
  <c r="ED23" i="8"/>
  <c r="EC23" i="8"/>
  <c r="DU23" i="8"/>
  <c r="DW23" i="8" s="1"/>
  <c r="DY23" i="8" s="1"/>
  <c r="DR23" i="8"/>
  <c r="DQ23" i="8"/>
  <c r="DI23" i="8"/>
  <c r="DK23" i="8" s="1"/>
  <c r="DM23" i="8" s="1"/>
  <c r="DF23" i="8"/>
  <c r="DE23" i="8"/>
  <c r="CW23" i="8"/>
  <c r="CY23" i="8" s="1"/>
  <c r="DA23" i="8" s="1"/>
  <c r="CT23" i="8"/>
  <c r="CS23" i="8"/>
  <c r="CK23" i="8"/>
  <c r="CM23" i="8" s="1"/>
  <c r="CO23" i="8" s="1"/>
  <c r="CG23" i="8"/>
  <c r="BY23" i="8"/>
  <c r="BW23" i="8"/>
  <c r="BP23" i="8"/>
  <c r="BN23" i="8"/>
  <c r="BK23" i="8"/>
  <c r="AY23" i="8"/>
  <c r="BA23" i="8" s="1"/>
  <c r="BC23" i="8" s="1"/>
  <c r="BX23" i="8" s="1"/>
  <c r="AU23" i="8"/>
  <c r="AT23" i="8"/>
  <c r="AK23" i="8"/>
  <c r="Y23" i="8"/>
  <c r="O23" i="8"/>
  <c r="Q23" i="8" s="1"/>
  <c r="AB23" i="8" s="1"/>
  <c r="H23" i="8"/>
  <c r="J23" i="8" s="1"/>
  <c r="FB22" i="8"/>
  <c r="FA22" i="8"/>
  <c r="ES22" i="8"/>
  <c r="EU22" i="8" s="1"/>
  <c r="EW22" i="8" s="1"/>
  <c r="EP22" i="8"/>
  <c r="EO22" i="8"/>
  <c r="EG22" i="8"/>
  <c r="EI22" i="8" s="1"/>
  <c r="EK22" i="8" s="1"/>
  <c r="ED22" i="8"/>
  <c r="EC22" i="8"/>
  <c r="DU22" i="8"/>
  <c r="DW22" i="8" s="1"/>
  <c r="DY22" i="8" s="1"/>
  <c r="DR22" i="8"/>
  <c r="DQ22" i="8"/>
  <c r="DI22" i="8"/>
  <c r="DK22" i="8" s="1"/>
  <c r="DM22" i="8" s="1"/>
  <c r="DF22" i="8"/>
  <c r="DE22" i="8"/>
  <c r="CY22" i="8"/>
  <c r="DA22" i="8" s="1"/>
  <c r="CW22" i="8"/>
  <c r="CT22" i="8"/>
  <c r="CS22" i="8"/>
  <c r="CK22" i="8"/>
  <c r="CM22" i="8" s="1"/>
  <c r="CO22" i="8" s="1"/>
  <c r="CG22" i="8"/>
  <c r="BY22" i="8"/>
  <c r="BW22" i="8"/>
  <c r="BP22" i="8"/>
  <c r="BN22" i="8"/>
  <c r="BK22" i="8"/>
  <c r="AY22" i="8"/>
  <c r="BA22" i="8" s="1"/>
  <c r="BC22" i="8" s="1"/>
  <c r="AU22" i="8"/>
  <c r="AT22" i="8"/>
  <c r="AK22" i="8"/>
  <c r="Y22" i="8"/>
  <c r="O22" i="8"/>
  <c r="Q22" i="8" s="1"/>
  <c r="H22" i="8"/>
  <c r="J22" i="8" s="1"/>
  <c r="FB21" i="8"/>
  <c r="FA21" i="8"/>
  <c r="ES21" i="8"/>
  <c r="EU21" i="8" s="1"/>
  <c r="EW21" i="8" s="1"/>
  <c r="EP21" i="8"/>
  <c r="EO21" i="8"/>
  <c r="EG21" i="8"/>
  <c r="EI21" i="8" s="1"/>
  <c r="EK21" i="8" s="1"/>
  <c r="ED21" i="8"/>
  <c r="EC21" i="8"/>
  <c r="DU21" i="8"/>
  <c r="DW21" i="8" s="1"/>
  <c r="DY21" i="8" s="1"/>
  <c r="DR21" i="8"/>
  <c r="DQ21" i="8"/>
  <c r="DI21" i="8"/>
  <c r="DK21" i="8" s="1"/>
  <c r="DM21" i="8" s="1"/>
  <c r="DF21" i="8"/>
  <c r="DE21" i="8"/>
  <c r="CW21" i="8"/>
  <c r="CY21" i="8" s="1"/>
  <c r="DA21" i="8" s="1"/>
  <c r="CT21" i="8"/>
  <c r="CS21" i="8"/>
  <c r="CK21" i="8"/>
  <c r="CM21" i="8" s="1"/>
  <c r="CO21" i="8" s="1"/>
  <c r="CG21" i="8"/>
  <c r="BY21" i="8"/>
  <c r="BW21" i="8"/>
  <c r="BP21" i="8"/>
  <c r="BN21" i="8"/>
  <c r="BK21" i="8"/>
  <c r="AY21" i="8"/>
  <c r="BA21" i="8" s="1"/>
  <c r="BC21" i="8" s="1"/>
  <c r="AU21" i="8"/>
  <c r="AT21" i="8"/>
  <c r="AK21" i="8"/>
  <c r="Y21" i="8"/>
  <c r="O21" i="8"/>
  <c r="Q21" i="8" s="1"/>
  <c r="H21" i="8"/>
  <c r="J21" i="8" s="1"/>
  <c r="FB20" i="8"/>
  <c r="FA20" i="8"/>
  <c r="ES20" i="8"/>
  <c r="EU20" i="8" s="1"/>
  <c r="EW20" i="8" s="1"/>
  <c r="EP20" i="8"/>
  <c r="EO20" i="8"/>
  <c r="EG20" i="8"/>
  <c r="EI20" i="8" s="1"/>
  <c r="EK20" i="8" s="1"/>
  <c r="ED20" i="8"/>
  <c r="EC20" i="8"/>
  <c r="DU20" i="8"/>
  <c r="DW20" i="8" s="1"/>
  <c r="DY20" i="8" s="1"/>
  <c r="DR20" i="8"/>
  <c r="DQ20" i="8"/>
  <c r="DI20" i="8"/>
  <c r="DK20" i="8" s="1"/>
  <c r="DM20" i="8" s="1"/>
  <c r="DF20" i="8"/>
  <c r="DE20" i="8"/>
  <c r="CW20" i="8"/>
  <c r="CY20" i="8" s="1"/>
  <c r="DA20" i="8" s="1"/>
  <c r="CT20" i="8"/>
  <c r="CS20" i="8"/>
  <c r="CK20" i="8"/>
  <c r="CM20" i="8" s="1"/>
  <c r="CO20" i="8" s="1"/>
  <c r="CG20" i="8"/>
  <c r="BY20" i="8"/>
  <c r="BW20" i="8"/>
  <c r="BP20" i="8"/>
  <c r="BN20" i="8"/>
  <c r="BK20" i="8"/>
  <c r="AY20" i="8"/>
  <c r="BA20" i="8" s="1"/>
  <c r="BC20" i="8" s="1"/>
  <c r="BS20" i="8" s="1"/>
  <c r="AU20" i="8"/>
  <c r="AT20" i="8"/>
  <c r="AK20" i="8"/>
  <c r="Y20" i="8"/>
  <c r="O20" i="8"/>
  <c r="Q20" i="8" s="1"/>
  <c r="AB20" i="8" s="1"/>
  <c r="H20" i="8"/>
  <c r="J20" i="8" s="1"/>
  <c r="FB19" i="8"/>
  <c r="FA19" i="8"/>
  <c r="ES19" i="8"/>
  <c r="EU19" i="8" s="1"/>
  <c r="EW19" i="8" s="1"/>
  <c r="EP19" i="8"/>
  <c r="EO19" i="8"/>
  <c r="EG19" i="8"/>
  <c r="EI19" i="8" s="1"/>
  <c r="EK19" i="8" s="1"/>
  <c r="ED19" i="8"/>
  <c r="EC19" i="8"/>
  <c r="DU19" i="8"/>
  <c r="DW19" i="8" s="1"/>
  <c r="DY19" i="8" s="1"/>
  <c r="DR19" i="8"/>
  <c r="DQ19" i="8"/>
  <c r="DI19" i="8"/>
  <c r="DK19" i="8" s="1"/>
  <c r="DM19" i="8" s="1"/>
  <c r="DF19" i="8"/>
  <c r="DE19" i="8"/>
  <c r="CW19" i="8"/>
  <c r="CY19" i="8" s="1"/>
  <c r="DA19" i="8" s="1"/>
  <c r="CT19" i="8"/>
  <c r="CS19" i="8"/>
  <c r="CK19" i="8"/>
  <c r="CM19" i="8" s="1"/>
  <c r="CO19" i="8" s="1"/>
  <c r="CG19" i="8"/>
  <c r="BY19" i="8"/>
  <c r="BW19" i="8"/>
  <c r="BP19" i="8"/>
  <c r="BN19" i="8"/>
  <c r="BK19" i="8"/>
  <c r="AY19" i="8"/>
  <c r="BA19" i="8" s="1"/>
  <c r="BC19" i="8" s="1"/>
  <c r="AU19" i="8"/>
  <c r="AT19" i="8"/>
  <c r="AK19" i="8"/>
  <c r="Y19" i="8"/>
  <c r="O19" i="8"/>
  <c r="Q19" i="8" s="1"/>
  <c r="AB19" i="8" s="1"/>
  <c r="H19" i="8"/>
  <c r="J19" i="8" s="1"/>
  <c r="FB18" i="8"/>
  <c r="FA18" i="8"/>
  <c r="ES18" i="8"/>
  <c r="EU18" i="8" s="1"/>
  <c r="EW18" i="8" s="1"/>
  <c r="EP18" i="8"/>
  <c r="EO18" i="8"/>
  <c r="EI18" i="8"/>
  <c r="EK18" i="8" s="1"/>
  <c r="EG18" i="8"/>
  <c r="ED18" i="8"/>
  <c r="EC18" i="8"/>
  <c r="DU18" i="8"/>
  <c r="DW18" i="8" s="1"/>
  <c r="DY18" i="8" s="1"/>
  <c r="DR18" i="8"/>
  <c r="DQ18" i="8"/>
  <c r="DI18" i="8"/>
  <c r="DK18" i="8" s="1"/>
  <c r="DM18" i="8" s="1"/>
  <c r="DF18" i="8"/>
  <c r="DE18" i="8"/>
  <c r="CW18" i="8"/>
  <c r="CY18" i="8" s="1"/>
  <c r="DA18" i="8" s="1"/>
  <c r="CT18" i="8"/>
  <c r="CS18" i="8"/>
  <c r="CK18" i="8"/>
  <c r="CM18" i="8" s="1"/>
  <c r="CO18" i="8" s="1"/>
  <c r="CG18" i="8"/>
  <c r="BY18" i="8"/>
  <c r="BW18" i="8"/>
  <c r="BP18" i="8"/>
  <c r="BN18" i="8"/>
  <c r="BK18" i="8"/>
  <c r="AY18" i="8"/>
  <c r="BA18" i="8" s="1"/>
  <c r="BC18" i="8" s="1"/>
  <c r="AU18" i="8"/>
  <c r="AT18" i="8"/>
  <c r="Y18" i="8"/>
  <c r="O18" i="8"/>
  <c r="Q18" i="8" s="1"/>
  <c r="AL18" i="8" s="1"/>
  <c r="H18" i="8"/>
  <c r="J18" i="8" s="1"/>
  <c r="FB17" i="8"/>
  <c r="FA17" i="8"/>
  <c r="ES17" i="8"/>
  <c r="EU17" i="8" s="1"/>
  <c r="EW17" i="8" s="1"/>
  <c r="EP17" i="8"/>
  <c r="EO17" i="8"/>
  <c r="EG17" i="8"/>
  <c r="EI17" i="8" s="1"/>
  <c r="EK17" i="8" s="1"/>
  <c r="ED17" i="8"/>
  <c r="EC17" i="8"/>
  <c r="DU17" i="8"/>
  <c r="DW17" i="8" s="1"/>
  <c r="DY17" i="8" s="1"/>
  <c r="DR17" i="8"/>
  <c r="DQ17" i="8"/>
  <c r="DI17" i="8"/>
  <c r="DK17" i="8" s="1"/>
  <c r="DM17" i="8" s="1"/>
  <c r="DF17" i="8"/>
  <c r="DE17" i="8"/>
  <c r="CW17" i="8"/>
  <c r="CY17" i="8" s="1"/>
  <c r="DA17" i="8" s="1"/>
  <c r="CT17" i="8"/>
  <c r="CS17" i="8"/>
  <c r="CK17" i="8"/>
  <c r="CM17" i="8" s="1"/>
  <c r="CO17" i="8" s="1"/>
  <c r="CG17" i="8"/>
  <c r="BY17" i="8"/>
  <c r="BW17" i="8"/>
  <c r="BP17" i="8"/>
  <c r="BN17" i="8"/>
  <c r="BK17" i="8"/>
  <c r="AY17" i="8"/>
  <c r="BA17" i="8" s="1"/>
  <c r="BC17" i="8" s="1"/>
  <c r="AU17" i="8"/>
  <c r="AT17" i="8"/>
  <c r="AK17" i="8"/>
  <c r="Y17" i="8"/>
  <c r="O17" i="8"/>
  <c r="Q17" i="8" s="1"/>
  <c r="AB17" i="8" s="1"/>
  <c r="H17" i="8"/>
  <c r="J17" i="8" s="1"/>
  <c r="FB16" i="8"/>
  <c r="FA16" i="8"/>
  <c r="ES16" i="8"/>
  <c r="EU16" i="8" s="1"/>
  <c r="EW16" i="8" s="1"/>
  <c r="EP16" i="8"/>
  <c r="EO16" i="8"/>
  <c r="EG16" i="8"/>
  <c r="EI16" i="8" s="1"/>
  <c r="EK16" i="8" s="1"/>
  <c r="ED16" i="8"/>
  <c r="EC16" i="8"/>
  <c r="DU16" i="8"/>
  <c r="DW16" i="8" s="1"/>
  <c r="DY16" i="8" s="1"/>
  <c r="DR16" i="8"/>
  <c r="DQ16" i="8"/>
  <c r="DI16" i="8"/>
  <c r="DK16" i="8" s="1"/>
  <c r="DM16" i="8" s="1"/>
  <c r="DF16" i="8"/>
  <c r="DE16" i="8"/>
  <c r="CW16" i="8"/>
  <c r="CY16" i="8" s="1"/>
  <c r="DA16" i="8" s="1"/>
  <c r="CT16" i="8"/>
  <c r="CS16" i="8"/>
  <c r="CK16" i="8"/>
  <c r="CM16" i="8" s="1"/>
  <c r="CO16" i="8" s="1"/>
  <c r="CG16" i="8"/>
  <c r="BY16" i="8"/>
  <c r="BW16" i="8"/>
  <c r="BP16" i="8"/>
  <c r="BN16" i="8"/>
  <c r="BK16" i="8"/>
  <c r="AY16" i="8"/>
  <c r="BA16" i="8" s="1"/>
  <c r="BC16" i="8" s="1"/>
  <c r="BZ16" i="8" s="1"/>
  <c r="AU16" i="8"/>
  <c r="AT16" i="8"/>
  <c r="AK16" i="8"/>
  <c r="Y16" i="8"/>
  <c r="O16" i="8"/>
  <c r="Q16" i="8" s="1"/>
  <c r="AB16" i="8" s="1"/>
  <c r="H16" i="8"/>
  <c r="J16" i="8" s="1"/>
  <c r="FB15" i="8"/>
  <c r="FA15" i="8"/>
  <c r="ES15" i="8"/>
  <c r="EU15" i="8" s="1"/>
  <c r="EW15" i="8" s="1"/>
  <c r="EP15" i="8"/>
  <c r="EO15" i="8"/>
  <c r="EG15" i="8"/>
  <c r="EI15" i="8" s="1"/>
  <c r="EK15" i="8" s="1"/>
  <c r="ED15" i="8"/>
  <c r="EC15" i="8"/>
  <c r="DU15" i="8"/>
  <c r="DW15" i="8" s="1"/>
  <c r="DY15" i="8" s="1"/>
  <c r="DR15" i="8"/>
  <c r="DQ15" i="8"/>
  <c r="DI15" i="8"/>
  <c r="DK15" i="8" s="1"/>
  <c r="DM15" i="8" s="1"/>
  <c r="DF15" i="8"/>
  <c r="DE15" i="8"/>
  <c r="CW15" i="8"/>
  <c r="CY15" i="8" s="1"/>
  <c r="DA15" i="8" s="1"/>
  <c r="CT15" i="8"/>
  <c r="CS15" i="8"/>
  <c r="CK15" i="8"/>
  <c r="CM15" i="8" s="1"/>
  <c r="CO15" i="8" s="1"/>
  <c r="CG15" i="8"/>
  <c r="BY15" i="8"/>
  <c r="BW15" i="8"/>
  <c r="BP15" i="8"/>
  <c r="BN15" i="8"/>
  <c r="BK15" i="8"/>
  <c r="AY15" i="8"/>
  <c r="BA15" i="8" s="1"/>
  <c r="BC15" i="8" s="1"/>
  <c r="AU15" i="8"/>
  <c r="AT15" i="8"/>
  <c r="AK15" i="8"/>
  <c r="AB15" i="8"/>
  <c r="Y15" i="8"/>
  <c r="O15" i="8"/>
  <c r="Q15" i="8" s="1"/>
  <c r="H15" i="8"/>
  <c r="J15" i="8" s="1"/>
  <c r="FB14" i="8"/>
  <c r="FA14" i="8"/>
  <c r="ES14" i="8"/>
  <c r="EU14" i="8" s="1"/>
  <c r="EW14" i="8" s="1"/>
  <c r="EP14" i="8"/>
  <c r="EO14" i="8"/>
  <c r="EG14" i="8"/>
  <c r="EI14" i="8" s="1"/>
  <c r="EK14" i="8" s="1"/>
  <c r="ED14" i="8"/>
  <c r="EC14" i="8"/>
  <c r="DU14" i="8"/>
  <c r="DW14" i="8" s="1"/>
  <c r="DY14" i="8" s="1"/>
  <c r="DR14" i="8"/>
  <c r="DQ14" i="8"/>
  <c r="DI14" i="8"/>
  <c r="DK14" i="8" s="1"/>
  <c r="DM14" i="8" s="1"/>
  <c r="DF14" i="8"/>
  <c r="DE14" i="8"/>
  <c r="CW14" i="8"/>
  <c r="CY14" i="8" s="1"/>
  <c r="DA14" i="8" s="1"/>
  <c r="CT14" i="8"/>
  <c r="CS14" i="8"/>
  <c r="CK14" i="8"/>
  <c r="CM14" i="8" s="1"/>
  <c r="CO14" i="8" s="1"/>
  <c r="CG14" i="8"/>
  <c r="BY14" i="8"/>
  <c r="BW14" i="8"/>
  <c r="BP14" i="8"/>
  <c r="BN14" i="8"/>
  <c r="BK14" i="8"/>
  <c r="AY14" i="8"/>
  <c r="BA14" i="8" s="1"/>
  <c r="BC14" i="8" s="1"/>
  <c r="AU14" i="8"/>
  <c r="AT14" i="8"/>
  <c r="AK14" i="8"/>
  <c r="AB14" i="8"/>
  <c r="Y14" i="8"/>
  <c r="O14" i="8"/>
  <c r="Q14" i="8" s="1"/>
  <c r="H14" i="8"/>
  <c r="J14" i="8" s="1"/>
  <c r="FB13" i="8"/>
  <c r="FA13" i="8"/>
  <c r="ES13" i="8"/>
  <c r="EU13" i="8" s="1"/>
  <c r="EW13" i="8" s="1"/>
  <c r="EP13" i="8"/>
  <c r="EO13" i="8"/>
  <c r="EG13" i="8"/>
  <c r="EI13" i="8" s="1"/>
  <c r="EK13" i="8" s="1"/>
  <c r="ED13" i="8"/>
  <c r="EC13" i="8"/>
  <c r="DU13" i="8"/>
  <c r="DW13" i="8" s="1"/>
  <c r="DY13" i="8" s="1"/>
  <c r="DR13" i="8"/>
  <c r="DQ13" i="8"/>
  <c r="DI13" i="8"/>
  <c r="DK13" i="8" s="1"/>
  <c r="DM13" i="8" s="1"/>
  <c r="DF13" i="8"/>
  <c r="DE13" i="8"/>
  <c r="CW13" i="8"/>
  <c r="CY13" i="8" s="1"/>
  <c r="DA13" i="8" s="1"/>
  <c r="CT13" i="8"/>
  <c r="CS13" i="8"/>
  <c r="CK13" i="8"/>
  <c r="CM13" i="8" s="1"/>
  <c r="CO13" i="8" s="1"/>
  <c r="CG13" i="8"/>
  <c r="BY13" i="8"/>
  <c r="BW13" i="8"/>
  <c r="BP13" i="8"/>
  <c r="BN13" i="8"/>
  <c r="BK13" i="8"/>
  <c r="AY13" i="8"/>
  <c r="BA13" i="8" s="1"/>
  <c r="BC13" i="8" s="1"/>
  <c r="AU13" i="8"/>
  <c r="AT13" i="8"/>
  <c r="AB13" i="8"/>
  <c r="Y13" i="8"/>
  <c r="O13" i="8"/>
  <c r="Q13" i="8" s="1"/>
  <c r="AK13" i="8" s="1"/>
  <c r="H13" i="8"/>
  <c r="J13" i="8" s="1"/>
  <c r="FB12" i="8"/>
  <c r="FA12" i="8"/>
  <c r="ES12" i="8"/>
  <c r="EU12" i="8" s="1"/>
  <c r="EW12" i="8" s="1"/>
  <c r="EP12" i="8"/>
  <c r="EO12" i="8"/>
  <c r="EG12" i="8"/>
  <c r="EI12" i="8" s="1"/>
  <c r="EK12" i="8" s="1"/>
  <c r="ED12" i="8"/>
  <c r="EC12" i="8"/>
  <c r="DU12" i="8"/>
  <c r="DW12" i="8" s="1"/>
  <c r="DY12" i="8" s="1"/>
  <c r="DR12" i="8"/>
  <c r="DQ12" i="8"/>
  <c r="DI12" i="8"/>
  <c r="DK12" i="8" s="1"/>
  <c r="DM12" i="8" s="1"/>
  <c r="DF12" i="8"/>
  <c r="DE12" i="8"/>
  <c r="CW12" i="8"/>
  <c r="CY12" i="8" s="1"/>
  <c r="DA12" i="8" s="1"/>
  <c r="CT12" i="8"/>
  <c r="CS12" i="8"/>
  <c r="CK12" i="8"/>
  <c r="CM12" i="8" s="1"/>
  <c r="CO12" i="8" s="1"/>
  <c r="CG12" i="8"/>
  <c r="BY12" i="8"/>
  <c r="BW12" i="8"/>
  <c r="BP12" i="8"/>
  <c r="BN12" i="8"/>
  <c r="BK12" i="8"/>
  <c r="AY12" i="8"/>
  <c r="BA12" i="8" s="1"/>
  <c r="BC12" i="8" s="1"/>
  <c r="BX12" i="8" s="1"/>
  <c r="AU12" i="8"/>
  <c r="AT12" i="8"/>
  <c r="Y12" i="8"/>
  <c r="O12" i="8"/>
  <c r="Q12" i="8" s="1"/>
  <c r="AK12" i="8" s="1"/>
  <c r="H12" i="8"/>
  <c r="J12" i="8" s="1"/>
  <c r="FB11" i="8"/>
  <c r="FA11" i="8"/>
  <c r="ES11" i="8"/>
  <c r="EU11" i="8" s="1"/>
  <c r="EW11" i="8" s="1"/>
  <c r="EP11" i="8"/>
  <c r="EO11" i="8"/>
  <c r="EG11" i="8"/>
  <c r="EI11" i="8" s="1"/>
  <c r="EK11" i="8" s="1"/>
  <c r="ED11" i="8"/>
  <c r="EC11" i="8"/>
  <c r="DU11" i="8"/>
  <c r="DW11" i="8" s="1"/>
  <c r="DY11" i="8" s="1"/>
  <c r="DR11" i="8"/>
  <c r="DQ11" i="8"/>
  <c r="DI11" i="8"/>
  <c r="DK11" i="8" s="1"/>
  <c r="DM11" i="8" s="1"/>
  <c r="DF11" i="8"/>
  <c r="DE11" i="8"/>
  <c r="CW11" i="8"/>
  <c r="CY11" i="8" s="1"/>
  <c r="DA11" i="8" s="1"/>
  <c r="CT11" i="8"/>
  <c r="CS11" i="8"/>
  <c r="CK11" i="8"/>
  <c r="CM11" i="8" s="1"/>
  <c r="CO11" i="8" s="1"/>
  <c r="CG11" i="8"/>
  <c r="BY11" i="8"/>
  <c r="BW11" i="8"/>
  <c r="BP11" i="8"/>
  <c r="BN11" i="8"/>
  <c r="BK11" i="8"/>
  <c r="AY11" i="8"/>
  <c r="BA11" i="8" s="1"/>
  <c r="BC11" i="8" s="1"/>
  <c r="AU11" i="8"/>
  <c r="AT11" i="8"/>
  <c r="AK11" i="8"/>
  <c r="Y11" i="8"/>
  <c r="O11" i="8"/>
  <c r="Q11" i="8" s="1"/>
  <c r="AB11" i="8" s="1"/>
  <c r="H11" i="8"/>
  <c r="J11" i="8" s="1"/>
  <c r="FB10" i="8"/>
  <c r="FA10" i="8"/>
  <c r="ES10" i="8"/>
  <c r="EU10" i="8" s="1"/>
  <c r="EW10" i="8" s="1"/>
  <c r="EP10" i="8"/>
  <c r="EO10" i="8"/>
  <c r="EG10" i="8"/>
  <c r="EI10" i="8" s="1"/>
  <c r="EK10" i="8" s="1"/>
  <c r="ED10" i="8"/>
  <c r="EC10" i="8"/>
  <c r="DU10" i="8"/>
  <c r="DW10" i="8" s="1"/>
  <c r="DY10" i="8" s="1"/>
  <c r="DR10" i="8"/>
  <c r="DQ10" i="8"/>
  <c r="DI10" i="8"/>
  <c r="DK10" i="8" s="1"/>
  <c r="DM10" i="8" s="1"/>
  <c r="DF10" i="8"/>
  <c r="DE10" i="8"/>
  <c r="CW10" i="8"/>
  <c r="CY10" i="8" s="1"/>
  <c r="DA10" i="8" s="1"/>
  <c r="CT10" i="8"/>
  <c r="CS10" i="8"/>
  <c r="CK10" i="8"/>
  <c r="CM10" i="8" s="1"/>
  <c r="CO10" i="8" s="1"/>
  <c r="CG10" i="8"/>
  <c r="BY10" i="8"/>
  <c r="BW10" i="8"/>
  <c r="BP10" i="8"/>
  <c r="BN10" i="8"/>
  <c r="BK10" i="8"/>
  <c r="AY10" i="8"/>
  <c r="BA10" i="8" s="1"/>
  <c r="BC10" i="8" s="1"/>
  <c r="BO10" i="8" s="1"/>
  <c r="AU10" i="8"/>
  <c r="AT10" i="8"/>
  <c r="AK10" i="8"/>
  <c r="Y10" i="8"/>
  <c r="O10" i="8"/>
  <c r="Q10" i="8" s="1"/>
  <c r="AB10" i="8" s="1"/>
  <c r="H10" i="8"/>
  <c r="J10" i="8" s="1"/>
  <c r="FB9" i="8"/>
  <c r="FA9" i="8"/>
  <c r="ES9" i="8"/>
  <c r="EU9" i="8" s="1"/>
  <c r="EW9" i="8" s="1"/>
  <c r="EP9" i="8"/>
  <c r="EO9" i="8"/>
  <c r="EG9" i="8"/>
  <c r="EI9" i="8" s="1"/>
  <c r="EK9" i="8" s="1"/>
  <c r="ED9" i="8"/>
  <c r="EC9" i="8"/>
  <c r="DU9" i="8"/>
  <c r="DW9" i="8" s="1"/>
  <c r="DY9" i="8" s="1"/>
  <c r="DR9" i="8"/>
  <c r="DQ9" i="8"/>
  <c r="DI9" i="8"/>
  <c r="DK9" i="8" s="1"/>
  <c r="DM9" i="8" s="1"/>
  <c r="DF9" i="8"/>
  <c r="DE9" i="8"/>
  <c r="CW9" i="8"/>
  <c r="CY9" i="8" s="1"/>
  <c r="DA9" i="8" s="1"/>
  <c r="CT9" i="8"/>
  <c r="CS9" i="8"/>
  <c r="CK9" i="8"/>
  <c r="CM9" i="8" s="1"/>
  <c r="CO9" i="8" s="1"/>
  <c r="CG9" i="8"/>
  <c r="BY9" i="8"/>
  <c r="BW9" i="8"/>
  <c r="BP9" i="8"/>
  <c r="BN9" i="8"/>
  <c r="BK9" i="8"/>
  <c r="AY9" i="8"/>
  <c r="BA9" i="8" s="1"/>
  <c r="BC9" i="8" s="1"/>
  <c r="AU9" i="8"/>
  <c r="AT9" i="8"/>
  <c r="AB9" i="8"/>
  <c r="Y9" i="8"/>
  <c r="O9" i="8"/>
  <c r="Q9" i="8" s="1"/>
  <c r="AL9" i="8" s="1"/>
  <c r="H9" i="8"/>
  <c r="J9" i="8" s="1"/>
  <c r="FB8" i="8"/>
  <c r="FA8" i="8"/>
  <c r="ES8" i="8"/>
  <c r="EU8" i="8" s="1"/>
  <c r="EW8" i="8" s="1"/>
  <c r="EP8" i="8"/>
  <c r="EO8" i="8"/>
  <c r="EG8" i="8"/>
  <c r="EI8" i="8" s="1"/>
  <c r="EK8" i="8" s="1"/>
  <c r="ED8" i="8"/>
  <c r="EC8" i="8"/>
  <c r="DU8" i="8"/>
  <c r="DW8" i="8" s="1"/>
  <c r="DY8" i="8" s="1"/>
  <c r="DR8" i="8"/>
  <c r="DQ8" i="8"/>
  <c r="DI8" i="8"/>
  <c r="DK8" i="8" s="1"/>
  <c r="DM8" i="8" s="1"/>
  <c r="DF8" i="8"/>
  <c r="DE8" i="8"/>
  <c r="CW8" i="8"/>
  <c r="CY8" i="8" s="1"/>
  <c r="DA8" i="8" s="1"/>
  <c r="CT8" i="8"/>
  <c r="CS8" i="8"/>
  <c r="CK8" i="8"/>
  <c r="CM8" i="8" s="1"/>
  <c r="CO8" i="8" s="1"/>
  <c r="CG8" i="8"/>
  <c r="BY8" i="8"/>
  <c r="BW8" i="8"/>
  <c r="BP8" i="8"/>
  <c r="BN8" i="8"/>
  <c r="BK8" i="8"/>
  <c r="AY8" i="8"/>
  <c r="BA8" i="8" s="1"/>
  <c r="BC8" i="8" s="1"/>
  <c r="AU8" i="8"/>
  <c r="AT8" i="8"/>
  <c r="AB8" i="8"/>
  <c r="Y8" i="8"/>
  <c r="O8" i="8"/>
  <c r="Q8" i="8" s="1"/>
  <c r="AK8" i="8" s="1"/>
  <c r="H8" i="8"/>
  <c r="J8" i="8" s="1"/>
  <c r="FB7" i="8"/>
  <c r="FA7" i="8"/>
  <c r="ES7" i="8"/>
  <c r="EU7" i="8" s="1"/>
  <c r="EW7" i="8" s="1"/>
  <c r="EP7" i="8"/>
  <c r="EO7" i="8"/>
  <c r="EG7" i="8"/>
  <c r="EI7" i="8" s="1"/>
  <c r="EK7" i="8" s="1"/>
  <c r="ED7" i="8"/>
  <c r="EC7" i="8"/>
  <c r="DU7" i="8"/>
  <c r="DW7" i="8" s="1"/>
  <c r="DY7" i="8" s="1"/>
  <c r="DR7" i="8"/>
  <c r="DQ7" i="8"/>
  <c r="DI7" i="8"/>
  <c r="DK7" i="8" s="1"/>
  <c r="DM7" i="8" s="1"/>
  <c r="DF7" i="8"/>
  <c r="DE7" i="8"/>
  <c r="CW7" i="8"/>
  <c r="CY7" i="8" s="1"/>
  <c r="DA7" i="8" s="1"/>
  <c r="CT7" i="8"/>
  <c r="CS7" i="8"/>
  <c r="CK7" i="8"/>
  <c r="CM7" i="8" s="1"/>
  <c r="CO7" i="8" s="1"/>
  <c r="CG7" i="8"/>
  <c r="BY7" i="8"/>
  <c r="BW7" i="8"/>
  <c r="BP7" i="8"/>
  <c r="BN7" i="8"/>
  <c r="BK7" i="8"/>
  <c r="AY7" i="8"/>
  <c r="BA7" i="8" s="1"/>
  <c r="BC7" i="8" s="1"/>
  <c r="BZ7" i="8" s="1"/>
  <c r="AU7" i="8"/>
  <c r="AT7" i="8"/>
  <c r="AB7" i="8"/>
  <c r="Y7" i="8"/>
  <c r="O7" i="8"/>
  <c r="Q7" i="8" s="1"/>
  <c r="AK7" i="8" s="1"/>
  <c r="H7" i="8"/>
  <c r="J7" i="8" s="1"/>
  <c r="FB6" i="8"/>
  <c r="FA6" i="8"/>
  <c r="ES6" i="8"/>
  <c r="EU6" i="8" s="1"/>
  <c r="EW6" i="8" s="1"/>
  <c r="EP6" i="8"/>
  <c r="EO6" i="8"/>
  <c r="EG6" i="8"/>
  <c r="EI6" i="8" s="1"/>
  <c r="EK6" i="8" s="1"/>
  <c r="ED6" i="8"/>
  <c r="EC6" i="8"/>
  <c r="DU6" i="8"/>
  <c r="DW6" i="8" s="1"/>
  <c r="DY6" i="8" s="1"/>
  <c r="DR6" i="8"/>
  <c r="DQ6" i="8"/>
  <c r="DI6" i="8"/>
  <c r="DK6" i="8" s="1"/>
  <c r="DM6" i="8" s="1"/>
  <c r="DF6" i="8"/>
  <c r="DE6" i="8"/>
  <c r="CW6" i="8"/>
  <c r="CY6" i="8" s="1"/>
  <c r="DA6" i="8" s="1"/>
  <c r="CT6" i="8"/>
  <c r="CS6" i="8"/>
  <c r="CK6" i="8"/>
  <c r="CM6" i="8" s="1"/>
  <c r="CO6" i="8" s="1"/>
  <c r="CG6" i="8"/>
  <c r="BY6" i="8"/>
  <c r="BW6" i="8"/>
  <c r="BP6" i="8"/>
  <c r="BN6" i="8"/>
  <c r="BK6" i="8"/>
  <c r="AY6" i="8"/>
  <c r="BA6" i="8" s="1"/>
  <c r="BC6" i="8" s="1"/>
  <c r="AU6" i="8"/>
  <c r="AT6" i="8"/>
  <c r="Y6" i="8"/>
  <c r="O6" i="8"/>
  <c r="Q6" i="8" s="1"/>
  <c r="AB6" i="8" s="1"/>
  <c r="H6" i="8"/>
  <c r="J6" i="8" s="1"/>
  <c r="FB5" i="8"/>
  <c r="FA5" i="8"/>
  <c r="ES5" i="8"/>
  <c r="EU5" i="8" s="1"/>
  <c r="EW5" i="8" s="1"/>
  <c r="EP5" i="8"/>
  <c r="EO5" i="8"/>
  <c r="EG5" i="8"/>
  <c r="EI5" i="8" s="1"/>
  <c r="EK5" i="8" s="1"/>
  <c r="ED5" i="8"/>
  <c r="EC5" i="8"/>
  <c r="DU5" i="8"/>
  <c r="DW5" i="8" s="1"/>
  <c r="DY5" i="8" s="1"/>
  <c r="DR5" i="8"/>
  <c r="DQ5" i="8"/>
  <c r="DI5" i="8"/>
  <c r="DK5" i="8" s="1"/>
  <c r="DM5" i="8" s="1"/>
  <c r="DF5" i="8"/>
  <c r="DE5" i="8"/>
  <c r="CW5" i="8"/>
  <c r="CY5" i="8" s="1"/>
  <c r="DA5" i="8" s="1"/>
  <c r="CT5" i="8"/>
  <c r="CS5" i="8"/>
  <c r="CK5" i="8"/>
  <c r="CM5" i="8" s="1"/>
  <c r="CO5" i="8" s="1"/>
  <c r="CG5" i="8"/>
  <c r="BY5" i="8"/>
  <c r="BW5" i="8"/>
  <c r="BP5" i="8"/>
  <c r="BN5" i="8"/>
  <c r="BK5" i="8"/>
  <c r="AY5" i="8"/>
  <c r="BA5" i="8" s="1"/>
  <c r="BC5" i="8" s="1"/>
  <c r="BS5" i="8" s="1"/>
  <c r="AU5" i="8"/>
  <c r="AT5" i="8"/>
  <c r="AB5" i="8"/>
  <c r="Y5" i="8"/>
  <c r="O5" i="8"/>
  <c r="Q5" i="8" s="1"/>
  <c r="AK5" i="8" s="1"/>
  <c r="H5" i="8"/>
  <c r="J5" i="8" s="1"/>
  <c r="FB4" i="8"/>
  <c r="EU4" i="8"/>
  <c r="EW4" i="8" s="1"/>
  <c r="EP4" i="8"/>
  <c r="EI4" i="8"/>
  <c r="EK4" i="8" s="1"/>
  <c r="ED4" i="8"/>
  <c r="DW4" i="8"/>
  <c r="DY4" i="8" s="1"/>
  <c r="DR4" i="8"/>
  <c r="DK4" i="8"/>
  <c r="DM4" i="8" s="1"/>
  <c r="DF4" i="8"/>
  <c r="CY4" i="8"/>
  <c r="DA4" i="8" s="1"/>
  <c r="CT4" i="8"/>
  <c r="CM4" i="8"/>
  <c r="CO4" i="8" s="1"/>
  <c r="CG4" i="8"/>
  <c r="CF4" i="8"/>
  <c r="BY4" i="8"/>
  <c r="BW4" i="8"/>
  <c r="BP4" i="8"/>
  <c r="BN4" i="8"/>
  <c r="BK4" i="8"/>
  <c r="BA4" i="8"/>
  <c r="BC4" i="8" s="1"/>
  <c r="BX4" i="8" s="1"/>
  <c r="AU4" i="8"/>
  <c r="AT4" i="8"/>
  <c r="Y4" i="8"/>
  <c r="O4" i="8"/>
  <c r="Q4" i="8" s="1"/>
  <c r="AK4" i="8" s="1"/>
  <c r="H4" i="8"/>
  <c r="J4" i="8" s="1"/>
  <c r="FB33" i="7"/>
  <c r="FA33" i="7"/>
  <c r="ES33" i="7"/>
  <c r="EU33" i="7" s="1"/>
  <c r="EW33" i="7" s="1"/>
  <c r="EP33" i="7"/>
  <c r="EO33" i="7"/>
  <c r="EG33" i="7"/>
  <c r="EI33" i="7" s="1"/>
  <c r="EK33" i="7" s="1"/>
  <c r="ED33" i="7"/>
  <c r="EC33" i="7"/>
  <c r="DU33" i="7"/>
  <c r="DW33" i="7" s="1"/>
  <c r="DY33" i="7" s="1"/>
  <c r="DR33" i="7"/>
  <c r="DQ33" i="7"/>
  <c r="DI33" i="7"/>
  <c r="DK33" i="7" s="1"/>
  <c r="DM33" i="7" s="1"/>
  <c r="DF33" i="7"/>
  <c r="DE33" i="7"/>
  <c r="CW33" i="7"/>
  <c r="CY33" i="7" s="1"/>
  <c r="DA33" i="7" s="1"/>
  <c r="CT33" i="7"/>
  <c r="CS33" i="7"/>
  <c r="CK33" i="7"/>
  <c r="CM33" i="7" s="1"/>
  <c r="CO33" i="7" s="1"/>
  <c r="CG33" i="7"/>
  <c r="BY33" i="7"/>
  <c r="BW33" i="7"/>
  <c r="BP33" i="7"/>
  <c r="BN33" i="7"/>
  <c r="BK33" i="7"/>
  <c r="AY33" i="7"/>
  <c r="BA33" i="7" s="1"/>
  <c r="BC33" i="7" s="1"/>
  <c r="AU33" i="7"/>
  <c r="AT33" i="7"/>
  <c r="O33" i="7"/>
  <c r="Q33" i="7" s="1"/>
  <c r="H33" i="7"/>
  <c r="J33" i="7" s="1"/>
  <c r="FB32" i="7"/>
  <c r="FA32" i="7"/>
  <c r="ES32" i="7"/>
  <c r="EU32" i="7" s="1"/>
  <c r="EW32" i="7" s="1"/>
  <c r="EP32" i="7"/>
  <c r="EO32" i="7"/>
  <c r="EG32" i="7"/>
  <c r="EI32" i="7" s="1"/>
  <c r="EK32" i="7" s="1"/>
  <c r="ED32" i="7"/>
  <c r="EC32" i="7"/>
  <c r="DU32" i="7"/>
  <c r="DW32" i="7" s="1"/>
  <c r="DY32" i="7" s="1"/>
  <c r="DR32" i="7"/>
  <c r="DQ32" i="7"/>
  <c r="DI32" i="7"/>
  <c r="DK32" i="7" s="1"/>
  <c r="DM32" i="7" s="1"/>
  <c r="DF32" i="7"/>
  <c r="DE32" i="7"/>
  <c r="CW32" i="7"/>
  <c r="CY32" i="7" s="1"/>
  <c r="DA32" i="7" s="1"/>
  <c r="CT32" i="7"/>
  <c r="CS32" i="7"/>
  <c r="CK32" i="7"/>
  <c r="CM32" i="7" s="1"/>
  <c r="CO32" i="7" s="1"/>
  <c r="CG32" i="7"/>
  <c r="BY32" i="7"/>
  <c r="BW32" i="7"/>
  <c r="BP32" i="7"/>
  <c r="BN32" i="7"/>
  <c r="BK32" i="7"/>
  <c r="AY32" i="7"/>
  <c r="BA32" i="7" s="1"/>
  <c r="BC32" i="7" s="1"/>
  <c r="AU32" i="7"/>
  <c r="AT32" i="7"/>
  <c r="O32" i="7"/>
  <c r="Q32" i="7" s="1"/>
  <c r="AC32" i="7" s="1"/>
  <c r="H32" i="7"/>
  <c r="J32" i="7" s="1"/>
  <c r="FB31" i="7"/>
  <c r="FA31" i="7"/>
  <c r="ES31" i="7"/>
  <c r="EU31" i="7" s="1"/>
  <c r="EW31" i="7" s="1"/>
  <c r="EP31" i="7"/>
  <c r="EO31" i="7"/>
  <c r="EG31" i="7"/>
  <c r="EI31" i="7" s="1"/>
  <c r="EK31" i="7" s="1"/>
  <c r="ED31" i="7"/>
  <c r="EC31" i="7"/>
  <c r="DU31" i="7"/>
  <c r="DW31" i="7" s="1"/>
  <c r="DY31" i="7" s="1"/>
  <c r="DR31" i="7"/>
  <c r="DQ31" i="7"/>
  <c r="DI31" i="7"/>
  <c r="DK31" i="7" s="1"/>
  <c r="DM31" i="7" s="1"/>
  <c r="DF31" i="7"/>
  <c r="DE31" i="7"/>
  <c r="CW31" i="7"/>
  <c r="CY31" i="7" s="1"/>
  <c r="DA31" i="7" s="1"/>
  <c r="CT31" i="7"/>
  <c r="CS31" i="7"/>
  <c r="CK31" i="7"/>
  <c r="CM31" i="7" s="1"/>
  <c r="CO31" i="7" s="1"/>
  <c r="CG31" i="7"/>
  <c r="BY31" i="7"/>
  <c r="BW31" i="7"/>
  <c r="BP31" i="7"/>
  <c r="BN31" i="7"/>
  <c r="BK31" i="7"/>
  <c r="AY31" i="7"/>
  <c r="BA31" i="7" s="1"/>
  <c r="BC31" i="7" s="1"/>
  <c r="AU31" i="7"/>
  <c r="AT31" i="7"/>
  <c r="O31" i="7"/>
  <c r="Q31" i="7" s="1"/>
  <c r="H31" i="7"/>
  <c r="J31" i="7" s="1"/>
  <c r="FB30" i="7"/>
  <c r="FA30" i="7"/>
  <c r="ES30" i="7"/>
  <c r="EU30" i="7" s="1"/>
  <c r="EW30" i="7" s="1"/>
  <c r="EP30" i="7"/>
  <c r="EO30" i="7"/>
  <c r="EG30" i="7"/>
  <c r="EI30" i="7" s="1"/>
  <c r="EK30" i="7" s="1"/>
  <c r="ED30" i="7"/>
  <c r="EC30" i="7"/>
  <c r="DU30" i="7"/>
  <c r="DW30" i="7" s="1"/>
  <c r="DY30" i="7" s="1"/>
  <c r="DR30" i="7"/>
  <c r="DQ30" i="7"/>
  <c r="DI30" i="7"/>
  <c r="DK30" i="7" s="1"/>
  <c r="DM30" i="7" s="1"/>
  <c r="DF30" i="7"/>
  <c r="DE30" i="7"/>
  <c r="CW30" i="7"/>
  <c r="CY30" i="7" s="1"/>
  <c r="DA30" i="7" s="1"/>
  <c r="CT30" i="7"/>
  <c r="CS30" i="7"/>
  <c r="CK30" i="7"/>
  <c r="CM30" i="7" s="1"/>
  <c r="CO30" i="7" s="1"/>
  <c r="CG30" i="7"/>
  <c r="BY30" i="7"/>
  <c r="BW30" i="7"/>
  <c r="BP30" i="7"/>
  <c r="BN30" i="7"/>
  <c r="BK30" i="7"/>
  <c r="AY30" i="7"/>
  <c r="BA30" i="7" s="1"/>
  <c r="BC30" i="7" s="1"/>
  <c r="BX30" i="7" s="1"/>
  <c r="AU30" i="7"/>
  <c r="AT30" i="7"/>
  <c r="O30" i="7"/>
  <c r="Q30" i="7" s="1"/>
  <c r="H30" i="7"/>
  <c r="J30" i="7" s="1"/>
  <c r="FB29" i="7"/>
  <c r="FA29" i="7"/>
  <c r="ES29" i="7"/>
  <c r="EU29" i="7" s="1"/>
  <c r="EW29" i="7" s="1"/>
  <c r="EP29" i="7"/>
  <c r="EO29" i="7"/>
  <c r="EG29" i="7"/>
  <c r="EI29" i="7" s="1"/>
  <c r="EK29" i="7" s="1"/>
  <c r="ED29" i="7"/>
  <c r="EC29" i="7"/>
  <c r="DU29" i="7"/>
  <c r="DW29" i="7" s="1"/>
  <c r="DY29" i="7" s="1"/>
  <c r="DR29" i="7"/>
  <c r="DQ29" i="7"/>
  <c r="DI29" i="7"/>
  <c r="DK29" i="7" s="1"/>
  <c r="DM29" i="7" s="1"/>
  <c r="DF29" i="7"/>
  <c r="DE29" i="7"/>
  <c r="CW29" i="7"/>
  <c r="CY29" i="7" s="1"/>
  <c r="DA29" i="7" s="1"/>
  <c r="CT29" i="7"/>
  <c r="CS29" i="7"/>
  <c r="CK29" i="7"/>
  <c r="CM29" i="7" s="1"/>
  <c r="CO29" i="7" s="1"/>
  <c r="CG29" i="7"/>
  <c r="BY29" i="7"/>
  <c r="BW29" i="7"/>
  <c r="BP29" i="7"/>
  <c r="BN29" i="7"/>
  <c r="BK29" i="7"/>
  <c r="AY29" i="7"/>
  <c r="BA29" i="7" s="1"/>
  <c r="BC29" i="7" s="1"/>
  <c r="AU29" i="7"/>
  <c r="AT29" i="7"/>
  <c r="O29" i="7"/>
  <c r="Q29" i="7" s="1"/>
  <c r="H29" i="7"/>
  <c r="J29" i="7" s="1"/>
  <c r="FB28" i="7"/>
  <c r="FA28" i="7"/>
  <c r="ES28" i="7"/>
  <c r="EU28" i="7" s="1"/>
  <c r="EW28" i="7" s="1"/>
  <c r="EP28" i="7"/>
  <c r="EO28" i="7"/>
  <c r="EG28" i="7"/>
  <c r="EI28" i="7" s="1"/>
  <c r="EK28" i="7" s="1"/>
  <c r="ED28" i="7"/>
  <c r="EC28" i="7"/>
  <c r="DU28" i="7"/>
  <c r="DW28" i="7" s="1"/>
  <c r="DY28" i="7" s="1"/>
  <c r="DR28" i="7"/>
  <c r="DQ28" i="7"/>
  <c r="DI28" i="7"/>
  <c r="DK28" i="7" s="1"/>
  <c r="DM28" i="7" s="1"/>
  <c r="DF28" i="7"/>
  <c r="DE28" i="7"/>
  <c r="CW28" i="7"/>
  <c r="CY28" i="7" s="1"/>
  <c r="DA28" i="7" s="1"/>
  <c r="CT28" i="7"/>
  <c r="CS28" i="7"/>
  <c r="CK28" i="7"/>
  <c r="CM28" i="7" s="1"/>
  <c r="CO28" i="7" s="1"/>
  <c r="CG28" i="7"/>
  <c r="BY28" i="7"/>
  <c r="BW28" i="7"/>
  <c r="BP28" i="7"/>
  <c r="BN28" i="7"/>
  <c r="BK28" i="7"/>
  <c r="AY28" i="7"/>
  <c r="BA28" i="7" s="1"/>
  <c r="BC28" i="7" s="1"/>
  <c r="AU28" i="7"/>
  <c r="AT28" i="7"/>
  <c r="O28" i="7"/>
  <c r="Q28" i="7" s="1"/>
  <c r="H28" i="7"/>
  <c r="J28" i="7" s="1"/>
  <c r="FB27" i="7"/>
  <c r="FA27" i="7"/>
  <c r="ES27" i="7"/>
  <c r="EU27" i="7" s="1"/>
  <c r="EW27" i="7" s="1"/>
  <c r="EP27" i="7"/>
  <c r="EO27" i="7"/>
  <c r="EG27" i="7"/>
  <c r="EI27" i="7" s="1"/>
  <c r="EK27" i="7" s="1"/>
  <c r="ED27" i="7"/>
  <c r="EC27" i="7"/>
  <c r="DU27" i="7"/>
  <c r="DW27" i="7" s="1"/>
  <c r="DY27" i="7" s="1"/>
  <c r="DR27" i="7"/>
  <c r="DQ27" i="7"/>
  <c r="DI27" i="7"/>
  <c r="DK27" i="7" s="1"/>
  <c r="DM27" i="7" s="1"/>
  <c r="DF27" i="7"/>
  <c r="DE27" i="7"/>
  <c r="CW27" i="7"/>
  <c r="CY27" i="7" s="1"/>
  <c r="DA27" i="7" s="1"/>
  <c r="CT27" i="7"/>
  <c r="CS27" i="7"/>
  <c r="CK27" i="7"/>
  <c r="CM27" i="7" s="1"/>
  <c r="CO27" i="7" s="1"/>
  <c r="CG27" i="7"/>
  <c r="BY27" i="7"/>
  <c r="BW27" i="7"/>
  <c r="BP27" i="7"/>
  <c r="BN27" i="7"/>
  <c r="BK27" i="7"/>
  <c r="AY27" i="7"/>
  <c r="BA27" i="7" s="1"/>
  <c r="BC27" i="7" s="1"/>
  <c r="AU27" i="7"/>
  <c r="AT27" i="7"/>
  <c r="O27" i="7"/>
  <c r="Q27" i="7" s="1"/>
  <c r="H27" i="7"/>
  <c r="J27" i="7" s="1"/>
  <c r="FB26" i="7"/>
  <c r="FA26" i="7"/>
  <c r="ES26" i="7"/>
  <c r="EU26" i="7" s="1"/>
  <c r="EW26" i="7" s="1"/>
  <c r="EP26" i="7"/>
  <c r="EO26" i="7"/>
  <c r="EG26" i="7"/>
  <c r="EI26" i="7" s="1"/>
  <c r="EK26" i="7" s="1"/>
  <c r="ED26" i="7"/>
  <c r="EC26" i="7"/>
  <c r="DU26" i="7"/>
  <c r="DW26" i="7" s="1"/>
  <c r="DY26" i="7" s="1"/>
  <c r="DR26" i="7"/>
  <c r="DQ26" i="7"/>
  <c r="DI26" i="7"/>
  <c r="DK26" i="7" s="1"/>
  <c r="DM26" i="7" s="1"/>
  <c r="DF26" i="7"/>
  <c r="DE26" i="7"/>
  <c r="CW26" i="7"/>
  <c r="CY26" i="7" s="1"/>
  <c r="DA26" i="7" s="1"/>
  <c r="CT26" i="7"/>
  <c r="CS26" i="7"/>
  <c r="CK26" i="7"/>
  <c r="CM26" i="7" s="1"/>
  <c r="CO26" i="7" s="1"/>
  <c r="CG26" i="7"/>
  <c r="BY26" i="7"/>
  <c r="BW26" i="7"/>
  <c r="BP26" i="7"/>
  <c r="BN26" i="7"/>
  <c r="BK26" i="7"/>
  <c r="AY26" i="7"/>
  <c r="BA26" i="7" s="1"/>
  <c r="BC26" i="7" s="1"/>
  <c r="AU26" i="7"/>
  <c r="AT26" i="7"/>
  <c r="AK26" i="7"/>
  <c r="O26" i="7"/>
  <c r="Q26" i="7" s="1"/>
  <c r="H26" i="7"/>
  <c r="J26" i="7" s="1"/>
  <c r="FB25" i="7"/>
  <c r="FA25" i="7"/>
  <c r="ES25" i="7"/>
  <c r="EU25" i="7" s="1"/>
  <c r="EW25" i="7" s="1"/>
  <c r="EP25" i="7"/>
  <c r="EO25" i="7"/>
  <c r="EG25" i="7"/>
  <c r="EI25" i="7" s="1"/>
  <c r="EK25" i="7" s="1"/>
  <c r="ED25" i="7"/>
  <c r="EC25" i="7"/>
  <c r="DU25" i="7"/>
  <c r="DW25" i="7" s="1"/>
  <c r="DY25" i="7" s="1"/>
  <c r="DR25" i="7"/>
  <c r="DQ25" i="7"/>
  <c r="DI25" i="7"/>
  <c r="DK25" i="7" s="1"/>
  <c r="DM25" i="7" s="1"/>
  <c r="DF25" i="7"/>
  <c r="DE25" i="7"/>
  <c r="CW25" i="7"/>
  <c r="CY25" i="7" s="1"/>
  <c r="DA25" i="7" s="1"/>
  <c r="CT25" i="7"/>
  <c r="CS25" i="7"/>
  <c r="CK25" i="7"/>
  <c r="CM25" i="7" s="1"/>
  <c r="CO25" i="7" s="1"/>
  <c r="CG25" i="7"/>
  <c r="BY25" i="7"/>
  <c r="BW25" i="7"/>
  <c r="BP25" i="7"/>
  <c r="BN25" i="7"/>
  <c r="BK25" i="7"/>
  <c r="AY25" i="7"/>
  <c r="BA25" i="7" s="1"/>
  <c r="BC25" i="7" s="1"/>
  <c r="AU25" i="7"/>
  <c r="AT25" i="7"/>
  <c r="O25" i="7"/>
  <c r="Q25" i="7" s="1"/>
  <c r="H25" i="7"/>
  <c r="J25" i="7" s="1"/>
  <c r="FB24" i="7"/>
  <c r="FA24" i="7"/>
  <c r="ES24" i="7"/>
  <c r="EU24" i="7" s="1"/>
  <c r="EW24" i="7" s="1"/>
  <c r="EP24" i="7"/>
  <c r="EO24" i="7"/>
  <c r="EG24" i="7"/>
  <c r="EI24" i="7" s="1"/>
  <c r="EK24" i="7" s="1"/>
  <c r="ED24" i="7"/>
  <c r="EC24" i="7"/>
  <c r="DU24" i="7"/>
  <c r="DW24" i="7" s="1"/>
  <c r="DY24" i="7" s="1"/>
  <c r="DR24" i="7"/>
  <c r="DQ24" i="7"/>
  <c r="DI24" i="7"/>
  <c r="DK24" i="7" s="1"/>
  <c r="DM24" i="7" s="1"/>
  <c r="DF24" i="7"/>
  <c r="DE24" i="7"/>
  <c r="CW24" i="7"/>
  <c r="CY24" i="7" s="1"/>
  <c r="DA24" i="7" s="1"/>
  <c r="CT24" i="7"/>
  <c r="CS24" i="7"/>
  <c r="CK24" i="7"/>
  <c r="CM24" i="7" s="1"/>
  <c r="CO24" i="7" s="1"/>
  <c r="CG24" i="7"/>
  <c r="BY24" i="7"/>
  <c r="BW24" i="7"/>
  <c r="BP24" i="7"/>
  <c r="BN24" i="7"/>
  <c r="BK24" i="7"/>
  <c r="AY24" i="7"/>
  <c r="BA24" i="7" s="1"/>
  <c r="BC24" i="7" s="1"/>
  <c r="BX24" i="7" s="1"/>
  <c r="AU24" i="7"/>
  <c r="AT24" i="7"/>
  <c r="O24" i="7"/>
  <c r="Q24" i="7" s="1"/>
  <c r="H24" i="7"/>
  <c r="J24" i="7" s="1"/>
  <c r="FB23" i="7"/>
  <c r="FA23" i="7"/>
  <c r="ES23" i="7"/>
  <c r="EU23" i="7" s="1"/>
  <c r="EW23" i="7" s="1"/>
  <c r="EP23" i="7"/>
  <c r="EO23" i="7"/>
  <c r="EG23" i="7"/>
  <c r="EI23" i="7" s="1"/>
  <c r="EK23" i="7" s="1"/>
  <c r="ED23" i="7"/>
  <c r="EC23" i="7"/>
  <c r="DU23" i="7"/>
  <c r="DW23" i="7" s="1"/>
  <c r="DY23" i="7" s="1"/>
  <c r="DR23" i="7"/>
  <c r="DQ23" i="7"/>
  <c r="DI23" i="7"/>
  <c r="DK23" i="7" s="1"/>
  <c r="DM23" i="7" s="1"/>
  <c r="DF23" i="7"/>
  <c r="DE23" i="7"/>
  <c r="CW23" i="7"/>
  <c r="CY23" i="7" s="1"/>
  <c r="DA23" i="7" s="1"/>
  <c r="CT23" i="7"/>
  <c r="CS23" i="7"/>
  <c r="CK23" i="7"/>
  <c r="CM23" i="7" s="1"/>
  <c r="CO23" i="7" s="1"/>
  <c r="CG23" i="7"/>
  <c r="BY23" i="7"/>
  <c r="BW23" i="7"/>
  <c r="BP23" i="7"/>
  <c r="BN23" i="7"/>
  <c r="BK23" i="7"/>
  <c r="AY23" i="7"/>
  <c r="BA23" i="7" s="1"/>
  <c r="BC23" i="7" s="1"/>
  <c r="AU23" i="7"/>
  <c r="AT23" i="7"/>
  <c r="AK23" i="7"/>
  <c r="O23" i="7"/>
  <c r="Q23" i="7" s="1"/>
  <c r="H23" i="7"/>
  <c r="J23" i="7" s="1"/>
  <c r="FB22" i="7"/>
  <c r="FA22" i="7"/>
  <c r="ES22" i="7"/>
  <c r="EU22" i="7" s="1"/>
  <c r="EW22" i="7" s="1"/>
  <c r="EP22" i="7"/>
  <c r="EO22" i="7"/>
  <c r="EG22" i="7"/>
  <c r="EI22" i="7" s="1"/>
  <c r="EK22" i="7" s="1"/>
  <c r="ED22" i="7"/>
  <c r="EC22" i="7"/>
  <c r="DU22" i="7"/>
  <c r="DW22" i="7" s="1"/>
  <c r="DY22" i="7" s="1"/>
  <c r="DR22" i="7"/>
  <c r="DQ22" i="7"/>
  <c r="DI22" i="7"/>
  <c r="DK22" i="7" s="1"/>
  <c r="DM22" i="7" s="1"/>
  <c r="DF22" i="7"/>
  <c r="DE22" i="7"/>
  <c r="CW22" i="7"/>
  <c r="CY22" i="7" s="1"/>
  <c r="DA22" i="7" s="1"/>
  <c r="CT22" i="7"/>
  <c r="CS22" i="7"/>
  <c r="CK22" i="7"/>
  <c r="CM22" i="7" s="1"/>
  <c r="CO22" i="7" s="1"/>
  <c r="CG22" i="7"/>
  <c r="BY22" i="7"/>
  <c r="BW22" i="7"/>
  <c r="BP22" i="7"/>
  <c r="BN22" i="7"/>
  <c r="BK22" i="7"/>
  <c r="AY22" i="7"/>
  <c r="BA22" i="7" s="1"/>
  <c r="BC22" i="7" s="1"/>
  <c r="AU22" i="7"/>
  <c r="AT22" i="7"/>
  <c r="O22" i="7"/>
  <c r="Q22" i="7" s="1"/>
  <c r="AB22" i="7" s="1"/>
  <c r="H22" i="7"/>
  <c r="J22" i="7" s="1"/>
  <c r="FB21" i="7"/>
  <c r="FA21" i="7"/>
  <c r="ES21" i="7"/>
  <c r="EU21" i="7" s="1"/>
  <c r="EW21" i="7" s="1"/>
  <c r="EP21" i="7"/>
  <c r="EO21" i="7"/>
  <c r="EG21" i="7"/>
  <c r="EI21" i="7" s="1"/>
  <c r="EK21" i="7" s="1"/>
  <c r="ED21" i="7"/>
  <c r="EC21" i="7"/>
  <c r="DU21" i="7"/>
  <c r="DW21" i="7" s="1"/>
  <c r="DY21" i="7" s="1"/>
  <c r="DR21" i="7"/>
  <c r="DQ21" i="7"/>
  <c r="DI21" i="7"/>
  <c r="DK21" i="7" s="1"/>
  <c r="DM21" i="7" s="1"/>
  <c r="DF21" i="7"/>
  <c r="DE21" i="7"/>
  <c r="CW21" i="7"/>
  <c r="CY21" i="7" s="1"/>
  <c r="DA21" i="7" s="1"/>
  <c r="CT21" i="7"/>
  <c r="CS21" i="7"/>
  <c r="CK21" i="7"/>
  <c r="CM21" i="7" s="1"/>
  <c r="CO21" i="7" s="1"/>
  <c r="CG21" i="7"/>
  <c r="BY21" i="7"/>
  <c r="BW21" i="7"/>
  <c r="BP21" i="7"/>
  <c r="BN21" i="7"/>
  <c r="BK21" i="7"/>
  <c r="AY21" i="7"/>
  <c r="BA21" i="7" s="1"/>
  <c r="BC21" i="7" s="1"/>
  <c r="BZ21" i="7" s="1"/>
  <c r="AU21" i="7"/>
  <c r="AT21" i="7"/>
  <c r="AK21" i="7"/>
  <c r="O21" i="7"/>
  <c r="Q21" i="7" s="1"/>
  <c r="H21" i="7"/>
  <c r="J21" i="7" s="1"/>
  <c r="FB20" i="7"/>
  <c r="FA20" i="7"/>
  <c r="ES20" i="7"/>
  <c r="EU20" i="7" s="1"/>
  <c r="EW20" i="7" s="1"/>
  <c r="EP20" i="7"/>
  <c r="EO20" i="7"/>
  <c r="EG20" i="7"/>
  <c r="EI20" i="7" s="1"/>
  <c r="EK20" i="7" s="1"/>
  <c r="ED20" i="7"/>
  <c r="EC20" i="7"/>
  <c r="DU20" i="7"/>
  <c r="DW20" i="7" s="1"/>
  <c r="DY20" i="7" s="1"/>
  <c r="DR20" i="7"/>
  <c r="DQ20" i="7"/>
  <c r="DI20" i="7"/>
  <c r="DK20" i="7" s="1"/>
  <c r="DM20" i="7" s="1"/>
  <c r="DF20" i="7"/>
  <c r="DE20" i="7"/>
  <c r="CW20" i="7"/>
  <c r="CY20" i="7" s="1"/>
  <c r="DA20" i="7" s="1"/>
  <c r="CT20" i="7"/>
  <c r="CS20" i="7"/>
  <c r="CK20" i="7"/>
  <c r="CM20" i="7" s="1"/>
  <c r="CO20" i="7" s="1"/>
  <c r="CG20" i="7"/>
  <c r="BY20" i="7"/>
  <c r="BW20" i="7"/>
  <c r="BP20" i="7"/>
  <c r="BN20" i="7"/>
  <c r="BK20" i="7"/>
  <c r="AY20" i="7"/>
  <c r="BA20" i="7" s="1"/>
  <c r="BC20" i="7" s="1"/>
  <c r="BO20" i="7" s="1"/>
  <c r="AU20" i="7"/>
  <c r="AT20" i="7"/>
  <c r="O20" i="7"/>
  <c r="Q20" i="7" s="1"/>
  <c r="AB20" i="7" s="1"/>
  <c r="H20" i="7"/>
  <c r="J20" i="7" s="1"/>
  <c r="FB19" i="7"/>
  <c r="FA19" i="7"/>
  <c r="ES19" i="7"/>
  <c r="EU19" i="7" s="1"/>
  <c r="EW19" i="7" s="1"/>
  <c r="EP19" i="7"/>
  <c r="EO19" i="7"/>
  <c r="EG19" i="7"/>
  <c r="EI19" i="7" s="1"/>
  <c r="EK19" i="7" s="1"/>
  <c r="ED19" i="7"/>
  <c r="EC19" i="7"/>
  <c r="DU19" i="7"/>
  <c r="DW19" i="7" s="1"/>
  <c r="DY19" i="7" s="1"/>
  <c r="DR19" i="7"/>
  <c r="DQ19" i="7"/>
  <c r="DI19" i="7"/>
  <c r="DK19" i="7" s="1"/>
  <c r="DM19" i="7" s="1"/>
  <c r="DF19" i="7"/>
  <c r="DE19" i="7"/>
  <c r="CW19" i="7"/>
  <c r="CY19" i="7" s="1"/>
  <c r="DA19" i="7" s="1"/>
  <c r="CT19" i="7"/>
  <c r="CS19" i="7"/>
  <c r="CK19" i="7"/>
  <c r="CM19" i="7" s="1"/>
  <c r="CO19" i="7" s="1"/>
  <c r="CG19" i="7"/>
  <c r="BY19" i="7"/>
  <c r="BW19" i="7"/>
  <c r="BP19" i="7"/>
  <c r="BN19" i="7"/>
  <c r="BK19" i="7"/>
  <c r="AY19" i="7"/>
  <c r="BA19" i="7" s="1"/>
  <c r="BC19" i="7" s="1"/>
  <c r="AU19" i="7"/>
  <c r="AT19" i="7"/>
  <c r="AK19" i="7"/>
  <c r="O19" i="7"/>
  <c r="Q19" i="7" s="1"/>
  <c r="AC19" i="7" s="1"/>
  <c r="H19" i="7"/>
  <c r="J19" i="7" s="1"/>
  <c r="FB18" i="7"/>
  <c r="FA18" i="7"/>
  <c r="ES18" i="7"/>
  <c r="EU18" i="7" s="1"/>
  <c r="EW18" i="7" s="1"/>
  <c r="EP18" i="7"/>
  <c r="EO18" i="7"/>
  <c r="EG18" i="7"/>
  <c r="EI18" i="7" s="1"/>
  <c r="EK18" i="7" s="1"/>
  <c r="ED18" i="7"/>
  <c r="EC18" i="7"/>
  <c r="DU18" i="7"/>
  <c r="DW18" i="7" s="1"/>
  <c r="DY18" i="7" s="1"/>
  <c r="DR18" i="7"/>
  <c r="DQ18" i="7"/>
  <c r="DI18" i="7"/>
  <c r="DK18" i="7" s="1"/>
  <c r="DM18" i="7" s="1"/>
  <c r="DF18" i="7"/>
  <c r="DE18" i="7"/>
  <c r="CW18" i="7"/>
  <c r="CY18" i="7" s="1"/>
  <c r="DA18" i="7" s="1"/>
  <c r="CT18" i="7"/>
  <c r="CS18" i="7"/>
  <c r="CK18" i="7"/>
  <c r="CM18" i="7" s="1"/>
  <c r="CO18" i="7" s="1"/>
  <c r="CG18" i="7"/>
  <c r="BY18" i="7"/>
  <c r="BW18" i="7"/>
  <c r="BP18" i="7"/>
  <c r="BN18" i="7"/>
  <c r="BK18" i="7"/>
  <c r="AY18" i="7"/>
  <c r="BA18" i="7" s="1"/>
  <c r="BC18" i="7" s="1"/>
  <c r="AU18" i="7"/>
  <c r="AT18" i="7"/>
  <c r="AK18" i="7"/>
  <c r="O18" i="7"/>
  <c r="Q18" i="7" s="1"/>
  <c r="H18" i="7"/>
  <c r="J18" i="7" s="1"/>
  <c r="FB17" i="7"/>
  <c r="FA17" i="7"/>
  <c r="ES17" i="7"/>
  <c r="EU17" i="7" s="1"/>
  <c r="EW17" i="7" s="1"/>
  <c r="EP17" i="7"/>
  <c r="EO17" i="7"/>
  <c r="EG17" i="7"/>
  <c r="EI17" i="7" s="1"/>
  <c r="EK17" i="7" s="1"/>
  <c r="ED17" i="7"/>
  <c r="EC17" i="7"/>
  <c r="DU17" i="7"/>
  <c r="DW17" i="7" s="1"/>
  <c r="DY17" i="7" s="1"/>
  <c r="DR17" i="7"/>
  <c r="DQ17" i="7"/>
  <c r="DI17" i="7"/>
  <c r="DK17" i="7" s="1"/>
  <c r="DM17" i="7" s="1"/>
  <c r="DF17" i="7"/>
  <c r="DE17" i="7"/>
  <c r="CW17" i="7"/>
  <c r="CY17" i="7" s="1"/>
  <c r="DA17" i="7" s="1"/>
  <c r="CT17" i="7"/>
  <c r="CS17" i="7"/>
  <c r="CK17" i="7"/>
  <c r="CM17" i="7" s="1"/>
  <c r="CO17" i="7" s="1"/>
  <c r="CG17" i="7"/>
  <c r="BY17" i="7"/>
  <c r="BW17" i="7"/>
  <c r="BP17" i="7"/>
  <c r="BN17" i="7"/>
  <c r="BK17" i="7"/>
  <c r="AY17" i="7"/>
  <c r="BA17" i="7" s="1"/>
  <c r="BC17" i="7" s="1"/>
  <c r="AU17" i="7"/>
  <c r="AT17" i="7"/>
  <c r="AK17" i="7"/>
  <c r="O17" i="7"/>
  <c r="Q17" i="7" s="1"/>
  <c r="AC17" i="7" s="1"/>
  <c r="H17" i="7"/>
  <c r="J17" i="7" s="1"/>
  <c r="FB16" i="7"/>
  <c r="FA16" i="7"/>
  <c r="ES16" i="7"/>
  <c r="EU16" i="7" s="1"/>
  <c r="EW16" i="7" s="1"/>
  <c r="EP16" i="7"/>
  <c r="EO16" i="7"/>
  <c r="EG16" i="7"/>
  <c r="EI16" i="7" s="1"/>
  <c r="EK16" i="7" s="1"/>
  <c r="ED16" i="7"/>
  <c r="EC16" i="7"/>
  <c r="DU16" i="7"/>
  <c r="DW16" i="7" s="1"/>
  <c r="DY16" i="7" s="1"/>
  <c r="DR16" i="7"/>
  <c r="DQ16" i="7"/>
  <c r="DI16" i="7"/>
  <c r="DK16" i="7" s="1"/>
  <c r="DM16" i="7" s="1"/>
  <c r="DF16" i="7"/>
  <c r="DE16" i="7"/>
  <c r="CW16" i="7"/>
  <c r="CY16" i="7" s="1"/>
  <c r="DA16" i="7" s="1"/>
  <c r="CT16" i="7"/>
  <c r="CS16" i="7"/>
  <c r="CK16" i="7"/>
  <c r="CM16" i="7" s="1"/>
  <c r="CO16" i="7" s="1"/>
  <c r="CG16" i="7"/>
  <c r="BY16" i="7"/>
  <c r="BW16" i="7"/>
  <c r="BP16" i="7"/>
  <c r="BN16" i="7"/>
  <c r="BK16" i="7"/>
  <c r="AY16" i="7"/>
  <c r="BA16" i="7" s="1"/>
  <c r="BC16" i="7" s="1"/>
  <c r="AU16" i="7"/>
  <c r="AT16" i="7"/>
  <c r="AK16" i="7"/>
  <c r="O16" i="7"/>
  <c r="Q16" i="7" s="1"/>
  <c r="AC16" i="7" s="1"/>
  <c r="H16" i="7"/>
  <c r="J16" i="7" s="1"/>
  <c r="FB15" i="7"/>
  <c r="FA15" i="7"/>
  <c r="ES15" i="7"/>
  <c r="EU15" i="7" s="1"/>
  <c r="EW15" i="7" s="1"/>
  <c r="EP15" i="7"/>
  <c r="EO15" i="7"/>
  <c r="EG15" i="7"/>
  <c r="EI15" i="7" s="1"/>
  <c r="EK15" i="7" s="1"/>
  <c r="ED15" i="7"/>
  <c r="EC15" i="7"/>
  <c r="DU15" i="7"/>
  <c r="DW15" i="7" s="1"/>
  <c r="DY15" i="7" s="1"/>
  <c r="DR15" i="7"/>
  <c r="DQ15" i="7"/>
  <c r="DI15" i="7"/>
  <c r="DK15" i="7" s="1"/>
  <c r="DM15" i="7" s="1"/>
  <c r="DF15" i="7"/>
  <c r="DE15" i="7"/>
  <c r="CW15" i="7"/>
  <c r="CY15" i="7" s="1"/>
  <c r="DA15" i="7" s="1"/>
  <c r="CT15" i="7"/>
  <c r="CS15" i="7"/>
  <c r="CK15" i="7"/>
  <c r="CM15" i="7" s="1"/>
  <c r="CO15" i="7" s="1"/>
  <c r="CG15" i="7"/>
  <c r="BY15" i="7"/>
  <c r="BW15" i="7"/>
  <c r="BP15" i="7"/>
  <c r="BN15" i="7"/>
  <c r="BK15" i="7"/>
  <c r="AY15" i="7"/>
  <c r="BA15" i="7" s="1"/>
  <c r="BC15" i="7" s="1"/>
  <c r="AU15" i="7"/>
  <c r="AT15" i="7"/>
  <c r="O15" i="7"/>
  <c r="Q15" i="7" s="1"/>
  <c r="AC15" i="7" s="1"/>
  <c r="H15" i="7"/>
  <c r="J15" i="7" s="1"/>
  <c r="FB14" i="7"/>
  <c r="FA14" i="7"/>
  <c r="ES14" i="7"/>
  <c r="EU14" i="7" s="1"/>
  <c r="EW14" i="7" s="1"/>
  <c r="EP14" i="7"/>
  <c r="EO14" i="7"/>
  <c r="EG14" i="7"/>
  <c r="EI14" i="7" s="1"/>
  <c r="EK14" i="7" s="1"/>
  <c r="ED14" i="7"/>
  <c r="EC14" i="7"/>
  <c r="DU14" i="7"/>
  <c r="DW14" i="7" s="1"/>
  <c r="DY14" i="7" s="1"/>
  <c r="DR14" i="7"/>
  <c r="DQ14" i="7"/>
  <c r="DI14" i="7"/>
  <c r="DK14" i="7" s="1"/>
  <c r="DM14" i="7" s="1"/>
  <c r="DF14" i="7"/>
  <c r="DE14" i="7"/>
  <c r="CW14" i="7"/>
  <c r="CY14" i="7" s="1"/>
  <c r="DA14" i="7" s="1"/>
  <c r="CT14" i="7"/>
  <c r="CS14" i="7"/>
  <c r="CK14" i="7"/>
  <c r="CM14" i="7" s="1"/>
  <c r="CO14" i="7" s="1"/>
  <c r="CG14" i="7"/>
  <c r="BY14" i="7"/>
  <c r="BW14" i="7"/>
  <c r="BP14" i="7"/>
  <c r="BN14" i="7"/>
  <c r="BK14" i="7"/>
  <c r="AY14" i="7"/>
  <c r="BA14" i="7" s="1"/>
  <c r="BC14" i="7" s="1"/>
  <c r="AU14" i="7"/>
  <c r="AT14" i="7"/>
  <c r="O14" i="7"/>
  <c r="Q14" i="7" s="1"/>
  <c r="H14" i="7"/>
  <c r="J14" i="7" s="1"/>
  <c r="FB13" i="7"/>
  <c r="FA13" i="7"/>
  <c r="ES13" i="7"/>
  <c r="EU13" i="7" s="1"/>
  <c r="EW13" i="7" s="1"/>
  <c r="EP13" i="7"/>
  <c r="EO13" i="7"/>
  <c r="EG13" i="7"/>
  <c r="EI13" i="7" s="1"/>
  <c r="EK13" i="7" s="1"/>
  <c r="ED13" i="7"/>
  <c r="EC13" i="7"/>
  <c r="DU13" i="7"/>
  <c r="DW13" i="7" s="1"/>
  <c r="DY13" i="7" s="1"/>
  <c r="DR13" i="7"/>
  <c r="DQ13" i="7"/>
  <c r="DI13" i="7"/>
  <c r="DK13" i="7" s="1"/>
  <c r="DM13" i="7" s="1"/>
  <c r="DF13" i="7"/>
  <c r="DE13" i="7"/>
  <c r="CW13" i="7"/>
  <c r="CY13" i="7" s="1"/>
  <c r="DA13" i="7" s="1"/>
  <c r="CT13" i="7"/>
  <c r="CS13" i="7"/>
  <c r="CK13" i="7"/>
  <c r="CM13" i="7" s="1"/>
  <c r="CO13" i="7" s="1"/>
  <c r="CG13" i="7"/>
  <c r="BY13" i="7"/>
  <c r="BW13" i="7"/>
  <c r="BP13" i="7"/>
  <c r="BN13" i="7"/>
  <c r="BK13" i="7"/>
  <c r="AY13" i="7"/>
  <c r="BA13" i="7" s="1"/>
  <c r="BC13" i="7" s="1"/>
  <c r="BX13" i="7" s="1"/>
  <c r="AU13" i="7"/>
  <c r="AT13" i="7"/>
  <c r="O13" i="7"/>
  <c r="Q13" i="7" s="1"/>
  <c r="H13" i="7"/>
  <c r="J13" i="7" s="1"/>
  <c r="FB12" i="7"/>
  <c r="FA12" i="7"/>
  <c r="ES12" i="7"/>
  <c r="EU12" i="7" s="1"/>
  <c r="EW12" i="7" s="1"/>
  <c r="EP12" i="7"/>
  <c r="EO12" i="7"/>
  <c r="EG12" i="7"/>
  <c r="EI12" i="7" s="1"/>
  <c r="EK12" i="7" s="1"/>
  <c r="ED12" i="7"/>
  <c r="EC12" i="7"/>
  <c r="DU12" i="7"/>
  <c r="DW12" i="7" s="1"/>
  <c r="DY12" i="7" s="1"/>
  <c r="DR12" i="7"/>
  <c r="DQ12" i="7"/>
  <c r="DI12" i="7"/>
  <c r="DK12" i="7" s="1"/>
  <c r="DM12" i="7" s="1"/>
  <c r="DF12" i="7"/>
  <c r="DE12" i="7"/>
  <c r="CW12" i="7"/>
  <c r="CY12" i="7" s="1"/>
  <c r="DA12" i="7" s="1"/>
  <c r="CT12" i="7"/>
  <c r="CS12" i="7"/>
  <c r="CK12" i="7"/>
  <c r="CM12" i="7" s="1"/>
  <c r="CO12" i="7" s="1"/>
  <c r="CG12" i="7"/>
  <c r="BY12" i="7"/>
  <c r="BW12" i="7"/>
  <c r="BP12" i="7"/>
  <c r="BN12" i="7"/>
  <c r="BK12" i="7"/>
  <c r="AY12" i="7"/>
  <c r="BA12" i="7" s="1"/>
  <c r="BC12" i="7" s="1"/>
  <c r="CB12" i="7" s="1"/>
  <c r="AU12" i="7"/>
  <c r="AT12" i="7"/>
  <c r="O12" i="7"/>
  <c r="Q12" i="7" s="1"/>
  <c r="H12" i="7"/>
  <c r="J12" i="7" s="1"/>
  <c r="FB11" i="7"/>
  <c r="FA11" i="7"/>
  <c r="ES11" i="7"/>
  <c r="EU11" i="7" s="1"/>
  <c r="EW11" i="7" s="1"/>
  <c r="EP11" i="7"/>
  <c r="EO11" i="7"/>
  <c r="EG11" i="7"/>
  <c r="EI11" i="7" s="1"/>
  <c r="EK11" i="7" s="1"/>
  <c r="ED11" i="7"/>
  <c r="EC11" i="7"/>
  <c r="DU11" i="7"/>
  <c r="DW11" i="7" s="1"/>
  <c r="DY11" i="7" s="1"/>
  <c r="DR11" i="7"/>
  <c r="DQ11" i="7"/>
  <c r="DI11" i="7"/>
  <c r="DK11" i="7" s="1"/>
  <c r="DM11" i="7" s="1"/>
  <c r="DF11" i="7"/>
  <c r="DE11" i="7"/>
  <c r="CW11" i="7"/>
  <c r="CY11" i="7" s="1"/>
  <c r="DA11" i="7" s="1"/>
  <c r="CT11" i="7"/>
  <c r="CS11" i="7"/>
  <c r="CK11" i="7"/>
  <c r="CM11" i="7" s="1"/>
  <c r="CO11" i="7" s="1"/>
  <c r="CG11" i="7"/>
  <c r="BY11" i="7"/>
  <c r="BW11" i="7"/>
  <c r="BP11" i="7"/>
  <c r="BN11" i="7"/>
  <c r="BK11" i="7"/>
  <c r="AY11" i="7"/>
  <c r="BA11" i="7" s="1"/>
  <c r="BC11" i="7" s="1"/>
  <c r="AU11" i="7"/>
  <c r="AT11" i="7"/>
  <c r="O11" i="7"/>
  <c r="Q11" i="7" s="1"/>
  <c r="H11" i="7"/>
  <c r="J11" i="7" s="1"/>
  <c r="FB10" i="7"/>
  <c r="FA10" i="7"/>
  <c r="ES10" i="7"/>
  <c r="EU10" i="7" s="1"/>
  <c r="EW10" i="7" s="1"/>
  <c r="EP10" i="7"/>
  <c r="EO10" i="7"/>
  <c r="EG10" i="7"/>
  <c r="EI10" i="7" s="1"/>
  <c r="EK10" i="7" s="1"/>
  <c r="ED10" i="7"/>
  <c r="EC10" i="7"/>
  <c r="DU10" i="7"/>
  <c r="DW10" i="7" s="1"/>
  <c r="DY10" i="7" s="1"/>
  <c r="DR10" i="7"/>
  <c r="DQ10" i="7"/>
  <c r="DI10" i="7"/>
  <c r="DK10" i="7" s="1"/>
  <c r="DM10" i="7" s="1"/>
  <c r="DF10" i="7"/>
  <c r="DE10" i="7"/>
  <c r="CW10" i="7"/>
  <c r="CY10" i="7" s="1"/>
  <c r="DA10" i="7" s="1"/>
  <c r="CT10" i="7"/>
  <c r="CS10" i="7"/>
  <c r="CK10" i="7"/>
  <c r="CM10" i="7" s="1"/>
  <c r="CO10" i="7" s="1"/>
  <c r="CG10" i="7"/>
  <c r="BY10" i="7"/>
  <c r="BW10" i="7"/>
  <c r="BP10" i="7"/>
  <c r="BN10" i="7"/>
  <c r="BK10" i="7"/>
  <c r="AY10" i="7"/>
  <c r="BA10" i="7" s="1"/>
  <c r="BC10" i="7" s="1"/>
  <c r="AU10" i="7"/>
  <c r="AT10" i="7"/>
  <c r="O10" i="7"/>
  <c r="Q10" i="7" s="1"/>
  <c r="H10" i="7"/>
  <c r="J10" i="7" s="1"/>
  <c r="FB9" i="7"/>
  <c r="FA9" i="7"/>
  <c r="ES9" i="7"/>
  <c r="EU9" i="7" s="1"/>
  <c r="EW9" i="7" s="1"/>
  <c r="EP9" i="7"/>
  <c r="EO9" i="7"/>
  <c r="EG9" i="7"/>
  <c r="EI9" i="7" s="1"/>
  <c r="EK9" i="7" s="1"/>
  <c r="ED9" i="7"/>
  <c r="EC9" i="7"/>
  <c r="DU9" i="7"/>
  <c r="DW9" i="7" s="1"/>
  <c r="DY9" i="7" s="1"/>
  <c r="DR9" i="7"/>
  <c r="DQ9" i="7"/>
  <c r="DI9" i="7"/>
  <c r="DK9" i="7" s="1"/>
  <c r="DM9" i="7" s="1"/>
  <c r="DF9" i="7"/>
  <c r="DE9" i="7"/>
  <c r="CW9" i="7"/>
  <c r="CY9" i="7" s="1"/>
  <c r="DA9" i="7" s="1"/>
  <c r="CT9" i="7"/>
  <c r="CS9" i="7"/>
  <c r="CK9" i="7"/>
  <c r="CM9" i="7" s="1"/>
  <c r="CO9" i="7" s="1"/>
  <c r="CG9" i="7"/>
  <c r="BY9" i="7"/>
  <c r="BW9" i="7"/>
  <c r="BP9" i="7"/>
  <c r="BN9" i="7"/>
  <c r="BK9" i="7"/>
  <c r="AY9" i="7"/>
  <c r="BA9" i="7" s="1"/>
  <c r="BC9" i="7" s="1"/>
  <c r="BX9" i="7" s="1"/>
  <c r="AU9" i="7"/>
  <c r="AT9" i="7"/>
  <c r="O9" i="7"/>
  <c r="Q9" i="7" s="1"/>
  <c r="H9" i="7"/>
  <c r="J9" i="7" s="1"/>
  <c r="FB8" i="7"/>
  <c r="FA8" i="7"/>
  <c r="ES8" i="7"/>
  <c r="EU8" i="7" s="1"/>
  <c r="EW8" i="7" s="1"/>
  <c r="EP8" i="7"/>
  <c r="EO8" i="7"/>
  <c r="EG8" i="7"/>
  <c r="EI8" i="7" s="1"/>
  <c r="EK8" i="7" s="1"/>
  <c r="ED8" i="7"/>
  <c r="EC8" i="7"/>
  <c r="DU8" i="7"/>
  <c r="DW8" i="7" s="1"/>
  <c r="DY8" i="7" s="1"/>
  <c r="DR8" i="7"/>
  <c r="DQ8" i="7"/>
  <c r="DI8" i="7"/>
  <c r="DK8" i="7" s="1"/>
  <c r="DM8" i="7" s="1"/>
  <c r="DF8" i="7"/>
  <c r="DE8" i="7"/>
  <c r="CW8" i="7"/>
  <c r="CY8" i="7" s="1"/>
  <c r="DA8" i="7" s="1"/>
  <c r="CT8" i="7"/>
  <c r="CS8" i="7"/>
  <c r="CK8" i="7"/>
  <c r="CM8" i="7" s="1"/>
  <c r="CO8" i="7" s="1"/>
  <c r="CG8" i="7"/>
  <c r="BY8" i="7"/>
  <c r="BW8" i="7"/>
  <c r="BP8" i="7"/>
  <c r="BN8" i="7"/>
  <c r="BK8" i="7"/>
  <c r="AY8" i="7"/>
  <c r="BA8" i="7" s="1"/>
  <c r="BC8" i="7" s="1"/>
  <c r="AU8" i="7"/>
  <c r="AT8" i="7"/>
  <c r="O8" i="7"/>
  <c r="Q8" i="7" s="1"/>
  <c r="AK8" i="7" s="1"/>
  <c r="H8" i="7"/>
  <c r="J8" i="7" s="1"/>
  <c r="FB7" i="7"/>
  <c r="FA7" i="7"/>
  <c r="ES7" i="7"/>
  <c r="EU7" i="7" s="1"/>
  <c r="EW7" i="7" s="1"/>
  <c r="EP7" i="7"/>
  <c r="EO7" i="7"/>
  <c r="EG7" i="7"/>
  <c r="EI7" i="7" s="1"/>
  <c r="EK7" i="7" s="1"/>
  <c r="ED7" i="7"/>
  <c r="EC7" i="7"/>
  <c r="DU7" i="7"/>
  <c r="DW7" i="7" s="1"/>
  <c r="DY7" i="7" s="1"/>
  <c r="DR7" i="7"/>
  <c r="DQ7" i="7"/>
  <c r="DI7" i="7"/>
  <c r="DK7" i="7" s="1"/>
  <c r="DM7" i="7" s="1"/>
  <c r="DF7" i="7"/>
  <c r="DE7" i="7"/>
  <c r="CW7" i="7"/>
  <c r="CY7" i="7" s="1"/>
  <c r="DA7" i="7" s="1"/>
  <c r="CT7" i="7"/>
  <c r="CS7" i="7"/>
  <c r="CK7" i="7"/>
  <c r="CM7" i="7" s="1"/>
  <c r="CO7" i="7" s="1"/>
  <c r="CG7" i="7"/>
  <c r="BY7" i="7"/>
  <c r="BW7" i="7"/>
  <c r="BP7" i="7"/>
  <c r="BN7" i="7"/>
  <c r="BK7" i="7"/>
  <c r="AY7" i="7"/>
  <c r="BA7" i="7" s="1"/>
  <c r="BC7" i="7" s="1"/>
  <c r="AU7" i="7"/>
  <c r="AT7" i="7"/>
  <c r="O7" i="7"/>
  <c r="Q7" i="7" s="1"/>
  <c r="H7" i="7"/>
  <c r="J7" i="7" s="1"/>
  <c r="FB6" i="7"/>
  <c r="FA6" i="7"/>
  <c r="ES6" i="7"/>
  <c r="EU6" i="7" s="1"/>
  <c r="EW6" i="7" s="1"/>
  <c r="EP6" i="7"/>
  <c r="EO6" i="7"/>
  <c r="EG6" i="7"/>
  <c r="EI6" i="7" s="1"/>
  <c r="EK6" i="7" s="1"/>
  <c r="ED6" i="7"/>
  <c r="EC6" i="7"/>
  <c r="DU6" i="7"/>
  <c r="DW6" i="7" s="1"/>
  <c r="DY6" i="7" s="1"/>
  <c r="DR6" i="7"/>
  <c r="DQ6" i="7"/>
  <c r="DI6" i="7"/>
  <c r="DK6" i="7" s="1"/>
  <c r="DM6" i="7" s="1"/>
  <c r="DF6" i="7"/>
  <c r="DE6" i="7"/>
  <c r="CW6" i="7"/>
  <c r="CY6" i="7" s="1"/>
  <c r="DA6" i="7" s="1"/>
  <c r="CT6" i="7"/>
  <c r="CS6" i="7"/>
  <c r="CK6" i="7"/>
  <c r="CM6" i="7" s="1"/>
  <c r="CO6" i="7" s="1"/>
  <c r="CG6" i="7"/>
  <c r="BY6" i="7"/>
  <c r="BW6" i="7"/>
  <c r="BP6" i="7"/>
  <c r="BN6" i="7"/>
  <c r="BK6" i="7"/>
  <c r="AY6" i="7"/>
  <c r="BA6" i="7" s="1"/>
  <c r="BC6" i="7" s="1"/>
  <c r="AU6" i="7"/>
  <c r="AT6" i="7"/>
  <c r="O6" i="7"/>
  <c r="Q6" i="7" s="1"/>
  <c r="H6" i="7"/>
  <c r="J6" i="7" s="1"/>
  <c r="FB5" i="7"/>
  <c r="FA5" i="7"/>
  <c r="ES5" i="7"/>
  <c r="EU5" i="7" s="1"/>
  <c r="EW5" i="7" s="1"/>
  <c r="EP5" i="7"/>
  <c r="EO5" i="7"/>
  <c r="EG5" i="7"/>
  <c r="EI5" i="7" s="1"/>
  <c r="EK5" i="7" s="1"/>
  <c r="ED5" i="7"/>
  <c r="EC5" i="7"/>
  <c r="DU5" i="7"/>
  <c r="DW5" i="7" s="1"/>
  <c r="DY5" i="7" s="1"/>
  <c r="DR5" i="7"/>
  <c r="DQ5" i="7"/>
  <c r="DI5" i="7"/>
  <c r="DK5" i="7" s="1"/>
  <c r="DM5" i="7" s="1"/>
  <c r="DF5" i="7"/>
  <c r="DE5" i="7"/>
  <c r="CW5" i="7"/>
  <c r="CY5" i="7" s="1"/>
  <c r="DA5" i="7" s="1"/>
  <c r="CT5" i="7"/>
  <c r="CS5" i="7"/>
  <c r="CK5" i="7"/>
  <c r="CM5" i="7" s="1"/>
  <c r="CO5" i="7" s="1"/>
  <c r="CG5" i="7"/>
  <c r="BY5" i="7"/>
  <c r="BW5" i="7"/>
  <c r="BP5" i="7"/>
  <c r="BN5" i="7"/>
  <c r="BK5" i="7"/>
  <c r="AY5" i="7"/>
  <c r="BA5" i="7" s="1"/>
  <c r="BC5" i="7" s="1"/>
  <c r="AU5" i="7"/>
  <c r="AT5" i="7"/>
  <c r="O5" i="7"/>
  <c r="Q5" i="7" s="1"/>
  <c r="H5" i="7"/>
  <c r="J5" i="7" s="1"/>
  <c r="FB4" i="7"/>
  <c r="FA4" i="7"/>
  <c r="ES4" i="7"/>
  <c r="EU4" i="7" s="1"/>
  <c r="EW4" i="7" s="1"/>
  <c r="EP4" i="7"/>
  <c r="EO4" i="7"/>
  <c r="EG4" i="7"/>
  <c r="EI4" i="7" s="1"/>
  <c r="EK4" i="7" s="1"/>
  <c r="ED4" i="7"/>
  <c r="EC4" i="7"/>
  <c r="DU4" i="7"/>
  <c r="DW4" i="7" s="1"/>
  <c r="DY4" i="7" s="1"/>
  <c r="DR4" i="7"/>
  <c r="DQ4" i="7"/>
  <c r="DI4" i="7"/>
  <c r="DK4" i="7" s="1"/>
  <c r="DM4" i="7" s="1"/>
  <c r="DF4" i="7"/>
  <c r="DE4" i="7"/>
  <c r="CW4" i="7"/>
  <c r="CY4" i="7" s="1"/>
  <c r="DA4" i="7" s="1"/>
  <c r="CT4" i="7"/>
  <c r="CS4" i="7"/>
  <c r="CK4" i="7"/>
  <c r="CM4" i="7" s="1"/>
  <c r="CO4" i="7" s="1"/>
  <c r="CG4" i="7"/>
  <c r="BY4" i="7"/>
  <c r="BW4" i="7"/>
  <c r="BP4" i="7"/>
  <c r="BN4" i="7"/>
  <c r="BK4" i="7"/>
  <c r="AY4" i="7"/>
  <c r="BA4" i="7" s="1"/>
  <c r="BC4" i="7" s="1"/>
  <c r="AU4" i="7"/>
  <c r="AT4" i="7"/>
  <c r="O4" i="7"/>
  <c r="Q4" i="7" s="1"/>
  <c r="AC4" i="7" s="1"/>
  <c r="H4" i="7"/>
  <c r="J4" i="7" s="1"/>
  <c r="FB3" i="7"/>
  <c r="EU3" i="7"/>
  <c r="EW3" i="7" s="1"/>
  <c r="EP3" i="7"/>
  <c r="EI3" i="7"/>
  <c r="EK3" i="7" s="1"/>
  <c r="ED3" i="7"/>
  <c r="DW3" i="7"/>
  <c r="DY3" i="7" s="1"/>
  <c r="DR3" i="7"/>
  <c r="DK3" i="7"/>
  <c r="DM3" i="7" s="1"/>
  <c r="DF3" i="7"/>
  <c r="CY3" i="7"/>
  <c r="DA3" i="7" s="1"/>
  <c r="CT3" i="7"/>
  <c r="CM3" i="7"/>
  <c r="CO3" i="7" s="1"/>
  <c r="CG3" i="7"/>
  <c r="CF3" i="7"/>
  <c r="BY3" i="7"/>
  <c r="BW3" i="7"/>
  <c r="BP3" i="7"/>
  <c r="BN3" i="7"/>
  <c r="BK3" i="7"/>
  <c r="BA3" i="7"/>
  <c r="BC3" i="7" s="1"/>
  <c r="AU3" i="7"/>
  <c r="AT3" i="7"/>
  <c r="O3" i="7"/>
  <c r="Q3" i="7" s="1"/>
  <c r="AC3" i="7" s="1"/>
  <c r="H3" i="7"/>
  <c r="J3" i="7" s="1"/>
  <c r="FB34" i="6"/>
  <c r="FA34" i="6"/>
  <c r="ES34" i="6"/>
  <c r="EU34" i="6" s="1"/>
  <c r="EW34" i="6" s="1"/>
  <c r="EP34" i="6"/>
  <c r="EO34" i="6"/>
  <c r="EG34" i="6"/>
  <c r="EI34" i="6" s="1"/>
  <c r="EK34" i="6" s="1"/>
  <c r="ED34" i="6"/>
  <c r="EC34" i="6"/>
  <c r="DU34" i="6"/>
  <c r="DW34" i="6" s="1"/>
  <c r="DY34" i="6" s="1"/>
  <c r="DR34" i="6"/>
  <c r="DQ34" i="6"/>
  <c r="DI34" i="6"/>
  <c r="DK34" i="6" s="1"/>
  <c r="DM34" i="6" s="1"/>
  <c r="DF34" i="6"/>
  <c r="DE34" i="6"/>
  <c r="CW34" i="6"/>
  <c r="CY34" i="6" s="1"/>
  <c r="DA34" i="6" s="1"/>
  <c r="CT34" i="6"/>
  <c r="CS34" i="6"/>
  <c r="CK34" i="6"/>
  <c r="CM34" i="6" s="1"/>
  <c r="CO34" i="6" s="1"/>
  <c r="CG34" i="6"/>
  <c r="CF34" i="6"/>
  <c r="BY34" i="6"/>
  <c r="BW34" i="6"/>
  <c r="BP34" i="6"/>
  <c r="BN34" i="6"/>
  <c r="BK34" i="6"/>
  <c r="BA34" i="6"/>
  <c r="BC34" i="6" s="1"/>
  <c r="AU34" i="6"/>
  <c r="AT34" i="6"/>
  <c r="AK34" i="6"/>
  <c r="AB34" i="6"/>
  <c r="Y34" i="6"/>
  <c r="O34" i="6"/>
  <c r="Q34" i="6" s="1"/>
  <c r="H34" i="6"/>
  <c r="J34" i="6" s="1"/>
  <c r="FB33" i="6"/>
  <c r="FA33" i="6"/>
  <c r="ES33" i="6"/>
  <c r="EU33" i="6" s="1"/>
  <c r="EW33" i="6" s="1"/>
  <c r="EP33" i="6"/>
  <c r="EO33" i="6"/>
  <c r="EG33" i="6"/>
  <c r="EI33" i="6" s="1"/>
  <c r="EK33" i="6" s="1"/>
  <c r="ED33" i="6"/>
  <c r="EC33" i="6"/>
  <c r="DU33" i="6"/>
  <c r="DW33" i="6" s="1"/>
  <c r="DY33" i="6" s="1"/>
  <c r="DR33" i="6"/>
  <c r="DQ33" i="6"/>
  <c r="DI33" i="6"/>
  <c r="DK33" i="6" s="1"/>
  <c r="DM33" i="6" s="1"/>
  <c r="DF33" i="6"/>
  <c r="DE33" i="6"/>
  <c r="CW33" i="6"/>
  <c r="CY33" i="6" s="1"/>
  <c r="DA33" i="6" s="1"/>
  <c r="CT33" i="6"/>
  <c r="CS33" i="6"/>
  <c r="CK33" i="6"/>
  <c r="CM33" i="6" s="1"/>
  <c r="CO33" i="6" s="1"/>
  <c r="CG33" i="6"/>
  <c r="CF33" i="6"/>
  <c r="BY33" i="6"/>
  <c r="BW33" i="6"/>
  <c r="BP33" i="6"/>
  <c r="BK33" i="6"/>
  <c r="BA33" i="6"/>
  <c r="BC33" i="6" s="1"/>
  <c r="BN33" i="6" s="1"/>
  <c r="AU33" i="6"/>
  <c r="AT33" i="6"/>
  <c r="Y33" i="6"/>
  <c r="O33" i="6"/>
  <c r="Q33" i="6" s="1"/>
  <c r="AK33" i="6" s="1"/>
  <c r="H33" i="6"/>
  <c r="J33" i="6" s="1"/>
  <c r="FB32" i="6"/>
  <c r="FA32" i="6"/>
  <c r="ES32" i="6"/>
  <c r="EU32" i="6" s="1"/>
  <c r="EW32" i="6" s="1"/>
  <c r="EP32" i="6"/>
  <c r="EO32" i="6"/>
  <c r="EG32" i="6"/>
  <c r="EI32" i="6" s="1"/>
  <c r="EK32" i="6" s="1"/>
  <c r="ED32" i="6"/>
  <c r="EC32" i="6"/>
  <c r="DU32" i="6"/>
  <c r="DW32" i="6" s="1"/>
  <c r="DY32" i="6" s="1"/>
  <c r="DR32" i="6"/>
  <c r="DQ32" i="6"/>
  <c r="DI32" i="6"/>
  <c r="DK32" i="6" s="1"/>
  <c r="DM32" i="6" s="1"/>
  <c r="DF32" i="6"/>
  <c r="DE32" i="6"/>
  <c r="CY32" i="6"/>
  <c r="DA32" i="6" s="1"/>
  <c r="CW32" i="6"/>
  <c r="CT32" i="6"/>
  <c r="CS32" i="6"/>
  <c r="CK32" i="6"/>
  <c r="CM32" i="6" s="1"/>
  <c r="CO32" i="6" s="1"/>
  <c r="CG32" i="6"/>
  <c r="CF32" i="6"/>
  <c r="BY32" i="6"/>
  <c r="BW32" i="6"/>
  <c r="BP32" i="6"/>
  <c r="BN32" i="6"/>
  <c r="BK32" i="6"/>
  <c r="BA32" i="6"/>
  <c r="BC32" i="6" s="1"/>
  <c r="AU32" i="6"/>
  <c r="AT32" i="6"/>
  <c r="AK32" i="6"/>
  <c r="Y32" i="6"/>
  <c r="O32" i="6"/>
  <c r="Q32" i="6" s="1"/>
  <c r="AN32" i="6" s="1"/>
  <c r="H32" i="6"/>
  <c r="J32" i="6" s="1"/>
  <c r="FB31" i="6"/>
  <c r="FA31" i="6"/>
  <c r="ES31" i="6"/>
  <c r="EU31" i="6" s="1"/>
  <c r="EW31" i="6" s="1"/>
  <c r="EP31" i="6"/>
  <c r="EO31" i="6"/>
  <c r="EG31" i="6"/>
  <c r="EI31" i="6" s="1"/>
  <c r="EK31" i="6" s="1"/>
  <c r="ED31" i="6"/>
  <c r="EC31" i="6"/>
  <c r="DU31" i="6"/>
  <c r="DW31" i="6" s="1"/>
  <c r="DY31" i="6" s="1"/>
  <c r="DR31" i="6"/>
  <c r="DQ31" i="6"/>
  <c r="DI31" i="6"/>
  <c r="DK31" i="6" s="1"/>
  <c r="DM31" i="6" s="1"/>
  <c r="DF31" i="6"/>
  <c r="DE31" i="6"/>
  <c r="CW31" i="6"/>
  <c r="CY31" i="6" s="1"/>
  <c r="DA31" i="6" s="1"/>
  <c r="CT31" i="6"/>
  <c r="CS31" i="6"/>
  <c r="CK31" i="6"/>
  <c r="CM31" i="6" s="1"/>
  <c r="CO31" i="6" s="1"/>
  <c r="CG31" i="6"/>
  <c r="CF31" i="6"/>
  <c r="BY31" i="6"/>
  <c r="BW31" i="6"/>
  <c r="BP31" i="6"/>
  <c r="BK31" i="6"/>
  <c r="BA31" i="6"/>
  <c r="BC31" i="6" s="1"/>
  <c r="BN31" i="6" s="1"/>
  <c r="AU31" i="6"/>
  <c r="AT31" i="6"/>
  <c r="AK31" i="6"/>
  <c r="AB31" i="6"/>
  <c r="Y31" i="6"/>
  <c r="O31" i="6"/>
  <c r="Q31" i="6" s="1"/>
  <c r="AQ31" i="6" s="1"/>
  <c r="H31" i="6"/>
  <c r="J31" i="6" s="1"/>
  <c r="FB30" i="6"/>
  <c r="FA30" i="6"/>
  <c r="ES30" i="6"/>
  <c r="EU30" i="6" s="1"/>
  <c r="EW30" i="6" s="1"/>
  <c r="EP30" i="6"/>
  <c r="EO30" i="6"/>
  <c r="EG30" i="6"/>
  <c r="EI30" i="6" s="1"/>
  <c r="EK30" i="6" s="1"/>
  <c r="ED30" i="6"/>
  <c r="EC30" i="6"/>
  <c r="DU30" i="6"/>
  <c r="DW30" i="6" s="1"/>
  <c r="DY30" i="6" s="1"/>
  <c r="DR30" i="6"/>
  <c r="DQ30" i="6"/>
  <c r="DI30" i="6"/>
  <c r="DK30" i="6" s="1"/>
  <c r="DM30" i="6" s="1"/>
  <c r="DF30" i="6"/>
  <c r="DE30" i="6"/>
  <c r="CW30" i="6"/>
  <c r="CY30" i="6" s="1"/>
  <c r="DA30" i="6" s="1"/>
  <c r="CT30" i="6"/>
  <c r="CS30" i="6"/>
  <c r="CK30" i="6"/>
  <c r="CM30" i="6" s="1"/>
  <c r="CO30" i="6" s="1"/>
  <c r="CG30" i="6"/>
  <c r="CF30" i="6"/>
  <c r="BY30" i="6"/>
  <c r="BW30" i="6"/>
  <c r="BP30" i="6"/>
  <c r="BN30" i="6"/>
  <c r="BK30" i="6"/>
  <c r="BA30" i="6"/>
  <c r="BC30" i="6" s="1"/>
  <c r="AU30" i="6"/>
  <c r="AT30" i="6"/>
  <c r="AK30" i="6"/>
  <c r="Y30" i="6"/>
  <c r="O30" i="6"/>
  <c r="Q30" i="6" s="1"/>
  <c r="H30" i="6"/>
  <c r="J30" i="6" s="1"/>
  <c r="FB29" i="6"/>
  <c r="FA29" i="6"/>
  <c r="ES29" i="6"/>
  <c r="EU29" i="6" s="1"/>
  <c r="EW29" i="6" s="1"/>
  <c r="EP29" i="6"/>
  <c r="EO29" i="6"/>
  <c r="EG29" i="6"/>
  <c r="EI29" i="6" s="1"/>
  <c r="EK29" i="6" s="1"/>
  <c r="ED29" i="6"/>
  <c r="EC29" i="6"/>
  <c r="DU29" i="6"/>
  <c r="DW29" i="6" s="1"/>
  <c r="DY29" i="6" s="1"/>
  <c r="DR29" i="6"/>
  <c r="DQ29" i="6"/>
  <c r="DI29" i="6"/>
  <c r="DK29" i="6" s="1"/>
  <c r="DM29" i="6" s="1"/>
  <c r="DF29" i="6"/>
  <c r="DE29" i="6"/>
  <c r="CW29" i="6"/>
  <c r="CY29" i="6" s="1"/>
  <c r="DA29" i="6" s="1"/>
  <c r="CT29" i="6"/>
  <c r="CS29" i="6"/>
  <c r="CK29" i="6"/>
  <c r="CM29" i="6" s="1"/>
  <c r="CO29" i="6" s="1"/>
  <c r="CG29" i="6"/>
  <c r="CF29" i="6"/>
  <c r="BY29" i="6"/>
  <c r="BW29" i="6"/>
  <c r="BP29" i="6"/>
  <c r="BK29" i="6"/>
  <c r="BA29" i="6"/>
  <c r="BC29" i="6" s="1"/>
  <c r="AU29" i="6"/>
  <c r="AT29" i="6"/>
  <c r="Y29" i="6"/>
  <c r="O29" i="6"/>
  <c r="Q29" i="6" s="1"/>
  <c r="AB29" i="6" s="1"/>
  <c r="H29" i="6"/>
  <c r="J29" i="6" s="1"/>
  <c r="FB28" i="6"/>
  <c r="FA28" i="6"/>
  <c r="ES28" i="6"/>
  <c r="EU28" i="6" s="1"/>
  <c r="EW28" i="6" s="1"/>
  <c r="EP28" i="6"/>
  <c r="EO28" i="6"/>
  <c r="EG28" i="6"/>
  <c r="EI28" i="6" s="1"/>
  <c r="EK28" i="6" s="1"/>
  <c r="ED28" i="6"/>
  <c r="EC28" i="6"/>
  <c r="DU28" i="6"/>
  <c r="DW28" i="6" s="1"/>
  <c r="DY28" i="6" s="1"/>
  <c r="DR28" i="6"/>
  <c r="DQ28" i="6"/>
  <c r="DI28" i="6"/>
  <c r="DK28" i="6" s="1"/>
  <c r="DM28" i="6" s="1"/>
  <c r="DF28" i="6"/>
  <c r="DE28" i="6"/>
  <c r="CW28" i="6"/>
  <c r="CY28" i="6" s="1"/>
  <c r="DA28" i="6" s="1"/>
  <c r="CT28" i="6"/>
  <c r="CS28" i="6"/>
  <c r="CK28" i="6"/>
  <c r="CM28" i="6" s="1"/>
  <c r="CO28" i="6" s="1"/>
  <c r="CG28" i="6"/>
  <c r="CF28" i="6"/>
  <c r="BY28" i="6"/>
  <c r="BW28" i="6"/>
  <c r="BP28" i="6"/>
  <c r="BN28" i="6"/>
  <c r="BK28" i="6"/>
  <c r="BA28" i="6"/>
  <c r="BC28" i="6" s="1"/>
  <c r="AU28" i="6"/>
  <c r="AT28" i="6"/>
  <c r="Y28" i="6"/>
  <c r="O28" i="6"/>
  <c r="Q28" i="6" s="1"/>
  <c r="AB28" i="6" s="1"/>
  <c r="H28" i="6"/>
  <c r="J28" i="6" s="1"/>
  <c r="FB27" i="6"/>
  <c r="FA27" i="6"/>
  <c r="ES27" i="6"/>
  <c r="EU27" i="6" s="1"/>
  <c r="EW27" i="6" s="1"/>
  <c r="EP27" i="6"/>
  <c r="EO27" i="6"/>
  <c r="EG27" i="6"/>
  <c r="EI27" i="6" s="1"/>
  <c r="EK27" i="6" s="1"/>
  <c r="ED27" i="6"/>
  <c r="EC27" i="6"/>
  <c r="DU27" i="6"/>
  <c r="DW27" i="6" s="1"/>
  <c r="DY27" i="6" s="1"/>
  <c r="DR27" i="6"/>
  <c r="DQ27" i="6"/>
  <c r="DI27" i="6"/>
  <c r="DK27" i="6" s="1"/>
  <c r="DM27" i="6" s="1"/>
  <c r="DF27" i="6"/>
  <c r="DE27" i="6"/>
  <c r="CW27" i="6"/>
  <c r="CY27" i="6" s="1"/>
  <c r="DA27" i="6" s="1"/>
  <c r="CT27" i="6"/>
  <c r="CS27" i="6"/>
  <c r="CM27" i="6"/>
  <c r="CO27" i="6" s="1"/>
  <c r="CK27" i="6"/>
  <c r="CG27" i="6"/>
  <c r="CF27" i="6"/>
  <c r="BY27" i="6"/>
  <c r="BW27" i="6"/>
  <c r="BP27" i="6"/>
  <c r="BN27" i="6"/>
  <c r="BK27" i="6"/>
  <c r="BA27" i="6"/>
  <c r="BC27" i="6" s="1"/>
  <c r="AU27" i="6"/>
  <c r="AT27" i="6"/>
  <c r="AK27" i="6"/>
  <c r="Y27" i="6"/>
  <c r="O27" i="6"/>
  <c r="Q27" i="6" s="1"/>
  <c r="AB27" i="6" s="1"/>
  <c r="H27" i="6"/>
  <c r="J27" i="6" s="1"/>
  <c r="FB26" i="6"/>
  <c r="FA26" i="6"/>
  <c r="ES26" i="6"/>
  <c r="EU26" i="6" s="1"/>
  <c r="EW26" i="6" s="1"/>
  <c r="EP26" i="6"/>
  <c r="EO26" i="6"/>
  <c r="EG26" i="6"/>
  <c r="EI26" i="6" s="1"/>
  <c r="EK26" i="6" s="1"/>
  <c r="ED26" i="6"/>
  <c r="EC26" i="6"/>
  <c r="DU26" i="6"/>
  <c r="DW26" i="6" s="1"/>
  <c r="DY26" i="6" s="1"/>
  <c r="DR26" i="6"/>
  <c r="DQ26" i="6"/>
  <c r="DI26" i="6"/>
  <c r="DK26" i="6" s="1"/>
  <c r="DM26" i="6" s="1"/>
  <c r="DF26" i="6"/>
  <c r="DE26" i="6"/>
  <c r="CW26" i="6"/>
  <c r="CY26" i="6" s="1"/>
  <c r="DA26" i="6" s="1"/>
  <c r="CT26" i="6"/>
  <c r="CS26" i="6"/>
  <c r="CK26" i="6"/>
  <c r="CM26" i="6" s="1"/>
  <c r="CO26" i="6" s="1"/>
  <c r="CG26" i="6"/>
  <c r="CF26" i="6"/>
  <c r="BY26" i="6"/>
  <c r="BW26" i="6"/>
  <c r="BP26" i="6"/>
  <c r="BN26" i="6"/>
  <c r="BK26" i="6"/>
  <c r="BA26" i="6"/>
  <c r="BC26" i="6" s="1"/>
  <c r="BS26" i="6" s="1"/>
  <c r="AU26" i="6"/>
  <c r="AT26" i="6"/>
  <c r="Y26" i="6"/>
  <c r="O26" i="6"/>
  <c r="Q26" i="6" s="1"/>
  <c r="AK26" i="6" s="1"/>
  <c r="H26" i="6"/>
  <c r="J26" i="6" s="1"/>
  <c r="FB25" i="6"/>
  <c r="FA25" i="6"/>
  <c r="ES25" i="6"/>
  <c r="EU25" i="6" s="1"/>
  <c r="EW25" i="6" s="1"/>
  <c r="EP25" i="6"/>
  <c r="EO25" i="6"/>
  <c r="EG25" i="6"/>
  <c r="EI25" i="6" s="1"/>
  <c r="EK25" i="6" s="1"/>
  <c r="ED25" i="6"/>
  <c r="EC25" i="6"/>
  <c r="DU25" i="6"/>
  <c r="DW25" i="6" s="1"/>
  <c r="DY25" i="6" s="1"/>
  <c r="DR25" i="6"/>
  <c r="DQ25" i="6"/>
  <c r="DI25" i="6"/>
  <c r="DK25" i="6" s="1"/>
  <c r="DM25" i="6" s="1"/>
  <c r="DF25" i="6"/>
  <c r="DE25" i="6"/>
  <c r="CW25" i="6"/>
  <c r="CY25" i="6" s="1"/>
  <c r="DA25" i="6" s="1"/>
  <c r="CT25" i="6"/>
  <c r="CS25" i="6"/>
  <c r="CK25" i="6"/>
  <c r="CM25" i="6" s="1"/>
  <c r="CO25" i="6" s="1"/>
  <c r="CG25" i="6"/>
  <c r="CF25" i="6"/>
  <c r="BY25" i="6"/>
  <c r="BW25" i="6"/>
  <c r="BP25" i="6"/>
  <c r="BN25" i="6"/>
  <c r="BK25" i="6"/>
  <c r="BA25" i="6"/>
  <c r="BC25" i="6" s="1"/>
  <c r="AU25" i="6"/>
  <c r="AT25" i="6"/>
  <c r="AK25" i="6"/>
  <c r="Y25" i="6"/>
  <c r="O25" i="6"/>
  <c r="Q25" i="6" s="1"/>
  <c r="AQ25" i="6" s="1"/>
  <c r="H25" i="6"/>
  <c r="J25" i="6" s="1"/>
  <c r="FB24" i="6"/>
  <c r="FA24" i="6"/>
  <c r="ES24" i="6"/>
  <c r="EU24" i="6" s="1"/>
  <c r="EW24" i="6" s="1"/>
  <c r="EP24" i="6"/>
  <c r="EO24" i="6"/>
  <c r="EG24" i="6"/>
  <c r="EI24" i="6" s="1"/>
  <c r="EK24" i="6" s="1"/>
  <c r="ED24" i="6"/>
  <c r="EC24" i="6"/>
  <c r="DU24" i="6"/>
  <c r="DW24" i="6" s="1"/>
  <c r="DY24" i="6" s="1"/>
  <c r="DR24" i="6"/>
  <c r="DQ24" i="6"/>
  <c r="DI24" i="6"/>
  <c r="DK24" i="6" s="1"/>
  <c r="DM24" i="6" s="1"/>
  <c r="DF24" i="6"/>
  <c r="DE24" i="6"/>
  <c r="CW24" i="6"/>
  <c r="CY24" i="6" s="1"/>
  <c r="DA24" i="6" s="1"/>
  <c r="CT24" i="6"/>
  <c r="CS24" i="6"/>
  <c r="CK24" i="6"/>
  <c r="CM24" i="6" s="1"/>
  <c r="CO24" i="6" s="1"/>
  <c r="CG24" i="6"/>
  <c r="CF24" i="6"/>
  <c r="BY24" i="6"/>
  <c r="BW24" i="6"/>
  <c r="BP24" i="6"/>
  <c r="BN24" i="6"/>
  <c r="BK24" i="6"/>
  <c r="BA24" i="6"/>
  <c r="BC24" i="6" s="1"/>
  <c r="AU24" i="6"/>
  <c r="AT24" i="6"/>
  <c r="Y24" i="6"/>
  <c r="O24" i="6"/>
  <c r="Q24" i="6" s="1"/>
  <c r="AB24" i="6" s="1"/>
  <c r="H24" i="6"/>
  <c r="J24" i="6" s="1"/>
  <c r="FB23" i="6"/>
  <c r="FA23" i="6"/>
  <c r="ES23" i="6"/>
  <c r="EU23" i="6" s="1"/>
  <c r="EW23" i="6" s="1"/>
  <c r="EP23" i="6"/>
  <c r="EO23" i="6"/>
  <c r="EG23" i="6"/>
  <c r="EI23" i="6" s="1"/>
  <c r="EK23" i="6" s="1"/>
  <c r="ED23" i="6"/>
  <c r="EC23" i="6"/>
  <c r="DU23" i="6"/>
  <c r="DW23" i="6" s="1"/>
  <c r="DY23" i="6" s="1"/>
  <c r="DR23" i="6"/>
  <c r="DQ23" i="6"/>
  <c r="DI23" i="6"/>
  <c r="DK23" i="6" s="1"/>
  <c r="DM23" i="6" s="1"/>
  <c r="DF23" i="6"/>
  <c r="DE23" i="6"/>
  <c r="CW23" i="6"/>
  <c r="CY23" i="6" s="1"/>
  <c r="DA23" i="6" s="1"/>
  <c r="CT23" i="6"/>
  <c r="CS23" i="6"/>
  <c r="CK23" i="6"/>
  <c r="CM23" i="6" s="1"/>
  <c r="CO23" i="6" s="1"/>
  <c r="CG23" i="6"/>
  <c r="CF23" i="6"/>
  <c r="BY23" i="6"/>
  <c r="BW23" i="6"/>
  <c r="BP23" i="6"/>
  <c r="BN23" i="6"/>
  <c r="BK23" i="6"/>
  <c r="BA23" i="6"/>
  <c r="BC23" i="6" s="1"/>
  <c r="AU23" i="6"/>
  <c r="AT23" i="6"/>
  <c r="Y23" i="6"/>
  <c r="O23" i="6"/>
  <c r="Q23" i="6" s="1"/>
  <c r="AB23" i="6" s="1"/>
  <c r="H23" i="6"/>
  <c r="J23" i="6" s="1"/>
  <c r="FB22" i="6"/>
  <c r="FA22" i="6"/>
  <c r="ES22" i="6"/>
  <c r="EU22" i="6" s="1"/>
  <c r="EW22" i="6" s="1"/>
  <c r="EP22" i="6"/>
  <c r="EO22" i="6"/>
  <c r="EG22" i="6"/>
  <c r="EI22" i="6" s="1"/>
  <c r="EK22" i="6" s="1"/>
  <c r="ED22" i="6"/>
  <c r="EC22" i="6"/>
  <c r="DU22" i="6"/>
  <c r="DW22" i="6" s="1"/>
  <c r="DY22" i="6" s="1"/>
  <c r="DR22" i="6"/>
  <c r="DQ22" i="6"/>
  <c r="DI22" i="6"/>
  <c r="DK22" i="6" s="1"/>
  <c r="DM22" i="6" s="1"/>
  <c r="DF22" i="6"/>
  <c r="DE22" i="6"/>
  <c r="CW22" i="6"/>
  <c r="CY22" i="6" s="1"/>
  <c r="DA22" i="6" s="1"/>
  <c r="CT22" i="6"/>
  <c r="CS22" i="6"/>
  <c r="CK22" i="6"/>
  <c r="CM22" i="6" s="1"/>
  <c r="CO22" i="6" s="1"/>
  <c r="CG22" i="6"/>
  <c r="CF22" i="6"/>
  <c r="BY22" i="6"/>
  <c r="BP22" i="6"/>
  <c r="BN22" i="6"/>
  <c r="BK22" i="6"/>
  <c r="BA22" i="6"/>
  <c r="BC22" i="6" s="1"/>
  <c r="BW22" i="6" s="1"/>
  <c r="AU22" i="6"/>
  <c r="AT22" i="6"/>
  <c r="AK22" i="6"/>
  <c r="Y22" i="6"/>
  <c r="O22" i="6"/>
  <c r="Q22" i="6" s="1"/>
  <c r="AB22" i="6" s="1"/>
  <c r="H22" i="6"/>
  <c r="J22" i="6" s="1"/>
  <c r="FB21" i="6"/>
  <c r="FA21" i="6"/>
  <c r="ES21" i="6"/>
  <c r="EU21" i="6" s="1"/>
  <c r="EW21" i="6" s="1"/>
  <c r="EP21" i="6"/>
  <c r="EO21" i="6"/>
  <c r="EG21" i="6"/>
  <c r="EI21" i="6" s="1"/>
  <c r="EK21" i="6" s="1"/>
  <c r="ED21" i="6"/>
  <c r="EC21" i="6"/>
  <c r="DU21" i="6"/>
  <c r="DW21" i="6" s="1"/>
  <c r="DY21" i="6" s="1"/>
  <c r="DR21" i="6"/>
  <c r="DQ21" i="6"/>
  <c r="DI21" i="6"/>
  <c r="DK21" i="6" s="1"/>
  <c r="DM21" i="6" s="1"/>
  <c r="DF21" i="6"/>
  <c r="DE21" i="6"/>
  <c r="CW21" i="6"/>
  <c r="CY21" i="6" s="1"/>
  <c r="DA21" i="6" s="1"/>
  <c r="CT21" i="6"/>
  <c r="CS21" i="6"/>
  <c r="CM21" i="6"/>
  <c r="CO21" i="6" s="1"/>
  <c r="CK21" i="6"/>
  <c r="CG21" i="6"/>
  <c r="CF21" i="6"/>
  <c r="BY21" i="6"/>
  <c r="BW21" i="6"/>
  <c r="BP21" i="6"/>
  <c r="BN21" i="6"/>
  <c r="BK21" i="6"/>
  <c r="BA21" i="6"/>
  <c r="BC21" i="6" s="1"/>
  <c r="AU21" i="6"/>
  <c r="AT21" i="6"/>
  <c r="AK21" i="6"/>
  <c r="Y21" i="6"/>
  <c r="O21" i="6"/>
  <c r="Q21" i="6" s="1"/>
  <c r="H21" i="6"/>
  <c r="J21" i="6" s="1"/>
  <c r="FB20" i="6"/>
  <c r="FA20" i="6"/>
  <c r="ES20" i="6"/>
  <c r="EU20" i="6" s="1"/>
  <c r="EW20" i="6" s="1"/>
  <c r="EP20" i="6"/>
  <c r="EO20" i="6"/>
  <c r="EG20" i="6"/>
  <c r="EI20" i="6" s="1"/>
  <c r="EK20" i="6" s="1"/>
  <c r="ED20" i="6"/>
  <c r="EC20" i="6"/>
  <c r="DU20" i="6"/>
  <c r="DW20" i="6" s="1"/>
  <c r="DY20" i="6" s="1"/>
  <c r="DR20" i="6"/>
  <c r="DQ20" i="6"/>
  <c r="DI20" i="6"/>
  <c r="DK20" i="6" s="1"/>
  <c r="DM20" i="6" s="1"/>
  <c r="DF20" i="6"/>
  <c r="DE20" i="6"/>
  <c r="CW20" i="6"/>
  <c r="CY20" i="6" s="1"/>
  <c r="DA20" i="6" s="1"/>
  <c r="CT20" i="6"/>
  <c r="CS20" i="6"/>
  <c r="CK20" i="6"/>
  <c r="CM20" i="6" s="1"/>
  <c r="CO20" i="6" s="1"/>
  <c r="CG20" i="6"/>
  <c r="CF20" i="6"/>
  <c r="BY20" i="6"/>
  <c r="BP20" i="6"/>
  <c r="BK20" i="6"/>
  <c r="BA20" i="6"/>
  <c r="BC20" i="6" s="1"/>
  <c r="BX20" i="6" s="1"/>
  <c r="AU20" i="6"/>
  <c r="AT20" i="6"/>
  <c r="AK20" i="6"/>
  <c r="Y20" i="6"/>
  <c r="O20" i="6"/>
  <c r="Q20" i="6" s="1"/>
  <c r="AB20" i="6" s="1"/>
  <c r="H20" i="6"/>
  <c r="J20" i="6" s="1"/>
  <c r="FB19" i="6"/>
  <c r="FA19" i="6"/>
  <c r="ES19" i="6"/>
  <c r="EU19" i="6" s="1"/>
  <c r="EW19" i="6" s="1"/>
  <c r="EP19" i="6"/>
  <c r="EO19" i="6"/>
  <c r="EG19" i="6"/>
  <c r="EI19" i="6" s="1"/>
  <c r="EK19" i="6" s="1"/>
  <c r="ED19" i="6"/>
  <c r="EC19" i="6"/>
  <c r="DU19" i="6"/>
  <c r="DW19" i="6" s="1"/>
  <c r="DY19" i="6" s="1"/>
  <c r="DR19" i="6"/>
  <c r="DQ19" i="6"/>
  <c r="DI19" i="6"/>
  <c r="DK19" i="6" s="1"/>
  <c r="DM19" i="6" s="1"/>
  <c r="DF19" i="6"/>
  <c r="DE19" i="6"/>
  <c r="CW19" i="6"/>
  <c r="CY19" i="6" s="1"/>
  <c r="DA19" i="6" s="1"/>
  <c r="CT19" i="6"/>
  <c r="CS19" i="6"/>
  <c r="CK19" i="6"/>
  <c r="CM19" i="6" s="1"/>
  <c r="CO19" i="6" s="1"/>
  <c r="CG19" i="6"/>
  <c r="CF19" i="6"/>
  <c r="BY19" i="6"/>
  <c r="BW19" i="6"/>
  <c r="BP19" i="6"/>
  <c r="BN19" i="6"/>
  <c r="BK19" i="6"/>
  <c r="BA19" i="6"/>
  <c r="BC19" i="6" s="1"/>
  <c r="BZ19" i="6" s="1"/>
  <c r="AU19" i="6"/>
  <c r="AT19" i="6"/>
  <c r="AK19" i="6"/>
  <c r="Y19" i="6"/>
  <c r="O19" i="6"/>
  <c r="Q19" i="6" s="1"/>
  <c r="AB19" i="6" s="1"/>
  <c r="H19" i="6"/>
  <c r="J19" i="6" s="1"/>
  <c r="FB18" i="6"/>
  <c r="FA18" i="6"/>
  <c r="ES18" i="6"/>
  <c r="EU18" i="6" s="1"/>
  <c r="EW18" i="6" s="1"/>
  <c r="EP18" i="6"/>
  <c r="EO18" i="6"/>
  <c r="EG18" i="6"/>
  <c r="EI18" i="6" s="1"/>
  <c r="EK18" i="6" s="1"/>
  <c r="ED18" i="6"/>
  <c r="EC18" i="6"/>
  <c r="DU18" i="6"/>
  <c r="DW18" i="6" s="1"/>
  <c r="DY18" i="6" s="1"/>
  <c r="DR18" i="6"/>
  <c r="DQ18" i="6"/>
  <c r="DI18" i="6"/>
  <c r="DK18" i="6" s="1"/>
  <c r="DM18" i="6" s="1"/>
  <c r="DF18" i="6"/>
  <c r="DE18" i="6"/>
  <c r="CW18" i="6"/>
  <c r="CY18" i="6" s="1"/>
  <c r="DA18" i="6" s="1"/>
  <c r="CT18" i="6"/>
  <c r="CS18" i="6"/>
  <c r="CK18" i="6"/>
  <c r="CM18" i="6" s="1"/>
  <c r="CO18" i="6" s="1"/>
  <c r="CG18" i="6"/>
  <c r="CF18" i="6"/>
  <c r="BY18" i="6"/>
  <c r="BW18" i="6"/>
  <c r="BP18" i="6"/>
  <c r="BN18" i="6"/>
  <c r="BK18" i="6"/>
  <c r="BA18" i="6"/>
  <c r="BC18" i="6" s="1"/>
  <c r="AU18" i="6"/>
  <c r="AT18" i="6"/>
  <c r="AK18" i="6"/>
  <c r="Y18" i="6"/>
  <c r="O18" i="6"/>
  <c r="Q18" i="6" s="1"/>
  <c r="AB18" i="6" s="1"/>
  <c r="H18" i="6"/>
  <c r="J18" i="6" s="1"/>
  <c r="FB17" i="6"/>
  <c r="FA17" i="6"/>
  <c r="ES17" i="6"/>
  <c r="EU17" i="6" s="1"/>
  <c r="EW17" i="6" s="1"/>
  <c r="EP17" i="6"/>
  <c r="EO17" i="6"/>
  <c r="EG17" i="6"/>
  <c r="EI17" i="6" s="1"/>
  <c r="EK17" i="6" s="1"/>
  <c r="ED17" i="6"/>
  <c r="EC17" i="6"/>
  <c r="DU17" i="6"/>
  <c r="DW17" i="6" s="1"/>
  <c r="DY17" i="6" s="1"/>
  <c r="DR17" i="6"/>
  <c r="DQ17" i="6"/>
  <c r="DI17" i="6"/>
  <c r="DK17" i="6" s="1"/>
  <c r="DM17" i="6" s="1"/>
  <c r="DF17" i="6"/>
  <c r="DE17" i="6"/>
  <c r="CW17" i="6"/>
  <c r="CY17" i="6" s="1"/>
  <c r="DA17" i="6" s="1"/>
  <c r="CT17" i="6"/>
  <c r="CS17" i="6"/>
  <c r="CK17" i="6"/>
  <c r="CM17" i="6" s="1"/>
  <c r="CO17" i="6" s="1"/>
  <c r="CG17" i="6"/>
  <c r="CF17" i="6"/>
  <c r="BY17" i="6"/>
  <c r="BW17" i="6"/>
  <c r="BP17" i="6"/>
  <c r="BN17" i="6"/>
  <c r="BK17" i="6"/>
  <c r="BA17" i="6"/>
  <c r="BC17" i="6" s="1"/>
  <c r="AU17" i="6"/>
  <c r="AT17" i="6"/>
  <c r="Y17" i="6"/>
  <c r="O17" i="6"/>
  <c r="Q17" i="6" s="1"/>
  <c r="AB17" i="6" s="1"/>
  <c r="H17" i="6"/>
  <c r="J17" i="6" s="1"/>
  <c r="FB16" i="6"/>
  <c r="FA16" i="6"/>
  <c r="ES16" i="6"/>
  <c r="EU16" i="6" s="1"/>
  <c r="EW16" i="6" s="1"/>
  <c r="EP16" i="6"/>
  <c r="EO16" i="6"/>
  <c r="EG16" i="6"/>
  <c r="EI16" i="6" s="1"/>
  <c r="EK16" i="6" s="1"/>
  <c r="ED16" i="6"/>
  <c r="EC16" i="6"/>
  <c r="DU16" i="6"/>
  <c r="DW16" i="6" s="1"/>
  <c r="DY16" i="6" s="1"/>
  <c r="DR16" i="6"/>
  <c r="DQ16" i="6"/>
  <c r="DI16" i="6"/>
  <c r="DK16" i="6" s="1"/>
  <c r="DM16" i="6" s="1"/>
  <c r="DF16" i="6"/>
  <c r="DE16" i="6"/>
  <c r="CW16" i="6"/>
  <c r="CY16" i="6" s="1"/>
  <c r="DA16" i="6" s="1"/>
  <c r="CT16" i="6"/>
  <c r="CS16" i="6"/>
  <c r="CK16" i="6"/>
  <c r="CM16" i="6" s="1"/>
  <c r="CO16" i="6" s="1"/>
  <c r="CG16" i="6"/>
  <c r="CF16" i="6"/>
  <c r="BY16" i="6"/>
  <c r="BW16" i="6"/>
  <c r="BP16" i="6"/>
  <c r="BN16" i="6"/>
  <c r="BK16" i="6"/>
  <c r="BA16" i="6"/>
  <c r="BC16" i="6" s="1"/>
  <c r="BS16" i="6" s="1"/>
  <c r="AU16" i="6"/>
  <c r="AT16" i="6"/>
  <c r="Y16" i="6"/>
  <c r="O16" i="6"/>
  <c r="Q16" i="6" s="1"/>
  <c r="AB16" i="6" s="1"/>
  <c r="H16" i="6"/>
  <c r="J16" i="6" s="1"/>
  <c r="FB15" i="6"/>
  <c r="FA15" i="6"/>
  <c r="ES15" i="6"/>
  <c r="EU15" i="6" s="1"/>
  <c r="EW15" i="6" s="1"/>
  <c r="EP15" i="6"/>
  <c r="EO15" i="6"/>
  <c r="EG15" i="6"/>
  <c r="EI15" i="6" s="1"/>
  <c r="EK15" i="6" s="1"/>
  <c r="ED15" i="6"/>
  <c r="EC15" i="6"/>
  <c r="DU15" i="6"/>
  <c r="DW15" i="6" s="1"/>
  <c r="DY15" i="6" s="1"/>
  <c r="DR15" i="6"/>
  <c r="DQ15" i="6"/>
  <c r="DI15" i="6"/>
  <c r="DK15" i="6" s="1"/>
  <c r="DM15" i="6" s="1"/>
  <c r="DF15" i="6"/>
  <c r="DE15" i="6"/>
  <c r="CW15" i="6"/>
  <c r="CY15" i="6" s="1"/>
  <c r="DA15" i="6" s="1"/>
  <c r="CT15" i="6"/>
  <c r="CS15" i="6"/>
  <c r="CK15" i="6"/>
  <c r="CM15" i="6" s="1"/>
  <c r="CO15" i="6" s="1"/>
  <c r="CG15" i="6"/>
  <c r="CF15" i="6"/>
  <c r="BY15" i="6"/>
  <c r="BW15" i="6"/>
  <c r="BP15" i="6"/>
  <c r="BN15" i="6"/>
  <c r="BK15" i="6"/>
  <c r="BA15" i="6"/>
  <c r="BC15" i="6" s="1"/>
  <c r="AT15" i="6"/>
  <c r="Y15" i="6"/>
  <c r="O15" i="6"/>
  <c r="Q15" i="6" s="1"/>
  <c r="AK15" i="6" s="1"/>
  <c r="H15" i="6"/>
  <c r="J15" i="6" s="1"/>
  <c r="FB14" i="6"/>
  <c r="FA14" i="6"/>
  <c r="ES14" i="6"/>
  <c r="EU14" i="6" s="1"/>
  <c r="EW14" i="6" s="1"/>
  <c r="EP14" i="6"/>
  <c r="EO14" i="6"/>
  <c r="EG14" i="6"/>
  <c r="EI14" i="6" s="1"/>
  <c r="EK14" i="6" s="1"/>
  <c r="ED14" i="6"/>
  <c r="EC14" i="6"/>
  <c r="DU14" i="6"/>
  <c r="DW14" i="6" s="1"/>
  <c r="DY14" i="6" s="1"/>
  <c r="DR14" i="6"/>
  <c r="DQ14" i="6"/>
  <c r="DI14" i="6"/>
  <c r="DK14" i="6" s="1"/>
  <c r="DM14" i="6" s="1"/>
  <c r="DF14" i="6"/>
  <c r="DE14" i="6"/>
  <c r="CW14" i="6"/>
  <c r="CY14" i="6" s="1"/>
  <c r="DA14" i="6" s="1"/>
  <c r="CT14" i="6"/>
  <c r="CS14" i="6"/>
  <c r="CK14" i="6"/>
  <c r="CM14" i="6" s="1"/>
  <c r="CO14" i="6" s="1"/>
  <c r="CG14" i="6"/>
  <c r="CF14" i="6"/>
  <c r="BY14" i="6"/>
  <c r="BW14" i="6"/>
  <c r="BP14" i="6"/>
  <c r="BK14" i="6"/>
  <c r="BA14" i="6"/>
  <c r="BC14" i="6" s="1"/>
  <c r="BN14" i="6" s="1"/>
  <c r="AU14" i="6"/>
  <c r="AT14" i="6"/>
  <c r="Y14" i="6"/>
  <c r="O14" i="6"/>
  <c r="Q14" i="6" s="1"/>
  <c r="H14" i="6"/>
  <c r="J14" i="6" s="1"/>
  <c r="FB13" i="6"/>
  <c r="FA13" i="6"/>
  <c r="ES13" i="6"/>
  <c r="EU13" i="6" s="1"/>
  <c r="EW13" i="6" s="1"/>
  <c r="EP13" i="6"/>
  <c r="EO13" i="6"/>
  <c r="EG13" i="6"/>
  <c r="EI13" i="6" s="1"/>
  <c r="EK13" i="6" s="1"/>
  <c r="ED13" i="6"/>
  <c r="EC13" i="6"/>
  <c r="DU13" i="6"/>
  <c r="DW13" i="6" s="1"/>
  <c r="DY13" i="6" s="1"/>
  <c r="DR13" i="6"/>
  <c r="DQ13" i="6"/>
  <c r="DI13" i="6"/>
  <c r="DK13" i="6" s="1"/>
  <c r="DM13" i="6" s="1"/>
  <c r="DF13" i="6"/>
  <c r="DE13" i="6"/>
  <c r="CW13" i="6"/>
  <c r="CY13" i="6" s="1"/>
  <c r="DA13" i="6" s="1"/>
  <c r="CT13" i="6"/>
  <c r="CS13" i="6"/>
  <c r="CK13" i="6"/>
  <c r="CM13" i="6" s="1"/>
  <c r="CO13" i="6" s="1"/>
  <c r="CG13" i="6"/>
  <c r="CF13" i="6"/>
  <c r="BY13" i="6"/>
  <c r="BP13" i="6"/>
  <c r="BN13" i="6"/>
  <c r="BK13" i="6"/>
  <c r="BA13" i="6"/>
  <c r="BC13" i="6" s="1"/>
  <c r="BW13" i="6" s="1"/>
  <c r="AU13" i="6"/>
  <c r="AT13" i="6"/>
  <c r="Y13" i="6"/>
  <c r="O13" i="6"/>
  <c r="Q13" i="6" s="1"/>
  <c r="AK13" i="6" s="1"/>
  <c r="H13" i="6"/>
  <c r="J13" i="6" s="1"/>
  <c r="FB12" i="6"/>
  <c r="FA12" i="6"/>
  <c r="ES12" i="6"/>
  <c r="EU12" i="6" s="1"/>
  <c r="EW12" i="6" s="1"/>
  <c r="EP12" i="6"/>
  <c r="EO12" i="6"/>
  <c r="EG12" i="6"/>
  <c r="EI12" i="6" s="1"/>
  <c r="EK12" i="6" s="1"/>
  <c r="ED12" i="6"/>
  <c r="EC12" i="6"/>
  <c r="DU12" i="6"/>
  <c r="DW12" i="6" s="1"/>
  <c r="DY12" i="6" s="1"/>
  <c r="DR12" i="6"/>
  <c r="DQ12" i="6"/>
  <c r="DI12" i="6"/>
  <c r="DK12" i="6" s="1"/>
  <c r="DM12" i="6" s="1"/>
  <c r="DF12" i="6"/>
  <c r="DE12" i="6"/>
  <c r="CW12" i="6"/>
  <c r="CY12" i="6" s="1"/>
  <c r="DA12" i="6" s="1"/>
  <c r="CT12" i="6"/>
  <c r="CS12" i="6"/>
  <c r="CK12" i="6"/>
  <c r="CM12" i="6" s="1"/>
  <c r="CO12" i="6" s="1"/>
  <c r="CG12" i="6"/>
  <c r="CF12" i="6"/>
  <c r="BY12" i="6"/>
  <c r="BW12" i="6"/>
  <c r="BP12" i="6"/>
  <c r="BN12" i="6"/>
  <c r="BK12" i="6"/>
  <c r="BA12" i="6"/>
  <c r="BC12" i="6" s="1"/>
  <c r="AU12" i="6"/>
  <c r="AT12" i="6"/>
  <c r="AB12" i="6"/>
  <c r="Y12" i="6"/>
  <c r="O12" i="6"/>
  <c r="Q12" i="6" s="1"/>
  <c r="AQ12" i="6" s="1"/>
  <c r="H12" i="6"/>
  <c r="J12" i="6" s="1"/>
  <c r="FB11" i="6"/>
  <c r="FA11" i="6"/>
  <c r="ES11" i="6"/>
  <c r="EU11" i="6" s="1"/>
  <c r="EW11" i="6" s="1"/>
  <c r="EP11" i="6"/>
  <c r="EO11" i="6"/>
  <c r="EG11" i="6"/>
  <c r="EI11" i="6" s="1"/>
  <c r="EK11" i="6" s="1"/>
  <c r="ED11" i="6"/>
  <c r="EC11" i="6"/>
  <c r="DU11" i="6"/>
  <c r="DW11" i="6" s="1"/>
  <c r="DY11" i="6" s="1"/>
  <c r="DR11" i="6"/>
  <c r="DQ11" i="6"/>
  <c r="DI11" i="6"/>
  <c r="DK11" i="6" s="1"/>
  <c r="DM11" i="6" s="1"/>
  <c r="DF11" i="6"/>
  <c r="DE11" i="6"/>
  <c r="CW11" i="6"/>
  <c r="CY11" i="6" s="1"/>
  <c r="DA11" i="6" s="1"/>
  <c r="CT11" i="6"/>
  <c r="CS11" i="6"/>
  <c r="CK11" i="6"/>
  <c r="CM11" i="6" s="1"/>
  <c r="CO11" i="6" s="1"/>
  <c r="CG11" i="6"/>
  <c r="CF11" i="6"/>
  <c r="BY11" i="6"/>
  <c r="BW11" i="6"/>
  <c r="BP11" i="6"/>
  <c r="BN11" i="6"/>
  <c r="BK11" i="6"/>
  <c r="BA11" i="6"/>
  <c r="BC11" i="6" s="1"/>
  <c r="BO11" i="6" s="1"/>
  <c r="AU11" i="6"/>
  <c r="AT11" i="6"/>
  <c r="AK11" i="6"/>
  <c r="Y11" i="6"/>
  <c r="O11" i="6"/>
  <c r="Q11" i="6" s="1"/>
  <c r="AB11" i="6" s="1"/>
  <c r="H11" i="6"/>
  <c r="J11" i="6" s="1"/>
  <c r="FB10" i="6"/>
  <c r="FA10" i="6"/>
  <c r="ES10" i="6"/>
  <c r="EU10" i="6" s="1"/>
  <c r="EW10" i="6" s="1"/>
  <c r="EP10" i="6"/>
  <c r="EO10" i="6"/>
  <c r="EG10" i="6"/>
  <c r="EI10" i="6" s="1"/>
  <c r="EK10" i="6" s="1"/>
  <c r="ED10" i="6"/>
  <c r="EC10" i="6"/>
  <c r="DU10" i="6"/>
  <c r="DW10" i="6" s="1"/>
  <c r="DY10" i="6" s="1"/>
  <c r="DR10" i="6"/>
  <c r="DQ10" i="6"/>
  <c r="DI10" i="6"/>
  <c r="DK10" i="6" s="1"/>
  <c r="DM10" i="6" s="1"/>
  <c r="DF10" i="6"/>
  <c r="DE10" i="6"/>
  <c r="CW10" i="6"/>
  <c r="CY10" i="6" s="1"/>
  <c r="DA10" i="6" s="1"/>
  <c r="CT10" i="6"/>
  <c r="CS10" i="6"/>
  <c r="CK10" i="6"/>
  <c r="CM10" i="6" s="1"/>
  <c r="CO10" i="6" s="1"/>
  <c r="CG10" i="6"/>
  <c r="CF10" i="6"/>
  <c r="BY10" i="6"/>
  <c r="BW10" i="6"/>
  <c r="BP10" i="6"/>
  <c r="BN10" i="6"/>
  <c r="BK10" i="6"/>
  <c r="BA10" i="6"/>
  <c r="BC10" i="6" s="1"/>
  <c r="AU10" i="6"/>
  <c r="AT10" i="6"/>
  <c r="Y10" i="6"/>
  <c r="O10" i="6"/>
  <c r="Q10" i="6" s="1"/>
  <c r="AB10" i="6" s="1"/>
  <c r="H10" i="6"/>
  <c r="J10" i="6" s="1"/>
  <c r="FB9" i="6"/>
  <c r="FA9" i="6"/>
  <c r="ES9" i="6"/>
  <c r="EU9" i="6" s="1"/>
  <c r="EW9" i="6" s="1"/>
  <c r="EP9" i="6"/>
  <c r="EO9" i="6"/>
  <c r="EG9" i="6"/>
  <c r="EI9" i="6" s="1"/>
  <c r="EK9" i="6" s="1"/>
  <c r="ED9" i="6"/>
  <c r="EC9" i="6"/>
  <c r="DU9" i="6"/>
  <c r="DW9" i="6" s="1"/>
  <c r="DY9" i="6" s="1"/>
  <c r="DR9" i="6"/>
  <c r="DQ9" i="6"/>
  <c r="DI9" i="6"/>
  <c r="DK9" i="6" s="1"/>
  <c r="DM9" i="6" s="1"/>
  <c r="DF9" i="6"/>
  <c r="DE9" i="6"/>
  <c r="CW9" i="6"/>
  <c r="CY9" i="6" s="1"/>
  <c r="DA9" i="6" s="1"/>
  <c r="CT9" i="6"/>
  <c r="CS9" i="6"/>
  <c r="CK9" i="6"/>
  <c r="CM9" i="6" s="1"/>
  <c r="CO9" i="6" s="1"/>
  <c r="CG9" i="6"/>
  <c r="CF9" i="6"/>
  <c r="BY9" i="6"/>
  <c r="BW9" i="6"/>
  <c r="BP9" i="6"/>
  <c r="BN9" i="6"/>
  <c r="BK9" i="6"/>
  <c r="BA9" i="6"/>
  <c r="BC9" i="6" s="1"/>
  <c r="AU9" i="6"/>
  <c r="AT9" i="6"/>
  <c r="AB9" i="6"/>
  <c r="Y9" i="6"/>
  <c r="O9" i="6"/>
  <c r="Q9" i="6" s="1"/>
  <c r="AK9" i="6" s="1"/>
  <c r="H9" i="6"/>
  <c r="J9" i="6" s="1"/>
  <c r="FB8" i="6"/>
  <c r="FA8" i="6"/>
  <c r="ES8" i="6"/>
  <c r="EU8" i="6" s="1"/>
  <c r="EW8" i="6" s="1"/>
  <c r="EP8" i="6"/>
  <c r="EO8" i="6"/>
  <c r="EG8" i="6"/>
  <c r="EI8" i="6" s="1"/>
  <c r="EK8" i="6" s="1"/>
  <c r="ED8" i="6"/>
  <c r="EC8" i="6"/>
  <c r="DU8" i="6"/>
  <c r="DW8" i="6" s="1"/>
  <c r="DY8" i="6" s="1"/>
  <c r="DR8" i="6"/>
  <c r="DQ8" i="6"/>
  <c r="DI8" i="6"/>
  <c r="DK8" i="6" s="1"/>
  <c r="DM8" i="6" s="1"/>
  <c r="DF8" i="6"/>
  <c r="DE8" i="6"/>
  <c r="CW8" i="6"/>
  <c r="CY8" i="6" s="1"/>
  <c r="DA8" i="6" s="1"/>
  <c r="CT8" i="6"/>
  <c r="CS8" i="6"/>
  <c r="CK8" i="6"/>
  <c r="CM8" i="6" s="1"/>
  <c r="CO8" i="6" s="1"/>
  <c r="CG8" i="6"/>
  <c r="CF8" i="6"/>
  <c r="BY8" i="6"/>
  <c r="BW8" i="6"/>
  <c r="BP8" i="6"/>
  <c r="BN8" i="6"/>
  <c r="BK8" i="6"/>
  <c r="BA8" i="6"/>
  <c r="BC8" i="6" s="1"/>
  <c r="BX8" i="6" s="1"/>
  <c r="AU8" i="6"/>
  <c r="AT8" i="6"/>
  <c r="Y8" i="6"/>
  <c r="O8" i="6"/>
  <c r="Q8" i="6" s="1"/>
  <c r="AK8" i="6" s="1"/>
  <c r="H8" i="6"/>
  <c r="J8" i="6" s="1"/>
  <c r="FB7" i="6"/>
  <c r="FA7" i="6"/>
  <c r="ES7" i="6"/>
  <c r="EU7" i="6" s="1"/>
  <c r="EW7" i="6" s="1"/>
  <c r="EP7" i="6"/>
  <c r="EO7" i="6"/>
  <c r="EG7" i="6"/>
  <c r="EI7" i="6" s="1"/>
  <c r="EK7" i="6" s="1"/>
  <c r="ED7" i="6"/>
  <c r="EC7" i="6"/>
  <c r="DU7" i="6"/>
  <c r="DW7" i="6" s="1"/>
  <c r="DY7" i="6" s="1"/>
  <c r="DR7" i="6"/>
  <c r="DQ7" i="6"/>
  <c r="DI7" i="6"/>
  <c r="DK7" i="6" s="1"/>
  <c r="DM7" i="6" s="1"/>
  <c r="DF7" i="6"/>
  <c r="DE7" i="6"/>
  <c r="CW7" i="6"/>
  <c r="CY7" i="6" s="1"/>
  <c r="DA7" i="6" s="1"/>
  <c r="CT7" i="6"/>
  <c r="CS7" i="6"/>
  <c r="CK7" i="6"/>
  <c r="CM7" i="6" s="1"/>
  <c r="CO7" i="6" s="1"/>
  <c r="CG7" i="6"/>
  <c r="CF7" i="6"/>
  <c r="BY7" i="6"/>
  <c r="BW7" i="6"/>
  <c r="BP7" i="6"/>
  <c r="BN7" i="6"/>
  <c r="BK7" i="6"/>
  <c r="BA7" i="6"/>
  <c r="BC7" i="6" s="1"/>
  <c r="AU7" i="6"/>
  <c r="AT7" i="6"/>
  <c r="Y7" i="6"/>
  <c r="O7" i="6"/>
  <c r="Q7" i="6" s="1"/>
  <c r="AB7" i="6" s="1"/>
  <c r="H7" i="6"/>
  <c r="J7" i="6" s="1"/>
  <c r="FB6" i="6"/>
  <c r="FA6" i="6"/>
  <c r="ES6" i="6"/>
  <c r="EU6" i="6" s="1"/>
  <c r="EW6" i="6" s="1"/>
  <c r="EP6" i="6"/>
  <c r="EO6" i="6"/>
  <c r="EG6" i="6"/>
  <c r="EI6" i="6" s="1"/>
  <c r="EK6" i="6" s="1"/>
  <c r="ED6" i="6"/>
  <c r="EC6" i="6"/>
  <c r="DU6" i="6"/>
  <c r="DW6" i="6" s="1"/>
  <c r="DY6" i="6" s="1"/>
  <c r="DR6" i="6"/>
  <c r="DQ6" i="6"/>
  <c r="DI6" i="6"/>
  <c r="DK6" i="6" s="1"/>
  <c r="DM6" i="6" s="1"/>
  <c r="DF6" i="6"/>
  <c r="DE6" i="6"/>
  <c r="CW6" i="6"/>
  <c r="CY6" i="6" s="1"/>
  <c r="DA6" i="6" s="1"/>
  <c r="CT6" i="6"/>
  <c r="CS6" i="6"/>
  <c r="CK6" i="6"/>
  <c r="CM6" i="6" s="1"/>
  <c r="CO6" i="6" s="1"/>
  <c r="CG6" i="6"/>
  <c r="CF6" i="6"/>
  <c r="BY6" i="6"/>
  <c r="BP6" i="6"/>
  <c r="BN6" i="6"/>
  <c r="BK6" i="6"/>
  <c r="BA6" i="6"/>
  <c r="BC6" i="6" s="1"/>
  <c r="BW6" i="6" s="1"/>
  <c r="AU6" i="6"/>
  <c r="AT6" i="6"/>
  <c r="Y6" i="6"/>
  <c r="O6" i="6"/>
  <c r="Q6" i="6" s="1"/>
  <c r="AK6" i="6" s="1"/>
  <c r="H6" i="6"/>
  <c r="J6" i="6" s="1"/>
  <c r="FB5" i="6"/>
  <c r="FA5" i="6"/>
  <c r="ES5" i="6"/>
  <c r="EU5" i="6" s="1"/>
  <c r="EW5" i="6" s="1"/>
  <c r="EP5" i="6"/>
  <c r="EO5" i="6"/>
  <c r="EG5" i="6"/>
  <c r="EI5" i="6" s="1"/>
  <c r="EK5" i="6" s="1"/>
  <c r="ED5" i="6"/>
  <c r="EC5" i="6"/>
  <c r="DU5" i="6"/>
  <c r="DW5" i="6" s="1"/>
  <c r="DY5" i="6" s="1"/>
  <c r="DR5" i="6"/>
  <c r="DQ5" i="6"/>
  <c r="DI5" i="6"/>
  <c r="DK5" i="6" s="1"/>
  <c r="DM5" i="6" s="1"/>
  <c r="DF5" i="6"/>
  <c r="DE5" i="6"/>
  <c r="CW5" i="6"/>
  <c r="CY5" i="6" s="1"/>
  <c r="DA5" i="6" s="1"/>
  <c r="CT5" i="6"/>
  <c r="CS5" i="6"/>
  <c r="CK5" i="6"/>
  <c r="CM5" i="6" s="1"/>
  <c r="CO5" i="6" s="1"/>
  <c r="CG5" i="6"/>
  <c r="CF5" i="6"/>
  <c r="BY5" i="6"/>
  <c r="BP5" i="6"/>
  <c r="BN5" i="6"/>
  <c r="BK5" i="6"/>
  <c r="BA5" i="6"/>
  <c r="BC5" i="6" s="1"/>
  <c r="BW5" i="6" s="1"/>
  <c r="AU5" i="6"/>
  <c r="AT5" i="6"/>
  <c r="Y5" i="6"/>
  <c r="O5" i="6"/>
  <c r="Q5" i="6" s="1"/>
  <c r="AK5" i="6" s="1"/>
  <c r="H5" i="6"/>
  <c r="J5" i="6" s="1"/>
  <c r="FB4" i="6"/>
  <c r="EU4" i="6"/>
  <c r="EW4" i="6" s="1"/>
  <c r="EP4" i="6"/>
  <c r="EI4" i="6"/>
  <c r="EK4" i="6" s="1"/>
  <c r="ED4" i="6"/>
  <c r="DW4" i="6"/>
  <c r="DY4" i="6" s="1"/>
  <c r="DR4" i="6"/>
  <c r="DK4" i="6"/>
  <c r="DM4" i="6" s="1"/>
  <c r="DF4" i="6"/>
  <c r="CY4" i="6"/>
  <c r="DA4" i="6" s="1"/>
  <c r="CT4" i="6"/>
  <c r="CM4" i="6"/>
  <c r="CO4" i="6" s="1"/>
  <c r="CG4" i="6"/>
  <c r="CF4" i="6"/>
  <c r="BY4" i="6"/>
  <c r="BW4" i="6"/>
  <c r="BP4" i="6"/>
  <c r="BK4" i="6"/>
  <c r="BA4" i="6"/>
  <c r="BC4" i="6" s="1"/>
  <c r="AU4" i="6"/>
  <c r="AT4" i="6"/>
  <c r="AK4" i="6"/>
  <c r="Y4" i="6"/>
  <c r="O4" i="6"/>
  <c r="Q4" i="6" s="1"/>
  <c r="H4" i="6"/>
  <c r="J4" i="6" s="1"/>
  <c r="EU34" i="5"/>
  <c r="EW34" i="5" s="1"/>
  <c r="FB34" i="5" s="1"/>
  <c r="EI34" i="5"/>
  <c r="EK34" i="5" s="1"/>
  <c r="EP34" i="5" s="1"/>
  <c r="DW34" i="5"/>
  <c r="DY34" i="5" s="1"/>
  <c r="ED34" i="5" s="1"/>
  <c r="DK34" i="5"/>
  <c r="DM34" i="5" s="1"/>
  <c r="DR34" i="5" s="1"/>
  <c r="CY34" i="5"/>
  <c r="DA34" i="5" s="1"/>
  <c r="DF34" i="5" s="1"/>
  <c r="CM34" i="5"/>
  <c r="CO34" i="5" s="1"/>
  <c r="CT34" i="5" s="1"/>
  <c r="CG34" i="5"/>
  <c r="BY34" i="5"/>
  <c r="BW34" i="5"/>
  <c r="BP34" i="5"/>
  <c r="BN34" i="5"/>
  <c r="BK34" i="5"/>
  <c r="BA34" i="5"/>
  <c r="BC34" i="5" s="1"/>
  <c r="AU34" i="5"/>
  <c r="AT34" i="5"/>
  <c r="AK34" i="5"/>
  <c r="AB34" i="5"/>
  <c r="Y34" i="5"/>
  <c r="O34" i="5"/>
  <c r="Q34" i="5" s="1"/>
  <c r="H34" i="5"/>
  <c r="J34" i="5" s="1"/>
  <c r="EU33" i="5"/>
  <c r="EW33" i="5" s="1"/>
  <c r="FB33" i="5" s="1"/>
  <c r="EI33" i="5"/>
  <c r="EK33" i="5" s="1"/>
  <c r="EP33" i="5" s="1"/>
  <c r="DW33" i="5"/>
  <c r="DY33" i="5" s="1"/>
  <c r="ED33" i="5" s="1"/>
  <c r="DK33" i="5"/>
  <c r="DM33" i="5" s="1"/>
  <c r="DR33" i="5" s="1"/>
  <c r="CY33" i="5"/>
  <c r="DA33" i="5" s="1"/>
  <c r="DF33" i="5" s="1"/>
  <c r="CM33" i="5"/>
  <c r="CO33" i="5" s="1"/>
  <c r="CT33" i="5" s="1"/>
  <c r="S96" i="19" s="1"/>
  <c r="CG33" i="5"/>
  <c r="BY33" i="5"/>
  <c r="BW33" i="5"/>
  <c r="BP33" i="5"/>
  <c r="BN33" i="5"/>
  <c r="BK33" i="5"/>
  <c r="BA33" i="5"/>
  <c r="BC33" i="5" s="1"/>
  <c r="AU33" i="5"/>
  <c r="AT33" i="5"/>
  <c r="AB33" i="5"/>
  <c r="Y33" i="5"/>
  <c r="O33" i="5"/>
  <c r="Q33" i="5" s="1"/>
  <c r="AK33" i="5" s="1"/>
  <c r="H33" i="5"/>
  <c r="J33" i="5" s="1"/>
  <c r="EU32" i="5"/>
  <c r="EW32" i="5" s="1"/>
  <c r="FB32" i="5" s="1"/>
  <c r="EI32" i="5"/>
  <c r="EK32" i="5" s="1"/>
  <c r="EP32" i="5" s="1"/>
  <c r="DW32" i="5"/>
  <c r="DY32" i="5" s="1"/>
  <c r="ED32" i="5" s="1"/>
  <c r="DK32" i="5"/>
  <c r="DM32" i="5" s="1"/>
  <c r="DR32" i="5" s="1"/>
  <c r="CY32" i="5"/>
  <c r="DA32" i="5" s="1"/>
  <c r="DF32" i="5" s="1"/>
  <c r="CM32" i="5"/>
  <c r="CO32" i="5" s="1"/>
  <c r="CT32" i="5" s="1"/>
  <c r="CG32" i="5"/>
  <c r="BY32" i="5"/>
  <c r="BP32" i="5"/>
  <c r="BN32" i="5"/>
  <c r="BK32" i="5"/>
  <c r="BA32" i="5"/>
  <c r="BC32" i="5" s="1"/>
  <c r="BW32" i="5" s="1"/>
  <c r="AU32" i="5"/>
  <c r="AT32" i="5"/>
  <c r="Y32" i="5"/>
  <c r="O32" i="5"/>
  <c r="Q32" i="5" s="1"/>
  <c r="AK32" i="5" s="1"/>
  <c r="H32" i="5"/>
  <c r="J32" i="5" s="1"/>
  <c r="EU31" i="5"/>
  <c r="EW31" i="5" s="1"/>
  <c r="FB31" i="5" s="1"/>
  <c r="EI31" i="5"/>
  <c r="EK31" i="5" s="1"/>
  <c r="EP31" i="5" s="1"/>
  <c r="DW31" i="5"/>
  <c r="DY31" i="5" s="1"/>
  <c r="ED31" i="5" s="1"/>
  <c r="DK31" i="5"/>
  <c r="DM31" i="5" s="1"/>
  <c r="DR31" i="5" s="1"/>
  <c r="CY31" i="5"/>
  <c r="DA31" i="5" s="1"/>
  <c r="DF31" i="5" s="1"/>
  <c r="CM31" i="5"/>
  <c r="CO31" i="5" s="1"/>
  <c r="CT31" i="5" s="1"/>
  <c r="CG31" i="5"/>
  <c r="BY31" i="5"/>
  <c r="BW31" i="5"/>
  <c r="BP31" i="5"/>
  <c r="BK31" i="5"/>
  <c r="BA31" i="5"/>
  <c r="BC31" i="5" s="1"/>
  <c r="BS31" i="5" s="1"/>
  <c r="AU31" i="5"/>
  <c r="AT31" i="5"/>
  <c r="Y31" i="5"/>
  <c r="O31" i="5"/>
  <c r="Q31" i="5" s="1"/>
  <c r="AB31" i="5" s="1"/>
  <c r="H31" i="5"/>
  <c r="J31" i="5" s="1"/>
  <c r="EU30" i="5"/>
  <c r="EW30" i="5" s="1"/>
  <c r="FB30" i="5" s="1"/>
  <c r="EI30" i="5"/>
  <c r="EK30" i="5" s="1"/>
  <c r="EP30" i="5" s="1"/>
  <c r="DW30" i="5"/>
  <c r="DY30" i="5" s="1"/>
  <c r="ED30" i="5" s="1"/>
  <c r="DK30" i="5"/>
  <c r="DM30" i="5" s="1"/>
  <c r="DR30" i="5" s="1"/>
  <c r="CY30" i="5"/>
  <c r="DA30" i="5" s="1"/>
  <c r="DF30" i="5" s="1"/>
  <c r="CM30" i="5"/>
  <c r="CO30" i="5" s="1"/>
  <c r="CT30" i="5" s="1"/>
  <c r="CG30" i="5"/>
  <c r="BY30" i="5"/>
  <c r="BW30" i="5"/>
  <c r="BP30" i="5"/>
  <c r="BN30" i="5"/>
  <c r="BK30" i="5"/>
  <c r="BA30" i="5"/>
  <c r="BC30" i="5" s="1"/>
  <c r="CC30" i="5" s="1"/>
  <c r="AU30" i="5"/>
  <c r="AT30" i="5"/>
  <c r="Y30" i="5"/>
  <c r="O30" i="5"/>
  <c r="Q30" i="5" s="1"/>
  <c r="AB30" i="5" s="1"/>
  <c r="H30" i="5"/>
  <c r="J30" i="5" s="1"/>
  <c r="EU29" i="5"/>
  <c r="EW29" i="5" s="1"/>
  <c r="FB29" i="5" s="1"/>
  <c r="EI29" i="5"/>
  <c r="EK29" i="5" s="1"/>
  <c r="EP29" i="5" s="1"/>
  <c r="DW29" i="5"/>
  <c r="DY29" i="5" s="1"/>
  <c r="ED29" i="5" s="1"/>
  <c r="DK29" i="5"/>
  <c r="DM29" i="5" s="1"/>
  <c r="DR29" i="5" s="1"/>
  <c r="CY29" i="5"/>
  <c r="DA29" i="5" s="1"/>
  <c r="DF29" i="5" s="1"/>
  <c r="CM29" i="5"/>
  <c r="CO29" i="5" s="1"/>
  <c r="CT29" i="5" s="1"/>
  <c r="CG29" i="5"/>
  <c r="BY29" i="5"/>
  <c r="BW29" i="5"/>
  <c r="BP29" i="5"/>
  <c r="BN29" i="5"/>
  <c r="BK29" i="5"/>
  <c r="BA29" i="5"/>
  <c r="BC29" i="5" s="1"/>
  <c r="AU29" i="5"/>
  <c r="AT29" i="5"/>
  <c r="Y29" i="5"/>
  <c r="O29" i="5"/>
  <c r="Q29" i="5" s="1"/>
  <c r="AL29" i="5" s="1"/>
  <c r="H29" i="5"/>
  <c r="J29" i="5" s="1"/>
  <c r="EU28" i="5"/>
  <c r="EW28" i="5" s="1"/>
  <c r="FB28" i="5" s="1"/>
  <c r="EI28" i="5"/>
  <c r="EK28" i="5" s="1"/>
  <c r="EP28" i="5" s="1"/>
  <c r="DW28" i="5"/>
  <c r="DY28" i="5" s="1"/>
  <c r="ED28" i="5" s="1"/>
  <c r="DK28" i="5"/>
  <c r="DM28" i="5" s="1"/>
  <c r="DR28" i="5" s="1"/>
  <c r="CY28" i="5"/>
  <c r="DA28" i="5" s="1"/>
  <c r="DF28" i="5" s="1"/>
  <c r="CM28" i="5"/>
  <c r="CO28" i="5" s="1"/>
  <c r="CT28" i="5" s="1"/>
  <c r="CG28" i="5"/>
  <c r="BY28" i="5"/>
  <c r="BW28" i="5"/>
  <c r="BP28" i="5"/>
  <c r="BN28" i="5"/>
  <c r="BK28" i="5"/>
  <c r="BA28" i="5"/>
  <c r="BC28" i="5" s="1"/>
  <c r="AU28" i="5"/>
  <c r="AT28" i="5"/>
  <c r="AB28" i="5"/>
  <c r="Y28" i="5"/>
  <c r="O28" i="5"/>
  <c r="Q28" i="5" s="1"/>
  <c r="AC28" i="5" s="1"/>
  <c r="H28" i="5"/>
  <c r="J28" i="5" s="1"/>
  <c r="EU27" i="5"/>
  <c r="EW27" i="5" s="1"/>
  <c r="FB27" i="5" s="1"/>
  <c r="EI27" i="5"/>
  <c r="EK27" i="5" s="1"/>
  <c r="EP27" i="5" s="1"/>
  <c r="DW27" i="5"/>
  <c r="DY27" i="5" s="1"/>
  <c r="ED27" i="5" s="1"/>
  <c r="DK27" i="5"/>
  <c r="DM27" i="5" s="1"/>
  <c r="DR27" i="5" s="1"/>
  <c r="CY27" i="5"/>
  <c r="DA27" i="5" s="1"/>
  <c r="DF27" i="5" s="1"/>
  <c r="CM27" i="5"/>
  <c r="CO27" i="5" s="1"/>
  <c r="CT27" i="5" s="1"/>
  <c r="CG27" i="5"/>
  <c r="BY27" i="5"/>
  <c r="BW27" i="5"/>
  <c r="BP27" i="5"/>
  <c r="BK27" i="5"/>
  <c r="BA27" i="5"/>
  <c r="BC27" i="5" s="1"/>
  <c r="AT27" i="5"/>
  <c r="AB27" i="5"/>
  <c r="Y27" i="5"/>
  <c r="O27" i="5"/>
  <c r="Q27" i="5" s="1"/>
  <c r="AU27" i="5" s="1"/>
  <c r="H27" i="5"/>
  <c r="J27" i="5" s="1"/>
  <c r="EU26" i="5"/>
  <c r="EW26" i="5" s="1"/>
  <c r="FB26" i="5" s="1"/>
  <c r="EI26" i="5"/>
  <c r="EK26" i="5" s="1"/>
  <c r="EP26" i="5" s="1"/>
  <c r="DW26" i="5"/>
  <c r="DY26" i="5" s="1"/>
  <c r="ED26" i="5" s="1"/>
  <c r="DK26" i="5"/>
  <c r="DM26" i="5" s="1"/>
  <c r="DR26" i="5" s="1"/>
  <c r="CY26" i="5"/>
  <c r="DA26" i="5" s="1"/>
  <c r="DF26" i="5" s="1"/>
  <c r="CM26" i="5"/>
  <c r="CO26" i="5" s="1"/>
  <c r="CT26" i="5" s="1"/>
  <c r="CG26" i="5"/>
  <c r="BY26" i="5"/>
  <c r="BW26" i="5"/>
  <c r="BP26" i="5"/>
  <c r="BN26" i="5"/>
  <c r="BK26" i="5"/>
  <c r="BA26" i="5"/>
  <c r="BC26" i="5" s="1"/>
  <c r="BZ26" i="5" s="1"/>
  <c r="AU26" i="5"/>
  <c r="AT26" i="5"/>
  <c r="AK26" i="5"/>
  <c r="AB26" i="5"/>
  <c r="Y26" i="5"/>
  <c r="O26" i="5"/>
  <c r="Q26" i="5" s="1"/>
  <c r="H26" i="5"/>
  <c r="J26" i="5" s="1"/>
  <c r="EU25" i="5"/>
  <c r="EW25" i="5" s="1"/>
  <c r="FB25" i="5" s="1"/>
  <c r="EI25" i="5"/>
  <c r="EK25" i="5" s="1"/>
  <c r="EP25" i="5" s="1"/>
  <c r="DW25" i="5"/>
  <c r="DY25" i="5" s="1"/>
  <c r="ED25" i="5" s="1"/>
  <c r="DK25" i="5"/>
  <c r="DM25" i="5" s="1"/>
  <c r="DR25" i="5" s="1"/>
  <c r="CY25" i="5"/>
  <c r="DA25" i="5" s="1"/>
  <c r="DF25" i="5" s="1"/>
  <c r="CM25" i="5"/>
  <c r="CO25" i="5" s="1"/>
  <c r="CT25" i="5" s="1"/>
  <c r="CG25" i="5"/>
  <c r="BY25" i="5"/>
  <c r="BW25" i="5"/>
  <c r="BP25" i="5"/>
  <c r="BN25" i="5"/>
  <c r="BK25" i="5"/>
  <c r="BA25" i="5"/>
  <c r="BC25" i="5" s="1"/>
  <c r="BZ25" i="5" s="1"/>
  <c r="AU25" i="5"/>
  <c r="AT25" i="5"/>
  <c r="AK25" i="5"/>
  <c r="AB25" i="5"/>
  <c r="Y25" i="5"/>
  <c r="O25" i="5"/>
  <c r="Q25" i="5" s="1"/>
  <c r="H25" i="5"/>
  <c r="J25" i="5" s="1"/>
  <c r="EU24" i="5"/>
  <c r="EW24" i="5" s="1"/>
  <c r="FB24" i="5" s="1"/>
  <c r="EI24" i="5"/>
  <c r="EK24" i="5" s="1"/>
  <c r="EP24" i="5" s="1"/>
  <c r="DW24" i="5"/>
  <c r="DY24" i="5" s="1"/>
  <c r="ED24" i="5" s="1"/>
  <c r="DK24" i="5"/>
  <c r="DM24" i="5" s="1"/>
  <c r="DR24" i="5" s="1"/>
  <c r="CY24" i="5"/>
  <c r="DA24" i="5" s="1"/>
  <c r="DF24" i="5" s="1"/>
  <c r="CM24" i="5"/>
  <c r="CO24" i="5" s="1"/>
  <c r="CT24" i="5" s="1"/>
  <c r="CG24" i="5"/>
  <c r="BY24" i="5"/>
  <c r="BW24" i="5"/>
  <c r="BP24" i="5"/>
  <c r="BN24" i="5"/>
  <c r="BK24" i="5"/>
  <c r="BA24" i="5"/>
  <c r="BC24" i="5" s="1"/>
  <c r="AU24" i="5"/>
  <c r="AT24" i="5"/>
  <c r="AB24" i="5"/>
  <c r="Y24" i="5"/>
  <c r="O24" i="5"/>
  <c r="Q24" i="5" s="1"/>
  <c r="AK24" i="5" s="1"/>
  <c r="H24" i="5"/>
  <c r="J24" i="5" s="1"/>
  <c r="EU23" i="5"/>
  <c r="EW23" i="5" s="1"/>
  <c r="FB23" i="5" s="1"/>
  <c r="EI23" i="5"/>
  <c r="EK23" i="5" s="1"/>
  <c r="EP23" i="5" s="1"/>
  <c r="DW23" i="5"/>
  <c r="DY23" i="5" s="1"/>
  <c r="ED23" i="5" s="1"/>
  <c r="DK23" i="5"/>
  <c r="DM23" i="5" s="1"/>
  <c r="DR23" i="5" s="1"/>
  <c r="CY23" i="5"/>
  <c r="DA23" i="5" s="1"/>
  <c r="DF23" i="5" s="1"/>
  <c r="CM23" i="5"/>
  <c r="CO23" i="5" s="1"/>
  <c r="CT23" i="5" s="1"/>
  <c r="CG23" i="5"/>
  <c r="BY23" i="5"/>
  <c r="BW23" i="5"/>
  <c r="BP23" i="5"/>
  <c r="BN23" i="5"/>
  <c r="BK23" i="5"/>
  <c r="BA23" i="5"/>
  <c r="BC23" i="5" s="1"/>
  <c r="BS23" i="5" s="1"/>
  <c r="AU23" i="5"/>
  <c r="AT23" i="5"/>
  <c r="Y23" i="5"/>
  <c r="O23" i="5"/>
  <c r="Q23" i="5" s="1"/>
  <c r="AK23" i="5" s="1"/>
  <c r="H23" i="5"/>
  <c r="J23" i="5" s="1"/>
  <c r="EU22" i="5"/>
  <c r="EW22" i="5" s="1"/>
  <c r="FB22" i="5" s="1"/>
  <c r="EI22" i="5"/>
  <c r="EK22" i="5" s="1"/>
  <c r="EP22" i="5" s="1"/>
  <c r="DW22" i="5"/>
  <c r="DY22" i="5" s="1"/>
  <c r="ED22" i="5" s="1"/>
  <c r="DK22" i="5"/>
  <c r="DM22" i="5" s="1"/>
  <c r="DR22" i="5" s="1"/>
  <c r="CY22" i="5"/>
  <c r="DA22" i="5" s="1"/>
  <c r="DF22" i="5" s="1"/>
  <c r="CM22" i="5"/>
  <c r="CO22" i="5" s="1"/>
  <c r="CT22" i="5" s="1"/>
  <c r="CG22" i="5"/>
  <c r="BY22" i="5"/>
  <c r="BW22" i="5"/>
  <c r="BP22" i="5"/>
  <c r="BK22" i="5"/>
  <c r="BA22" i="5"/>
  <c r="BC22" i="5" s="1"/>
  <c r="BN22" i="5" s="1"/>
  <c r="AT22" i="5"/>
  <c r="AB22" i="5"/>
  <c r="Y22" i="5"/>
  <c r="O22" i="5"/>
  <c r="Q22" i="5" s="1"/>
  <c r="AU22" i="5" s="1"/>
  <c r="H22" i="5"/>
  <c r="J22" i="5" s="1"/>
  <c r="EU21" i="5"/>
  <c r="EW21" i="5" s="1"/>
  <c r="FB21" i="5" s="1"/>
  <c r="EI21" i="5"/>
  <c r="EK21" i="5" s="1"/>
  <c r="EP21" i="5" s="1"/>
  <c r="DW21" i="5"/>
  <c r="DY21" i="5" s="1"/>
  <c r="ED21" i="5" s="1"/>
  <c r="DK21" i="5"/>
  <c r="DM21" i="5" s="1"/>
  <c r="DR21" i="5" s="1"/>
  <c r="CY21" i="5"/>
  <c r="DA21" i="5" s="1"/>
  <c r="DF21" i="5" s="1"/>
  <c r="CM21" i="5"/>
  <c r="CO21" i="5" s="1"/>
  <c r="CT21" i="5" s="1"/>
  <c r="CG21" i="5"/>
  <c r="BY21" i="5"/>
  <c r="BW21" i="5"/>
  <c r="BP21" i="5"/>
  <c r="BN21" i="5"/>
  <c r="BK21" i="5"/>
  <c r="BA21" i="5"/>
  <c r="BC21" i="5" s="1"/>
  <c r="AU21" i="5"/>
  <c r="AT21" i="5"/>
  <c r="AB21" i="5"/>
  <c r="Y21" i="5"/>
  <c r="O21" i="5"/>
  <c r="Q21" i="5" s="1"/>
  <c r="AK21" i="5" s="1"/>
  <c r="H21" i="5"/>
  <c r="J21" i="5" s="1"/>
  <c r="EU20" i="5"/>
  <c r="EW20" i="5" s="1"/>
  <c r="FB20" i="5" s="1"/>
  <c r="EI20" i="5"/>
  <c r="EK20" i="5" s="1"/>
  <c r="EP20" i="5" s="1"/>
  <c r="DW20" i="5"/>
  <c r="DY20" i="5" s="1"/>
  <c r="ED20" i="5" s="1"/>
  <c r="DK20" i="5"/>
  <c r="DM20" i="5" s="1"/>
  <c r="DR20" i="5" s="1"/>
  <c r="CY20" i="5"/>
  <c r="DA20" i="5" s="1"/>
  <c r="DF20" i="5" s="1"/>
  <c r="CM20" i="5"/>
  <c r="CO20" i="5" s="1"/>
  <c r="CT20" i="5" s="1"/>
  <c r="CG20" i="5"/>
  <c r="BY20" i="5"/>
  <c r="BP20" i="5"/>
  <c r="BN20" i="5"/>
  <c r="BK20" i="5"/>
  <c r="BA20" i="5"/>
  <c r="BC20" i="5" s="1"/>
  <c r="BW20" i="5" s="1"/>
  <c r="AU20" i="5"/>
  <c r="AT20" i="5"/>
  <c r="AB20" i="5"/>
  <c r="Y20" i="5"/>
  <c r="O20" i="5"/>
  <c r="Q20" i="5" s="1"/>
  <c r="AK20" i="5" s="1"/>
  <c r="H20" i="5"/>
  <c r="J20" i="5" s="1"/>
  <c r="EU19" i="5"/>
  <c r="EW19" i="5" s="1"/>
  <c r="FB19" i="5" s="1"/>
  <c r="EI19" i="5"/>
  <c r="EK19" i="5" s="1"/>
  <c r="EP19" i="5" s="1"/>
  <c r="DW19" i="5"/>
  <c r="DY19" i="5" s="1"/>
  <c r="ED19" i="5" s="1"/>
  <c r="DK19" i="5"/>
  <c r="DM19" i="5" s="1"/>
  <c r="DR19" i="5" s="1"/>
  <c r="CY19" i="5"/>
  <c r="DA19" i="5" s="1"/>
  <c r="DF19" i="5" s="1"/>
  <c r="CM19" i="5"/>
  <c r="CO19" i="5" s="1"/>
  <c r="CT19" i="5" s="1"/>
  <c r="CG19" i="5"/>
  <c r="BY19" i="5"/>
  <c r="BW19" i="5"/>
  <c r="BP19" i="5"/>
  <c r="BK19" i="5"/>
  <c r="BA19" i="5"/>
  <c r="BC19" i="5" s="1"/>
  <c r="BN19" i="5" s="1"/>
  <c r="AU19" i="5"/>
  <c r="AT19" i="5"/>
  <c r="AB19" i="5"/>
  <c r="Y19" i="5"/>
  <c r="O19" i="5"/>
  <c r="Q19" i="5" s="1"/>
  <c r="AG19" i="5" s="1"/>
  <c r="H19" i="5"/>
  <c r="J19" i="5" s="1"/>
  <c r="EU18" i="5"/>
  <c r="EW18" i="5" s="1"/>
  <c r="FB18" i="5" s="1"/>
  <c r="EI18" i="5"/>
  <c r="EK18" i="5" s="1"/>
  <c r="EP18" i="5" s="1"/>
  <c r="DW18" i="5"/>
  <c r="DY18" i="5" s="1"/>
  <c r="ED18" i="5" s="1"/>
  <c r="DK18" i="5"/>
  <c r="DM18" i="5" s="1"/>
  <c r="DR18" i="5" s="1"/>
  <c r="CY18" i="5"/>
  <c r="DA18" i="5" s="1"/>
  <c r="DF18" i="5" s="1"/>
  <c r="CM18" i="5"/>
  <c r="CO18" i="5" s="1"/>
  <c r="CT18" i="5" s="1"/>
  <c r="CG18" i="5"/>
  <c r="BY18" i="5"/>
  <c r="BW18" i="5"/>
  <c r="BP18" i="5"/>
  <c r="BN18" i="5"/>
  <c r="BK18" i="5"/>
  <c r="BA18" i="5"/>
  <c r="BC18" i="5" s="1"/>
  <c r="AU18" i="5"/>
  <c r="AT18" i="5"/>
  <c r="AB18" i="5"/>
  <c r="Y18" i="5"/>
  <c r="O18" i="5"/>
  <c r="Q18" i="5" s="1"/>
  <c r="AK18" i="5" s="1"/>
  <c r="H18" i="5"/>
  <c r="J18" i="5" s="1"/>
  <c r="EU17" i="5"/>
  <c r="EW17" i="5" s="1"/>
  <c r="FB17" i="5" s="1"/>
  <c r="EI17" i="5"/>
  <c r="EK17" i="5" s="1"/>
  <c r="EP17" i="5" s="1"/>
  <c r="DW17" i="5"/>
  <c r="DY17" i="5" s="1"/>
  <c r="ED17" i="5" s="1"/>
  <c r="DK17" i="5"/>
  <c r="DM17" i="5" s="1"/>
  <c r="DR17" i="5" s="1"/>
  <c r="CY17" i="5"/>
  <c r="DA17" i="5" s="1"/>
  <c r="DF17" i="5" s="1"/>
  <c r="CM17" i="5"/>
  <c r="CO17" i="5" s="1"/>
  <c r="CT17" i="5" s="1"/>
  <c r="CG17" i="5"/>
  <c r="BY17" i="5"/>
  <c r="BW17" i="5"/>
  <c r="BP17" i="5"/>
  <c r="BN17" i="5"/>
  <c r="BK17" i="5"/>
  <c r="BA17" i="5"/>
  <c r="BC17" i="5" s="1"/>
  <c r="BX17" i="5" s="1"/>
  <c r="AU17" i="5"/>
  <c r="AT17" i="5"/>
  <c r="AB17" i="5"/>
  <c r="Y17" i="5"/>
  <c r="O17" i="5"/>
  <c r="Q17" i="5" s="1"/>
  <c r="AK17" i="5" s="1"/>
  <c r="H17" i="5"/>
  <c r="J17" i="5" s="1"/>
  <c r="EU16" i="5"/>
  <c r="EW16" i="5" s="1"/>
  <c r="FB16" i="5" s="1"/>
  <c r="EI16" i="5"/>
  <c r="EK16" i="5" s="1"/>
  <c r="EP16" i="5" s="1"/>
  <c r="DW16" i="5"/>
  <c r="DY16" i="5" s="1"/>
  <c r="ED16" i="5" s="1"/>
  <c r="DK16" i="5"/>
  <c r="DM16" i="5" s="1"/>
  <c r="DR16" i="5" s="1"/>
  <c r="CY16" i="5"/>
  <c r="DA16" i="5" s="1"/>
  <c r="DF16" i="5" s="1"/>
  <c r="CM16" i="5"/>
  <c r="CO16" i="5" s="1"/>
  <c r="CT16" i="5" s="1"/>
  <c r="CG16" i="5"/>
  <c r="BY16" i="5"/>
  <c r="BW16" i="5"/>
  <c r="BP16" i="5"/>
  <c r="BN16" i="5"/>
  <c r="BK16" i="5"/>
  <c r="BA16" i="5"/>
  <c r="BC16" i="5" s="1"/>
  <c r="AU16" i="5"/>
  <c r="AT16" i="5"/>
  <c r="AB16" i="5"/>
  <c r="Y16" i="5"/>
  <c r="O16" i="5"/>
  <c r="Q16" i="5" s="1"/>
  <c r="AQ16" i="5" s="1"/>
  <c r="H16" i="5"/>
  <c r="J16" i="5" s="1"/>
  <c r="EU15" i="5"/>
  <c r="EW15" i="5" s="1"/>
  <c r="FB15" i="5" s="1"/>
  <c r="EI15" i="5"/>
  <c r="EK15" i="5" s="1"/>
  <c r="EP15" i="5" s="1"/>
  <c r="DW15" i="5"/>
  <c r="DY15" i="5" s="1"/>
  <c r="ED15" i="5" s="1"/>
  <c r="DK15" i="5"/>
  <c r="DM15" i="5" s="1"/>
  <c r="DR15" i="5" s="1"/>
  <c r="CY15" i="5"/>
  <c r="DA15" i="5" s="1"/>
  <c r="DF15" i="5" s="1"/>
  <c r="CM15" i="5"/>
  <c r="CO15" i="5" s="1"/>
  <c r="CT15" i="5" s="1"/>
  <c r="CG15" i="5"/>
  <c r="BY15" i="5"/>
  <c r="BW15" i="5"/>
  <c r="BP15" i="5"/>
  <c r="BN15" i="5"/>
  <c r="BK15" i="5"/>
  <c r="BA15" i="5"/>
  <c r="BC15" i="5" s="1"/>
  <c r="CC15" i="5" s="1"/>
  <c r="AU15" i="5"/>
  <c r="AT15" i="5"/>
  <c r="AB15" i="5"/>
  <c r="Y15" i="5"/>
  <c r="O15" i="5"/>
  <c r="Q15" i="5" s="1"/>
  <c r="AC15" i="5" s="1"/>
  <c r="H15" i="5"/>
  <c r="J15" i="5" s="1"/>
  <c r="EU14" i="5"/>
  <c r="EW14" i="5" s="1"/>
  <c r="FB14" i="5" s="1"/>
  <c r="EI14" i="5"/>
  <c r="EK14" i="5" s="1"/>
  <c r="EP14" i="5" s="1"/>
  <c r="DW14" i="5"/>
  <c r="DY14" i="5" s="1"/>
  <c r="ED14" i="5" s="1"/>
  <c r="DK14" i="5"/>
  <c r="DM14" i="5" s="1"/>
  <c r="DR14" i="5" s="1"/>
  <c r="CY14" i="5"/>
  <c r="DA14" i="5" s="1"/>
  <c r="DF14" i="5" s="1"/>
  <c r="CM14" i="5"/>
  <c r="CO14" i="5" s="1"/>
  <c r="CT14" i="5" s="1"/>
  <c r="CG14" i="5"/>
  <c r="BY14" i="5"/>
  <c r="BW14" i="5"/>
  <c r="BP14" i="5"/>
  <c r="BN14" i="5"/>
  <c r="BK14" i="5"/>
  <c r="BA14" i="5"/>
  <c r="BC14" i="5" s="1"/>
  <c r="AU14" i="5"/>
  <c r="AT14" i="5"/>
  <c r="AB14" i="5"/>
  <c r="Y14" i="5"/>
  <c r="O14" i="5"/>
  <c r="Q14" i="5" s="1"/>
  <c r="AK14" i="5" s="1"/>
  <c r="H14" i="5"/>
  <c r="J14" i="5" s="1"/>
  <c r="EU13" i="5"/>
  <c r="EW13" i="5" s="1"/>
  <c r="FB13" i="5" s="1"/>
  <c r="EI13" i="5"/>
  <c r="EK13" i="5" s="1"/>
  <c r="EP13" i="5" s="1"/>
  <c r="DW13" i="5"/>
  <c r="DY13" i="5" s="1"/>
  <c r="ED13" i="5" s="1"/>
  <c r="DK13" i="5"/>
  <c r="DM13" i="5" s="1"/>
  <c r="DR13" i="5" s="1"/>
  <c r="CY13" i="5"/>
  <c r="DA13" i="5" s="1"/>
  <c r="DF13" i="5" s="1"/>
  <c r="CM13" i="5"/>
  <c r="CO13" i="5" s="1"/>
  <c r="CG13" i="5"/>
  <c r="BY13" i="5"/>
  <c r="BW13" i="5"/>
  <c r="BP13" i="5"/>
  <c r="BN13" i="5"/>
  <c r="BK13" i="5"/>
  <c r="BA13" i="5"/>
  <c r="BC13" i="5" s="1"/>
  <c r="AU13" i="5"/>
  <c r="AT13" i="5"/>
  <c r="AB13" i="5"/>
  <c r="Y13" i="5"/>
  <c r="O13" i="5"/>
  <c r="Q13" i="5" s="1"/>
  <c r="AK13" i="5" s="1"/>
  <c r="H13" i="5"/>
  <c r="J13" i="5" s="1"/>
  <c r="EU12" i="5"/>
  <c r="EW12" i="5" s="1"/>
  <c r="FB12" i="5" s="1"/>
  <c r="EI12" i="5"/>
  <c r="EK12" i="5" s="1"/>
  <c r="EP12" i="5" s="1"/>
  <c r="DW12" i="5"/>
  <c r="DY12" i="5" s="1"/>
  <c r="ED12" i="5" s="1"/>
  <c r="DK12" i="5"/>
  <c r="DM12" i="5" s="1"/>
  <c r="DR12" i="5" s="1"/>
  <c r="CY12" i="5"/>
  <c r="DA12" i="5" s="1"/>
  <c r="DF12" i="5" s="1"/>
  <c r="CM12" i="5"/>
  <c r="CO12" i="5" s="1"/>
  <c r="CT12" i="5" s="1"/>
  <c r="CG12" i="5"/>
  <c r="BY12" i="5"/>
  <c r="BP12" i="5"/>
  <c r="BN12" i="5"/>
  <c r="BK12" i="5"/>
  <c r="BA12" i="5"/>
  <c r="BC12" i="5" s="1"/>
  <c r="BW12" i="5" s="1"/>
  <c r="AU12" i="5"/>
  <c r="AT12" i="5"/>
  <c r="AB12" i="5"/>
  <c r="Y12" i="5"/>
  <c r="O12" i="5"/>
  <c r="Q12" i="5" s="1"/>
  <c r="AK12" i="5" s="1"/>
  <c r="H12" i="5"/>
  <c r="J12" i="5" s="1"/>
  <c r="EU11" i="5"/>
  <c r="EW11" i="5" s="1"/>
  <c r="FB11" i="5" s="1"/>
  <c r="EI11" i="5"/>
  <c r="EK11" i="5" s="1"/>
  <c r="EP11" i="5" s="1"/>
  <c r="DW11" i="5"/>
  <c r="DY11" i="5" s="1"/>
  <c r="ED11" i="5" s="1"/>
  <c r="DK11" i="5"/>
  <c r="DM11" i="5" s="1"/>
  <c r="DR11" i="5" s="1"/>
  <c r="CY11" i="5"/>
  <c r="DA11" i="5" s="1"/>
  <c r="DF11" i="5" s="1"/>
  <c r="CM11" i="5"/>
  <c r="CO11" i="5" s="1"/>
  <c r="CT11" i="5" s="1"/>
  <c r="CG11" i="5"/>
  <c r="BY11" i="5"/>
  <c r="BW11" i="5"/>
  <c r="BP11" i="5"/>
  <c r="BN11" i="5"/>
  <c r="BK11" i="5"/>
  <c r="BA11" i="5"/>
  <c r="BC11" i="5" s="1"/>
  <c r="CC11" i="5" s="1"/>
  <c r="AU11" i="5"/>
  <c r="AT11" i="5"/>
  <c r="AB11" i="5"/>
  <c r="Y11" i="5"/>
  <c r="O11" i="5"/>
  <c r="Q11" i="5" s="1"/>
  <c r="AK11" i="5" s="1"/>
  <c r="H11" i="5"/>
  <c r="J11" i="5" s="1"/>
  <c r="EU10" i="5"/>
  <c r="EW10" i="5" s="1"/>
  <c r="FB10" i="5" s="1"/>
  <c r="EI10" i="5"/>
  <c r="EK10" i="5" s="1"/>
  <c r="EP10" i="5" s="1"/>
  <c r="DW10" i="5"/>
  <c r="DY10" i="5" s="1"/>
  <c r="ED10" i="5" s="1"/>
  <c r="DK10" i="5"/>
  <c r="DM10" i="5" s="1"/>
  <c r="DR10" i="5" s="1"/>
  <c r="CY10" i="5"/>
  <c r="DA10" i="5" s="1"/>
  <c r="DF10" i="5" s="1"/>
  <c r="CM10" i="5"/>
  <c r="CO10" i="5" s="1"/>
  <c r="CT10" i="5" s="1"/>
  <c r="CG10" i="5"/>
  <c r="BY10" i="5"/>
  <c r="BW10" i="5"/>
  <c r="BP10" i="5"/>
  <c r="BN10" i="5"/>
  <c r="BK10" i="5"/>
  <c r="BA10" i="5"/>
  <c r="BC10" i="5" s="1"/>
  <c r="BX10" i="5" s="1"/>
  <c r="AU10" i="5"/>
  <c r="AT10" i="5"/>
  <c r="AK10" i="5"/>
  <c r="AB10" i="5"/>
  <c r="Y10" i="5"/>
  <c r="O10" i="5"/>
  <c r="Q10" i="5" s="1"/>
  <c r="H10" i="5"/>
  <c r="J10" i="5" s="1"/>
  <c r="EU9" i="5"/>
  <c r="EW9" i="5" s="1"/>
  <c r="FB9" i="5" s="1"/>
  <c r="EI9" i="5"/>
  <c r="EK9" i="5" s="1"/>
  <c r="EP9" i="5" s="1"/>
  <c r="DW9" i="5"/>
  <c r="DY9" i="5" s="1"/>
  <c r="ED9" i="5" s="1"/>
  <c r="DK9" i="5"/>
  <c r="DM9" i="5" s="1"/>
  <c r="DR9" i="5" s="1"/>
  <c r="CY9" i="5"/>
  <c r="DA9" i="5" s="1"/>
  <c r="DF9" i="5" s="1"/>
  <c r="CM9" i="5"/>
  <c r="CO9" i="5" s="1"/>
  <c r="CT9" i="5" s="1"/>
  <c r="CG9" i="5"/>
  <c r="BY9" i="5"/>
  <c r="BW9" i="5"/>
  <c r="BP9" i="5"/>
  <c r="BN9" i="5"/>
  <c r="BK9" i="5"/>
  <c r="BA9" i="5"/>
  <c r="BC9" i="5" s="1"/>
  <c r="AU9" i="5"/>
  <c r="AT9" i="5"/>
  <c r="AB9" i="5"/>
  <c r="Y9" i="5"/>
  <c r="O9" i="5"/>
  <c r="Q9" i="5" s="1"/>
  <c r="AK9" i="5" s="1"/>
  <c r="H9" i="5"/>
  <c r="J9" i="5" s="1"/>
  <c r="EU8" i="5"/>
  <c r="EW8" i="5" s="1"/>
  <c r="FB8" i="5" s="1"/>
  <c r="EI8" i="5"/>
  <c r="EK8" i="5" s="1"/>
  <c r="EP8" i="5" s="1"/>
  <c r="DW8" i="5"/>
  <c r="DY8" i="5" s="1"/>
  <c r="ED8" i="5" s="1"/>
  <c r="DK8" i="5"/>
  <c r="DM8" i="5" s="1"/>
  <c r="DR8" i="5" s="1"/>
  <c r="CY8" i="5"/>
  <c r="DA8" i="5" s="1"/>
  <c r="DF8" i="5" s="1"/>
  <c r="CM8" i="5"/>
  <c r="CO8" i="5" s="1"/>
  <c r="CT8" i="5" s="1"/>
  <c r="CG8" i="5"/>
  <c r="BY8" i="5"/>
  <c r="BW8" i="5"/>
  <c r="BP8" i="5"/>
  <c r="BN8" i="5"/>
  <c r="BK8" i="5"/>
  <c r="BA8" i="5"/>
  <c r="BC8" i="5" s="1"/>
  <c r="AU8" i="5"/>
  <c r="AT8" i="5"/>
  <c r="AB8" i="5"/>
  <c r="Y8" i="5"/>
  <c r="O8" i="5"/>
  <c r="Q8" i="5" s="1"/>
  <c r="H8" i="5"/>
  <c r="J8" i="5" s="1"/>
  <c r="EU7" i="5"/>
  <c r="EW7" i="5" s="1"/>
  <c r="FB7" i="5" s="1"/>
  <c r="EI7" i="5"/>
  <c r="EK7" i="5" s="1"/>
  <c r="EP7" i="5" s="1"/>
  <c r="DW7" i="5"/>
  <c r="DY7" i="5" s="1"/>
  <c r="ED7" i="5" s="1"/>
  <c r="DK7" i="5"/>
  <c r="DM7" i="5" s="1"/>
  <c r="DR7" i="5" s="1"/>
  <c r="CY7" i="5"/>
  <c r="DA7" i="5" s="1"/>
  <c r="DF7" i="5" s="1"/>
  <c r="CM7" i="5"/>
  <c r="CO7" i="5" s="1"/>
  <c r="CT7" i="5" s="1"/>
  <c r="CG7" i="5"/>
  <c r="BY7" i="5"/>
  <c r="BW7" i="5"/>
  <c r="BP7" i="5"/>
  <c r="BN7" i="5"/>
  <c r="BK7" i="5"/>
  <c r="BA7" i="5"/>
  <c r="BC7" i="5" s="1"/>
  <c r="AU7" i="5"/>
  <c r="AT7" i="5"/>
  <c r="AK7" i="5"/>
  <c r="AB7" i="5"/>
  <c r="Y7" i="5"/>
  <c r="O7" i="5"/>
  <c r="Q7" i="5" s="1"/>
  <c r="H7" i="5"/>
  <c r="J7" i="5" s="1"/>
  <c r="EU6" i="5"/>
  <c r="EW6" i="5" s="1"/>
  <c r="FB6" i="5" s="1"/>
  <c r="EI6" i="5"/>
  <c r="EK6" i="5" s="1"/>
  <c r="EP6" i="5" s="1"/>
  <c r="DW6" i="5"/>
  <c r="DY6" i="5" s="1"/>
  <c r="ED6" i="5" s="1"/>
  <c r="DK6" i="5"/>
  <c r="DM6" i="5" s="1"/>
  <c r="DR6" i="5" s="1"/>
  <c r="CY6" i="5"/>
  <c r="DA6" i="5" s="1"/>
  <c r="DF6" i="5" s="1"/>
  <c r="CM6" i="5"/>
  <c r="CO6" i="5" s="1"/>
  <c r="CT6" i="5" s="1"/>
  <c r="CG6" i="5"/>
  <c r="BY6" i="5"/>
  <c r="BW6" i="5"/>
  <c r="BP6" i="5"/>
  <c r="BK6" i="5"/>
  <c r="BA6" i="5"/>
  <c r="BC6" i="5" s="1"/>
  <c r="BN6" i="5" s="1"/>
  <c r="AU6" i="5"/>
  <c r="AT6" i="5"/>
  <c r="AK6" i="5"/>
  <c r="Y6" i="5"/>
  <c r="O6" i="5"/>
  <c r="Q6" i="5" s="1"/>
  <c r="AB6" i="5" s="1"/>
  <c r="H6" i="5"/>
  <c r="J6" i="5" s="1"/>
  <c r="EU5" i="5"/>
  <c r="EW5" i="5" s="1"/>
  <c r="FB5" i="5" s="1"/>
  <c r="EI5" i="5"/>
  <c r="EK5" i="5" s="1"/>
  <c r="EP5" i="5" s="1"/>
  <c r="DW5" i="5"/>
  <c r="DY5" i="5" s="1"/>
  <c r="DK5" i="5"/>
  <c r="DM5" i="5" s="1"/>
  <c r="DR5" i="5" s="1"/>
  <c r="CY5" i="5"/>
  <c r="DA5" i="5" s="1"/>
  <c r="DF5" i="5" s="1"/>
  <c r="CM5" i="5"/>
  <c r="CO5" i="5" s="1"/>
  <c r="CT5" i="5" s="1"/>
  <c r="CG5" i="5"/>
  <c r="BY5" i="5"/>
  <c r="BW5" i="5"/>
  <c r="BP5" i="5"/>
  <c r="BN5" i="5"/>
  <c r="BK5" i="5"/>
  <c r="BA5" i="5"/>
  <c r="BC5" i="5" s="1"/>
  <c r="AU5" i="5"/>
  <c r="AT5" i="5"/>
  <c r="AB5" i="5"/>
  <c r="Y5" i="5"/>
  <c r="O5" i="5"/>
  <c r="Q5" i="5" s="1"/>
  <c r="AK5" i="5" s="1"/>
  <c r="H5" i="5"/>
  <c r="J5" i="5" s="1"/>
  <c r="EU4" i="5"/>
  <c r="EW4" i="5" s="1"/>
  <c r="EI4" i="5"/>
  <c r="EK4" i="5" s="1"/>
  <c r="DW4" i="5"/>
  <c r="DY4" i="5" s="1"/>
  <c r="DK4" i="5"/>
  <c r="DM4" i="5" s="1"/>
  <c r="CY4" i="5"/>
  <c r="DA4" i="5" s="1"/>
  <c r="CM4" i="5"/>
  <c r="CO4" i="5" s="1"/>
  <c r="CG4" i="5"/>
  <c r="CF4" i="5"/>
  <c r="BY4" i="5"/>
  <c r="BW4" i="5"/>
  <c r="BP4" i="5"/>
  <c r="BK4" i="5"/>
  <c r="BA4" i="5"/>
  <c r="BC4" i="5" s="1"/>
  <c r="AU4" i="5"/>
  <c r="AT4" i="5"/>
  <c r="AB4" i="5"/>
  <c r="Y4" i="5"/>
  <c r="O4" i="5"/>
  <c r="Q4" i="5" s="1"/>
  <c r="H4" i="5"/>
  <c r="J4" i="5" s="1"/>
  <c r="AB23" i="5" l="1"/>
  <c r="BT27" i="5"/>
  <c r="BU5" i="13"/>
  <c r="BU6" i="13"/>
  <c r="BR10" i="11"/>
  <c r="FY17" i="11"/>
  <c r="CA27" i="14"/>
  <c r="DX29" i="13"/>
  <c r="BQ24" i="24"/>
  <c r="AK25" i="9"/>
  <c r="AR16" i="10"/>
  <c r="CD12" i="10"/>
  <c r="AR33" i="10"/>
  <c r="AJ13" i="14"/>
  <c r="AK10" i="6"/>
  <c r="AK7" i="9"/>
  <c r="X35" i="10"/>
  <c r="AS32" i="5"/>
  <c r="AK4" i="7"/>
  <c r="BU8" i="8"/>
  <c r="AB8" i="12"/>
  <c r="AU10" i="12"/>
  <c r="J34" i="7"/>
  <c r="AC18" i="7"/>
  <c r="AB18" i="7"/>
  <c r="AK15" i="7"/>
  <c r="AI25" i="13"/>
  <c r="CO35" i="5"/>
  <c r="C7" i="5" s="1"/>
  <c r="AI22" i="13"/>
  <c r="AS12" i="13"/>
  <c r="X35" i="13"/>
  <c r="C6" i="13" s="1"/>
  <c r="BJ35" i="13"/>
  <c r="C7" i="13" s="1"/>
  <c r="AC23" i="7"/>
  <c r="AB23" i="7"/>
  <c r="AC21" i="7"/>
  <c r="AB21" i="7"/>
  <c r="AK7" i="6"/>
  <c r="J35" i="5"/>
  <c r="EK35" i="5"/>
  <c r="EW35" i="5"/>
  <c r="C12" i="5" s="1"/>
  <c r="BU7" i="7"/>
  <c r="CD25" i="9"/>
  <c r="CK31" i="14"/>
  <c r="CB32" i="12"/>
  <c r="BR11" i="15"/>
  <c r="AH17" i="24"/>
  <c r="AS8" i="5"/>
  <c r="J35" i="8"/>
  <c r="BR33" i="24"/>
  <c r="BC35" i="6"/>
  <c r="C6" i="6" s="1"/>
  <c r="BX25" i="9"/>
  <c r="Q35" i="13"/>
  <c r="C5" i="13" s="1"/>
  <c r="BJ35" i="10"/>
  <c r="C7" i="10" s="1"/>
  <c r="BC35" i="11"/>
  <c r="FY19" i="11"/>
  <c r="AS18" i="15"/>
  <c r="BT23" i="15"/>
  <c r="CD13" i="24"/>
  <c r="BT31" i="24"/>
  <c r="BC35" i="5"/>
  <c r="C6" i="5" s="1"/>
  <c r="J35" i="12"/>
  <c r="AO14" i="24"/>
  <c r="J35" i="6"/>
  <c r="FZ22" i="11"/>
  <c r="AO17" i="15"/>
  <c r="AE25" i="24"/>
  <c r="J35" i="11"/>
  <c r="AH24" i="24"/>
  <c r="J35" i="9"/>
  <c r="J35" i="13"/>
  <c r="AK32" i="12"/>
  <c r="Q35" i="12"/>
  <c r="C5" i="12" s="1"/>
  <c r="AK32" i="8"/>
  <c r="Q34" i="7"/>
  <c r="C4" i="7" s="1"/>
  <c r="Q35" i="11"/>
  <c r="C5" i="11" s="1"/>
  <c r="AL30" i="6"/>
  <c r="Q35" i="6"/>
  <c r="C5" i="6" s="1"/>
  <c r="AG30" i="5"/>
  <c r="Q35" i="5"/>
  <c r="C5" i="5" s="1"/>
  <c r="BU4" i="10"/>
  <c r="BU8" i="10"/>
  <c r="BU16" i="10"/>
  <c r="CD27" i="10"/>
  <c r="AI15" i="10"/>
  <c r="AU9" i="12"/>
  <c r="AB14" i="12"/>
  <c r="AU11" i="12"/>
  <c r="AK31" i="12"/>
  <c r="C4" i="11"/>
  <c r="Q33" i="8"/>
  <c r="Q34" i="8"/>
  <c r="AK34" i="8" s="1"/>
  <c r="AK9" i="8"/>
  <c r="AK18" i="8"/>
  <c r="Q31" i="8"/>
  <c r="AK31" i="8" s="1"/>
  <c r="AK6" i="8"/>
  <c r="C4" i="8"/>
  <c r="AQ11" i="7"/>
  <c r="AB11" i="7"/>
  <c r="AC11" i="7"/>
  <c r="AK22" i="7"/>
  <c r="AC22" i="7"/>
  <c r="AK24" i="7"/>
  <c r="AC24" i="7"/>
  <c r="AK29" i="7"/>
  <c r="AC29" i="7"/>
  <c r="AK5" i="7"/>
  <c r="AG5" i="7"/>
  <c r="AC5" i="7"/>
  <c r="AH5" i="7"/>
  <c r="AI5" i="7"/>
  <c r="AO8" i="7"/>
  <c r="AI8" i="7"/>
  <c r="AC8" i="7"/>
  <c r="AG8" i="7"/>
  <c r="AH8" i="7"/>
  <c r="AK13" i="7"/>
  <c r="AC13" i="7"/>
  <c r="AB13" i="7"/>
  <c r="AK20" i="7"/>
  <c r="AC20" i="7"/>
  <c r="AK25" i="7"/>
  <c r="AC25" i="7"/>
  <c r="AK30" i="7"/>
  <c r="AC30" i="7"/>
  <c r="AG6" i="7"/>
  <c r="AH6" i="7"/>
  <c r="AI6" i="7"/>
  <c r="AC6" i="7"/>
  <c r="AB12" i="7"/>
  <c r="AC12" i="7"/>
  <c r="AC14" i="7"/>
  <c r="AB14" i="7"/>
  <c r="AQ26" i="7"/>
  <c r="AC26" i="7"/>
  <c r="AB26" i="7"/>
  <c r="AK27" i="7"/>
  <c r="AB27" i="7"/>
  <c r="AC27" i="7"/>
  <c r="AK31" i="7"/>
  <c r="AC31" i="7"/>
  <c r="AK7" i="7"/>
  <c r="AC7" i="7"/>
  <c r="AH7" i="7"/>
  <c r="AI7" i="7"/>
  <c r="AG7" i="7"/>
  <c r="AQ28" i="7"/>
  <c r="AB28" i="7"/>
  <c r="AC28" i="7"/>
  <c r="AB14" i="11"/>
  <c r="AN14" i="11"/>
  <c r="AR14" i="11"/>
  <c r="AO14" i="11"/>
  <c r="AS14" i="11"/>
  <c r="AL14" i="11"/>
  <c r="AP14" i="11"/>
  <c r="AM14" i="11"/>
  <c r="AQ14" i="11"/>
  <c r="AB18" i="11"/>
  <c r="AN18" i="11"/>
  <c r="AR18" i="11"/>
  <c r="AO18" i="11"/>
  <c r="AS18" i="11"/>
  <c r="AL18" i="11"/>
  <c r="AP18" i="11"/>
  <c r="AM18" i="11"/>
  <c r="AQ18" i="11"/>
  <c r="AN22" i="11"/>
  <c r="AR22" i="11"/>
  <c r="AO22" i="11"/>
  <c r="AS22" i="11"/>
  <c r="AL22" i="11"/>
  <c r="AP22" i="11"/>
  <c r="AM22" i="11"/>
  <c r="AQ22" i="11"/>
  <c r="AN26" i="11"/>
  <c r="AR26" i="11"/>
  <c r="AK26" i="11"/>
  <c r="AO26" i="11"/>
  <c r="AS26" i="11"/>
  <c r="AL26" i="11"/>
  <c r="AP26" i="11"/>
  <c r="AM26" i="11"/>
  <c r="AQ26" i="11"/>
  <c r="AK31" i="11"/>
  <c r="AO31" i="11"/>
  <c r="AS31" i="11"/>
  <c r="AL31" i="11"/>
  <c r="AP31" i="11"/>
  <c r="AM31" i="11"/>
  <c r="AQ31" i="11"/>
  <c r="AN31" i="11"/>
  <c r="AR31" i="11"/>
  <c r="AL32" i="11"/>
  <c r="AP32" i="11"/>
  <c r="AM32" i="11"/>
  <c r="AQ32" i="11"/>
  <c r="AN32" i="11"/>
  <c r="AR32" i="11"/>
  <c r="AK32" i="11"/>
  <c r="AO32" i="11"/>
  <c r="AS32" i="11"/>
  <c r="AB10" i="11"/>
  <c r="AN10" i="11"/>
  <c r="AR10" i="11"/>
  <c r="AK10" i="11"/>
  <c r="AO10" i="11"/>
  <c r="AS10" i="11"/>
  <c r="AL10" i="11"/>
  <c r="AP10" i="11"/>
  <c r="AM10" i="11"/>
  <c r="AQ10" i="11"/>
  <c r="AK11" i="11"/>
  <c r="AO11" i="11"/>
  <c r="AS11" i="11"/>
  <c r="AL11" i="11"/>
  <c r="AP11" i="11"/>
  <c r="AM11" i="11"/>
  <c r="AQ11" i="11"/>
  <c r="AN11" i="11"/>
  <c r="AR11" i="11"/>
  <c r="AB13" i="11"/>
  <c r="AM13" i="11"/>
  <c r="AQ13" i="11"/>
  <c r="AN13" i="11"/>
  <c r="AR13" i="11"/>
  <c r="AK13" i="11"/>
  <c r="AO13" i="11"/>
  <c r="AS13" i="11"/>
  <c r="AL13" i="11"/>
  <c r="AP13" i="11"/>
  <c r="AM17" i="11"/>
  <c r="AQ17" i="11"/>
  <c r="AN17" i="11"/>
  <c r="AR17" i="11"/>
  <c r="AK17" i="11"/>
  <c r="AO17" i="11"/>
  <c r="AS17" i="11"/>
  <c r="AL17" i="11"/>
  <c r="AP17" i="11"/>
  <c r="AO19" i="11"/>
  <c r="AS19" i="11"/>
  <c r="AL19" i="11"/>
  <c r="AP19" i="11"/>
  <c r="AM19" i="11"/>
  <c r="AQ19" i="11"/>
  <c r="AN19" i="11"/>
  <c r="AR19" i="11"/>
  <c r="AB20" i="11"/>
  <c r="AL20" i="11"/>
  <c r="AP20" i="11"/>
  <c r="AM20" i="11"/>
  <c r="AQ20" i="11"/>
  <c r="AN20" i="11"/>
  <c r="AR20" i="11"/>
  <c r="AO20" i="11"/>
  <c r="AS20" i="11"/>
  <c r="AM21" i="11"/>
  <c r="AQ21" i="11"/>
  <c r="AN21" i="11"/>
  <c r="AR21" i="11"/>
  <c r="AO21" i="11"/>
  <c r="AS21" i="11"/>
  <c r="AL21" i="11"/>
  <c r="AP21" i="11"/>
  <c r="AB25" i="11"/>
  <c r="AM25" i="11"/>
  <c r="AQ25" i="11"/>
  <c r="AN25" i="11"/>
  <c r="AR25" i="11"/>
  <c r="AK25" i="11"/>
  <c r="AO25" i="11"/>
  <c r="AS25" i="11"/>
  <c r="AL25" i="11"/>
  <c r="AP25" i="11"/>
  <c r="AK27" i="11"/>
  <c r="AO27" i="11"/>
  <c r="AS27" i="11"/>
  <c r="AL27" i="11"/>
  <c r="AP27" i="11"/>
  <c r="AM27" i="11"/>
  <c r="AQ27" i="11"/>
  <c r="AN27" i="11"/>
  <c r="AR27" i="11"/>
  <c r="AG28" i="11"/>
  <c r="AL28" i="11"/>
  <c r="AP28" i="11"/>
  <c r="AM28" i="11"/>
  <c r="AQ28" i="11"/>
  <c r="AN28" i="11"/>
  <c r="AR28" i="11"/>
  <c r="AK28" i="11"/>
  <c r="AO28" i="11"/>
  <c r="AS28" i="11"/>
  <c r="AM29" i="11"/>
  <c r="AQ29" i="11"/>
  <c r="AN29" i="11"/>
  <c r="AR29" i="11"/>
  <c r="AK29" i="11"/>
  <c r="AO29" i="11"/>
  <c r="AS29" i="11"/>
  <c r="AL29" i="11"/>
  <c r="AP29" i="11"/>
  <c r="AB33" i="11"/>
  <c r="AM33" i="11"/>
  <c r="AQ33" i="11"/>
  <c r="AN33" i="11"/>
  <c r="AR33" i="11"/>
  <c r="AO33" i="11"/>
  <c r="AS33" i="11"/>
  <c r="AL33" i="11"/>
  <c r="AP33" i="11"/>
  <c r="AB12" i="11"/>
  <c r="AL12" i="11"/>
  <c r="AP12" i="11"/>
  <c r="AM12" i="11"/>
  <c r="AQ12" i="11"/>
  <c r="AN12" i="11"/>
  <c r="AR12" i="11"/>
  <c r="AK12" i="11"/>
  <c r="AO12" i="11"/>
  <c r="AS12" i="11"/>
  <c r="AL16" i="11"/>
  <c r="AP16" i="11"/>
  <c r="AM16" i="11"/>
  <c r="AQ16" i="11"/>
  <c r="AN16" i="11"/>
  <c r="AR16" i="11"/>
  <c r="AO16" i="11"/>
  <c r="AS16" i="11"/>
  <c r="AL24" i="11"/>
  <c r="AP24" i="11"/>
  <c r="AM24" i="11"/>
  <c r="AQ24" i="11"/>
  <c r="AN24" i="11"/>
  <c r="AR24" i="11"/>
  <c r="AO24" i="11"/>
  <c r="AS24" i="11"/>
  <c r="AB15" i="11"/>
  <c r="AO15" i="11"/>
  <c r="AS15" i="11"/>
  <c r="AL15" i="11"/>
  <c r="AP15" i="11"/>
  <c r="AM15" i="11"/>
  <c r="AQ15" i="11"/>
  <c r="AN15" i="11"/>
  <c r="AR15" i="11"/>
  <c r="AK23" i="11"/>
  <c r="AO23" i="11"/>
  <c r="AS23" i="11"/>
  <c r="AL23" i="11"/>
  <c r="AP23" i="11"/>
  <c r="AM23" i="11"/>
  <c r="AQ23" i="11"/>
  <c r="AN23" i="11"/>
  <c r="AR23" i="11"/>
  <c r="AN30" i="11"/>
  <c r="AR30" i="11"/>
  <c r="AO30" i="11"/>
  <c r="AS30" i="11"/>
  <c r="AL30" i="11"/>
  <c r="AP30" i="11"/>
  <c r="AM30" i="11"/>
  <c r="AQ30" i="11"/>
  <c r="BN20" i="6"/>
  <c r="AK28" i="6"/>
  <c r="C11" i="5"/>
  <c r="DM35" i="5"/>
  <c r="C9" i="5" s="1"/>
  <c r="DA35" i="5"/>
  <c r="C8" i="5" s="1"/>
  <c r="AK28" i="5"/>
  <c r="AK31" i="5"/>
  <c r="AR32" i="10"/>
  <c r="C6" i="10"/>
  <c r="AI32" i="10"/>
  <c r="AQ9" i="7"/>
  <c r="AG9" i="7"/>
  <c r="AH9" i="7"/>
  <c r="AI9" i="7"/>
  <c r="AC9" i="7"/>
  <c r="AK10" i="7"/>
  <c r="AB10" i="7"/>
  <c r="AC10" i="7"/>
  <c r="AK12" i="12"/>
  <c r="AK24" i="6"/>
  <c r="AB8" i="11"/>
  <c r="AP8" i="11"/>
  <c r="AQ8" i="11"/>
  <c r="AR8" i="11"/>
  <c r="AK8" i="11"/>
  <c r="AS8" i="11"/>
  <c r="AL8" i="11"/>
  <c r="AM8" i="11"/>
  <c r="AO8" i="11"/>
  <c r="AN8" i="11"/>
  <c r="AM9" i="11"/>
  <c r="AN9" i="11"/>
  <c r="AS9" i="11"/>
  <c r="AO9" i="11"/>
  <c r="AP9" i="11"/>
  <c r="AQ9" i="11"/>
  <c r="AR9" i="11"/>
  <c r="AL9" i="11"/>
  <c r="AL7" i="11"/>
  <c r="AM7" i="11"/>
  <c r="AN7" i="11"/>
  <c r="AS7" i="11"/>
  <c r="AO7" i="11"/>
  <c r="AP7" i="11"/>
  <c r="AQ7" i="11"/>
  <c r="AR7" i="11"/>
  <c r="AB6" i="11"/>
  <c r="ED5" i="5"/>
  <c r="DY35" i="5"/>
  <c r="C10" i="5" s="1"/>
  <c r="CT13" i="5"/>
  <c r="AK27" i="5"/>
  <c r="AB24" i="11"/>
  <c r="AB16" i="11"/>
  <c r="AK10" i="9"/>
  <c r="AK16" i="9"/>
  <c r="CJ7" i="13"/>
  <c r="AI10" i="13"/>
  <c r="AB20" i="12"/>
  <c r="AK33" i="7"/>
  <c r="AC33" i="7"/>
  <c r="CI20" i="14"/>
  <c r="CE23" i="6"/>
  <c r="AR27" i="24"/>
  <c r="BQ17" i="7"/>
  <c r="AM15" i="8"/>
  <c r="BR30" i="12"/>
  <c r="AY31" i="10"/>
  <c r="FV18" i="11"/>
  <c r="FW19" i="11"/>
  <c r="BX4" i="14"/>
  <c r="CI14" i="14"/>
  <c r="CE18" i="15"/>
  <c r="BR23" i="15"/>
  <c r="CD29" i="15"/>
  <c r="AC26" i="24"/>
  <c r="AI8" i="9"/>
  <c r="CD28" i="9"/>
  <c r="AM20" i="14"/>
  <c r="CI25" i="14"/>
  <c r="BY30" i="14"/>
  <c r="AL26" i="24"/>
  <c r="CD32" i="8"/>
  <c r="CE25" i="9"/>
  <c r="GI29" i="11"/>
  <c r="AP4" i="15"/>
  <c r="BQ32" i="6"/>
  <c r="CD23" i="7"/>
  <c r="BR30" i="8"/>
  <c r="GG31" i="11"/>
  <c r="BY22" i="14"/>
  <c r="AF25" i="15"/>
  <c r="AR10" i="24"/>
  <c r="CB22" i="24"/>
  <c r="CB29" i="13"/>
  <c r="AK5" i="14"/>
  <c r="CB12" i="14"/>
  <c r="AS23" i="14"/>
  <c r="BQ26" i="9"/>
  <c r="CE26" i="12"/>
  <c r="CL32" i="10"/>
  <c r="AP10" i="14"/>
  <c r="AY21" i="14"/>
  <c r="AY31" i="14"/>
  <c r="CB19" i="24"/>
  <c r="BU31" i="10"/>
  <c r="BU25" i="10"/>
  <c r="BU24" i="10"/>
  <c r="CN23" i="10"/>
  <c r="CN11" i="10"/>
  <c r="CN7" i="10"/>
  <c r="AI31" i="10"/>
  <c r="AI21" i="10"/>
  <c r="AI24" i="10"/>
  <c r="AI22" i="10"/>
  <c r="AB29" i="12"/>
  <c r="AK30" i="12"/>
  <c r="AB32" i="12"/>
  <c r="AB28" i="8"/>
  <c r="AB29" i="8"/>
  <c r="AB25" i="8"/>
  <c r="AB27" i="8"/>
  <c r="AU26" i="8"/>
  <c r="AK14" i="7"/>
  <c r="AK12" i="7"/>
  <c r="AI23" i="11"/>
  <c r="AB23" i="11"/>
  <c r="AH23" i="11"/>
  <c r="AB31" i="11"/>
  <c r="AB32" i="11"/>
  <c r="AH21" i="11"/>
  <c r="AI21" i="11"/>
  <c r="AB21" i="11"/>
  <c r="AI22" i="11"/>
  <c r="AB22" i="11"/>
  <c r="AH22" i="11"/>
  <c r="AB33" i="6"/>
  <c r="AB32" i="6"/>
  <c r="AB26" i="6"/>
  <c r="AB5" i="6"/>
  <c r="C4" i="6"/>
  <c r="C4" i="5"/>
  <c r="CH33" i="14"/>
  <c r="AY33" i="14"/>
  <c r="AK29" i="6"/>
  <c r="CB31" i="10"/>
  <c r="AI28" i="10"/>
  <c r="AB25" i="12"/>
  <c r="AE21" i="8"/>
  <c r="AK17" i="6"/>
  <c r="AU15" i="6"/>
  <c r="AB32" i="5"/>
  <c r="CC18" i="7"/>
  <c r="BQ18" i="7"/>
  <c r="BT28" i="12"/>
  <c r="CD28" i="12"/>
  <c r="BN4" i="5"/>
  <c r="DF4" i="5"/>
  <c r="DF35" i="5" s="1"/>
  <c r="BR20" i="8"/>
  <c r="C4" i="9"/>
  <c r="BZ21" i="9"/>
  <c r="CE17" i="12"/>
  <c r="CB31" i="12"/>
  <c r="DY35" i="10"/>
  <c r="BR17" i="24"/>
  <c r="CD24" i="5"/>
  <c r="BT5" i="7"/>
  <c r="CD8" i="7"/>
  <c r="CE28" i="9"/>
  <c r="BR10" i="12"/>
  <c r="AN4" i="13"/>
  <c r="AZ6" i="13"/>
  <c r="DM26" i="13"/>
  <c r="AV19" i="10"/>
  <c r="CF4" i="13"/>
  <c r="BQ21" i="7"/>
  <c r="C4" i="12"/>
  <c r="AD17" i="12"/>
  <c r="BO17" i="12"/>
  <c r="CD32" i="12"/>
  <c r="AE12" i="15"/>
  <c r="BQ32" i="5"/>
  <c r="BR29" i="6"/>
  <c r="CE30" i="6"/>
  <c r="AM21" i="7"/>
  <c r="CD31" i="7"/>
  <c r="BR33" i="7"/>
  <c r="AF21" i="8"/>
  <c r="EP35" i="24"/>
  <c r="AR30" i="24"/>
  <c r="CA4" i="8"/>
  <c r="CD29" i="9"/>
  <c r="BU15" i="12"/>
  <c r="AE30" i="15"/>
  <c r="C3" i="7"/>
  <c r="BN4" i="6"/>
  <c r="AK3" i="7"/>
  <c r="BR10" i="7"/>
  <c r="BQ22" i="7"/>
  <c r="AR14" i="8"/>
  <c r="CD31" i="8"/>
  <c r="CD4" i="9"/>
  <c r="J35" i="10"/>
  <c r="C4" i="10" s="1"/>
  <c r="R35" i="14"/>
  <c r="CB17" i="24"/>
  <c r="CC18" i="24"/>
  <c r="BX18" i="24"/>
  <c r="AP10" i="5"/>
  <c r="AO14" i="6"/>
  <c r="BR25" i="7"/>
  <c r="BQ27" i="8"/>
  <c r="BU33" i="8"/>
  <c r="BU8" i="9"/>
  <c r="AL5" i="13"/>
  <c r="DN8" i="13"/>
  <c r="Q35" i="10"/>
  <c r="C5" i="10" s="1"/>
  <c r="GC32" i="11"/>
  <c r="GH32" i="11"/>
  <c r="CB28" i="13"/>
  <c r="AI4" i="10"/>
  <c r="AO26" i="10"/>
  <c r="CH30" i="10"/>
  <c r="GJ34" i="11"/>
  <c r="J35" i="14"/>
  <c r="AE34" i="15"/>
  <c r="AS11" i="24"/>
  <c r="CE28" i="24"/>
  <c r="AY27" i="10"/>
  <c r="GJ16" i="11"/>
  <c r="BQ20" i="15"/>
  <c r="BQ5" i="15"/>
  <c r="BQ12" i="15"/>
  <c r="AF16" i="24"/>
  <c r="BS16" i="24"/>
  <c r="BW4" i="11"/>
  <c r="GF21" i="11"/>
  <c r="FZ32" i="11"/>
  <c r="CD17" i="24"/>
  <c r="AR28" i="24"/>
  <c r="CI12" i="14"/>
  <c r="AK13" i="14"/>
  <c r="BY13" i="14"/>
  <c r="AY20" i="14"/>
  <c r="CI21" i="14"/>
  <c r="AR5" i="15"/>
  <c r="BT17" i="15"/>
  <c r="AS14" i="24"/>
  <c r="CD4" i="10"/>
  <c r="AF33" i="15"/>
  <c r="AR19" i="24"/>
  <c r="BT22" i="24"/>
  <c r="AB4" i="11"/>
  <c r="GJ14" i="11"/>
  <c r="CL5" i="14"/>
  <c r="CG6" i="14"/>
  <c r="CK27" i="14"/>
  <c r="DE35" i="15"/>
  <c r="BT14" i="15"/>
  <c r="CD15" i="15"/>
  <c r="BR19" i="15"/>
  <c r="BQ17" i="24"/>
  <c r="CL34" i="14"/>
  <c r="CH34" i="10"/>
  <c r="C4" i="13"/>
  <c r="AK4" i="9"/>
  <c r="Q35" i="9"/>
  <c r="C5" i="9" s="1"/>
  <c r="AP32" i="12"/>
  <c r="AB4" i="12"/>
  <c r="BZ33" i="7"/>
  <c r="BZ31" i="11"/>
  <c r="FW34" i="11"/>
  <c r="AR34" i="11"/>
  <c r="AB4" i="6"/>
  <c r="CD23" i="5"/>
  <c r="AK4" i="5"/>
  <c r="AN25" i="9"/>
  <c r="AR29" i="9"/>
  <c r="AK29" i="9"/>
  <c r="CD19" i="10"/>
  <c r="BU15" i="10"/>
  <c r="BX22" i="10"/>
  <c r="CD33" i="10"/>
  <c r="CD34" i="10"/>
  <c r="CD13" i="10"/>
  <c r="CD23" i="10"/>
  <c r="BU27" i="10"/>
  <c r="BU30" i="10"/>
  <c r="CD31" i="10"/>
  <c r="AR18" i="10"/>
  <c r="AR19" i="10"/>
  <c r="AR24" i="10"/>
  <c r="AU29" i="10"/>
  <c r="AL29" i="10"/>
  <c r="DX34" i="13"/>
  <c r="BU10" i="13"/>
  <c r="BU14" i="13"/>
  <c r="BU25" i="13"/>
  <c r="BU30" i="13"/>
  <c r="BU29" i="13"/>
  <c r="AI13" i="13"/>
  <c r="AI30" i="13"/>
  <c r="AK6" i="12"/>
  <c r="AK18" i="12"/>
  <c r="AK17" i="12"/>
  <c r="AC21" i="8"/>
  <c r="CD21" i="11"/>
  <c r="BT20" i="11"/>
  <c r="BQ27" i="11"/>
  <c r="BW17" i="11"/>
  <c r="BU17" i="11"/>
  <c r="BX17" i="11"/>
  <c r="CC25" i="11"/>
  <c r="AB19" i="11"/>
  <c r="AG17" i="11"/>
  <c r="AB17" i="11"/>
  <c r="AF24" i="11"/>
  <c r="BW20" i="6"/>
  <c r="AB13" i="6"/>
  <c r="AK23" i="6"/>
  <c r="AB30" i="6"/>
  <c r="AB8" i="6"/>
  <c r="AB14" i="6"/>
  <c r="BN27" i="5"/>
  <c r="BN31" i="5"/>
  <c r="AF8" i="5"/>
  <c r="AK22" i="5"/>
  <c r="AB29" i="5"/>
  <c r="AK21" i="9"/>
  <c r="AK23" i="9"/>
  <c r="AD23" i="11"/>
  <c r="AE23" i="11"/>
  <c r="AF23" i="11"/>
  <c r="AC23" i="11"/>
  <c r="AG23" i="11"/>
  <c r="BW20" i="11"/>
  <c r="CD8" i="10"/>
  <c r="CD6" i="10"/>
  <c r="CD20" i="10"/>
  <c r="CD30" i="10"/>
  <c r="CD32" i="10"/>
  <c r="CD7" i="10"/>
  <c r="AR22" i="10"/>
  <c r="AR31" i="10"/>
  <c r="AR26" i="10"/>
  <c r="CD33" i="13"/>
  <c r="BU15" i="13"/>
  <c r="CD6" i="13"/>
  <c r="CD7" i="13"/>
  <c r="CD30" i="13"/>
  <c r="CD22" i="13"/>
  <c r="CD14" i="13"/>
  <c r="AL17" i="12"/>
  <c r="AK4" i="12"/>
  <c r="AK20" i="12"/>
  <c r="AK5" i="12"/>
  <c r="AK15" i="12"/>
  <c r="AB21" i="8"/>
  <c r="AK9" i="7"/>
  <c r="AK28" i="7"/>
  <c r="AK14" i="6"/>
  <c r="AK12" i="6"/>
  <c r="AB25" i="6"/>
  <c r="AR25" i="5"/>
  <c r="BU9" i="11"/>
  <c r="BW15" i="11"/>
  <c r="AF7" i="11"/>
  <c r="AH24" i="11"/>
  <c r="AF31" i="11"/>
  <c r="AH33" i="11"/>
  <c r="BX14" i="10"/>
  <c r="AZ22" i="10"/>
  <c r="DS18" i="13"/>
  <c r="DJ19" i="13"/>
  <c r="AY11" i="13"/>
  <c r="CL8" i="13"/>
  <c r="CA22" i="13"/>
  <c r="CK6" i="13"/>
  <c r="BY5" i="13"/>
  <c r="CH19" i="13"/>
  <c r="BV33" i="13"/>
  <c r="CG27" i="13"/>
  <c r="CB27" i="13"/>
  <c r="DT30" i="13"/>
  <c r="DL30" i="13"/>
  <c r="DT17" i="13"/>
  <c r="AF17" i="12"/>
  <c r="AL20" i="12"/>
  <c r="AS5" i="12"/>
  <c r="AI9" i="12"/>
  <c r="AR10" i="8"/>
  <c r="AF31" i="8"/>
  <c r="AI25" i="8"/>
  <c r="AR8" i="7"/>
  <c r="AQ6" i="7"/>
  <c r="AS6" i="7"/>
  <c r="BN29" i="6"/>
  <c r="AG6" i="6"/>
  <c r="AB6" i="6"/>
  <c r="AK16" i="6"/>
  <c r="BQ26" i="6"/>
  <c r="CD16" i="6"/>
  <c r="AF15" i="6"/>
  <c r="AS15" i="6"/>
  <c r="AS27" i="6"/>
  <c r="AL6" i="6"/>
  <c r="AR18" i="6"/>
  <c r="BT20" i="5"/>
  <c r="BR20" i="5"/>
  <c r="BT25" i="5"/>
  <c r="BQ18" i="5"/>
  <c r="AK15" i="5"/>
  <c r="AQ28" i="5"/>
  <c r="AK19" i="5"/>
  <c r="AR11" i="5"/>
  <c r="AO29" i="5"/>
  <c r="AC32" i="5"/>
  <c r="AK29" i="5"/>
  <c r="AF28" i="5"/>
  <c r="BT14" i="5"/>
  <c r="BX14" i="5"/>
  <c r="AE14" i="6"/>
  <c r="AI24" i="6"/>
  <c r="AG24" i="6"/>
  <c r="EK35" i="6"/>
  <c r="AR21" i="6"/>
  <c r="CA34" i="6"/>
  <c r="EC34" i="7"/>
  <c r="ED35" i="8"/>
  <c r="BX17" i="8"/>
  <c r="BS17" i="8"/>
  <c r="CE20" i="9"/>
  <c r="CA20" i="9"/>
  <c r="CC7" i="7"/>
  <c r="DN6" i="13"/>
  <c r="DM6" i="13"/>
  <c r="DV6" i="13"/>
  <c r="AI11" i="5"/>
  <c r="CE19" i="5"/>
  <c r="AS24" i="5"/>
  <c r="AQ29" i="5"/>
  <c r="AN32" i="5"/>
  <c r="DE35" i="6"/>
  <c r="EC35" i="6"/>
  <c r="FA35" i="6"/>
  <c r="AB21" i="6"/>
  <c r="AI31" i="6"/>
  <c r="AH34" i="6"/>
  <c r="AK11" i="7"/>
  <c r="AH14" i="7"/>
  <c r="AH4" i="8"/>
  <c r="AB4" i="8"/>
  <c r="BX8" i="8"/>
  <c r="CE7" i="9"/>
  <c r="CD7" i="9"/>
  <c r="CA7" i="9"/>
  <c r="BR7" i="9"/>
  <c r="DS11" i="13"/>
  <c r="DH11" i="13"/>
  <c r="DQ11" i="13"/>
  <c r="AK16" i="5"/>
  <c r="AE27" i="6"/>
  <c r="BZ29" i="6"/>
  <c r="AS13" i="7"/>
  <c r="BU15" i="7"/>
  <c r="AL20" i="7"/>
  <c r="BQ20" i="7"/>
  <c r="CD22" i="7"/>
  <c r="BZ22" i="7"/>
  <c r="BZ5" i="8"/>
  <c r="BS9" i="8"/>
  <c r="BO9" i="8"/>
  <c r="BZ9" i="8"/>
  <c r="BT14" i="8"/>
  <c r="CB14" i="8"/>
  <c r="BZ14" i="8"/>
  <c r="BQ14" i="8"/>
  <c r="BT5" i="9"/>
  <c r="CC5" i="9"/>
  <c r="BZ10" i="9"/>
  <c r="BX10" i="9"/>
  <c r="BT11" i="9"/>
  <c r="BS11" i="9"/>
  <c r="CE17" i="9"/>
  <c r="BZ17" i="9"/>
  <c r="BO17" i="9"/>
  <c r="BU18" i="9"/>
  <c r="BQ18" i="9"/>
  <c r="CA18" i="9"/>
  <c r="AC8" i="5"/>
  <c r="BU12" i="5"/>
  <c r="CC20" i="5"/>
  <c r="AG24" i="5"/>
  <c r="AK30" i="5"/>
  <c r="BX31" i="5"/>
  <c r="BR34" i="5"/>
  <c r="CA10" i="6"/>
  <c r="BQ14" i="6"/>
  <c r="AL21" i="6"/>
  <c r="CD33" i="6"/>
  <c r="CO34" i="7"/>
  <c r="DQ34" i="7"/>
  <c r="BO13" i="7"/>
  <c r="AQ14" i="7"/>
  <c r="BU18" i="7"/>
  <c r="BS18" i="7"/>
  <c r="CA5" i="8"/>
  <c r="AI12" i="8"/>
  <c r="AB12" i="8"/>
  <c r="FB35" i="9"/>
  <c r="CD11" i="9"/>
  <c r="AR22" i="12"/>
  <c r="AB22" i="12"/>
  <c r="BU11" i="8"/>
  <c r="BZ11" i="8"/>
  <c r="DR35" i="6"/>
  <c r="ED34" i="7"/>
  <c r="BQ7" i="7"/>
  <c r="AN15" i="7"/>
  <c r="CE17" i="7"/>
  <c r="CD27" i="7"/>
  <c r="CB5" i="8"/>
  <c r="BR5" i="8"/>
  <c r="BQ5" i="8"/>
  <c r="CC5" i="8"/>
  <c r="CE7" i="8"/>
  <c r="AE12" i="8"/>
  <c r="CE15" i="8"/>
  <c r="CC15" i="8"/>
  <c r="CF11" i="13"/>
  <c r="BW11" i="13"/>
  <c r="CD11" i="13"/>
  <c r="DN13" i="13"/>
  <c r="DH13" i="13"/>
  <c r="DV13" i="13"/>
  <c r="DM28" i="13"/>
  <c r="DL28" i="13"/>
  <c r="DA35" i="6"/>
  <c r="AH24" i="5"/>
  <c r="AM30" i="5"/>
  <c r="AN8" i="5"/>
  <c r="BU18" i="5"/>
  <c r="AR30" i="5"/>
  <c r="AP32" i="5"/>
  <c r="AO5" i="6"/>
  <c r="CS35" i="6"/>
  <c r="EO35" i="6"/>
  <c r="BZ10" i="8"/>
  <c r="BX10" i="8"/>
  <c r="CD22" i="8"/>
  <c r="AD22" i="8"/>
  <c r="DW23" i="13"/>
  <c r="DJ23" i="13"/>
  <c r="DV23" i="13"/>
  <c r="DM23" i="13"/>
  <c r="AR8" i="5"/>
  <c r="AK8" i="5"/>
  <c r="CD9" i="5"/>
  <c r="AF25" i="5"/>
  <c r="AS27" i="5"/>
  <c r="ED35" i="6"/>
  <c r="AB15" i="6"/>
  <c r="BT31" i="6"/>
  <c r="EP34" i="7"/>
  <c r="AK6" i="7"/>
  <c r="AH17" i="7"/>
  <c r="BU17" i="7"/>
  <c r="AQ32" i="7"/>
  <c r="AK32" i="7"/>
  <c r="BO5" i="8"/>
  <c r="BQ9" i="8"/>
  <c r="CA10" i="8"/>
  <c r="CA16" i="9"/>
  <c r="CB21" i="9"/>
  <c r="CD21" i="9"/>
  <c r="BR21" i="9"/>
  <c r="CI17" i="13"/>
  <c r="BU17" i="13"/>
  <c r="DT18" i="13"/>
  <c r="DW18" i="13"/>
  <c r="DK18" i="13"/>
  <c r="CD12" i="8"/>
  <c r="CB29" i="8"/>
  <c r="AB31" i="8"/>
  <c r="DR35" i="9"/>
  <c r="BO22" i="9"/>
  <c r="BZ22" i="9"/>
  <c r="AL27" i="9"/>
  <c r="AD27" i="9"/>
  <c r="AB13" i="12"/>
  <c r="BQ16" i="12"/>
  <c r="BO16" i="12"/>
  <c r="CE16" i="12"/>
  <c r="CC18" i="12"/>
  <c r="AP19" i="12"/>
  <c r="AB19" i="12"/>
  <c r="AG26" i="12"/>
  <c r="AD26" i="12"/>
  <c r="AB26" i="12"/>
  <c r="CB33" i="12"/>
  <c r="BT33" i="12"/>
  <c r="BW12" i="13"/>
  <c r="CF12" i="13"/>
  <c r="CD12" i="13"/>
  <c r="DV27" i="13"/>
  <c r="CD30" i="7"/>
  <c r="BQ31" i="8"/>
  <c r="BQ4" i="9"/>
  <c r="CE5" i="9"/>
  <c r="CS35" i="9"/>
  <c r="CE10" i="9"/>
  <c r="BU19" i="9"/>
  <c r="BZ19" i="9"/>
  <c r="CC19" i="9"/>
  <c r="DF35" i="12"/>
  <c r="BU14" i="12"/>
  <c r="BO14" i="12"/>
  <c r="DQ4" i="13"/>
  <c r="DL4" i="13"/>
  <c r="DV4" i="13"/>
  <c r="CB23" i="13"/>
  <c r="BU23" i="13"/>
  <c r="ED35" i="11"/>
  <c r="GI4" i="11"/>
  <c r="FY4" i="11"/>
  <c r="GJ4" i="11"/>
  <c r="AM30" i="7"/>
  <c r="CB33" i="7"/>
  <c r="BU20" i="8"/>
  <c r="AO22" i="8"/>
  <c r="CD23" i="8"/>
  <c r="BS12" i="9"/>
  <c r="BT19" i="9"/>
  <c r="BQ20" i="12"/>
  <c r="BO20" i="12"/>
  <c r="DQ16" i="13"/>
  <c r="DM16" i="13"/>
  <c r="AM24" i="7"/>
  <c r="CD9" i="8"/>
  <c r="CA9" i="8"/>
  <c r="CB15" i="8"/>
  <c r="BU12" i="9"/>
  <c r="CD23" i="9"/>
  <c r="AL16" i="12"/>
  <c r="AB16" i="12"/>
  <c r="AI33" i="12"/>
  <c r="AK33" i="12"/>
  <c r="DJ5" i="13"/>
  <c r="DV5" i="13"/>
  <c r="DN5" i="13"/>
  <c r="GH35" i="13"/>
  <c r="DU16" i="13"/>
  <c r="AS18" i="13"/>
  <c r="AI18" i="13"/>
  <c r="DX24" i="13"/>
  <c r="DN24" i="13"/>
  <c r="BY9" i="10"/>
  <c r="BU9" i="10"/>
  <c r="AN13" i="10"/>
  <c r="AS13" i="10"/>
  <c r="AI13" i="10"/>
  <c r="CD13" i="7"/>
  <c r="CS35" i="8"/>
  <c r="AB18" i="8"/>
  <c r="AB22" i="8"/>
  <c r="CD27" i="8"/>
  <c r="AK29" i="8"/>
  <c r="CB32" i="8"/>
  <c r="AM22" i="9"/>
  <c r="AD25" i="9"/>
  <c r="BR7" i="12"/>
  <c r="DH4" i="13"/>
  <c r="AZ9" i="13"/>
  <c r="AK9" i="13"/>
  <c r="DL17" i="13"/>
  <c r="DH17" i="13"/>
  <c r="AS31" i="7"/>
  <c r="CA14" i="8"/>
  <c r="AR21" i="8"/>
  <c r="AC22" i="8"/>
  <c r="BQ23" i="8"/>
  <c r="CB25" i="8"/>
  <c r="AM27" i="8"/>
  <c r="BR19" i="9"/>
  <c r="AF25" i="9"/>
  <c r="BR25" i="9"/>
  <c r="CE27" i="9"/>
  <c r="AE5" i="12"/>
  <c r="BS14" i="12"/>
  <c r="BS18" i="12"/>
  <c r="BZ26" i="12"/>
  <c r="BO26" i="12"/>
  <c r="BX26" i="12"/>
  <c r="AP5" i="13"/>
  <c r="AZ5" i="13"/>
  <c r="AN5" i="13"/>
  <c r="CB7" i="13"/>
  <c r="BU7" i="13"/>
  <c r="DH16" i="13"/>
  <c r="AJ21" i="13"/>
  <c r="AS21" i="13"/>
  <c r="AI21" i="13"/>
  <c r="BW24" i="13"/>
  <c r="CH24" i="13"/>
  <c r="CD24" i="13"/>
  <c r="DW33" i="13"/>
  <c r="AK33" i="13"/>
  <c r="CI5" i="10"/>
  <c r="BU5" i="10"/>
  <c r="CA32" i="9"/>
  <c r="AO7" i="12"/>
  <c r="AB7" i="12"/>
  <c r="AO10" i="12"/>
  <c r="AB10" i="12"/>
  <c r="CI28" i="13"/>
  <c r="BU28" i="13"/>
  <c r="DN4" i="13"/>
  <c r="DT4" i="13"/>
  <c r="EY35" i="13"/>
  <c r="DU6" i="13"/>
  <c r="CL9" i="13"/>
  <c r="CF9" i="13"/>
  <c r="BW9" i="13"/>
  <c r="DX13" i="13"/>
  <c r="AL22" i="13"/>
  <c r="AS5" i="11"/>
  <c r="AB5" i="11"/>
  <c r="BS14" i="11"/>
  <c r="BZ14" i="11"/>
  <c r="BW14" i="11"/>
  <c r="BQ22" i="9"/>
  <c r="CD33" i="9"/>
  <c r="AM5" i="12"/>
  <c r="CD11" i="12"/>
  <c r="AS12" i="12"/>
  <c r="AS28" i="12"/>
  <c r="BR28" i="12"/>
  <c r="CB6" i="13"/>
  <c r="CH29" i="13"/>
  <c r="CD29" i="13"/>
  <c r="GI13" i="11"/>
  <c r="GC13" i="11"/>
  <c r="FZ15" i="11"/>
  <c r="GH15" i="11"/>
  <c r="GG15" i="11"/>
  <c r="GE15" i="11"/>
  <c r="FY15" i="11"/>
  <c r="FW15" i="11"/>
  <c r="FV15" i="11"/>
  <c r="FT18" i="11"/>
  <c r="GC18" i="11"/>
  <c r="DA35" i="10"/>
  <c r="FH35" i="10"/>
  <c r="BY12" i="10"/>
  <c r="BU12" i="10"/>
  <c r="CG12" i="10"/>
  <c r="AN14" i="10"/>
  <c r="AR14" i="10"/>
  <c r="GG6" i="11"/>
  <c r="FY6" i="11"/>
  <c r="FX6" i="11"/>
  <c r="CA12" i="11"/>
  <c r="BW12" i="11"/>
  <c r="AH16" i="11"/>
  <c r="AM19" i="14"/>
  <c r="AO19" i="14"/>
  <c r="AY19" i="14"/>
  <c r="BX27" i="15"/>
  <c r="CB27" i="15"/>
  <c r="AP31" i="15"/>
  <c r="AL31" i="15"/>
  <c r="BS32" i="15"/>
  <c r="CA32" i="15"/>
  <c r="CE8" i="12"/>
  <c r="AB12" i="12"/>
  <c r="CC15" i="12"/>
  <c r="AK21" i="12"/>
  <c r="CE23" i="12"/>
  <c r="BV4" i="13"/>
  <c r="CK7" i="13"/>
  <c r="BW8" i="13"/>
  <c r="CF8" i="13"/>
  <c r="CD9" i="13"/>
  <c r="DU11" i="13"/>
  <c r="AY23" i="13"/>
  <c r="DU23" i="13"/>
  <c r="DW24" i="13"/>
  <c r="AY31" i="13"/>
  <c r="CK21" i="10"/>
  <c r="BV21" i="10"/>
  <c r="BU21" i="10"/>
  <c r="CH26" i="10"/>
  <c r="CN26" i="10"/>
  <c r="GJ6" i="11"/>
  <c r="BR8" i="11"/>
  <c r="BW8" i="11"/>
  <c r="CB19" i="11"/>
  <c r="BW19" i="11"/>
  <c r="FV25" i="11"/>
  <c r="BZ7" i="14"/>
  <c r="CG7" i="14"/>
  <c r="BX7" i="14"/>
  <c r="AN12" i="14"/>
  <c r="AX12" i="14"/>
  <c r="CB31" i="9"/>
  <c r="CD9" i="12"/>
  <c r="CE32" i="12"/>
  <c r="CD4" i="13"/>
  <c r="CB5" i="13"/>
  <c r="FV35" i="13"/>
  <c r="AP11" i="13"/>
  <c r="AP24" i="13"/>
  <c r="AM26" i="13"/>
  <c r="DW27" i="13"/>
  <c r="BT21" i="11"/>
  <c r="BW21" i="11"/>
  <c r="BR21" i="11"/>
  <c r="CG26" i="14"/>
  <c r="BY26" i="14"/>
  <c r="AK8" i="13"/>
  <c r="CL10" i="13"/>
  <c r="CF10" i="13"/>
  <c r="BW10" i="13"/>
  <c r="CK32" i="13"/>
  <c r="BU32" i="13"/>
  <c r="DM35" i="10"/>
  <c r="FX14" i="11"/>
  <c r="FY14" i="11"/>
  <c r="FY20" i="11"/>
  <c r="FT20" i="11"/>
  <c r="CD18" i="9"/>
  <c r="CE29" i="9"/>
  <c r="AE34" i="9"/>
  <c r="BQ7" i="12"/>
  <c r="AH14" i="12"/>
  <c r="BU18" i="12"/>
  <c r="CE21" i="12"/>
  <c r="AO34" i="12"/>
  <c r="CB8" i="13"/>
  <c r="AX10" i="13"/>
  <c r="AK10" i="13"/>
  <c r="DU13" i="13"/>
  <c r="AP16" i="13"/>
  <c r="DW19" i="13"/>
  <c r="BU22" i="13"/>
  <c r="AI26" i="13"/>
  <c r="GG20" i="11"/>
  <c r="BU24" i="11"/>
  <c r="BW24" i="11"/>
  <c r="BS24" i="11"/>
  <c r="AJ24" i="14"/>
  <c r="AU24" i="14"/>
  <c r="AM29" i="10"/>
  <c r="EO35" i="11"/>
  <c r="GJ18" i="11"/>
  <c r="GF20" i="11"/>
  <c r="GG30" i="11"/>
  <c r="AZ5" i="14"/>
  <c r="AT5" i="14"/>
  <c r="CC5" i="15"/>
  <c r="BX5" i="15"/>
  <c r="BR5" i="15"/>
  <c r="BZ5" i="15"/>
  <c r="AG15" i="15"/>
  <c r="AL15" i="15"/>
  <c r="AD15" i="15"/>
  <c r="AC15" i="15"/>
  <c r="AM15" i="15"/>
  <c r="AL21" i="15"/>
  <c r="AC21" i="15"/>
  <c r="AS21" i="15"/>
  <c r="BS22" i="15"/>
  <c r="BX22" i="15"/>
  <c r="CC22" i="15"/>
  <c r="AD22" i="15"/>
  <c r="BY17" i="10"/>
  <c r="FB35" i="11"/>
  <c r="FT11" i="11"/>
  <c r="AE17" i="11"/>
  <c r="FT34" i="11"/>
  <c r="AM5" i="14"/>
  <c r="AL5" i="14"/>
  <c r="BX14" i="14"/>
  <c r="AO21" i="14"/>
  <c r="AW21" i="14"/>
  <c r="AK21" i="14"/>
  <c r="BY32" i="14"/>
  <c r="CG32" i="14"/>
  <c r="CA11" i="10"/>
  <c r="BU22" i="10"/>
  <c r="GG12" i="11"/>
  <c r="FZ16" i="11"/>
  <c r="AF17" i="11"/>
  <c r="BU20" i="11"/>
  <c r="BW27" i="11"/>
  <c r="AQ5" i="15"/>
  <c r="AD5" i="15"/>
  <c r="AM5" i="15"/>
  <c r="BQ16" i="15"/>
  <c r="CB16" i="15"/>
  <c r="AQ20" i="15"/>
  <c r="AM20" i="15"/>
  <c r="AD20" i="15"/>
  <c r="AC20" i="15"/>
  <c r="AI18" i="24"/>
  <c r="AE18" i="24"/>
  <c r="AS18" i="24"/>
  <c r="AM18" i="24"/>
  <c r="DT34" i="13"/>
  <c r="ER35" i="10"/>
  <c r="BU7" i="10"/>
  <c r="AM22" i="10"/>
  <c r="BY24" i="10"/>
  <c r="CL28" i="10"/>
  <c r="EC35" i="11"/>
  <c r="CE8" i="11"/>
  <c r="AB9" i="11"/>
  <c r="BW10" i="11"/>
  <c r="BW25" i="11"/>
  <c r="BY7" i="14"/>
  <c r="CI7" i="14"/>
  <c r="AM13" i="14"/>
  <c r="AW19" i="14"/>
  <c r="CA20" i="14"/>
  <c r="BY20" i="14"/>
  <c r="AP15" i="15"/>
  <c r="AZ32" i="13"/>
  <c r="BW34" i="13"/>
  <c r="EW35" i="10"/>
  <c r="CD17" i="10"/>
  <c r="GF6" i="11"/>
  <c r="BO13" i="11"/>
  <c r="CD14" i="11"/>
  <c r="GI15" i="11"/>
  <c r="FT16" i="11"/>
  <c r="CA21" i="11"/>
  <c r="GC22" i="11"/>
  <c r="BU30" i="11"/>
  <c r="BW30" i="11"/>
  <c r="AS5" i="14"/>
  <c r="CE5" i="14"/>
  <c r="CJ12" i="14"/>
  <c r="CA12" i="14"/>
  <c r="CK12" i="14"/>
  <c r="CA14" i="14"/>
  <c r="CG14" i="14"/>
  <c r="CA15" i="14"/>
  <c r="CG15" i="14"/>
  <c r="CE26" i="24"/>
  <c r="BO26" i="24"/>
  <c r="BZ26" i="24"/>
  <c r="BU26" i="24"/>
  <c r="BX26" i="24"/>
  <c r="BQ26" i="24"/>
  <c r="EP35" i="11"/>
  <c r="GI6" i="11"/>
  <c r="AN7" i="14"/>
  <c r="AU7" i="14"/>
  <c r="BY11" i="14"/>
  <c r="CG11" i="14"/>
  <c r="BY14" i="14"/>
  <c r="CK14" i="14"/>
  <c r="AU18" i="14"/>
  <c r="AO18" i="14"/>
  <c r="AM18" i="14"/>
  <c r="CG21" i="14"/>
  <c r="CA21" i="14"/>
  <c r="CG23" i="14"/>
  <c r="BZ23" i="14"/>
  <c r="AK23" i="14"/>
  <c r="AM25" i="14"/>
  <c r="AO25" i="14"/>
  <c r="AK25" i="14"/>
  <c r="AW26" i="14"/>
  <c r="AS26" i="14"/>
  <c r="AQ7" i="15"/>
  <c r="AN7" i="15"/>
  <c r="BX21" i="15"/>
  <c r="BO21" i="15"/>
  <c r="CD9" i="24"/>
  <c r="BQ9" i="24"/>
  <c r="CB9" i="24"/>
  <c r="AS26" i="24"/>
  <c r="AE26" i="24"/>
  <c r="CD27" i="24"/>
  <c r="BX27" i="24"/>
  <c r="BO27" i="24"/>
  <c r="DJ30" i="13"/>
  <c r="AI32" i="13"/>
  <c r="DK33" i="13"/>
  <c r="EJ35" i="10"/>
  <c r="GI11" i="11"/>
  <c r="BW13" i="11"/>
  <c r="BQ17" i="11"/>
  <c r="BY21" i="14"/>
  <c r="CK21" i="14"/>
  <c r="AY25" i="14"/>
  <c r="AW25" i="14"/>
  <c r="CA5" i="15"/>
  <c r="EJ35" i="14"/>
  <c r="CK11" i="14"/>
  <c r="AV12" i="14"/>
  <c r="BX15" i="14"/>
  <c r="AV18" i="14"/>
  <c r="CH27" i="14"/>
  <c r="CI27" i="14"/>
  <c r="BX28" i="14"/>
  <c r="AM30" i="14"/>
  <c r="DR35" i="15"/>
  <c r="CB7" i="15"/>
  <c r="CD13" i="15"/>
  <c r="BQ33" i="15"/>
  <c r="BR33" i="15"/>
  <c r="BT9" i="24"/>
  <c r="AD19" i="24"/>
  <c r="AI22" i="24"/>
  <c r="AG22" i="24"/>
  <c r="AQ25" i="24"/>
  <c r="AL25" i="24"/>
  <c r="AM26" i="24"/>
  <c r="BO28" i="24"/>
  <c r="BX28" i="24"/>
  <c r="DH35" i="14"/>
  <c r="CK5" i="14"/>
  <c r="AY13" i="14"/>
  <c r="AZ13" i="14"/>
  <c r="CH20" i="14"/>
  <c r="CK20" i="14"/>
  <c r="CL32" i="14"/>
  <c r="CB4" i="15"/>
  <c r="CT35" i="15"/>
  <c r="AF11" i="15"/>
  <c r="AE15" i="15"/>
  <c r="AF15" i="15"/>
  <c r="BX20" i="15"/>
  <c r="AS22" i="15"/>
  <c r="AE22" i="15"/>
  <c r="CE22" i="15"/>
  <c r="BR22" i="15"/>
  <c r="CC34" i="15"/>
  <c r="CE15" i="24"/>
  <c r="CA15" i="24"/>
  <c r="CD21" i="24"/>
  <c r="BT21" i="24"/>
  <c r="BX11" i="14"/>
  <c r="AL23" i="14"/>
  <c r="BY27" i="14"/>
  <c r="BY28" i="14"/>
  <c r="AZ32" i="14"/>
  <c r="AF18" i="15"/>
  <c r="AM19" i="15"/>
  <c r="CB24" i="15"/>
  <c r="CE24" i="15"/>
  <c r="BQ24" i="15"/>
  <c r="AF27" i="15"/>
  <c r="AR27" i="15"/>
  <c r="BS13" i="24"/>
  <c r="BZ13" i="24"/>
  <c r="AG25" i="24"/>
  <c r="AS5" i="15"/>
  <c r="CD6" i="15"/>
  <c r="AE20" i="15"/>
  <c r="CC20" i="15"/>
  <c r="BR13" i="24"/>
  <c r="BQ13" i="24"/>
  <c r="GI34" i="11"/>
  <c r="BX5" i="14"/>
  <c r="EV35" i="14"/>
  <c r="AV7" i="14"/>
  <c r="CK13" i="14"/>
  <c r="AL24" i="14"/>
  <c r="CH29" i="14"/>
  <c r="AV31" i="14"/>
  <c r="BU20" i="15"/>
  <c r="AF22" i="15"/>
  <c r="AE24" i="15"/>
  <c r="AH27" i="15"/>
  <c r="AL34" i="15"/>
  <c r="AQ34" i="15"/>
  <c r="AM34" i="15"/>
  <c r="CE34" i="15"/>
  <c r="BQ34" i="15"/>
  <c r="BU20" i="24"/>
  <c r="CA20" i="24"/>
  <c r="BQ20" i="24"/>
  <c r="CD28" i="11"/>
  <c r="BQ31" i="11"/>
  <c r="DY35" i="14"/>
  <c r="AV10" i="14"/>
  <c r="AL13" i="14"/>
  <c r="CI15" i="14"/>
  <c r="AY18" i="14"/>
  <c r="CE19" i="15"/>
  <c r="CD19" i="15"/>
  <c r="CE23" i="15"/>
  <c r="AO28" i="15"/>
  <c r="AG28" i="15"/>
  <c r="AS34" i="15"/>
  <c r="BU25" i="24"/>
  <c r="BR25" i="24"/>
  <c r="AQ27" i="24"/>
  <c r="AD27" i="24"/>
  <c r="AC27" i="24"/>
  <c r="AM27" i="24"/>
  <c r="AL27" i="24"/>
  <c r="BQ27" i="24"/>
  <c r="CG27" i="14"/>
  <c r="CK33" i="14"/>
  <c r="BY34" i="14"/>
  <c r="AE5" i="15"/>
  <c r="CB5" i="15"/>
  <c r="AP12" i="15"/>
  <c r="AS12" i="15"/>
  <c r="AS19" i="15"/>
  <c r="AR19" i="15"/>
  <c r="AF19" i="15"/>
  <c r="AO22" i="15"/>
  <c r="AO32" i="15"/>
  <c r="AG32" i="15"/>
  <c r="AC32" i="15"/>
  <c r="ED35" i="24"/>
  <c r="AE27" i="24"/>
  <c r="AS27" i="24"/>
  <c r="BU25" i="15"/>
  <c r="BR27" i="15"/>
  <c r="AI30" i="15"/>
  <c r="AF8" i="24"/>
  <c r="CA25" i="24"/>
  <c r="CE27" i="24"/>
  <c r="AO20" i="24"/>
  <c r="AM22" i="15"/>
  <c r="BZ25" i="15"/>
  <c r="BQ32" i="15"/>
  <c r="AR9" i="24"/>
  <c r="AI14" i="24"/>
  <c r="BT17" i="24"/>
  <c r="AE20" i="24"/>
  <c r="CD22" i="24"/>
  <c r="AI26" i="24"/>
  <c r="AD13" i="15"/>
  <c r="AI20" i="15"/>
  <c r="AN22" i="15"/>
  <c r="AE33" i="15"/>
  <c r="AP32" i="24"/>
  <c r="FA35" i="24"/>
  <c r="AR29" i="24"/>
  <c r="AI25" i="15"/>
  <c r="BU30" i="15"/>
  <c r="BR16" i="24"/>
  <c r="AM17" i="24"/>
  <c r="CA17" i="24"/>
  <c r="AE10" i="8"/>
  <c r="AI10" i="8"/>
  <c r="AS28" i="5"/>
  <c r="AE24" i="9"/>
  <c r="AL24" i="9"/>
  <c r="AG24" i="9"/>
  <c r="AB26" i="9"/>
  <c r="AS26" i="9"/>
  <c r="AM26" i="9"/>
  <c r="AE26" i="9"/>
  <c r="AC26" i="9"/>
  <c r="AQ18" i="9"/>
  <c r="AN18" i="9"/>
  <c r="AM18" i="9"/>
  <c r="AG18" i="9"/>
  <c r="AE18" i="9"/>
  <c r="AB18" i="9"/>
  <c r="AR18" i="9"/>
  <c r="AO18" i="9"/>
  <c r="AQ14" i="9"/>
  <c r="AM14" i="9"/>
  <c r="AH17" i="9"/>
  <c r="AF17" i="9"/>
  <c r="AB17" i="9"/>
  <c r="AR17" i="9"/>
  <c r="AO17" i="9"/>
  <c r="AN17" i="9"/>
  <c r="AQ19" i="9"/>
  <c r="AM19" i="9"/>
  <c r="AH19" i="9"/>
  <c r="AE19" i="9"/>
  <c r="AD19" i="9"/>
  <c r="AP19" i="9"/>
  <c r="AN19" i="9"/>
  <c r="AI15" i="9"/>
  <c r="AB15" i="9"/>
  <c r="AQ15" i="9"/>
  <c r="AL15" i="9"/>
  <c r="AE15" i="9"/>
  <c r="AP6" i="9"/>
  <c r="AS6" i="9"/>
  <c r="AI9" i="9"/>
  <c r="AM9" i="9"/>
  <c r="AL9" i="9"/>
  <c r="AB9" i="9"/>
  <c r="AN12" i="9"/>
  <c r="AQ12" i="9"/>
  <c r="AI12" i="9"/>
  <c r="AG12" i="9"/>
  <c r="AE12" i="9"/>
  <c r="AR4" i="9"/>
  <c r="AH4" i="9"/>
  <c r="AH5" i="9"/>
  <c r="AQ5" i="9"/>
  <c r="AM8" i="9"/>
  <c r="AD21" i="9"/>
  <c r="AE22" i="9"/>
  <c r="AS23" i="9"/>
  <c r="AI18" i="9"/>
  <c r="AF21" i="9"/>
  <c r="AI22" i="9"/>
  <c r="AE4" i="9"/>
  <c r="AR9" i="9"/>
  <c r="AI19" i="9"/>
  <c r="AQ22" i="9"/>
  <c r="AP5" i="9"/>
  <c r="AS8" i="9"/>
  <c r="AO24" i="9"/>
  <c r="AS10" i="9"/>
  <c r="AO12" i="9"/>
  <c r="AM15" i="9"/>
  <c r="AO34" i="9"/>
  <c r="BO28" i="11"/>
  <c r="CA28" i="11"/>
  <c r="CD26" i="11"/>
  <c r="BS26" i="11"/>
  <c r="BT34" i="11"/>
  <c r="BO34" i="11"/>
  <c r="CC34" i="11"/>
  <c r="BX34" i="11"/>
  <c r="BU34" i="11"/>
  <c r="BO32" i="11"/>
  <c r="CE32" i="11"/>
  <c r="CD32" i="11"/>
  <c r="CA32" i="11"/>
  <c r="BS32" i="11"/>
  <c r="CD7" i="11"/>
  <c r="CC7" i="11"/>
  <c r="BZ16" i="11"/>
  <c r="BX16" i="11"/>
  <c r="BS33" i="11"/>
  <c r="BX33" i="11"/>
  <c r="BT22" i="11"/>
  <c r="BQ22" i="11"/>
  <c r="BO22" i="11"/>
  <c r="CD22" i="11"/>
  <c r="CB22" i="11"/>
  <c r="CA22" i="11"/>
  <c r="BU29" i="11"/>
  <c r="CB29" i="11"/>
  <c r="BT29" i="11"/>
  <c r="BO14" i="11"/>
  <c r="CC14" i="11"/>
  <c r="BZ17" i="11"/>
  <c r="CB21" i="11"/>
  <c r="BR28" i="11"/>
  <c r="CE28" i="11"/>
  <c r="CB31" i="11"/>
  <c r="BR22" i="11"/>
  <c r="BS28" i="11"/>
  <c r="BR12" i="11"/>
  <c r="BQ14" i="11"/>
  <c r="CE21" i="11"/>
  <c r="BS12" i="11"/>
  <c r="CB13" i="11"/>
  <c r="BR14" i="11"/>
  <c r="CC24" i="11"/>
  <c r="BX28" i="11"/>
  <c r="CD10" i="11"/>
  <c r="BU11" i="11"/>
  <c r="BQ21" i="11"/>
  <c r="CB28" i="11"/>
  <c r="CD5" i="11"/>
  <c r="BZ28" i="11"/>
  <c r="CE12" i="11"/>
  <c r="CA14" i="11"/>
  <c r="BQ24" i="11"/>
  <c r="BZ25" i="11"/>
  <c r="AI4" i="11"/>
  <c r="AP4" i="11"/>
  <c r="AH4" i="11"/>
  <c r="AG4" i="11"/>
  <c r="AQ4" i="11"/>
  <c r="AG25" i="11"/>
  <c r="AG27" i="11"/>
  <c r="AE27" i="11"/>
  <c r="AH29" i="11"/>
  <c r="AI29" i="11"/>
  <c r="AE29" i="11"/>
  <c r="AG10" i="11"/>
  <c r="AG18" i="11"/>
  <c r="AD18" i="11"/>
  <c r="AC18" i="11"/>
  <c r="AI19" i="11"/>
  <c r="AH19" i="11"/>
  <c r="AG8" i="11"/>
  <c r="AE8" i="11"/>
  <c r="AE10" i="11"/>
  <c r="AC7" i="11"/>
  <c r="AF13" i="11"/>
  <c r="AD32" i="11"/>
  <c r="AR4" i="11"/>
  <c r="AP34" i="11"/>
  <c r="AC17" i="11"/>
  <c r="AE34" i="11"/>
  <c r="AE14" i="11"/>
  <c r="AD28" i="11"/>
  <c r="AF28" i="11"/>
  <c r="AM34" i="11"/>
  <c r="BZ4" i="10"/>
  <c r="CJ4" i="10"/>
  <c r="CB4" i="10"/>
  <c r="CL6" i="10"/>
  <c r="CK6" i="10"/>
  <c r="CI6" i="10"/>
  <c r="CH6" i="10"/>
  <c r="CE6" i="10"/>
  <c r="BZ6" i="10"/>
  <c r="BX6" i="10"/>
  <c r="CA13" i="10"/>
  <c r="CL13" i="10"/>
  <c r="CE13" i="10"/>
  <c r="CH15" i="10"/>
  <c r="CG15" i="10"/>
  <c r="BZ15" i="10"/>
  <c r="BY15" i="10"/>
  <c r="CK15" i="10"/>
  <c r="CE25" i="10"/>
  <c r="CI25" i="10"/>
  <c r="CA25" i="10"/>
  <c r="BX25" i="10"/>
  <c r="CE29" i="10"/>
  <c r="BX29" i="10"/>
  <c r="CE18" i="10"/>
  <c r="CA18" i="10"/>
  <c r="CE33" i="10"/>
  <c r="BX33" i="10"/>
  <c r="CE10" i="10"/>
  <c r="BZ10" i="10"/>
  <c r="CL15" i="10"/>
  <c r="CL25" i="10"/>
  <c r="CL17" i="10"/>
  <c r="CG24" i="10"/>
  <c r="CL29" i="10"/>
  <c r="CK24" i="10"/>
  <c r="BZ34" i="10"/>
  <c r="BY21" i="10"/>
  <c r="CL24" i="10"/>
  <c r="CH13" i="10"/>
  <c r="BV17" i="10"/>
  <c r="AT23" i="10"/>
  <c r="BV24" i="10"/>
  <c r="BX30" i="10"/>
  <c r="BY6" i="10"/>
  <c r="AT16" i="10"/>
  <c r="CL19" i="10"/>
  <c r="CL33" i="10"/>
  <c r="CI4" i="10"/>
  <c r="CG21" i="10"/>
  <c r="CI21" i="10"/>
  <c r="CL21" i="10"/>
  <c r="AT25" i="10"/>
  <c r="AY12" i="10"/>
  <c r="AS12" i="10"/>
  <c r="AK17" i="10"/>
  <c r="AJ17" i="10"/>
  <c r="AZ17" i="10"/>
  <c r="AS17" i="10"/>
  <c r="AY7" i="10"/>
  <c r="AV7" i="10"/>
  <c r="AU7" i="10"/>
  <c r="AM7" i="10"/>
  <c r="AL7" i="10"/>
  <c r="AW30" i="10"/>
  <c r="AO30" i="10"/>
  <c r="AN4" i="10"/>
  <c r="AP4" i="10"/>
  <c r="AK4" i="10"/>
  <c r="AX4" i="10"/>
  <c r="AY20" i="10"/>
  <c r="AX20" i="10"/>
  <c r="AJ20" i="10"/>
  <c r="AK13" i="10"/>
  <c r="AU23" i="10"/>
  <c r="AW26" i="10"/>
  <c r="AW27" i="10"/>
  <c r="AY28" i="10"/>
  <c r="AT14" i="10"/>
  <c r="AZ26" i="10"/>
  <c r="AL5" i="10"/>
  <c r="AT13" i="10"/>
  <c r="AW4" i="10"/>
  <c r="AX13" i="10"/>
  <c r="AY17" i="10"/>
  <c r="AJ19" i="10"/>
  <c r="AJ26" i="10"/>
  <c r="AM33" i="10"/>
  <c r="AO19" i="10"/>
  <c r="AT22" i="10"/>
  <c r="AX25" i="10"/>
  <c r="AJ13" i="10"/>
  <c r="AN21" i="10"/>
  <c r="BZ4" i="13"/>
  <c r="CE4" i="13"/>
  <c r="CH4" i="13"/>
  <c r="CB4" i="13"/>
  <c r="CJ4" i="13"/>
  <c r="BW4" i="13"/>
  <c r="CH18" i="13"/>
  <c r="CL18" i="13"/>
  <c r="BZ12" i="13"/>
  <c r="CE12" i="13"/>
  <c r="BX12" i="13"/>
  <c r="BV12" i="13"/>
  <c r="CG12" i="13"/>
  <c r="CK26" i="13"/>
  <c r="BW26" i="13"/>
  <c r="CH26" i="13"/>
  <c r="CB26" i="13"/>
  <c r="BY26" i="13"/>
  <c r="BX26" i="13"/>
  <c r="CK16" i="13"/>
  <c r="CB16" i="13"/>
  <c r="BZ16" i="13"/>
  <c r="BX16" i="13"/>
  <c r="CL16" i="13"/>
  <c r="CA15" i="13"/>
  <c r="BW15" i="13"/>
  <c r="BV15" i="13"/>
  <c r="CI15" i="13"/>
  <c r="CH15" i="13"/>
  <c r="CI27" i="13"/>
  <c r="CA27" i="13"/>
  <c r="BV27" i="13"/>
  <c r="CK12" i="13"/>
  <c r="BY16" i="13"/>
  <c r="BX29" i="13"/>
  <c r="CE34" i="13"/>
  <c r="CF14" i="13"/>
  <c r="CB10" i="13"/>
  <c r="BV17" i="13"/>
  <c r="BZ29" i="13"/>
  <c r="BY32" i="13"/>
  <c r="BY9" i="13"/>
  <c r="CK18" i="13"/>
  <c r="CK34" i="13"/>
  <c r="CF23" i="13"/>
  <c r="CI14" i="13"/>
  <c r="AS4" i="13"/>
  <c r="AJ4" i="13"/>
  <c r="AO14" i="13"/>
  <c r="AK14" i="13"/>
  <c r="AJ14" i="13"/>
  <c r="AW14" i="13"/>
  <c r="AV14" i="13"/>
  <c r="AY28" i="13"/>
  <c r="AV28" i="13"/>
  <c r="AP28" i="13"/>
  <c r="AK28" i="13"/>
  <c r="AX17" i="13"/>
  <c r="AK17" i="13"/>
  <c r="AJ17" i="13"/>
  <c r="AP15" i="13"/>
  <c r="AN15" i="13"/>
  <c r="AL15" i="13"/>
  <c r="AX15" i="13"/>
  <c r="AW15" i="13"/>
  <c r="AV15" i="13"/>
  <c r="AS15" i="13"/>
  <c r="AO15" i="13"/>
  <c r="AZ7" i="13"/>
  <c r="AY7" i="13"/>
  <c r="AJ7" i="13"/>
  <c r="AT19" i="13"/>
  <c r="AV19" i="13"/>
  <c r="AL19" i="13"/>
  <c r="AJ8" i="13"/>
  <c r="AZ8" i="13"/>
  <c r="AX27" i="13"/>
  <c r="AS27" i="13"/>
  <c r="AL34" i="13"/>
  <c r="AT34" i="13"/>
  <c r="AT4" i="13"/>
  <c r="AJ32" i="13"/>
  <c r="AP4" i="13"/>
  <c r="AV4" i="13"/>
  <c r="AX5" i="13"/>
  <c r="AJ6" i="13"/>
  <c r="AX4" i="13"/>
  <c r="AY5" i="13"/>
  <c r="AJ9" i="13"/>
  <c r="AZ17" i="13"/>
  <c r="AP30" i="13"/>
  <c r="AY21" i="13"/>
  <c r="AK4" i="13"/>
  <c r="AY13" i="13"/>
  <c r="AW34" i="13"/>
  <c r="AJ5" i="13"/>
  <c r="AW7" i="13"/>
  <c r="AZ24" i="13"/>
  <c r="AV32" i="13"/>
  <c r="AL18" i="12"/>
  <c r="AH18" i="12"/>
  <c r="AD18" i="12"/>
  <c r="AO30" i="12"/>
  <c r="AG30" i="12"/>
  <c r="AL11" i="12"/>
  <c r="AE11" i="12"/>
  <c r="AC27" i="12"/>
  <c r="AS27" i="12"/>
  <c r="AM27" i="12"/>
  <c r="AE27" i="12"/>
  <c r="AG7" i="12"/>
  <c r="AD8" i="12"/>
  <c r="AC13" i="12"/>
  <c r="AF16" i="12"/>
  <c r="AH19" i="12"/>
  <c r="AO21" i="12"/>
  <c r="AF31" i="12"/>
  <c r="AQ33" i="12"/>
  <c r="AF13" i="12"/>
  <c r="AL26" i="12"/>
  <c r="AP16" i="12"/>
  <c r="AD20" i="12"/>
  <c r="AL13" i="12"/>
  <c r="AF20" i="12"/>
  <c r="AP6" i="12"/>
  <c r="AP13" i="12"/>
  <c r="AS11" i="12"/>
  <c r="AE22" i="12"/>
  <c r="AP26" i="8"/>
  <c r="AG26" i="8"/>
  <c r="AN6" i="8"/>
  <c r="AO6" i="8"/>
  <c r="AL6" i="8"/>
  <c r="AC6" i="8"/>
  <c r="AI7" i="8"/>
  <c r="AF7" i="8"/>
  <c r="AE7" i="8"/>
  <c r="AQ7" i="8"/>
  <c r="AP7" i="8"/>
  <c r="AN7" i="8"/>
  <c r="AL7" i="8"/>
  <c r="AH7" i="8"/>
  <c r="AP5" i="8"/>
  <c r="AD5" i="8"/>
  <c r="AC5" i="8"/>
  <c r="AS5" i="8"/>
  <c r="AM5" i="8"/>
  <c r="AL5" i="8"/>
  <c r="AS32" i="8"/>
  <c r="AC32" i="8"/>
  <c r="AI19" i="8"/>
  <c r="AR19" i="8"/>
  <c r="AQ19" i="8"/>
  <c r="AG19" i="8"/>
  <c r="AR20" i="8"/>
  <c r="AH20" i="8"/>
  <c r="AG20" i="8"/>
  <c r="AP20" i="8"/>
  <c r="AO20" i="8"/>
  <c r="AD24" i="8"/>
  <c r="AL24" i="8"/>
  <c r="AS24" i="8"/>
  <c r="AF4" i="8"/>
  <c r="AH10" i="8"/>
  <c r="AF12" i="8"/>
  <c r="AD15" i="8"/>
  <c r="AF27" i="8"/>
  <c r="AN31" i="8"/>
  <c r="AM10" i="8"/>
  <c r="AN12" i="8"/>
  <c r="AF18" i="8"/>
  <c r="AR25" i="8"/>
  <c r="AN27" i="8"/>
  <c r="AD28" i="8"/>
  <c r="AR7" i="8"/>
  <c r="AP10" i="8"/>
  <c r="AP12" i="8"/>
  <c r="AF24" i="8"/>
  <c r="AS6" i="8"/>
  <c r="AQ10" i="8"/>
  <c r="AQ12" i="8"/>
  <c r="AS28" i="8"/>
  <c r="AR31" i="8"/>
  <c r="AD10" i="8"/>
  <c r="AD12" i="8"/>
  <c r="AN23" i="7"/>
  <c r="AQ23" i="7"/>
  <c r="AL23" i="7"/>
  <c r="AG23" i="7"/>
  <c r="AR16" i="7"/>
  <c r="AM16" i="7"/>
  <c r="AH16" i="7"/>
  <c r="AN18" i="7"/>
  <c r="AH18" i="7"/>
  <c r="AO27" i="7"/>
  <c r="AS27" i="7"/>
  <c r="AR7" i="7"/>
  <c r="AG33" i="7"/>
  <c r="AO33" i="7"/>
  <c r="AS8" i="7"/>
  <c r="AS30" i="7"/>
  <c r="AS23" i="7"/>
  <c r="AR33" i="7"/>
  <c r="AR3" i="7"/>
  <c r="BZ7" i="6"/>
  <c r="BX7" i="6"/>
  <c r="CC28" i="6"/>
  <c r="BU28" i="6"/>
  <c r="CE6" i="6"/>
  <c r="CB6" i="6"/>
  <c r="CA6" i="6"/>
  <c r="BQ6" i="6"/>
  <c r="BO21" i="6"/>
  <c r="AD21" i="6"/>
  <c r="CE21" i="6"/>
  <c r="CC21" i="6"/>
  <c r="BR22" i="6"/>
  <c r="CA22" i="6"/>
  <c r="CC27" i="6"/>
  <c r="CD27" i="6"/>
  <c r="BX27" i="6"/>
  <c r="BT24" i="6"/>
  <c r="BZ24" i="6"/>
  <c r="BS11" i="6"/>
  <c r="BQ29" i="6"/>
  <c r="CE32" i="6"/>
  <c r="AM17" i="6"/>
  <c r="CB14" i="6"/>
  <c r="CE7" i="6"/>
  <c r="CE11" i="6"/>
  <c r="CD24" i="6"/>
  <c r="AM27" i="6"/>
  <c r="CD11" i="6"/>
  <c r="BO20" i="6"/>
  <c r="AM10" i="6"/>
  <c r="CA27" i="6"/>
  <c r="AH26" i="6"/>
  <c r="AP26" i="6"/>
  <c r="AD26" i="6"/>
  <c r="AM13" i="6"/>
  <c r="AR13" i="6"/>
  <c r="AI13" i="6"/>
  <c r="AP11" i="6"/>
  <c r="AH11" i="6"/>
  <c r="AO29" i="6"/>
  <c r="AG29" i="6"/>
  <c r="AH7" i="6"/>
  <c r="AM7" i="6"/>
  <c r="AL7" i="6"/>
  <c r="AI7" i="6"/>
  <c r="AD7" i="6"/>
  <c r="AQ7" i="6"/>
  <c r="AP7" i="6"/>
  <c r="AI9" i="6"/>
  <c r="AR9" i="6"/>
  <c r="AQ9" i="6"/>
  <c r="AH9" i="6"/>
  <c r="AQ16" i="6"/>
  <c r="AD16" i="6"/>
  <c r="AL20" i="6"/>
  <c r="AG20" i="6"/>
  <c r="AE20" i="6"/>
  <c r="AI23" i="6"/>
  <c r="AQ23" i="6"/>
  <c r="AO23" i="6"/>
  <c r="AM23" i="6"/>
  <c r="AL23" i="6"/>
  <c r="AG23" i="6"/>
  <c r="AF23" i="6"/>
  <c r="AR19" i="6"/>
  <c r="AF19" i="6"/>
  <c r="AG15" i="6"/>
  <c r="AG25" i="6"/>
  <c r="AR29" i="6"/>
  <c r="AR7" i="6"/>
  <c r="AS11" i="6"/>
  <c r="AE5" i="6"/>
  <c r="AS6" i="6"/>
  <c r="AL15" i="6"/>
  <c r="AP17" i="6"/>
  <c r="AS24" i="6"/>
  <c r="AC27" i="6"/>
  <c r="AN15" i="6"/>
  <c r="AO15" i="6"/>
  <c r="AF8" i="6"/>
  <c r="AC15" i="6"/>
  <c r="AR24" i="6"/>
  <c r="AS25" i="6"/>
  <c r="AP30" i="6"/>
  <c r="AR23" i="6"/>
  <c r="DQ35" i="5"/>
  <c r="CS35" i="5"/>
  <c r="BQ9" i="5"/>
  <c r="CE10" i="5"/>
  <c r="BR18" i="5"/>
  <c r="BO20" i="5"/>
  <c r="AM25" i="5"/>
  <c r="BR27" i="5"/>
  <c r="BZ34" i="5"/>
  <c r="BR12" i="5"/>
  <c r="CE14" i="5"/>
  <c r="BQ15" i="5"/>
  <c r="CA10" i="5"/>
  <c r="CD27" i="5"/>
  <c r="BO10" i="5"/>
  <c r="BQ20" i="5"/>
  <c r="BZ9" i="5"/>
  <c r="BZ18" i="5"/>
  <c r="BQ27" i="5"/>
  <c r="CA9" i="5"/>
  <c r="BQ10" i="5"/>
  <c r="CC12" i="5"/>
  <c r="BO14" i="5"/>
  <c r="BZ15" i="5"/>
  <c r="CD18" i="5"/>
  <c r="CA18" i="5"/>
  <c r="CE25" i="5"/>
  <c r="BX27" i="5"/>
  <c r="CB7" i="5"/>
  <c r="BO9" i="5"/>
  <c r="BU11" i="5"/>
  <c r="CA20" i="5"/>
  <c r="CB20" i="5"/>
  <c r="CA23" i="5"/>
  <c r="AI17" i="5"/>
  <c r="AL17" i="5"/>
  <c r="AH17" i="5"/>
  <c r="AG17" i="5"/>
  <c r="AQ17" i="5"/>
  <c r="AP17" i="5"/>
  <c r="AH23" i="5"/>
  <c r="AP23" i="5"/>
  <c r="AE23" i="5"/>
  <c r="AD23" i="5"/>
  <c r="AS23" i="5"/>
  <c r="AM9" i="5"/>
  <c r="AL9" i="5"/>
  <c r="AL13" i="5"/>
  <c r="AH13" i="5"/>
  <c r="AG13" i="5"/>
  <c r="AP13" i="5"/>
  <c r="AH14" i="5"/>
  <c r="AQ14" i="5"/>
  <c r="AM14" i="5"/>
  <c r="AL14" i="5"/>
  <c r="AI14" i="5"/>
  <c r="AO34" i="5"/>
  <c r="AG34" i="5"/>
  <c r="AI21" i="5"/>
  <c r="AH21" i="5"/>
  <c r="AG21" i="5"/>
  <c r="AQ21" i="5"/>
  <c r="AP21" i="5"/>
  <c r="AL21" i="5"/>
  <c r="AE14" i="5"/>
  <c r="AN19" i="5"/>
  <c r="AI28" i="5"/>
  <c r="AG29" i="5"/>
  <c r="AP19" i="5"/>
  <c r="AI27" i="5"/>
  <c r="AR17" i="5"/>
  <c r="AR23" i="5"/>
  <c r="AS19" i="5"/>
  <c r="AO8" i="5"/>
  <c r="AE11" i="5"/>
  <c r="AR21" i="5"/>
  <c r="AQ8" i="5"/>
  <c r="AS9" i="5"/>
  <c r="AF11" i="5"/>
  <c r="AD19" i="5"/>
  <c r="AE19" i="5"/>
  <c r="AQ11" i="5"/>
  <c r="AE30" i="5"/>
  <c r="BC35" i="24"/>
  <c r="BX4" i="24"/>
  <c r="CE4" i="24"/>
  <c r="BO4" i="24"/>
  <c r="CD4" i="24"/>
  <c r="BZ4" i="24"/>
  <c r="CC4" i="24"/>
  <c r="BU4" i="24"/>
  <c r="CB4" i="24"/>
  <c r="BT4" i="24"/>
  <c r="BR4" i="24"/>
  <c r="CA4" i="24"/>
  <c r="BS4" i="24"/>
  <c r="BQ4" i="24"/>
  <c r="CO35" i="24"/>
  <c r="AH8" i="24"/>
  <c r="AM8" i="24"/>
  <c r="AI8" i="24"/>
  <c r="AG8" i="24"/>
  <c r="AQ8" i="24"/>
  <c r="AD8" i="24"/>
  <c r="AN8" i="24"/>
  <c r="AC8" i="24"/>
  <c r="AL8" i="24"/>
  <c r="AL12" i="24"/>
  <c r="AD12" i="24"/>
  <c r="AQ12" i="24"/>
  <c r="AI12" i="24"/>
  <c r="AR12" i="24"/>
  <c r="AG12" i="24"/>
  <c r="AP12" i="24"/>
  <c r="AF12" i="24"/>
  <c r="AO12" i="24"/>
  <c r="AE12" i="24"/>
  <c r="AN12" i="24"/>
  <c r="AC12" i="24"/>
  <c r="AM12" i="24"/>
  <c r="AS12" i="24"/>
  <c r="AH12" i="24"/>
  <c r="Q35" i="24"/>
  <c r="C4" i="24" s="1"/>
  <c r="AL4" i="24"/>
  <c r="AD4" i="24"/>
  <c r="AS4" i="24"/>
  <c r="AC4" i="24"/>
  <c r="AR4" i="24"/>
  <c r="AF4" i="24"/>
  <c r="AQ4" i="24"/>
  <c r="AI4" i="24"/>
  <c r="AP4" i="24"/>
  <c r="AH4" i="24"/>
  <c r="AO4" i="24"/>
  <c r="AG4" i="24"/>
  <c r="AN4" i="24"/>
  <c r="AM4" i="24"/>
  <c r="AE4" i="24"/>
  <c r="DA35" i="24"/>
  <c r="CE11" i="24"/>
  <c r="BU11" i="24"/>
  <c r="CC11" i="24"/>
  <c r="BT11" i="24"/>
  <c r="BX11" i="24"/>
  <c r="CB11" i="24"/>
  <c r="BS11" i="24"/>
  <c r="BZ11" i="24"/>
  <c r="BO11" i="24"/>
  <c r="EW35" i="24"/>
  <c r="FB4" i="24"/>
  <c r="FB35" i="24" s="1"/>
  <c r="CC7" i="24"/>
  <c r="BU7" i="24"/>
  <c r="BZ7" i="24"/>
  <c r="CE7" i="24"/>
  <c r="BT7" i="24"/>
  <c r="CD7" i="24"/>
  <c r="BS7" i="24"/>
  <c r="CB7" i="24"/>
  <c r="BQ7" i="24"/>
  <c r="CA7" i="24"/>
  <c r="BO7" i="24"/>
  <c r="BX7" i="24"/>
  <c r="AG9" i="24"/>
  <c r="AL9" i="24"/>
  <c r="AD9" i="24"/>
  <c r="AQ9" i="24"/>
  <c r="AF9" i="24"/>
  <c r="AP9" i="24"/>
  <c r="AE9" i="24"/>
  <c r="AI9" i="24"/>
  <c r="AN9" i="24"/>
  <c r="AC9" i="24"/>
  <c r="AM9" i="24"/>
  <c r="AH9" i="24"/>
  <c r="AS9" i="24"/>
  <c r="AL13" i="24"/>
  <c r="AD13" i="24"/>
  <c r="AC13" i="24"/>
  <c r="AQ13" i="24"/>
  <c r="AI13" i="24"/>
  <c r="AH13" i="24"/>
  <c r="AN13" i="24"/>
  <c r="AE13" i="24"/>
  <c r="AM13" i="24"/>
  <c r="AG13" i="24"/>
  <c r="AF13" i="24"/>
  <c r="AR13" i="24"/>
  <c r="AO13" i="24"/>
  <c r="BQ5" i="24"/>
  <c r="BX5" i="24"/>
  <c r="CE5" i="24"/>
  <c r="BO5" i="24"/>
  <c r="CA5" i="24"/>
  <c r="CC5" i="24"/>
  <c r="BU5" i="24"/>
  <c r="BS5" i="24"/>
  <c r="CB5" i="24"/>
  <c r="BT5" i="24"/>
  <c r="BZ5" i="24"/>
  <c r="BZ14" i="24"/>
  <c r="CA14" i="24"/>
  <c r="BQ14" i="24"/>
  <c r="BU14" i="24"/>
  <c r="BX14" i="24"/>
  <c r="CB14" i="24"/>
  <c r="BT14" i="24"/>
  <c r="BS14" i="24"/>
  <c r="CE14" i="24"/>
  <c r="BR14" i="24"/>
  <c r="CC14" i="24"/>
  <c r="AD14" i="24"/>
  <c r="BO14" i="24"/>
  <c r="CD5" i="24"/>
  <c r="AQ7" i="24"/>
  <c r="AN7" i="24"/>
  <c r="AM7" i="24"/>
  <c r="AD7" i="24"/>
  <c r="AL7" i="24"/>
  <c r="AC7" i="24"/>
  <c r="AP7" i="24"/>
  <c r="AS7" i="24"/>
  <c r="AI7" i="24"/>
  <c r="AR7" i="24"/>
  <c r="AH7" i="24"/>
  <c r="AG7" i="24"/>
  <c r="AO7" i="24"/>
  <c r="AE7" i="24"/>
  <c r="BT8" i="24"/>
  <c r="CA8" i="24"/>
  <c r="BR8" i="24"/>
  <c r="CD8" i="24"/>
  <c r="BZ8" i="24"/>
  <c r="BO8" i="24"/>
  <c r="BU8" i="24"/>
  <c r="BX8" i="24"/>
  <c r="CE8" i="24"/>
  <c r="CC8" i="24"/>
  <c r="BS8" i="24"/>
  <c r="BZ10" i="24"/>
  <c r="BO10" i="24"/>
  <c r="CA10" i="24"/>
  <c r="BQ10" i="24"/>
  <c r="CC10" i="24"/>
  <c r="BX10" i="24"/>
  <c r="CD10" i="24"/>
  <c r="BU10" i="24"/>
  <c r="BT10" i="24"/>
  <c r="CB10" i="24"/>
  <c r="BS10" i="24"/>
  <c r="AM11" i="24"/>
  <c r="AN11" i="24"/>
  <c r="AC11" i="24"/>
  <c r="AL11" i="24"/>
  <c r="AP11" i="24"/>
  <c r="AI11" i="24"/>
  <c r="AH11" i="24"/>
  <c r="AQ11" i="24"/>
  <c r="AG11" i="24"/>
  <c r="AD11" i="24"/>
  <c r="AF11" i="24"/>
  <c r="BX12" i="24"/>
  <c r="CC12" i="24"/>
  <c r="BU12" i="24"/>
  <c r="CE12" i="24"/>
  <c r="BT12" i="24"/>
  <c r="CD12" i="24"/>
  <c r="BS12" i="24"/>
  <c r="CB12" i="24"/>
  <c r="BR12" i="24"/>
  <c r="BZ12" i="24"/>
  <c r="CA12" i="24"/>
  <c r="BQ12" i="24"/>
  <c r="BO12" i="24"/>
  <c r="AM5" i="24"/>
  <c r="AE5" i="24"/>
  <c r="AL5" i="24"/>
  <c r="AD5" i="24"/>
  <c r="AS5" i="24"/>
  <c r="AC5" i="24"/>
  <c r="AO5" i="24"/>
  <c r="AQ5" i="24"/>
  <c r="AI5" i="24"/>
  <c r="AP5" i="24"/>
  <c r="AH5" i="24"/>
  <c r="AG5" i="24"/>
  <c r="AN5" i="24"/>
  <c r="BS6" i="24"/>
  <c r="BU6" i="24"/>
  <c r="CC6" i="24"/>
  <c r="BT6" i="24"/>
  <c r="BZ6" i="24"/>
  <c r="BX6" i="24"/>
  <c r="BO6" i="24"/>
  <c r="DY35" i="24"/>
  <c r="AR5" i="24"/>
  <c r="CD6" i="24"/>
  <c r="AM33" i="24"/>
  <c r="AE33" i="24"/>
  <c r="AL33" i="24"/>
  <c r="AD33" i="24"/>
  <c r="AS33" i="24"/>
  <c r="AC33" i="24"/>
  <c r="AR33" i="24"/>
  <c r="AQ33" i="24"/>
  <c r="AI33" i="24"/>
  <c r="AH33" i="24"/>
  <c r="AO33" i="24"/>
  <c r="AN33" i="24"/>
  <c r="AG33" i="24"/>
  <c r="AF33" i="24"/>
  <c r="AF5" i="24"/>
  <c r="BR5" i="24"/>
  <c r="DE35" i="24"/>
  <c r="AH6" i="24"/>
  <c r="AQ6" i="24"/>
  <c r="BO9" i="24"/>
  <c r="AF10" i="24"/>
  <c r="AS10" i="24"/>
  <c r="AO11" i="24"/>
  <c r="BQ11" i="24"/>
  <c r="CD11" i="24"/>
  <c r="CA13" i="24"/>
  <c r="AR14" i="24"/>
  <c r="AP14" i="24"/>
  <c r="AN14" i="24"/>
  <c r="CC15" i="24"/>
  <c r="BU15" i="24"/>
  <c r="BQ15" i="24"/>
  <c r="CD15" i="24"/>
  <c r="BT15" i="24"/>
  <c r="CB15" i="24"/>
  <c r="BS15" i="24"/>
  <c r="BZ15" i="24"/>
  <c r="BO15" i="24"/>
  <c r="CE16" i="24"/>
  <c r="CA16" i="24"/>
  <c r="AF17" i="24"/>
  <c r="BS23" i="24"/>
  <c r="BZ23" i="24"/>
  <c r="BX23" i="24"/>
  <c r="BU23" i="24"/>
  <c r="BT23" i="24"/>
  <c r="BR23" i="24"/>
  <c r="BO23" i="24"/>
  <c r="CC23" i="24"/>
  <c r="DM35" i="24"/>
  <c r="EC35" i="24"/>
  <c r="AI6" i="24"/>
  <c r="AM23" i="24"/>
  <c r="AH23" i="24"/>
  <c r="AP23" i="24"/>
  <c r="AF23" i="24"/>
  <c r="AN23" i="24"/>
  <c r="AC23" i="24"/>
  <c r="AQ23" i="24"/>
  <c r="AO23" i="24"/>
  <c r="AL23" i="24"/>
  <c r="AI23" i="24"/>
  <c r="AD23" i="24"/>
  <c r="DR35" i="24"/>
  <c r="AO6" i="24"/>
  <c r="AS6" i="24"/>
  <c r="AD10" i="24"/>
  <c r="AM10" i="24"/>
  <c r="AQ15" i="24"/>
  <c r="AI15" i="24"/>
  <c r="AM15" i="24"/>
  <c r="AE15" i="24"/>
  <c r="AL15" i="24"/>
  <c r="AS15" i="24"/>
  <c r="AH15" i="24"/>
  <c r="AR15" i="24"/>
  <c r="AG15" i="24"/>
  <c r="AN15" i="24"/>
  <c r="CD16" i="24"/>
  <c r="CS35" i="24"/>
  <c r="BQ6" i="24"/>
  <c r="CB8" i="24"/>
  <c r="BQ8" i="24"/>
  <c r="AO9" i="24"/>
  <c r="BR9" i="24"/>
  <c r="CC9" i="24"/>
  <c r="AE10" i="24"/>
  <c r="AO10" i="24"/>
  <c r="AE14" i="24"/>
  <c r="AO15" i="24"/>
  <c r="AM16" i="24"/>
  <c r="BQ16" i="24"/>
  <c r="AO19" i="24"/>
  <c r="AG19" i="24"/>
  <c r="AM19" i="24"/>
  <c r="AE19" i="24"/>
  <c r="AQ19" i="24"/>
  <c r="AI19" i="24"/>
  <c r="AN19" i="24"/>
  <c r="AL19" i="24"/>
  <c r="AH19" i="24"/>
  <c r="AS19" i="24"/>
  <c r="AF19" i="24"/>
  <c r="AP19" i="24"/>
  <c r="AC19" i="24"/>
  <c r="CA19" i="24"/>
  <c r="BS19" i="24"/>
  <c r="BQ19" i="24"/>
  <c r="CC19" i="24"/>
  <c r="BU19" i="24"/>
  <c r="BX19" i="24"/>
  <c r="CE19" i="24"/>
  <c r="BT19" i="24"/>
  <c r="CD19" i="24"/>
  <c r="BR19" i="24"/>
  <c r="BZ19" i="24"/>
  <c r="BO19" i="24"/>
  <c r="AM21" i="24"/>
  <c r="AC21" i="24"/>
  <c r="AQ21" i="24"/>
  <c r="AI21" i="24"/>
  <c r="AG21" i="24"/>
  <c r="AH21" i="24"/>
  <c r="AF21" i="24"/>
  <c r="AR21" i="24"/>
  <c r="AD21" i="24"/>
  <c r="AP21" i="24"/>
  <c r="AN21" i="24"/>
  <c r="CT35" i="24"/>
  <c r="DQ35" i="24"/>
  <c r="AC6" i="24"/>
  <c r="AL6" i="24"/>
  <c r="BR6" i="24"/>
  <c r="CB6" i="24"/>
  <c r="AF7" i="24"/>
  <c r="AO8" i="24"/>
  <c r="AG10" i="24"/>
  <c r="AP10" i="24"/>
  <c r="BR10" i="24"/>
  <c r="CE10" i="24"/>
  <c r="BR11" i="24"/>
  <c r="CA11" i="24"/>
  <c r="AF14" i="24"/>
  <c r="AP15" i="24"/>
  <c r="BR15" i="24"/>
  <c r="AG23" i="24"/>
  <c r="AR6" i="24"/>
  <c r="BR7" i="24"/>
  <c r="AD6" i="24"/>
  <c r="AM6" i="24"/>
  <c r="BS9" i="24"/>
  <c r="BX9" i="24"/>
  <c r="BU9" i="24"/>
  <c r="CE9" i="24"/>
  <c r="AH10" i="24"/>
  <c r="AQ10" i="24"/>
  <c r="AE11" i="24"/>
  <c r="AR11" i="24"/>
  <c r="BX13" i="24"/>
  <c r="BO13" i="24"/>
  <c r="CC13" i="24"/>
  <c r="BU13" i="24"/>
  <c r="BT13" i="24"/>
  <c r="AC15" i="24"/>
  <c r="AH16" i="24"/>
  <c r="AL16" i="24"/>
  <c r="AD16" i="24"/>
  <c r="AI16" i="24"/>
  <c r="AG16" i="24"/>
  <c r="AN16" i="24"/>
  <c r="AC16" i="24"/>
  <c r="AQ17" i="24"/>
  <c r="AI17" i="24"/>
  <c r="AG17" i="24"/>
  <c r="AC17" i="24"/>
  <c r="AP17" i="24"/>
  <c r="AE17" i="24"/>
  <c r="AN17" i="24"/>
  <c r="AD17" i="24"/>
  <c r="AL17" i="24"/>
  <c r="AR17" i="24"/>
  <c r="AL21" i="24"/>
  <c r="J35" i="24"/>
  <c r="AP8" i="24"/>
  <c r="AE8" i="24"/>
  <c r="CB18" i="24"/>
  <c r="BR18" i="24"/>
  <c r="CD18" i="24"/>
  <c r="BU18" i="24"/>
  <c r="CE18" i="24"/>
  <c r="BQ18" i="24"/>
  <c r="CA18" i="24"/>
  <c r="EO35" i="24"/>
  <c r="AE6" i="24"/>
  <c r="AN6" i="24"/>
  <c r="AR8" i="24"/>
  <c r="CA9" i="24"/>
  <c r="AI10" i="24"/>
  <c r="CE13" i="24"/>
  <c r="AD15" i="24"/>
  <c r="AP16" i="24"/>
  <c r="AS16" i="24"/>
  <c r="AR16" i="24"/>
  <c r="AO16" i="24"/>
  <c r="AE16" i="24"/>
  <c r="DF35" i="24"/>
  <c r="EK35" i="24"/>
  <c r="AF6" i="24"/>
  <c r="AP6" i="24"/>
  <c r="CA6" i="24"/>
  <c r="CE6" i="24"/>
  <c r="AS8" i="24"/>
  <c r="AN10" i="24"/>
  <c r="AC10" i="24"/>
  <c r="AS13" i="24"/>
  <c r="AL14" i="24"/>
  <c r="AC14" i="24"/>
  <c r="AQ14" i="24"/>
  <c r="AH14" i="24"/>
  <c r="AG14" i="24"/>
  <c r="AM14" i="24"/>
  <c r="AF15" i="24"/>
  <c r="BT16" i="24"/>
  <c r="BX16" i="24"/>
  <c r="BZ16" i="24"/>
  <c r="BO16" i="24"/>
  <c r="BU16" i="24"/>
  <c r="AF20" i="24"/>
  <c r="AR20" i="24"/>
  <c r="AP20" i="24"/>
  <c r="AS20" i="24"/>
  <c r="AP18" i="24"/>
  <c r="AF18" i="24"/>
  <c r="AR18" i="24"/>
  <c r="AL18" i="24"/>
  <c r="BT18" i="24"/>
  <c r="BZ18" i="24"/>
  <c r="AN20" i="24"/>
  <c r="AL20" i="24"/>
  <c r="AD20" i="24"/>
  <c r="AH20" i="24"/>
  <c r="AM20" i="24"/>
  <c r="BR20" i="24"/>
  <c r="CD20" i="24"/>
  <c r="CB20" i="24"/>
  <c r="BQ21" i="24"/>
  <c r="AR22" i="24"/>
  <c r="AP22" i="24"/>
  <c r="AF22" i="24"/>
  <c r="AO22" i="24"/>
  <c r="BZ22" i="24"/>
  <c r="AS24" i="24"/>
  <c r="AL34" i="24"/>
  <c r="AD34" i="24"/>
  <c r="AS34" i="24"/>
  <c r="AC34" i="24"/>
  <c r="AQ34" i="24"/>
  <c r="AI34" i="24"/>
  <c r="AH34" i="24"/>
  <c r="AG34" i="24"/>
  <c r="AN34" i="24"/>
  <c r="AM34" i="24"/>
  <c r="AF34" i="24"/>
  <c r="AE34" i="24"/>
  <c r="AP13" i="24"/>
  <c r="CB13" i="24"/>
  <c r="CD14" i="24"/>
  <c r="AC18" i="24"/>
  <c r="AO18" i="24"/>
  <c r="AQ20" i="24"/>
  <c r="BO20" i="24"/>
  <c r="CC20" i="24"/>
  <c r="AE21" i="24"/>
  <c r="CB21" i="24"/>
  <c r="AC22" i="24"/>
  <c r="AS22" i="24"/>
  <c r="BR22" i="24"/>
  <c r="BQ23" i="24"/>
  <c r="CD23" i="24"/>
  <c r="CB23" i="24"/>
  <c r="CE23" i="24"/>
  <c r="CA23" i="24"/>
  <c r="AC24" i="24"/>
  <c r="AC25" i="24"/>
  <c r="AH25" i="24"/>
  <c r="AR25" i="24"/>
  <c r="AI25" i="24"/>
  <c r="AM25" i="24"/>
  <c r="AD25" i="24"/>
  <c r="AN25" i="24"/>
  <c r="CB16" i="24"/>
  <c r="AO17" i="24"/>
  <c r="CC17" i="24"/>
  <c r="BU17" i="24"/>
  <c r="BS17" i="24"/>
  <c r="BO17" i="24"/>
  <c r="AD18" i="24"/>
  <c r="AQ18" i="24"/>
  <c r="BO18" i="24"/>
  <c r="AC20" i="24"/>
  <c r="CE20" i="24"/>
  <c r="BR21" i="24"/>
  <c r="AE22" i="24"/>
  <c r="AF24" i="24"/>
  <c r="AQ28" i="24"/>
  <c r="AI28" i="24"/>
  <c r="AH28" i="24"/>
  <c r="AO28" i="24"/>
  <c r="AG28" i="24"/>
  <c r="AN28" i="24"/>
  <c r="AM28" i="24"/>
  <c r="AL28" i="24"/>
  <c r="AD28" i="24"/>
  <c r="AC28" i="24"/>
  <c r="AS28" i="24"/>
  <c r="BZ32" i="24"/>
  <c r="BR32" i="24"/>
  <c r="BQ32" i="24"/>
  <c r="BX32" i="24"/>
  <c r="CE32" i="24"/>
  <c r="BO32" i="24"/>
  <c r="CD32" i="24"/>
  <c r="CC32" i="24"/>
  <c r="BU32" i="24"/>
  <c r="CB32" i="24"/>
  <c r="CA32" i="24"/>
  <c r="BT32" i="24"/>
  <c r="BX24" i="24"/>
  <c r="CC24" i="24"/>
  <c r="BU24" i="24"/>
  <c r="CE24" i="24"/>
  <c r="BT24" i="24"/>
  <c r="CB24" i="24"/>
  <c r="BR24" i="24"/>
  <c r="BZ24" i="24"/>
  <c r="AG31" i="24"/>
  <c r="AN31" i="24"/>
  <c r="AM31" i="24"/>
  <c r="AL31" i="24"/>
  <c r="AD31" i="24"/>
  <c r="AC31" i="24"/>
  <c r="AQ31" i="24"/>
  <c r="AP31" i="24"/>
  <c r="AI31" i="24"/>
  <c r="AH31" i="24"/>
  <c r="AN32" i="24"/>
  <c r="AF32" i="24"/>
  <c r="AM32" i="24"/>
  <c r="AE32" i="24"/>
  <c r="AL32" i="24"/>
  <c r="AD32" i="24"/>
  <c r="AS32" i="24"/>
  <c r="AC32" i="24"/>
  <c r="AR32" i="24"/>
  <c r="AQ32" i="24"/>
  <c r="AI32" i="24"/>
  <c r="AO32" i="24"/>
  <c r="AH32" i="24"/>
  <c r="AG32" i="24"/>
  <c r="AG18" i="24"/>
  <c r="AG20" i="24"/>
  <c r="BS20" i="24"/>
  <c r="BO25" i="24"/>
  <c r="BT25" i="24"/>
  <c r="BZ25" i="24"/>
  <c r="BX25" i="24"/>
  <c r="CC25" i="24"/>
  <c r="BS25" i="24"/>
  <c r="BZ17" i="24"/>
  <c r="BS18" i="24"/>
  <c r="AI20" i="24"/>
  <c r="BO22" i="24"/>
  <c r="CC22" i="24"/>
  <c r="BU22" i="24"/>
  <c r="BS22" i="24"/>
  <c r="BX22" i="24"/>
  <c r="AS23" i="24"/>
  <c r="CA24" i="24"/>
  <c r="CE25" i="24"/>
  <c r="CB25" i="24"/>
  <c r="BQ25" i="24"/>
  <c r="CD25" i="24"/>
  <c r="AH18" i="24"/>
  <c r="AN18" i="24"/>
  <c r="BZ20" i="24"/>
  <c r="BX20" i="24"/>
  <c r="BT20" i="24"/>
  <c r="BO21" i="24"/>
  <c r="CC21" i="24"/>
  <c r="BU21" i="24"/>
  <c r="BS21" i="24"/>
  <c r="BX21" i="24"/>
  <c r="AL22" i="24"/>
  <c r="AD22" i="24"/>
  <c r="AH22" i="24"/>
  <c r="AN22" i="24"/>
  <c r="AM22" i="24"/>
  <c r="CE22" i="24"/>
  <c r="BQ22" i="24"/>
  <c r="CA22" i="24"/>
  <c r="AL24" i="24"/>
  <c r="AD24" i="24"/>
  <c r="AQ24" i="24"/>
  <c r="AI24" i="24"/>
  <c r="AO24" i="24"/>
  <c r="AE24" i="24"/>
  <c r="AM24" i="24"/>
  <c r="AR24" i="24"/>
  <c r="AG24" i="24"/>
  <c r="AP24" i="24"/>
  <c r="BO24" i="24"/>
  <c r="CD24" i="24"/>
  <c r="AS17" i="24"/>
  <c r="CE17" i="24"/>
  <c r="AO21" i="24"/>
  <c r="CA21" i="24"/>
  <c r="AS25" i="24"/>
  <c r="AP25" i="24"/>
  <c r="AH26" i="24"/>
  <c r="AG26" i="24"/>
  <c r="BT26" i="24"/>
  <c r="BS26" i="24"/>
  <c r="AP28" i="24"/>
  <c r="AH30" i="24"/>
  <c r="AG30" i="24"/>
  <c r="AN30" i="24"/>
  <c r="AM30" i="24"/>
  <c r="AL30" i="24"/>
  <c r="AD30" i="24"/>
  <c r="AC30" i="24"/>
  <c r="AO31" i="24"/>
  <c r="AF31" i="24"/>
  <c r="AE31" i="24"/>
  <c r="AS31" i="24"/>
  <c r="AR31" i="24"/>
  <c r="AP33" i="24"/>
  <c r="AR34" i="24"/>
  <c r="AR26" i="24"/>
  <c r="AP26" i="24"/>
  <c r="AO26" i="24"/>
  <c r="CD26" i="24"/>
  <c r="CB26" i="24"/>
  <c r="CA26" i="24"/>
  <c r="AP30" i="24"/>
  <c r="AO30" i="24"/>
  <c r="AF30" i="24"/>
  <c r="AE30" i="24"/>
  <c r="AS30" i="24"/>
  <c r="BS31" i="24"/>
  <c r="BZ31" i="24"/>
  <c r="BX31" i="24"/>
  <c r="BO31" i="24"/>
  <c r="CB31" i="24"/>
  <c r="BQ33" i="24"/>
  <c r="BX33" i="24"/>
  <c r="CE33" i="24"/>
  <c r="BO33" i="24"/>
  <c r="CD33" i="24"/>
  <c r="CC33" i="24"/>
  <c r="BU33" i="24"/>
  <c r="BT33" i="24"/>
  <c r="BZ33" i="24"/>
  <c r="BX34" i="24"/>
  <c r="CE34" i="24"/>
  <c r="BO34" i="24"/>
  <c r="CC34" i="24"/>
  <c r="BU34" i="24"/>
  <c r="BT34" i="24"/>
  <c r="BS34" i="24"/>
  <c r="BZ34" i="24"/>
  <c r="AQ29" i="24"/>
  <c r="AI29" i="24"/>
  <c r="AP29" i="24"/>
  <c r="AH29" i="24"/>
  <c r="AG29" i="24"/>
  <c r="AN29" i="24"/>
  <c r="AF29" i="24"/>
  <c r="AM29" i="24"/>
  <c r="AL29" i="24"/>
  <c r="AD29" i="24"/>
  <c r="BT30" i="24"/>
  <c r="BS30" i="24"/>
  <c r="BZ30" i="24"/>
  <c r="BX30" i="24"/>
  <c r="BO30" i="24"/>
  <c r="CC30" i="24"/>
  <c r="CA31" i="24"/>
  <c r="BR31" i="24"/>
  <c r="BQ31" i="24"/>
  <c r="CE31" i="24"/>
  <c r="CD31" i="24"/>
  <c r="CC31" i="24"/>
  <c r="CB33" i="24"/>
  <c r="CA33" i="24"/>
  <c r="CD34" i="24"/>
  <c r="CC28" i="24"/>
  <c r="BU28" i="24"/>
  <c r="BT28" i="24"/>
  <c r="CA28" i="24"/>
  <c r="BS28" i="24"/>
  <c r="BZ28" i="24"/>
  <c r="AO29" i="24"/>
  <c r="CC29" i="24"/>
  <c r="BU29" i="24"/>
  <c r="CB29" i="24"/>
  <c r="BT29" i="24"/>
  <c r="BS29" i="24"/>
  <c r="BZ29" i="24"/>
  <c r="BR29" i="24"/>
  <c r="BX29" i="24"/>
  <c r="CD29" i="24"/>
  <c r="AI30" i="24"/>
  <c r="CB30" i="24"/>
  <c r="CA30" i="24"/>
  <c r="BR30" i="24"/>
  <c r="BQ30" i="24"/>
  <c r="CE30" i="24"/>
  <c r="CD30" i="24"/>
  <c r="AS21" i="24"/>
  <c r="CE21" i="24"/>
  <c r="AF25" i="24"/>
  <c r="AO25" i="24"/>
  <c r="AD26" i="24"/>
  <c r="AQ26" i="24"/>
  <c r="CC26" i="24"/>
  <c r="CB28" i="24"/>
  <c r="CD28" i="24"/>
  <c r="CA29" i="24"/>
  <c r="CE29" i="24"/>
  <c r="AE23" i="24"/>
  <c r="AR23" i="24"/>
  <c r="AF26" i="24"/>
  <c r="BR26" i="24"/>
  <c r="BU30" i="24"/>
  <c r="BU31" i="24"/>
  <c r="BS33" i="24"/>
  <c r="BR34" i="24"/>
  <c r="AF27" i="24"/>
  <c r="AN27" i="24"/>
  <c r="BR27" i="24"/>
  <c r="BZ27" i="24"/>
  <c r="AE28" i="24"/>
  <c r="BQ28" i="24"/>
  <c r="AO34" i="24"/>
  <c r="CA34" i="24"/>
  <c r="AG27" i="24"/>
  <c r="AO27" i="24"/>
  <c r="BS27" i="24"/>
  <c r="CA27" i="24"/>
  <c r="AF28" i="24"/>
  <c r="BR28" i="24"/>
  <c r="AE29" i="24"/>
  <c r="BQ29" i="24"/>
  <c r="AP34" i="24"/>
  <c r="CB34" i="24"/>
  <c r="AH27" i="24"/>
  <c r="AP27" i="24"/>
  <c r="BT27" i="24"/>
  <c r="CB27" i="24"/>
  <c r="AI27" i="24"/>
  <c r="BU27" i="24"/>
  <c r="CC27" i="24"/>
  <c r="BC35" i="15"/>
  <c r="BT4" i="15"/>
  <c r="BS4" i="15"/>
  <c r="BU4" i="15"/>
  <c r="BZ4" i="15"/>
  <c r="BX4" i="15"/>
  <c r="BO4" i="15"/>
  <c r="CC4" i="15"/>
  <c r="CO35" i="15"/>
  <c r="BO7" i="15"/>
  <c r="BZ7" i="15"/>
  <c r="CA7" i="15"/>
  <c r="BX7" i="15"/>
  <c r="CD7" i="15"/>
  <c r="CC7" i="15"/>
  <c r="BU7" i="15"/>
  <c r="AD7" i="15"/>
  <c r="BS7" i="15"/>
  <c r="BT7" i="15"/>
  <c r="J35" i="15"/>
  <c r="BX9" i="15"/>
  <c r="BO9" i="15"/>
  <c r="CD9" i="15"/>
  <c r="CC9" i="15"/>
  <c r="BU9" i="15"/>
  <c r="BT9" i="15"/>
  <c r="BS9" i="15"/>
  <c r="BR9" i="15"/>
  <c r="CB9" i="15"/>
  <c r="BQ9" i="15"/>
  <c r="CA9" i="15"/>
  <c r="BZ9" i="15"/>
  <c r="Q35" i="15"/>
  <c r="C4" i="15" s="1"/>
  <c r="AH4" i="15"/>
  <c r="AG4" i="15"/>
  <c r="AQ4" i="15"/>
  <c r="AN4" i="15"/>
  <c r="AM4" i="15"/>
  <c r="AL4" i="15"/>
  <c r="AD4" i="15"/>
  <c r="AC4" i="15"/>
  <c r="AI4" i="15"/>
  <c r="BZ6" i="15"/>
  <c r="BS6" i="15"/>
  <c r="CC6" i="15"/>
  <c r="BT6" i="15"/>
  <c r="BX6" i="15"/>
  <c r="BO6" i="15"/>
  <c r="BU6" i="15"/>
  <c r="EK35" i="15"/>
  <c r="EP4" i="15"/>
  <c r="EP35" i="15" s="1"/>
  <c r="BX8" i="15"/>
  <c r="BO8" i="15"/>
  <c r="CC8" i="15"/>
  <c r="BS8" i="15"/>
  <c r="BT8" i="15"/>
  <c r="BZ8" i="15"/>
  <c r="BU8" i="15"/>
  <c r="AL9" i="15"/>
  <c r="AD9" i="15"/>
  <c r="AC9" i="15"/>
  <c r="AR9" i="15"/>
  <c r="AQ9" i="15"/>
  <c r="AI9" i="15"/>
  <c r="AM9" i="15"/>
  <c r="AN9" i="15"/>
  <c r="AH9" i="15"/>
  <c r="AG9" i="15"/>
  <c r="AF9" i="15"/>
  <c r="AP9" i="15"/>
  <c r="AE9" i="15"/>
  <c r="AO9" i="15"/>
  <c r="AN6" i="15"/>
  <c r="AM6" i="15"/>
  <c r="AD6" i="15"/>
  <c r="AL6" i="15"/>
  <c r="AC6" i="15"/>
  <c r="AE6" i="15"/>
  <c r="AR6" i="15"/>
  <c r="AI6" i="15"/>
  <c r="AQ6" i="15"/>
  <c r="AH6" i="15"/>
  <c r="AO6" i="15"/>
  <c r="AG6" i="15"/>
  <c r="AP6" i="15"/>
  <c r="CE10" i="15"/>
  <c r="BO10" i="15"/>
  <c r="CC10" i="15"/>
  <c r="BU10" i="15"/>
  <c r="BT10" i="15"/>
  <c r="BS10" i="15"/>
  <c r="BR10" i="15"/>
  <c r="BQ10" i="15"/>
  <c r="CA10" i="15"/>
  <c r="BZ10" i="15"/>
  <c r="BX10" i="15"/>
  <c r="AM8" i="15"/>
  <c r="AL8" i="15"/>
  <c r="AD8" i="15"/>
  <c r="AC8" i="15"/>
  <c r="AG8" i="15"/>
  <c r="AQ8" i="15"/>
  <c r="AF8" i="15"/>
  <c r="AN8" i="15"/>
  <c r="AH8" i="15"/>
  <c r="AI8" i="15"/>
  <c r="AR4" i="15"/>
  <c r="CD4" i="15"/>
  <c r="ED35" i="15"/>
  <c r="AC5" i="15"/>
  <c r="AC7" i="15"/>
  <c r="AL7" i="15"/>
  <c r="AR12" i="15"/>
  <c r="AQ12" i="15"/>
  <c r="AI12" i="15"/>
  <c r="AH12" i="15"/>
  <c r="AO12" i="15"/>
  <c r="AG12" i="15"/>
  <c r="AN12" i="15"/>
  <c r="AF12" i="15"/>
  <c r="AL12" i="15"/>
  <c r="AD12" i="15"/>
  <c r="AP13" i="15"/>
  <c r="CC13" i="15"/>
  <c r="CE13" i="15"/>
  <c r="BU13" i="15"/>
  <c r="BT13" i="15"/>
  <c r="BS13" i="15"/>
  <c r="BZ13" i="15"/>
  <c r="BO13" i="15"/>
  <c r="AS4" i="15"/>
  <c r="CE4" i="15"/>
  <c r="DA35" i="15"/>
  <c r="BR6" i="15"/>
  <c r="CE6" i="15"/>
  <c r="AS10" i="15"/>
  <c r="AC10" i="15"/>
  <c r="AQ10" i="15"/>
  <c r="AI10" i="15"/>
  <c r="AH10" i="15"/>
  <c r="AL10" i="15"/>
  <c r="CD10" i="15"/>
  <c r="CE9" i="15"/>
  <c r="DF35" i="15"/>
  <c r="CS35" i="15"/>
  <c r="FA35" i="15"/>
  <c r="AF7" i="15"/>
  <c r="AO7" i="15"/>
  <c r="BQ8" i="15"/>
  <c r="CE8" i="15"/>
  <c r="CD8" i="15"/>
  <c r="AR10" i="15"/>
  <c r="AM10" i="15"/>
  <c r="AS11" i="15"/>
  <c r="AC11" i="15"/>
  <c r="AR11" i="15"/>
  <c r="AQ11" i="15"/>
  <c r="AI11" i="15"/>
  <c r="AP11" i="15"/>
  <c r="AH11" i="15"/>
  <c r="AO11" i="15"/>
  <c r="AG11" i="15"/>
  <c r="AM11" i="15"/>
  <c r="AC17" i="15"/>
  <c r="AE4" i="15"/>
  <c r="BQ4" i="15"/>
  <c r="AF5" i="15"/>
  <c r="AN5" i="15"/>
  <c r="BS5" i="15"/>
  <c r="AF6" i="15"/>
  <c r="AS6" i="15"/>
  <c r="AG7" i="15"/>
  <c r="AP7" i="15"/>
  <c r="BQ7" i="15"/>
  <c r="CE7" i="15"/>
  <c r="AE8" i="15"/>
  <c r="AS8" i="15"/>
  <c r="AR8" i="15"/>
  <c r="AO8" i="15"/>
  <c r="AN10" i="15"/>
  <c r="AN11" i="15"/>
  <c r="CD12" i="15"/>
  <c r="CC12" i="15"/>
  <c r="BU12" i="15"/>
  <c r="BT12" i="15"/>
  <c r="CA12" i="15"/>
  <c r="BS12" i="15"/>
  <c r="BZ12" i="15"/>
  <c r="BR12" i="15"/>
  <c r="BX12" i="15"/>
  <c r="CE12" i="15"/>
  <c r="AH14" i="15"/>
  <c r="AN14" i="15"/>
  <c r="AE14" i="15"/>
  <c r="AM14" i="15"/>
  <c r="AD14" i="15"/>
  <c r="AL14" i="15"/>
  <c r="AC14" i="15"/>
  <c r="AI14" i="15"/>
  <c r="AO23" i="15"/>
  <c r="AG23" i="15"/>
  <c r="AM23" i="15"/>
  <c r="AE23" i="15"/>
  <c r="AR23" i="15"/>
  <c r="AQ23" i="15"/>
  <c r="AI23" i="15"/>
  <c r="AP23" i="15"/>
  <c r="AN23" i="15"/>
  <c r="AL23" i="15"/>
  <c r="AH23" i="15"/>
  <c r="AF23" i="15"/>
  <c r="AD23" i="15"/>
  <c r="AS23" i="15"/>
  <c r="AC23" i="15"/>
  <c r="AS9" i="15"/>
  <c r="AF4" i="15"/>
  <c r="BR4" i="15"/>
  <c r="DM35" i="15"/>
  <c r="AG5" i="15"/>
  <c r="AO5" i="15"/>
  <c r="BT5" i="15"/>
  <c r="BU5" i="15"/>
  <c r="CD5" i="15"/>
  <c r="CH5" i="15" s="1"/>
  <c r="DQ35" i="15"/>
  <c r="AH7" i="15"/>
  <c r="AP8" i="15"/>
  <c r="CA8" i="15"/>
  <c r="AD10" i="15"/>
  <c r="AO10" i="15"/>
  <c r="CB12" i="15"/>
  <c r="AR14" i="15"/>
  <c r="BX18" i="15"/>
  <c r="CD18" i="15"/>
  <c r="CC18" i="15"/>
  <c r="BU18" i="15"/>
  <c r="BT18" i="15"/>
  <c r="BZ18" i="15"/>
  <c r="BS18" i="15"/>
  <c r="BR18" i="15"/>
  <c r="BQ18" i="15"/>
  <c r="CA18" i="15"/>
  <c r="BO18" i="15"/>
  <c r="DY35" i="15"/>
  <c r="AQ13" i="15"/>
  <c r="AI13" i="15"/>
  <c r="AH13" i="15"/>
  <c r="AG13" i="15"/>
  <c r="AN13" i="15"/>
  <c r="AM13" i="15"/>
  <c r="AC13" i="15"/>
  <c r="AO4" i="15"/>
  <c r="CA4" i="15"/>
  <c r="EW35" i="15"/>
  <c r="AH5" i="15"/>
  <c r="AP5" i="15"/>
  <c r="CE5" i="15"/>
  <c r="BQ6" i="15"/>
  <c r="CA6" i="15"/>
  <c r="AM7" i="15"/>
  <c r="AI7" i="15"/>
  <c r="AR7" i="15"/>
  <c r="BR8" i="15"/>
  <c r="CB8" i="15"/>
  <c r="AE10" i="15"/>
  <c r="AD11" i="15"/>
  <c r="CE11" i="15"/>
  <c r="BO11" i="15"/>
  <c r="CD11" i="15"/>
  <c r="CC11" i="15"/>
  <c r="BU11" i="15"/>
  <c r="CB11" i="15"/>
  <c r="BT11" i="15"/>
  <c r="CA11" i="15"/>
  <c r="BS11" i="15"/>
  <c r="BZ11" i="15"/>
  <c r="AL13" i="15"/>
  <c r="BZ16" i="15"/>
  <c r="BO16" i="15"/>
  <c r="BX16" i="15"/>
  <c r="BU16" i="15"/>
  <c r="CE16" i="15"/>
  <c r="BT16" i="15"/>
  <c r="CC16" i="15"/>
  <c r="BS16" i="15"/>
  <c r="AL18" i="15"/>
  <c r="AD18" i="15"/>
  <c r="AQ18" i="15"/>
  <c r="AI18" i="15"/>
  <c r="AH18" i="15"/>
  <c r="AO18" i="15"/>
  <c r="AC18" i="15"/>
  <c r="AN18" i="15"/>
  <c r="AM18" i="15"/>
  <c r="AG18" i="15"/>
  <c r="AR18" i="15"/>
  <c r="AE18" i="15"/>
  <c r="AF16" i="15"/>
  <c r="AR16" i="15"/>
  <c r="AS16" i="15"/>
  <c r="AP16" i="15"/>
  <c r="AE16" i="15"/>
  <c r="AO16" i="15"/>
  <c r="AM17" i="15"/>
  <c r="AE17" i="15"/>
  <c r="AR17" i="15"/>
  <c r="AQ17" i="15"/>
  <c r="AI17" i="15"/>
  <c r="AL17" i="15"/>
  <c r="AH17" i="15"/>
  <c r="AG17" i="15"/>
  <c r="AS17" i="15"/>
  <c r="AF17" i="15"/>
  <c r="AP17" i="15"/>
  <c r="AD17" i="15"/>
  <c r="AN17" i="15"/>
  <c r="FB4" i="15"/>
  <c r="FB35" i="15" s="1"/>
  <c r="AI5" i="15"/>
  <c r="EO35" i="15"/>
  <c r="CB6" i="15"/>
  <c r="AE7" i="15"/>
  <c r="AS7" i="15"/>
  <c r="BR7" i="15"/>
  <c r="AF10" i="15"/>
  <c r="AE11" i="15"/>
  <c r="BQ11" i="15"/>
  <c r="AM12" i="15"/>
  <c r="BO12" i="15"/>
  <c r="AR13" i="15"/>
  <c r="AG14" i="15"/>
  <c r="AN16" i="15"/>
  <c r="AH16" i="15"/>
  <c r="AQ16" i="15"/>
  <c r="AG16" i="15"/>
  <c r="AD16" i="15"/>
  <c r="AM16" i="15"/>
  <c r="AC16" i="15"/>
  <c r="AL16" i="15"/>
  <c r="AI16" i="15"/>
  <c r="CA16" i="15"/>
  <c r="AS13" i="15"/>
  <c r="AF14" i="15"/>
  <c r="AO14" i="15"/>
  <c r="CB14" i="15"/>
  <c r="CE14" i="15"/>
  <c r="AN15" i="15"/>
  <c r="CA15" i="15"/>
  <c r="CE15" i="15"/>
  <c r="BX17" i="15"/>
  <c r="AC19" i="15"/>
  <c r="AQ19" i="15"/>
  <c r="AI19" i="15"/>
  <c r="AH19" i="15"/>
  <c r="AG19" i="15"/>
  <c r="AL19" i="15"/>
  <c r="BZ19" i="15"/>
  <c r="BT21" i="15"/>
  <c r="CB30" i="15"/>
  <c r="CA30" i="15"/>
  <c r="BR30" i="15"/>
  <c r="CE30" i="15"/>
  <c r="CD30" i="15"/>
  <c r="BQ30" i="15"/>
  <c r="AP10" i="15"/>
  <c r="CB10" i="15"/>
  <c r="AE13" i="15"/>
  <c r="BQ13" i="15"/>
  <c r="BO14" i="15"/>
  <c r="BX14" i="15"/>
  <c r="AH15" i="15"/>
  <c r="AQ15" i="15"/>
  <c r="BO17" i="15"/>
  <c r="BZ17" i="15"/>
  <c r="BQ19" i="15"/>
  <c r="AH20" i="15"/>
  <c r="BT20" i="15"/>
  <c r="AD21" i="15"/>
  <c r="AF13" i="15"/>
  <c r="BR13" i="15"/>
  <c r="AP14" i="15"/>
  <c r="AS14" i="15"/>
  <c r="AI15" i="15"/>
  <c r="AR15" i="15"/>
  <c r="BQ15" i="15"/>
  <c r="BZ15" i="15"/>
  <c r="CA17" i="15"/>
  <c r="AD19" i="15"/>
  <c r="AR20" i="15"/>
  <c r="AP20" i="15"/>
  <c r="AO20" i="15"/>
  <c r="AF20" i="15"/>
  <c r="CD20" i="15"/>
  <c r="CB20" i="15"/>
  <c r="CA20" i="15"/>
  <c r="BR20" i="15"/>
  <c r="AH21" i="15"/>
  <c r="CD21" i="15"/>
  <c r="CC21" i="15"/>
  <c r="BU21" i="15"/>
  <c r="CA21" i="15"/>
  <c r="BS21" i="15"/>
  <c r="BZ21" i="15"/>
  <c r="BR21" i="15"/>
  <c r="BQ21" i="15"/>
  <c r="EC35" i="15"/>
  <c r="AO13" i="15"/>
  <c r="CA13" i="15"/>
  <c r="BQ14" i="15"/>
  <c r="BZ14" i="15"/>
  <c r="AO15" i="15"/>
  <c r="AS15" i="15"/>
  <c r="BR15" i="15"/>
  <c r="CB15" i="15"/>
  <c r="BR17" i="15"/>
  <c r="CB17" i="15"/>
  <c r="CB21" i="15"/>
  <c r="CB13" i="15"/>
  <c r="BR14" i="15"/>
  <c r="CA14" i="15"/>
  <c r="BT15" i="15"/>
  <c r="CC15" i="15"/>
  <c r="BR16" i="15"/>
  <c r="CD16" i="15"/>
  <c r="BS17" i="15"/>
  <c r="CE17" i="15"/>
  <c r="AP18" i="15"/>
  <c r="AS20" i="15"/>
  <c r="CE20" i="15"/>
  <c r="CE21" i="15"/>
  <c r="BX26" i="15"/>
  <c r="BS26" i="15"/>
  <c r="BZ26" i="15"/>
  <c r="BU26" i="15"/>
  <c r="BT26" i="15"/>
  <c r="CE26" i="15"/>
  <c r="CC26" i="15"/>
  <c r="BO26" i="15"/>
  <c r="CB26" i="15"/>
  <c r="CC29" i="15"/>
  <c r="BU29" i="15"/>
  <c r="CA29" i="15"/>
  <c r="BS29" i="15"/>
  <c r="BQ29" i="15"/>
  <c r="BX29" i="15"/>
  <c r="BO29" i="15"/>
  <c r="CB29" i="15"/>
  <c r="BZ29" i="15"/>
  <c r="BT29" i="15"/>
  <c r="BR29" i="15"/>
  <c r="BS14" i="15"/>
  <c r="CC14" i="15"/>
  <c r="BU15" i="15"/>
  <c r="CB18" i="15"/>
  <c r="BO19" i="15"/>
  <c r="CC19" i="15"/>
  <c r="BU19" i="15"/>
  <c r="BT19" i="15"/>
  <c r="BS19" i="15"/>
  <c r="BX19" i="15"/>
  <c r="AR21" i="15"/>
  <c r="AQ21" i="15"/>
  <c r="AI21" i="15"/>
  <c r="AO21" i="15"/>
  <c r="AG21" i="15"/>
  <c r="AN21" i="15"/>
  <c r="AF21" i="15"/>
  <c r="AM21" i="15"/>
  <c r="AE21" i="15"/>
  <c r="AP21" i="15"/>
  <c r="BU14" i="15"/>
  <c r="CD14" i="15"/>
  <c r="BS15" i="15"/>
  <c r="BO15" i="15"/>
  <c r="BQ17" i="15"/>
  <c r="CD17" i="15"/>
  <c r="CC17" i="15"/>
  <c r="BU17" i="15"/>
  <c r="AL26" i="15"/>
  <c r="AD26" i="15"/>
  <c r="AG26" i="15"/>
  <c r="AN26" i="15"/>
  <c r="AI26" i="15"/>
  <c r="AH26" i="15"/>
  <c r="AS26" i="15"/>
  <c r="AC26" i="15"/>
  <c r="AQ26" i="15"/>
  <c r="AM26" i="15"/>
  <c r="BT28" i="15"/>
  <c r="BZ28" i="15"/>
  <c r="BX28" i="15"/>
  <c r="BU28" i="15"/>
  <c r="BS28" i="15"/>
  <c r="CE28" i="15"/>
  <c r="BO28" i="15"/>
  <c r="CC28" i="15"/>
  <c r="AQ29" i="15"/>
  <c r="AI29" i="15"/>
  <c r="AO29" i="15"/>
  <c r="AG29" i="15"/>
  <c r="AM29" i="15"/>
  <c r="AE29" i="15"/>
  <c r="AL29" i="15"/>
  <c r="AD29" i="15"/>
  <c r="AC29" i="15"/>
  <c r="AH29" i="15"/>
  <c r="AF29" i="15"/>
  <c r="AR29" i="15"/>
  <c r="AP29" i="15"/>
  <c r="AO19" i="15"/>
  <c r="CA19" i="15"/>
  <c r="AN20" i="15"/>
  <c r="BZ20" i="15"/>
  <c r="AG22" i="15"/>
  <c r="BO22" i="15"/>
  <c r="BO25" i="15"/>
  <c r="BT25" i="15"/>
  <c r="BS25" i="15"/>
  <c r="BX25" i="15"/>
  <c r="CD26" i="15"/>
  <c r="CA26" i="15"/>
  <c r="BR26" i="15"/>
  <c r="CD27" i="15"/>
  <c r="AI28" i="15"/>
  <c r="CD28" i="15"/>
  <c r="CB28" i="15"/>
  <c r="BR28" i="15"/>
  <c r="BQ28" i="15"/>
  <c r="CA28" i="15"/>
  <c r="AD31" i="15"/>
  <c r="CA31" i="15"/>
  <c r="BS31" i="15"/>
  <c r="BZ31" i="15"/>
  <c r="BR31" i="15"/>
  <c r="BQ31" i="15"/>
  <c r="CE31" i="15"/>
  <c r="BO31" i="15"/>
  <c r="CD31" i="15"/>
  <c r="CC31" i="15"/>
  <c r="BU31" i="15"/>
  <c r="CB31" i="15"/>
  <c r="AP19" i="15"/>
  <c r="CB19" i="15"/>
  <c r="AG20" i="15"/>
  <c r="BS20" i="15"/>
  <c r="AH22" i="15"/>
  <c r="AI22" i="15"/>
  <c r="BZ22" i="15"/>
  <c r="BQ25" i="15"/>
  <c r="CE25" i="15"/>
  <c r="CB25" i="15"/>
  <c r="CA25" i="15"/>
  <c r="AR26" i="15"/>
  <c r="AO26" i="15"/>
  <c r="AF26" i="15"/>
  <c r="AP26" i="15"/>
  <c r="AS27" i="15"/>
  <c r="AC27" i="15"/>
  <c r="AQ27" i="15"/>
  <c r="AI27" i="15"/>
  <c r="AO27" i="15"/>
  <c r="AG27" i="15"/>
  <c r="AN27" i="15"/>
  <c r="AM27" i="15"/>
  <c r="AP27" i="15"/>
  <c r="AS29" i="15"/>
  <c r="AH31" i="15"/>
  <c r="AP22" i="15"/>
  <c r="AR22" i="15"/>
  <c r="BQ22" i="15"/>
  <c r="CA22" i="15"/>
  <c r="CA23" i="15"/>
  <c r="BS23" i="15"/>
  <c r="BQ23" i="15"/>
  <c r="CD23" i="15"/>
  <c r="CC23" i="15"/>
  <c r="BU23" i="15"/>
  <c r="BX23" i="15"/>
  <c r="BZ24" i="15"/>
  <c r="BR24" i="15"/>
  <c r="BX24" i="15"/>
  <c r="CC24" i="15"/>
  <c r="BU24" i="15"/>
  <c r="BT24" i="15"/>
  <c r="BT27" i="15"/>
  <c r="AM30" i="15"/>
  <c r="AN24" i="15"/>
  <c r="AF24" i="15"/>
  <c r="AL24" i="15"/>
  <c r="AD24" i="15"/>
  <c r="AQ24" i="15"/>
  <c r="AI24" i="15"/>
  <c r="AH24" i="15"/>
  <c r="AM24" i="15"/>
  <c r="AM25" i="15"/>
  <c r="AC25" i="15"/>
  <c r="AH25" i="15"/>
  <c r="AG25" i="15"/>
  <c r="AL25" i="15"/>
  <c r="AH28" i="15"/>
  <c r="AN28" i="15"/>
  <c r="AM28" i="15"/>
  <c r="AL28" i="15"/>
  <c r="AD28" i="15"/>
  <c r="AQ28" i="15"/>
  <c r="AN32" i="15"/>
  <c r="AF32" i="15"/>
  <c r="AM32" i="15"/>
  <c r="AL32" i="15"/>
  <c r="AD32" i="15"/>
  <c r="AS32" i="15"/>
  <c r="AR32" i="15"/>
  <c r="AQ32" i="15"/>
  <c r="AI32" i="15"/>
  <c r="AH32" i="15"/>
  <c r="AC22" i="15"/>
  <c r="AL22" i="15"/>
  <c r="AV22" i="15" s="1"/>
  <c r="BZ23" i="15"/>
  <c r="AP24" i="15"/>
  <c r="AO24" i="15"/>
  <c r="CA24" i="15"/>
  <c r="AE25" i="15"/>
  <c r="AS25" i="15"/>
  <c r="AP25" i="15"/>
  <c r="AO25" i="15"/>
  <c r="AN25" i="15"/>
  <c r="BR25" i="15"/>
  <c r="CD25" i="15"/>
  <c r="AE26" i="15"/>
  <c r="BQ26" i="15"/>
  <c r="AD27" i="15"/>
  <c r="AR28" i="15"/>
  <c r="AP28" i="15"/>
  <c r="AF28" i="15"/>
  <c r="AE28" i="15"/>
  <c r="AS28" i="15"/>
  <c r="AH30" i="15"/>
  <c r="AG30" i="15"/>
  <c r="AN30" i="15"/>
  <c r="AL30" i="15"/>
  <c r="AD30" i="15"/>
  <c r="AC30" i="15"/>
  <c r="BT31" i="15"/>
  <c r="AE32" i="15"/>
  <c r="BZ32" i="15"/>
  <c r="BR32" i="15"/>
  <c r="BX32" i="15"/>
  <c r="CE32" i="15"/>
  <c r="BO32" i="15"/>
  <c r="CD32" i="15"/>
  <c r="CC32" i="15"/>
  <c r="BU32" i="15"/>
  <c r="BT32" i="15"/>
  <c r="BX33" i="15"/>
  <c r="CE33" i="15"/>
  <c r="BO33" i="15"/>
  <c r="CD33" i="15"/>
  <c r="CC33" i="15"/>
  <c r="BU33" i="15"/>
  <c r="BT33" i="15"/>
  <c r="BS33" i="15"/>
  <c r="BT22" i="15"/>
  <c r="BU22" i="15"/>
  <c r="BO23" i="15"/>
  <c r="CB23" i="15"/>
  <c r="AR24" i="15"/>
  <c r="BO24" i="15"/>
  <c r="CD24" i="15"/>
  <c r="AQ25" i="15"/>
  <c r="CE29" i="15"/>
  <c r="AP30" i="15"/>
  <c r="AO30" i="15"/>
  <c r="AF30" i="15"/>
  <c r="AS30" i="15"/>
  <c r="AR30" i="15"/>
  <c r="AO31" i="15"/>
  <c r="AG31" i="15"/>
  <c r="AN31" i="15"/>
  <c r="AF31" i="15"/>
  <c r="AM31" i="15"/>
  <c r="AE31" i="15"/>
  <c r="AS31" i="15"/>
  <c r="AC31" i="15"/>
  <c r="AR31" i="15"/>
  <c r="AQ31" i="15"/>
  <c r="AI31" i="15"/>
  <c r="AM33" i="15"/>
  <c r="AL33" i="15"/>
  <c r="AD33" i="15"/>
  <c r="AS33" i="15"/>
  <c r="AC33" i="15"/>
  <c r="AR33" i="15"/>
  <c r="AQ33" i="15"/>
  <c r="AI33" i="15"/>
  <c r="AH33" i="15"/>
  <c r="AG33" i="15"/>
  <c r="CB22" i="15"/>
  <c r="CD22" i="15"/>
  <c r="AC24" i="15"/>
  <c r="AS24" i="15"/>
  <c r="AD25" i="15"/>
  <c r="AR25" i="15"/>
  <c r="CE27" i="15"/>
  <c r="BO27" i="15"/>
  <c r="CC27" i="15"/>
  <c r="BU27" i="15"/>
  <c r="CA27" i="15"/>
  <c r="BS27" i="15"/>
  <c r="BZ27" i="15"/>
  <c r="BT30" i="15"/>
  <c r="BS30" i="15"/>
  <c r="BZ30" i="15"/>
  <c r="BX30" i="15"/>
  <c r="BO30" i="15"/>
  <c r="CC30" i="15"/>
  <c r="AE27" i="15"/>
  <c r="BQ27" i="15"/>
  <c r="AP32" i="15"/>
  <c r="CB32" i="15"/>
  <c r="AO33" i="15"/>
  <c r="CA33" i="15"/>
  <c r="AF34" i="15"/>
  <c r="AN34" i="15"/>
  <c r="BR34" i="15"/>
  <c r="BZ34" i="15"/>
  <c r="AP33" i="15"/>
  <c r="CB33" i="15"/>
  <c r="AG34" i="15"/>
  <c r="AO34" i="15"/>
  <c r="BS34" i="15"/>
  <c r="CA34" i="15"/>
  <c r="AH34" i="15"/>
  <c r="AP34" i="15"/>
  <c r="BT34" i="15"/>
  <c r="CB34" i="15"/>
  <c r="AI34" i="15"/>
  <c r="BU34" i="15"/>
  <c r="AR34" i="15"/>
  <c r="CD34" i="15"/>
  <c r="AC34" i="15"/>
  <c r="BO34" i="15"/>
  <c r="AD34" i="15"/>
  <c r="BJ35" i="14"/>
  <c r="CG4" i="14"/>
  <c r="BY4" i="14"/>
  <c r="CE4" i="14"/>
  <c r="CH4" i="14"/>
  <c r="BZ4" i="14"/>
  <c r="BV4" i="14"/>
  <c r="CK4" i="14"/>
  <c r="CJ4" i="14"/>
  <c r="CB4" i="14"/>
  <c r="CA4" i="14"/>
  <c r="CV35" i="14"/>
  <c r="X35" i="14"/>
  <c r="AU4" i="14"/>
  <c r="AM4" i="14"/>
  <c r="AT4" i="14"/>
  <c r="AN4" i="14"/>
  <c r="AS4" i="14"/>
  <c r="AK4" i="14"/>
  <c r="AV4" i="14"/>
  <c r="AJ4" i="14"/>
  <c r="AY4" i="14"/>
  <c r="AX4" i="14"/>
  <c r="AP4" i="14"/>
  <c r="AO4" i="14"/>
  <c r="AL4" i="14"/>
  <c r="CG8" i="14"/>
  <c r="BV8" i="14"/>
  <c r="CE8" i="14"/>
  <c r="CK8" i="14"/>
  <c r="CB8" i="14"/>
  <c r="BX8" i="14"/>
  <c r="CJ8" i="14"/>
  <c r="CA8" i="14"/>
  <c r="CH8" i="14"/>
  <c r="BZ8" i="14"/>
  <c r="CI8" i="14"/>
  <c r="CG10" i="14"/>
  <c r="CE10" i="14"/>
  <c r="BV10" i="14"/>
  <c r="CB10" i="14"/>
  <c r="CA10" i="14"/>
  <c r="CJ10" i="14"/>
  <c r="BZ10" i="14"/>
  <c r="CH10" i="14"/>
  <c r="CJ16" i="14"/>
  <c r="CB16" i="14"/>
  <c r="BZ16" i="14"/>
  <c r="BX16" i="14"/>
  <c r="BV16" i="14"/>
  <c r="CE16" i="14"/>
  <c r="CA16" i="14"/>
  <c r="CK16" i="14"/>
  <c r="BY16" i="14"/>
  <c r="CI16" i="14"/>
  <c r="AX22" i="14"/>
  <c r="AP22" i="14"/>
  <c r="AN22" i="14"/>
  <c r="AT22" i="14"/>
  <c r="AL22" i="14"/>
  <c r="AJ22" i="14"/>
  <c r="AS22" i="14"/>
  <c r="AO22" i="14"/>
  <c r="AM22" i="14"/>
  <c r="AY22" i="14"/>
  <c r="AK22" i="14"/>
  <c r="AU22" i="14"/>
  <c r="AW4" i="14"/>
  <c r="CI4" i="14"/>
  <c r="FI35" i="14"/>
  <c r="AU5" i="14"/>
  <c r="BY5" i="14"/>
  <c r="CG5" i="14"/>
  <c r="DL35" i="14"/>
  <c r="AZ6" i="14"/>
  <c r="AY6" i="14"/>
  <c r="CE6" i="14"/>
  <c r="AJ7" i="14"/>
  <c r="AS7" i="14"/>
  <c r="CJ7" i="14"/>
  <c r="AM8" i="14"/>
  <c r="AZ8" i="14"/>
  <c r="AY9" i="14"/>
  <c r="AW9" i="14"/>
  <c r="AV9" i="14"/>
  <c r="CK9" i="14"/>
  <c r="CI9" i="14"/>
  <c r="CH9" i="14"/>
  <c r="AY11" i="14"/>
  <c r="AT11" i="14"/>
  <c r="BV11" i="14"/>
  <c r="CL11" i="14"/>
  <c r="AY12" i="14"/>
  <c r="BZ12" i="14"/>
  <c r="AL15" i="14"/>
  <c r="CH16" i="14"/>
  <c r="AX20" i="14"/>
  <c r="AP20" i="14"/>
  <c r="AN20" i="14"/>
  <c r="AT20" i="14"/>
  <c r="AL20" i="14"/>
  <c r="AJ20" i="14"/>
  <c r="AW20" i="14"/>
  <c r="AU20" i="14"/>
  <c r="AS20" i="14"/>
  <c r="AO20" i="14"/>
  <c r="CL24" i="14"/>
  <c r="CJ24" i="14"/>
  <c r="CB24" i="14"/>
  <c r="CH24" i="14"/>
  <c r="CA24" i="14"/>
  <c r="CI24" i="14"/>
  <c r="BY24" i="14"/>
  <c r="CG24" i="14"/>
  <c r="BV24" i="14"/>
  <c r="CE24" i="14"/>
  <c r="BZ24" i="14"/>
  <c r="CK24" i="14"/>
  <c r="AP6" i="14"/>
  <c r="AO9" i="14"/>
  <c r="AN9" i="14"/>
  <c r="DA35" i="14"/>
  <c r="EF35" i="14"/>
  <c r="AN5" i="14"/>
  <c r="AV5" i="14"/>
  <c r="BZ5" i="14"/>
  <c r="CH5" i="14"/>
  <c r="BX6" i="14"/>
  <c r="AK7" i="14"/>
  <c r="AT7" i="14"/>
  <c r="CA7" i="14"/>
  <c r="CL7" i="14"/>
  <c r="AT9" i="14"/>
  <c r="AU10" i="14"/>
  <c r="AT10" i="14"/>
  <c r="AS10" i="14"/>
  <c r="AK10" i="14"/>
  <c r="AJ10" i="14"/>
  <c r="BY10" i="14"/>
  <c r="BX10" i="14"/>
  <c r="CL10" i="14"/>
  <c r="AO12" i="14"/>
  <c r="CJ13" i="14"/>
  <c r="CB13" i="14"/>
  <c r="CA13" i="14"/>
  <c r="BZ13" i="14"/>
  <c r="CE13" i="14"/>
  <c r="AU14" i="14"/>
  <c r="AT14" i="14"/>
  <c r="AS14" i="14"/>
  <c r="AK14" i="14"/>
  <c r="AJ14" i="14"/>
  <c r="AW14" i="14"/>
  <c r="AX16" i="14"/>
  <c r="AP16" i="14"/>
  <c r="AN16" i="14"/>
  <c r="AT16" i="14"/>
  <c r="AL16" i="14"/>
  <c r="AJ16" i="14"/>
  <c r="AO16" i="14"/>
  <c r="AM16" i="14"/>
  <c r="AY16" i="14"/>
  <c r="AK16" i="14"/>
  <c r="AW16" i="14"/>
  <c r="AU16" i="14"/>
  <c r="AU8" i="14"/>
  <c r="AJ8" i="14"/>
  <c r="CA9" i="14"/>
  <c r="BZ9" i="14"/>
  <c r="AX11" i="14"/>
  <c r="AP11" i="14"/>
  <c r="AO11" i="14"/>
  <c r="AN11" i="14"/>
  <c r="AS11" i="14"/>
  <c r="AT15" i="14"/>
  <c r="AJ15" i="14"/>
  <c r="AX15" i="14"/>
  <c r="AP15" i="14"/>
  <c r="AN15" i="14"/>
  <c r="AO15" i="14"/>
  <c r="AM15" i="14"/>
  <c r="AY15" i="14"/>
  <c r="AK15" i="14"/>
  <c r="AW15" i="14"/>
  <c r="EK35" i="14"/>
  <c r="AO5" i="14"/>
  <c r="AW5" i="14"/>
  <c r="CA5" i="14"/>
  <c r="CI5" i="14"/>
  <c r="AK6" i="14"/>
  <c r="AS6" i="14"/>
  <c r="BY6" i="14"/>
  <c r="AL7" i="14"/>
  <c r="CB7" i="14"/>
  <c r="AK8" i="14"/>
  <c r="AT8" i="14"/>
  <c r="AJ9" i="14"/>
  <c r="AU9" i="14"/>
  <c r="BV9" i="14"/>
  <c r="CG9" i="14"/>
  <c r="AM10" i="14"/>
  <c r="AL10" i="14"/>
  <c r="AZ10" i="14"/>
  <c r="AW10" i="14"/>
  <c r="AJ11" i="14"/>
  <c r="AZ11" i="14"/>
  <c r="AP12" i="14"/>
  <c r="AV14" i="14"/>
  <c r="AZ14" i="14"/>
  <c r="AM14" i="14"/>
  <c r="AL14" i="14"/>
  <c r="AX14" i="14"/>
  <c r="BV17" i="14"/>
  <c r="CJ17" i="14"/>
  <c r="CB17" i="14"/>
  <c r="BZ17" i="14"/>
  <c r="CA17" i="14"/>
  <c r="CK17" i="14"/>
  <c r="BY17" i="14"/>
  <c r="CI17" i="14"/>
  <c r="CG17" i="14"/>
  <c r="AZ4" i="14"/>
  <c r="CL4" i="14"/>
  <c r="AP5" i="14"/>
  <c r="AX5" i="14"/>
  <c r="CB5" i="14"/>
  <c r="CJ5" i="14"/>
  <c r="CZ35" i="14"/>
  <c r="AL6" i="14"/>
  <c r="AT6" i="14"/>
  <c r="BZ6" i="14"/>
  <c r="CH6" i="14"/>
  <c r="AM7" i="14"/>
  <c r="AW7" i="14"/>
  <c r="CK7" i="14"/>
  <c r="CH7" i="14"/>
  <c r="AL8" i="14"/>
  <c r="AV8" i="14"/>
  <c r="AK9" i="14"/>
  <c r="AX9" i="14"/>
  <c r="CJ9" i="14"/>
  <c r="AX10" i="14"/>
  <c r="CI10" i="14"/>
  <c r="AK11" i="14"/>
  <c r="AX13" i="14"/>
  <c r="AP13" i="14"/>
  <c r="AO13" i="14"/>
  <c r="AN13" i="14"/>
  <c r="AS13" i="14"/>
  <c r="CG13" i="14"/>
  <c r="AY14" i="14"/>
  <c r="AS15" i="14"/>
  <c r="AT17" i="14"/>
  <c r="AJ17" i="14"/>
  <c r="AX17" i="14"/>
  <c r="AP17" i="14"/>
  <c r="AN17" i="14"/>
  <c r="AO17" i="14"/>
  <c r="AM17" i="14"/>
  <c r="AY17" i="14"/>
  <c r="AK17" i="14"/>
  <c r="AW17" i="14"/>
  <c r="AU17" i="14"/>
  <c r="AS17" i="14"/>
  <c r="BX17" i="14"/>
  <c r="AK20" i="14"/>
  <c r="AW22" i="14"/>
  <c r="AX6" i="14"/>
  <c r="DM35" i="14"/>
  <c r="ER35" i="14"/>
  <c r="AY5" i="14"/>
  <c r="FH35" i="14"/>
  <c r="AM6" i="14"/>
  <c r="AU6" i="14"/>
  <c r="CA6" i="14"/>
  <c r="CI6" i="14"/>
  <c r="AO7" i="14"/>
  <c r="AX7" i="14"/>
  <c r="CE7" i="14"/>
  <c r="AN8" i="14"/>
  <c r="AW8" i="14"/>
  <c r="BY8" i="14"/>
  <c r="CL8" i="14"/>
  <c r="AL9" i="14"/>
  <c r="AZ9" i="14"/>
  <c r="BX9" i="14"/>
  <c r="CL9" i="14"/>
  <c r="AN10" i="14"/>
  <c r="AY10" i="14"/>
  <c r="AL11" i="14"/>
  <c r="CG12" i="14"/>
  <c r="CE12" i="14"/>
  <c r="BV12" i="14"/>
  <c r="AT13" i="14"/>
  <c r="BV13" i="14"/>
  <c r="CL13" i="14"/>
  <c r="AN14" i="14"/>
  <c r="AU15" i="14"/>
  <c r="BV19" i="14"/>
  <c r="CJ19" i="14"/>
  <c r="CB19" i="14"/>
  <c r="BZ19" i="14"/>
  <c r="CA19" i="14"/>
  <c r="AK19" i="14"/>
  <c r="CK19" i="14"/>
  <c r="BY19" i="14"/>
  <c r="CI19" i="14"/>
  <c r="CG19" i="14"/>
  <c r="CE19" i="14"/>
  <c r="FD35" i="14"/>
  <c r="EW35" i="14"/>
  <c r="AJ5" i="14"/>
  <c r="BV5" i="14"/>
  <c r="DX35" i="14"/>
  <c r="AN6" i="14"/>
  <c r="AV6" i="14"/>
  <c r="CB6" i="14"/>
  <c r="CJ6" i="14"/>
  <c r="AP7" i="14"/>
  <c r="AY7" i="14"/>
  <c r="BV7" i="14"/>
  <c r="AO8" i="14"/>
  <c r="AX8" i="14"/>
  <c r="AM9" i="14"/>
  <c r="BY9" i="14"/>
  <c r="AO10" i="14"/>
  <c r="CK10" i="14"/>
  <c r="AM11" i="14"/>
  <c r="CJ11" i="14"/>
  <c r="CB11" i="14"/>
  <c r="CA11" i="14"/>
  <c r="BZ11" i="14"/>
  <c r="CE11" i="14"/>
  <c r="AU12" i="14"/>
  <c r="AT12" i="14"/>
  <c r="AS12" i="14"/>
  <c r="AK12" i="14"/>
  <c r="AJ12" i="14"/>
  <c r="BY12" i="14"/>
  <c r="BX12" i="14"/>
  <c r="CL12" i="14"/>
  <c r="AO14" i="14"/>
  <c r="AS16" i="14"/>
  <c r="CG16" i="14"/>
  <c r="CJ22" i="14"/>
  <c r="CB22" i="14"/>
  <c r="BZ22" i="14"/>
  <c r="BX22" i="14"/>
  <c r="CE22" i="14"/>
  <c r="BV22" i="14"/>
  <c r="CI22" i="14"/>
  <c r="CG22" i="14"/>
  <c r="CA22" i="14"/>
  <c r="CK22" i="14"/>
  <c r="DT35" i="14"/>
  <c r="AO6" i="14"/>
  <c r="AW6" i="14"/>
  <c r="CK6" i="14"/>
  <c r="AZ7" i="14"/>
  <c r="AP8" i="14"/>
  <c r="AY8" i="14"/>
  <c r="AP9" i="14"/>
  <c r="CB9" i="14"/>
  <c r="AM12" i="14"/>
  <c r="AL12" i="14"/>
  <c r="AZ12" i="14"/>
  <c r="AW12" i="14"/>
  <c r="BX13" i="14"/>
  <c r="AP14" i="14"/>
  <c r="CJ18" i="14"/>
  <c r="CB18" i="14"/>
  <c r="BZ18" i="14"/>
  <c r="BX18" i="14"/>
  <c r="BV18" i="14"/>
  <c r="CA18" i="14"/>
  <c r="AK18" i="14"/>
  <c r="CK18" i="14"/>
  <c r="BY18" i="14"/>
  <c r="CI18" i="14"/>
  <c r="CG18" i="14"/>
  <c r="AV22" i="14"/>
  <c r="AV11" i="14"/>
  <c r="CH11" i="14"/>
  <c r="AV13" i="14"/>
  <c r="CH13" i="14"/>
  <c r="BY15" i="14"/>
  <c r="CK15" i="14"/>
  <c r="AV16" i="14"/>
  <c r="CH18" i="14"/>
  <c r="AM21" i="14"/>
  <c r="AT24" i="14"/>
  <c r="AX24" i="14"/>
  <c r="AP24" i="14"/>
  <c r="AS24" i="14"/>
  <c r="AZ24" i="14"/>
  <c r="AO24" i="14"/>
  <c r="AY24" i="14"/>
  <c r="AN24" i="14"/>
  <c r="AW24" i="14"/>
  <c r="AM24" i="14"/>
  <c r="AV24" i="14"/>
  <c r="AK24" i="14"/>
  <c r="AW11" i="14"/>
  <c r="CI11" i="14"/>
  <c r="AW13" i="14"/>
  <c r="CI13" i="14"/>
  <c r="AL17" i="14"/>
  <c r="AX18" i="14"/>
  <c r="AP18" i="14"/>
  <c r="AN18" i="14"/>
  <c r="AT18" i="14"/>
  <c r="AL18" i="14"/>
  <c r="AJ18" i="14"/>
  <c r="AS18" i="14"/>
  <c r="BX19" i="14"/>
  <c r="CJ20" i="14"/>
  <c r="CB20" i="14"/>
  <c r="BZ20" i="14"/>
  <c r="BX20" i="14"/>
  <c r="BV20" i="14"/>
  <c r="CE20" i="14"/>
  <c r="AT23" i="14"/>
  <c r="AJ23" i="14"/>
  <c r="AX23" i="14"/>
  <c r="AP23" i="14"/>
  <c r="AW23" i="14"/>
  <c r="AO23" i="14"/>
  <c r="AN23" i="14"/>
  <c r="CJ14" i="14"/>
  <c r="CB14" i="14"/>
  <c r="BZ14" i="14"/>
  <c r="BV14" i="14"/>
  <c r="AT19" i="14"/>
  <c r="AJ19" i="14"/>
  <c r="AX19" i="14"/>
  <c r="AP19" i="14"/>
  <c r="AN19" i="14"/>
  <c r="AS19" i="14"/>
  <c r="BV21" i="14"/>
  <c r="CJ21" i="14"/>
  <c r="CB21" i="14"/>
  <c r="BZ21" i="14"/>
  <c r="CE21" i="14"/>
  <c r="CJ23" i="14"/>
  <c r="CB23" i="14"/>
  <c r="BV23" i="14"/>
  <c r="CE23" i="14"/>
  <c r="CL23" i="14"/>
  <c r="CA23" i="14"/>
  <c r="CI23" i="14"/>
  <c r="BV26" i="14"/>
  <c r="CJ26" i="14"/>
  <c r="CB26" i="14"/>
  <c r="BZ26" i="14"/>
  <c r="CI26" i="14"/>
  <c r="CE26" i="14"/>
  <c r="CA26" i="14"/>
  <c r="CK26" i="14"/>
  <c r="CH14" i="14"/>
  <c r="CL14" i="14"/>
  <c r="CE14" i="14"/>
  <c r="AW18" i="14"/>
  <c r="AL19" i="14"/>
  <c r="AU19" i="14"/>
  <c r="CG20" i="14"/>
  <c r="BX21" i="14"/>
  <c r="CK23" i="14"/>
  <c r="AT26" i="14"/>
  <c r="AZ26" i="14"/>
  <c r="AJ26" i="14"/>
  <c r="AX26" i="14"/>
  <c r="AP26" i="14"/>
  <c r="AN26" i="14"/>
  <c r="AU26" i="14"/>
  <c r="AO26" i="14"/>
  <c r="AM26" i="14"/>
  <c r="AY26" i="14"/>
  <c r="AK26" i="14"/>
  <c r="BV15" i="14"/>
  <c r="CJ15" i="14"/>
  <c r="CB15" i="14"/>
  <c r="BZ15" i="14"/>
  <c r="CE15" i="14"/>
  <c r="AV20" i="14"/>
  <c r="AT21" i="14"/>
  <c r="AJ21" i="14"/>
  <c r="AX21" i="14"/>
  <c r="AP21" i="14"/>
  <c r="AN21" i="14"/>
  <c r="AS21" i="14"/>
  <c r="CH22" i="14"/>
  <c r="AX27" i="14"/>
  <c r="AP27" i="14"/>
  <c r="AV27" i="14"/>
  <c r="AN27" i="14"/>
  <c r="AT27" i="14"/>
  <c r="AL27" i="14"/>
  <c r="AJ27" i="14"/>
  <c r="AS27" i="14"/>
  <c r="AO27" i="14"/>
  <c r="AM27" i="14"/>
  <c r="AY27" i="14"/>
  <c r="AK27" i="14"/>
  <c r="AW27" i="14"/>
  <c r="AL21" i="14"/>
  <c r="AU21" i="14"/>
  <c r="AM23" i="14"/>
  <c r="CJ25" i="14"/>
  <c r="CB25" i="14"/>
  <c r="CH25" i="14"/>
  <c r="BZ25" i="14"/>
  <c r="BX25" i="14"/>
  <c r="CL25" i="14"/>
  <c r="BV25" i="14"/>
  <c r="CK25" i="14"/>
  <c r="BY25" i="14"/>
  <c r="CG25" i="14"/>
  <c r="CE25" i="14"/>
  <c r="AZ27" i="14"/>
  <c r="AV15" i="14"/>
  <c r="CH15" i="14"/>
  <c r="AZ16" i="14"/>
  <c r="CL16" i="14"/>
  <c r="AV17" i="14"/>
  <c r="CH17" i="14"/>
  <c r="AZ18" i="14"/>
  <c r="CL18" i="14"/>
  <c r="AV19" i="14"/>
  <c r="CH19" i="14"/>
  <c r="AZ20" i="14"/>
  <c r="CL20" i="14"/>
  <c r="AV21" i="14"/>
  <c r="CH21" i="14"/>
  <c r="AZ22" i="14"/>
  <c r="CL22" i="14"/>
  <c r="AV23" i="14"/>
  <c r="BX24" i="14"/>
  <c r="AK28" i="14"/>
  <c r="CJ29" i="14"/>
  <c r="CB29" i="14"/>
  <c r="CI29" i="14"/>
  <c r="CA29" i="14"/>
  <c r="BZ29" i="14"/>
  <c r="CG29" i="14"/>
  <c r="BY29" i="14"/>
  <c r="CE29" i="14"/>
  <c r="BV29" i="14"/>
  <c r="AM34" i="14"/>
  <c r="AM28" i="14"/>
  <c r="AX29" i="14"/>
  <c r="AP29" i="14"/>
  <c r="AW29" i="14"/>
  <c r="AO29" i="14"/>
  <c r="AN29" i="14"/>
  <c r="AU29" i="14"/>
  <c r="AM29" i="14"/>
  <c r="AT29" i="14"/>
  <c r="AS29" i="14"/>
  <c r="AK29" i="14"/>
  <c r="AJ29" i="14"/>
  <c r="BX30" i="14"/>
  <c r="CE30" i="14"/>
  <c r="BV30" i="14"/>
  <c r="CK30" i="14"/>
  <c r="CJ30" i="14"/>
  <c r="CB30" i="14"/>
  <c r="CI30" i="14"/>
  <c r="CA30" i="14"/>
  <c r="BZ30" i="14"/>
  <c r="BX23" i="14"/>
  <c r="AV29" i="14"/>
  <c r="AT30" i="14"/>
  <c r="AL30" i="14"/>
  <c r="AS30" i="14"/>
  <c r="AK30" i="14"/>
  <c r="AJ30" i="14"/>
  <c r="AY30" i="14"/>
  <c r="AX30" i="14"/>
  <c r="AP30" i="14"/>
  <c r="AW30" i="14"/>
  <c r="AO30" i="14"/>
  <c r="AN30" i="14"/>
  <c r="CL30" i="14"/>
  <c r="CJ31" i="14"/>
  <c r="CB31" i="14"/>
  <c r="CI31" i="14"/>
  <c r="CA31" i="14"/>
  <c r="BZ31" i="14"/>
  <c r="CG31" i="14"/>
  <c r="BY31" i="14"/>
  <c r="CE31" i="14"/>
  <c r="BV31" i="14"/>
  <c r="AY23" i="14"/>
  <c r="AS28" i="14"/>
  <c r="AZ30" i="14"/>
  <c r="AX31" i="14"/>
  <c r="AP31" i="14"/>
  <c r="AW31" i="14"/>
  <c r="AO31" i="14"/>
  <c r="AN31" i="14"/>
  <c r="AU31" i="14"/>
  <c r="AM31" i="14"/>
  <c r="AT31" i="14"/>
  <c r="AS31" i="14"/>
  <c r="AK31" i="14"/>
  <c r="AJ31" i="14"/>
  <c r="CH31" i="14"/>
  <c r="BX32" i="14"/>
  <c r="CE32" i="14"/>
  <c r="BV32" i="14"/>
  <c r="CJ32" i="14"/>
  <c r="CB32" i="14"/>
  <c r="CI32" i="14"/>
  <c r="CA32" i="14"/>
  <c r="BZ32" i="14"/>
  <c r="AZ15" i="14"/>
  <c r="CL15" i="14"/>
  <c r="AZ17" i="14"/>
  <c r="CL17" i="14"/>
  <c r="AZ19" i="14"/>
  <c r="CL19" i="14"/>
  <c r="AZ21" i="14"/>
  <c r="CL21" i="14"/>
  <c r="AZ23" i="14"/>
  <c r="AX25" i="14"/>
  <c r="AP25" i="14"/>
  <c r="AV25" i="14"/>
  <c r="AN25" i="14"/>
  <c r="AT25" i="14"/>
  <c r="AL25" i="14"/>
  <c r="AZ25" i="14"/>
  <c r="AJ25" i="14"/>
  <c r="AS25" i="14"/>
  <c r="BX26" i="14"/>
  <c r="CJ27" i="14"/>
  <c r="CB27" i="14"/>
  <c r="BZ27" i="14"/>
  <c r="BX27" i="14"/>
  <c r="BV27" i="14"/>
  <c r="CE27" i="14"/>
  <c r="AT32" i="14"/>
  <c r="AL32" i="14"/>
  <c r="AS32" i="14"/>
  <c r="AK32" i="14"/>
  <c r="AJ32" i="14"/>
  <c r="AY32" i="14"/>
  <c r="AX32" i="14"/>
  <c r="AP32" i="14"/>
  <c r="AW32" i="14"/>
  <c r="AO32" i="14"/>
  <c r="AN32" i="14"/>
  <c r="CJ33" i="14"/>
  <c r="CB33" i="14"/>
  <c r="CI33" i="14"/>
  <c r="CA33" i="14"/>
  <c r="BZ33" i="14"/>
  <c r="CG33" i="14"/>
  <c r="CE33" i="14"/>
  <c r="BV33" i="14"/>
  <c r="BX34" i="14"/>
  <c r="CE34" i="14"/>
  <c r="BV34" i="14"/>
  <c r="CJ34" i="14"/>
  <c r="CB34" i="14"/>
  <c r="CI34" i="14"/>
  <c r="CA34" i="14"/>
  <c r="BZ34" i="14"/>
  <c r="AT28" i="14"/>
  <c r="AJ28" i="14"/>
  <c r="AY28" i="14"/>
  <c r="AX28" i="14"/>
  <c r="AP28" i="14"/>
  <c r="AW28" i="14"/>
  <c r="AO28" i="14"/>
  <c r="AN28" i="14"/>
  <c r="AX33" i="14"/>
  <c r="AP33" i="14"/>
  <c r="AW33" i="14"/>
  <c r="AO33" i="14"/>
  <c r="AN33" i="14"/>
  <c r="AU33" i="14"/>
  <c r="AT33" i="14"/>
  <c r="AS33" i="14"/>
  <c r="AK33" i="14"/>
  <c r="AJ33" i="14"/>
  <c r="AT34" i="14"/>
  <c r="AL34" i="14"/>
  <c r="AS34" i="14"/>
  <c r="AK34" i="14"/>
  <c r="AJ34" i="14"/>
  <c r="AX34" i="14"/>
  <c r="AP34" i="14"/>
  <c r="AW34" i="14"/>
  <c r="AO34" i="14"/>
  <c r="AN34" i="14"/>
  <c r="BY23" i="14"/>
  <c r="CH23" i="14"/>
  <c r="AL26" i="14"/>
  <c r="AL28" i="14"/>
  <c r="BV28" i="14"/>
  <c r="CK28" i="14"/>
  <c r="CJ28" i="14"/>
  <c r="CB28" i="14"/>
  <c r="CI28" i="14"/>
  <c r="CA28" i="14"/>
  <c r="BZ28" i="14"/>
  <c r="CG28" i="14"/>
  <c r="AY29" i="14"/>
  <c r="AV33" i="14"/>
  <c r="AZ34" i="14"/>
  <c r="AV26" i="14"/>
  <c r="CH26" i="14"/>
  <c r="CL27" i="14"/>
  <c r="AV28" i="14"/>
  <c r="CH28" i="14"/>
  <c r="AZ29" i="14"/>
  <c r="CL29" i="14"/>
  <c r="AV30" i="14"/>
  <c r="CH30" i="14"/>
  <c r="AZ31" i="14"/>
  <c r="CL31" i="14"/>
  <c r="AV32" i="14"/>
  <c r="CH32" i="14"/>
  <c r="AZ33" i="14"/>
  <c r="CL33" i="14"/>
  <c r="AV34" i="14"/>
  <c r="CH34" i="14"/>
  <c r="AL29" i="14"/>
  <c r="BX29" i="14"/>
  <c r="AL31" i="14"/>
  <c r="BX31" i="14"/>
  <c r="AL33" i="14"/>
  <c r="BX33" i="14"/>
  <c r="CK32" i="14"/>
  <c r="AM33" i="14"/>
  <c r="BY33" i="14"/>
  <c r="AY34" i="14"/>
  <c r="CK34" i="14"/>
  <c r="CL26" i="14"/>
  <c r="AZ28" i="14"/>
  <c r="CL28" i="14"/>
  <c r="C6" i="11"/>
  <c r="BZ4" i="11"/>
  <c r="BO4" i="11"/>
  <c r="BU4" i="11"/>
  <c r="CC4" i="11"/>
  <c r="BT4" i="11"/>
  <c r="CB4" i="11"/>
  <c r="BS4" i="11"/>
  <c r="BX4" i="11"/>
  <c r="AG15" i="11"/>
  <c r="AE15" i="11"/>
  <c r="AD15" i="11"/>
  <c r="AC15" i="11"/>
  <c r="AH15" i="11"/>
  <c r="AI15" i="11"/>
  <c r="CD4" i="11"/>
  <c r="AC6" i="11"/>
  <c r="AH6" i="11"/>
  <c r="AR6" i="11"/>
  <c r="AI6" i="11"/>
  <c r="AM6" i="11"/>
  <c r="AQ6" i="11"/>
  <c r="AG6" i="11"/>
  <c r="AO6" i="11"/>
  <c r="AF6" i="11"/>
  <c r="AD6" i="11"/>
  <c r="AN6" i="11"/>
  <c r="AL6" i="11"/>
  <c r="AE6" i="11"/>
  <c r="BS6" i="11"/>
  <c r="BZ6" i="11"/>
  <c r="BO6" i="11"/>
  <c r="CE6" i="11"/>
  <c r="BX6" i="11"/>
  <c r="BT6" i="11"/>
  <c r="BU6" i="11"/>
  <c r="CC6" i="11"/>
  <c r="BR6" i="11"/>
  <c r="BZ5" i="11"/>
  <c r="BO5" i="11"/>
  <c r="BU5" i="11"/>
  <c r="CC5" i="11"/>
  <c r="BT5" i="11"/>
  <c r="CB5" i="11"/>
  <c r="BS5" i="11"/>
  <c r="BX5" i="11"/>
  <c r="GE8" i="11"/>
  <c r="FW8" i="11"/>
  <c r="FV8" i="11"/>
  <c r="GC8" i="11"/>
  <c r="GJ8" i="11"/>
  <c r="FT8" i="11"/>
  <c r="GI8" i="11"/>
  <c r="GH8" i="11"/>
  <c r="FZ8" i="11"/>
  <c r="GG8" i="11"/>
  <c r="GF8" i="11"/>
  <c r="FX8" i="11"/>
  <c r="FY8" i="11"/>
  <c r="FY5" i="11"/>
  <c r="GC5" i="11"/>
  <c r="GJ5" i="11"/>
  <c r="GE5" i="11"/>
  <c r="GI5" i="11"/>
  <c r="FZ5" i="11"/>
  <c r="GH5" i="11"/>
  <c r="FX5" i="11"/>
  <c r="GF5" i="11"/>
  <c r="FW5" i="11"/>
  <c r="FT5" i="11"/>
  <c r="GE10" i="11"/>
  <c r="FW10" i="11"/>
  <c r="FV10" i="11"/>
  <c r="GC10" i="11"/>
  <c r="GJ10" i="11"/>
  <c r="FT10" i="11"/>
  <c r="GI10" i="11"/>
  <c r="GH10" i="11"/>
  <c r="FZ10" i="11"/>
  <c r="GG10" i="11"/>
  <c r="GF10" i="11"/>
  <c r="FX10" i="11"/>
  <c r="FY10" i="11"/>
  <c r="CO35" i="11"/>
  <c r="DY35" i="11"/>
  <c r="FX4" i="11"/>
  <c r="AI5" i="11"/>
  <c r="AF12" i="11"/>
  <c r="AE12" i="11"/>
  <c r="AD12" i="11"/>
  <c r="AC12" i="11"/>
  <c r="AI12" i="11"/>
  <c r="FX12" i="11"/>
  <c r="GE12" i="11"/>
  <c r="GC12" i="11"/>
  <c r="FT12" i="11"/>
  <c r="AC13" i="11"/>
  <c r="AI13" i="11"/>
  <c r="AH13" i="11"/>
  <c r="AG13" i="11"/>
  <c r="BQ4" i="11"/>
  <c r="CA4" i="11"/>
  <c r="CT35" i="11"/>
  <c r="AO5" i="11"/>
  <c r="BQ5" i="11"/>
  <c r="CA5" i="11"/>
  <c r="FA35" i="11"/>
  <c r="FT6" i="11"/>
  <c r="AI7" i="11"/>
  <c r="AH7" i="11"/>
  <c r="AG7" i="11"/>
  <c r="AD7" i="11"/>
  <c r="BT7" i="11"/>
  <c r="BS7" i="11"/>
  <c r="BZ7" i="11"/>
  <c r="BX7" i="11"/>
  <c r="BO7" i="11"/>
  <c r="GI7" i="11"/>
  <c r="AF8" i="11"/>
  <c r="BX8" i="11"/>
  <c r="BO8" i="11"/>
  <c r="CC8" i="11"/>
  <c r="BU8" i="11"/>
  <c r="BT8" i="11"/>
  <c r="BS8" i="11"/>
  <c r="BZ8" i="11"/>
  <c r="GI9" i="11"/>
  <c r="AF10" i="11"/>
  <c r="BX10" i="11"/>
  <c r="CE10" i="11"/>
  <c r="BO10" i="11"/>
  <c r="CC10" i="11"/>
  <c r="BU10" i="11"/>
  <c r="CB10" i="11"/>
  <c r="BT10" i="11"/>
  <c r="BS10" i="11"/>
  <c r="BZ10" i="11"/>
  <c r="GH11" i="11"/>
  <c r="FZ11" i="11"/>
  <c r="FY11" i="11"/>
  <c r="FX11" i="11"/>
  <c r="GE11" i="11"/>
  <c r="GJ11" i="11"/>
  <c r="CE13" i="11"/>
  <c r="BU13" i="11"/>
  <c r="CC13" i="11"/>
  <c r="BT13" i="11"/>
  <c r="BS13" i="11"/>
  <c r="BZ13" i="11"/>
  <c r="BO15" i="11"/>
  <c r="AG16" i="11"/>
  <c r="AC16" i="11"/>
  <c r="AF16" i="11"/>
  <c r="AE16" i="11"/>
  <c r="AD16" i="11"/>
  <c r="GC27" i="11"/>
  <c r="FT27" i="11"/>
  <c r="FY27" i="11"/>
  <c r="FZ27" i="11"/>
  <c r="GI27" i="11"/>
  <c r="FX27" i="11"/>
  <c r="GH27" i="11"/>
  <c r="GE27" i="11"/>
  <c r="FH35" i="11"/>
  <c r="GC4" i="11"/>
  <c r="GH4" i="11"/>
  <c r="FZ4" i="11"/>
  <c r="AG5" i="11"/>
  <c r="AL5" i="11"/>
  <c r="AD5" i="11"/>
  <c r="GH9" i="11"/>
  <c r="FZ9" i="11"/>
  <c r="FY9" i="11"/>
  <c r="FX9" i="11"/>
  <c r="GE9" i="11"/>
  <c r="FW9" i="11"/>
  <c r="AN4" i="11"/>
  <c r="AC4" i="11"/>
  <c r="DA35" i="11"/>
  <c r="EK35" i="11"/>
  <c r="AM5" i="11"/>
  <c r="CS35" i="11"/>
  <c r="CD6" i="11"/>
  <c r="CA6" i="11"/>
  <c r="CB7" i="11"/>
  <c r="CA7" i="11"/>
  <c r="BR7" i="11"/>
  <c r="CE7" i="11"/>
  <c r="AI9" i="11"/>
  <c r="AH9" i="11"/>
  <c r="AG9" i="11"/>
  <c r="AF9" i="11"/>
  <c r="AE9" i="11"/>
  <c r="AD9" i="11"/>
  <c r="AI11" i="11"/>
  <c r="AH11" i="11"/>
  <c r="AG11" i="11"/>
  <c r="AD11" i="11"/>
  <c r="AG12" i="11"/>
  <c r="BQ12" i="11"/>
  <c r="BX12" i="11"/>
  <c r="BO12" i="11"/>
  <c r="CC12" i="11"/>
  <c r="BU12" i="11"/>
  <c r="BT12" i="11"/>
  <c r="BZ12" i="11"/>
  <c r="AD13" i="11"/>
  <c r="CA19" i="11"/>
  <c r="GJ7" i="11"/>
  <c r="AF4" i="11"/>
  <c r="AS4" i="11"/>
  <c r="DF35" i="11"/>
  <c r="FT4" i="11"/>
  <c r="AC5" i="11"/>
  <c r="AN5" i="11"/>
  <c r="FT9" i="11"/>
  <c r="AH12" i="11"/>
  <c r="FY12" i="11"/>
  <c r="AE13" i="11"/>
  <c r="GH7" i="11"/>
  <c r="FZ7" i="11"/>
  <c r="FY7" i="11"/>
  <c r="GF7" i="11"/>
  <c r="FX7" i="11"/>
  <c r="GE7" i="11"/>
  <c r="FW7" i="11"/>
  <c r="GJ9" i="11"/>
  <c r="GF12" i="11"/>
  <c r="FW12" i="11"/>
  <c r="FV12" i="11"/>
  <c r="GJ12" i="11"/>
  <c r="GI12" i="11"/>
  <c r="AL4" i="11"/>
  <c r="DM35" i="11"/>
  <c r="GE4" i="11"/>
  <c r="AE5" i="11"/>
  <c r="AP5" i="11"/>
  <c r="FZ12" i="11"/>
  <c r="BZ19" i="11"/>
  <c r="BR19" i="11"/>
  <c r="BX19" i="11"/>
  <c r="CE19" i="11"/>
  <c r="BO19" i="11"/>
  <c r="CD19" i="11"/>
  <c r="CC19" i="11"/>
  <c r="BU19" i="11"/>
  <c r="BT19" i="11"/>
  <c r="BS19" i="11"/>
  <c r="FT23" i="11"/>
  <c r="FY23" i="11"/>
  <c r="FX23" i="11"/>
  <c r="FZ23" i="11"/>
  <c r="GI23" i="11"/>
  <c r="FW23" i="11"/>
  <c r="GH23" i="11"/>
  <c r="GE23" i="11"/>
  <c r="GC23" i="11"/>
  <c r="AD4" i="11"/>
  <c r="AM4" i="11"/>
  <c r="DR35" i="11"/>
  <c r="EW35" i="11"/>
  <c r="FV4" i="11"/>
  <c r="GF4" i="11"/>
  <c r="AF5" i="11"/>
  <c r="AQ5" i="11"/>
  <c r="GG5" i="11"/>
  <c r="FV5" i="11"/>
  <c r="AE7" i="11"/>
  <c r="BQ7" i="11"/>
  <c r="BQ8" i="11"/>
  <c r="AC9" i="11"/>
  <c r="BT9" i="11"/>
  <c r="BS9" i="11"/>
  <c r="BZ9" i="11"/>
  <c r="BX9" i="11"/>
  <c r="BO9" i="11"/>
  <c r="CC9" i="11"/>
  <c r="BQ10" i="11"/>
  <c r="AC11" i="11"/>
  <c r="BT11" i="11"/>
  <c r="BS11" i="11"/>
  <c r="BZ11" i="11"/>
  <c r="BX11" i="11"/>
  <c r="BO11" i="11"/>
  <c r="CC11" i="11"/>
  <c r="AI16" i="11"/>
  <c r="CC18" i="11"/>
  <c r="BU18" i="11"/>
  <c r="BT18" i="11"/>
  <c r="BS18" i="11"/>
  <c r="BX18" i="11"/>
  <c r="BR18" i="11"/>
  <c r="CE18" i="11"/>
  <c r="BO18" i="11"/>
  <c r="CD18" i="11"/>
  <c r="BZ18" i="11"/>
  <c r="BQ19" i="11"/>
  <c r="AE4" i="11"/>
  <c r="AO4" i="11"/>
  <c r="BR4" i="11"/>
  <c r="CE4" i="11"/>
  <c r="FW4" i="11"/>
  <c r="GG4" i="11"/>
  <c r="AH5" i="11"/>
  <c r="AR5" i="11"/>
  <c r="BR5" i="11"/>
  <c r="CE5" i="11"/>
  <c r="AS6" i="11"/>
  <c r="AP6" i="11"/>
  <c r="BQ6" i="11"/>
  <c r="CB6" i="11"/>
  <c r="GE6" i="11"/>
  <c r="FW6" i="11"/>
  <c r="FV6" i="11"/>
  <c r="GC6" i="11"/>
  <c r="GH6" i="11"/>
  <c r="FZ6" i="11"/>
  <c r="BU7" i="11"/>
  <c r="GC7" i="11"/>
  <c r="AD8" i="11"/>
  <c r="AC8" i="11"/>
  <c r="AI8" i="11"/>
  <c r="AH8" i="11"/>
  <c r="CB9" i="11"/>
  <c r="CA9" i="11"/>
  <c r="BR9" i="11"/>
  <c r="BQ9" i="11"/>
  <c r="CE9" i="11"/>
  <c r="CD9" i="11"/>
  <c r="GC9" i="11"/>
  <c r="AD10" i="11"/>
  <c r="AC10" i="11"/>
  <c r="AI10" i="11"/>
  <c r="AH10" i="11"/>
  <c r="CB11" i="11"/>
  <c r="CA11" i="11"/>
  <c r="BR11" i="11"/>
  <c r="BQ11" i="11"/>
  <c r="CE11" i="11"/>
  <c r="CD11" i="11"/>
  <c r="GE14" i="11"/>
  <c r="GG14" i="11"/>
  <c r="FV14" i="11"/>
  <c r="GF14" i="11"/>
  <c r="FT14" i="11"/>
  <c r="GC14" i="11"/>
  <c r="FZ14" i="11"/>
  <c r="GH14" i="11"/>
  <c r="CC15" i="11"/>
  <c r="BU15" i="11"/>
  <c r="BQ15" i="11"/>
  <c r="BX15" i="11"/>
  <c r="CE15" i="11"/>
  <c r="CD15" i="11"/>
  <c r="BT15" i="11"/>
  <c r="CB15" i="11"/>
  <c r="BS15" i="11"/>
  <c r="CA15" i="11"/>
  <c r="BR15" i="11"/>
  <c r="BR16" i="11"/>
  <c r="CD16" i="11"/>
  <c r="CE16" i="11"/>
  <c r="CB16" i="11"/>
  <c r="BQ16" i="11"/>
  <c r="CA16" i="11"/>
  <c r="GC17" i="11"/>
  <c r="GI17" i="11"/>
  <c r="GH17" i="11"/>
  <c r="FZ17" i="11"/>
  <c r="FX17" i="11"/>
  <c r="GJ17" i="11"/>
  <c r="FW17" i="11"/>
  <c r="GG17" i="11"/>
  <c r="GF17" i="11"/>
  <c r="FT17" i="11"/>
  <c r="GE17" i="11"/>
  <c r="AG22" i="11"/>
  <c r="AD22" i="11"/>
  <c r="AC22" i="11"/>
  <c r="DQ35" i="11"/>
  <c r="FV7" i="11"/>
  <c r="CA8" i="11"/>
  <c r="FV9" i="11"/>
  <c r="CA10" i="11"/>
  <c r="FV11" i="11"/>
  <c r="CB12" i="11"/>
  <c r="BQ13" i="11"/>
  <c r="FT13" i="11"/>
  <c r="AC14" i="11"/>
  <c r="AF15" i="11"/>
  <c r="BO16" i="11"/>
  <c r="GF16" i="11"/>
  <c r="BR17" i="11"/>
  <c r="CD17" i="11"/>
  <c r="FV17" i="11"/>
  <c r="CB18" i="11"/>
  <c r="GG22" i="11"/>
  <c r="FW22" i="11"/>
  <c r="GJ22" i="11"/>
  <c r="GI22" i="11"/>
  <c r="FV22" i="11"/>
  <c r="GF22" i="11"/>
  <c r="CB8" i="11"/>
  <c r="AE11" i="11"/>
  <c r="FW11" i="11"/>
  <c r="BR13" i="11"/>
  <c r="GE13" i="11"/>
  <c r="AD14" i="11"/>
  <c r="BX14" i="11"/>
  <c r="BT14" i="11"/>
  <c r="BU14" i="11"/>
  <c r="CE14" i="11"/>
  <c r="FW14" i="11"/>
  <c r="GI14" i="11"/>
  <c r="FT15" i="11"/>
  <c r="FX15" i="11"/>
  <c r="FW16" i="11"/>
  <c r="GH16" i="11"/>
  <c r="AI20" i="11"/>
  <c r="AI24" i="11"/>
  <c r="AG24" i="11"/>
  <c r="AD24" i="11"/>
  <c r="AC24" i="11"/>
  <c r="AE24" i="11"/>
  <c r="FY24" i="11"/>
  <c r="FX24" i="11"/>
  <c r="GC24" i="11"/>
  <c r="FZ24" i="11"/>
  <c r="GJ24" i="11"/>
  <c r="FT24" i="11"/>
  <c r="GH24" i="11"/>
  <c r="GE24" i="11"/>
  <c r="AC26" i="11"/>
  <c r="AI26" i="11"/>
  <c r="AG26" i="11"/>
  <c r="AF26" i="11"/>
  <c r="AH26" i="11"/>
  <c r="AD26" i="11"/>
  <c r="GF9" i="11"/>
  <c r="AF11" i="11"/>
  <c r="GF11" i="11"/>
  <c r="CD12" i="11"/>
  <c r="FW13" i="11"/>
  <c r="GF13" i="11"/>
  <c r="AF14" i="11"/>
  <c r="CB14" i="11"/>
  <c r="GJ15" i="11"/>
  <c r="GF15" i="11"/>
  <c r="FX16" i="11"/>
  <c r="GI16" i="11"/>
  <c r="AD17" i="11"/>
  <c r="AI17" i="11"/>
  <c r="AH17" i="11"/>
  <c r="AG19" i="11"/>
  <c r="AD19" i="11"/>
  <c r="AC19" i="11"/>
  <c r="AE20" i="11"/>
  <c r="AF20" i="11"/>
  <c r="BX20" i="11"/>
  <c r="BS20" i="11"/>
  <c r="CE20" i="11"/>
  <c r="BR20" i="11"/>
  <c r="CC20" i="11"/>
  <c r="CB20" i="11"/>
  <c r="BZ20" i="11"/>
  <c r="BO20" i="11"/>
  <c r="BO23" i="11"/>
  <c r="CC23" i="11"/>
  <c r="BU23" i="11"/>
  <c r="BZ23" i="11"/>
  <c r="BR23" i="11"/>
  <c r="BQ23" i="11"/>
  <c r="BT23" i="11"/>
  <c r="CD23" i="11"/>
  <c r="BS23" i="11"/>
  <c r="CB23" i="11"/>
  <c r="CA23" i="11"/>
  <c r="BX23" i="11"/>
  <c r="DE35" i="11"/>
  <c r="GG7" i="11"/>
  <c r="CD8" i="11"/>
  <c r="GG9" i="11"/>
  <c r="GG11" i="11"/>
  <c r="FX13" i="11"/>
  <c r="GG13" i="11"/>
  <c r="AG14" i="11"/>
  <c r="GC15" i="11"/>
  <c r="BS16" i="11"/>
  <c r="CC16" i="11"/>
  <c r="BO17" i="11"/>
  <c r="BT17" i="11"/>
  <c r="BS17" i="11"/>
  <c r="AI18" i="11"/>
  <c r="AH18" i="11"/>
  <c r="AF18" i="11"/>
  <c r="AE18" i="11"/>
  <c r="AF19" i="11"/>
  <c r="AE19" i="11"/>
  <c r="GH19" i="11"/>
  <c r="FZ19" i="11"/>
  <c r="FX19" i="11"/>
  <c r="GC19" i="11"/>
  <c r="GI19" i="11"/>
  <c r="FV19" i="11"/>
  <c r="GG19" i="11"/>
  <c r="GE19" i="11"/>
  <c r="FT19" i="11"/>
  <c r="GJ19" i="11"/>
  <c r="FT21" i="11"/>
  <c r="GH21" i="11"/>
  <c r="FZ21" i="11"/>
  <c r="GE21" i="11"/>
  <c r="FW21" i="11"/>
  <c r="GC21" i="11"/>
  <c r="FY21" i="11"/>
  <c r="GI21" i="11"/>
  <c r="FX21" i="11"/>
  <c r="GG21" i="11"/>
  <c r="FV21" i="11"/>
  <c r="CA13" i="11"/>
  <c r="CD13" i="11"/>
  <c r="FY13" i="11"/>
  <c r="AH14" i="11"/>
  <c r="BT16" i="11"/>
  <c r="FY16" i="11"/>
  <c r="GC16" i="11"/>
  <c r="CE17" i="11"/>
  <c r="CB17" i="11"/>
  <c r="CA17" i="11"/>
  <c r="GH13" i="11"/>
  <c r="FZ13" i="11"/>
  <c r="FV13" i="11"/>
  <c r="GJ13" i="11"/>
  <c r="AI14" i="11"/>
  <c r="BU16" i="11"/>
  <c r="GG16" i="11"/>
  <c r="FV16" i="11"/>
  <c r="AG21" i="11"/>
  <c r="AD21" i="11"/>
  <c r="AC21" i="11"/>
  <c r="BQ25" i="11"/>
  <c r="CE25" i="11"/>
  <c r="CD25" i="11"/>
  <c r="CB25" i="11"/>
  <c r="CA25" i="11"/>
  <c r="BR25" i="11"/>
  <c r="FW18" i="11"/>
  <c r="GE18" i="11"/>
  <c r="AD20" i="11"/>
  <c r="CD20" i="11"/>
  <c r="CA20" i="11"/>
  <c r="FV20" i="11"/>
  <c r="GI20" i="11"/>
  <c r="AE21" i="11"/>
  <c r="AE22" i="11"/>
  <c r="BS22" i="11"/>
  <c r="CE22" i="11"/>
  <c r="FV23" i="11"/>
  <c r="GJ23" i="11"/>
  <c r="GG23" i="11"/>
  <c r="GF23" i="11"/>
  <c r="GI24" i="11"/>
  <c r="GG24" i="11"/>
  <c r="GF24" i="11"/>
  <c r="FV24" i="11"/>
  <c r="BX30" i="11"/>
  <c r="BO30" i="11"/>
  <c r="BS30" i="11"/>
  <c r="BZ30" i="11"/>
  <c r="BT30" i="11"/>
  <c r="BR30" i="11"/>
  <c r="CC30" i="11"/>
  <c r="AI31" i="11"/>
  <c r="AH31" i="11"/>
  <c r="AD31" i="11"/>
  <c r="AC31" i="11"/>
  <c r="AG31" i="11"/>
  <c r="BQ18" i="11"/>
  <c r="FX18" i="11"/>
  <c r="GF18" i="11"/>
  <c r="GF19" i="11"/>
  <c r="FX20" i="11"/>
  <c r="GJ20" i="11"/>
  <c r="CC21" i="11"/>
  <c r="BU21" i="11"/>
  <c r="BS21" i="11"/>
  <c r="BX21" i="11"/>
  <c r="GH22" i="11"/>
  <c r="CE23" i="11"/>
  <c r="AD25" i="11"/>
  <c r="AC25" i="11"/>
  <c r="AI25" i="11"/>
  <c r="AH25" i="11"/>
  <c r="GH25" i="11"/>
  <c r="FZ25" i="11"/>
  <c r="GE25" i="11"/>
  <c r="GJ25" i="11"/>
  <c r="FY25" i="11"/>
  <c r="GI25" i="11"/>
  <c r="FX25" i="11"/>
  <c r="GF25" i="11"/>
  <c r="FT25" i="11"/>
  <c r="AD30" i="11"/>
  <c r="AC30" i="11"/>
  <c r="AH30" i="11"/>
  <c r="AI30" i="11"/>
  <c r="FY18" i="11"/>
  <c r="GG18" i="11"/>
  <c r="AG20" i="11"/>
  <c r="BZ22" i="11"/>
  <c r="BX22" i="11"/>
  <c r="CC22" i="11"/>
  <c r="BU22" i="11"/>
  <c r="FX22" i="11"/>
  <c r="BT24" i="11"/>
  <c r="BZ24" i="11"/>
  <c r="BO24" i="11"/>
  <c r="BX24" i="11"/>
  <c r="AF25" i="11"/>
  <c r="BU25" i="11"/>
  <c r="GG25" i="11"/>
  <c r="GJ31" i="11"/>
  <c r="FT31" i="11"/>
  <c r="GI31" i="11"/>
  <c r="GH31" i="11"/>
  <c r="FZ31" i="11"/>
  <c r="GE31" i="11"/>
  <c r="FW31" i="11"/>
  <c r="FV31" i="11"/>
  <c r="FY31" i="11"/>
  <c r="FX31" i="11"/>
  <c r="GF31" i="11"/>
  <c r="AD33" i="11"/>
  <c r="AC33" i="11"/>
  <c r="AI33" i="11"/>
  <c r="AG33" i="11"/>
  <c r="AE33" i="11"/>
  <c r="GC33" i="11"/>
  <c r="FT33" i="11"/>
  <c r="FY33" i="11"/>
  <c r="FX33" i="11"/>
  <c r="FZ33" i="11"/>
  <c r="GH33" i="11"/>
  <c r="CA18" i="11"/>
  <c r="FZ18" i="11"/>
  <c r="GH18" i="11"/>
  <c r="GE20" i="11"/>
  <c r="FW20" i="11"/>
  <c r="GC20" i="11"/>
  <c r="GH20" i="11"/>
  <c r="FZ20" i="11"/>
  <c r="CB24" i="11"/>
  <c r="BR24" i="11"/>
  <c r="CE24" i="11"/>
  <c r="CD24" i="11"/>
  <c r="BX26" i="11"/>
  <c r="CC26" i="11"/>
  <c r="BU26" i="11"/>
  <c r="CB26" i="11"/>
  <c r="BR26" i="11"/>
  <c r="CA26" i="11"/>
  <c r="BQ26" i="11"/>
  <c r="BZ26" i="11"/>
  <c r="BO26" i="11"/>
  <c r="CE26" i="11"/>
  <c r="BT26" i="11"/>
  <c r="GI18" i="11"/>
  <c r="BQ20" i="11"/>
  <c r="AF21" i="11"/>
  <c r="BO21" i="11"/>
  <c r="BZ21" i="11"/>
  <c r="AF22" i="11"/>
  <c r="CA24" i="11"/>
  <c r="FW24" i="11"/>
  <c r="AE25" i="11"/>
  <c r="GE26" i="11"/>
  <c r="FT26" i="11"/>
  <c r="FZ26" i="11"/>
  <c r="GH26" i="11"/>
  <c r="FY26" i="11"/>
  <c r="FX26" i="11"/>
  <c r="GC26" i="11"/>
  <c r="CC27" i="11"/>
  <c r="BU27" i="11"/>
  <c r="BZ27" i="11"/>
  <c r="CA27" i="11"/>
  <c r="BO27" i="11"/>
  <c r="BX27" i="11"/>
  <c r="CE27" i="11"/>
  <c r="BT27" i="11"/>
  <c r="CD27" i="11"/>
  <c r="BS27" i="11"/>
  <c r="CB27" i="11"/>
  <c r="GH29" i="11"/>
  <c r="FZ29" i="11"/>
  <c r="FY29" i="11"/>
  <c r="FX29" i="11"/>
  <c r="GC29" i="11"/>
  <c r="FW29" i="11"/>
  <c r="FV29" i="11"/>
  <c r="GJ29" i="11"/>
  <c r="GE29" i="11"/>
  <c r="AG30" i="11"/>
  <c r="BQ30" i="11"/>
  <c r="GE30" i="11"/>
  <c r="FW30" i="11"/>
  <c r="FV30" i="11"/>
  <c r="GC30" i="11"/>
  <c r="GH30" i="11"/>
  <c r="FZ30" i="11"/>
  <c r="FY30" i="11"/>
  <c r="GJ30" i="11"/>
  <c r="FX30" i="11"/>
  <c r="GI30" i="11"/>
  <c r="GF30" i="11"/>
  <c r="AC20" i="11"/>
  <c r="AH20" i="11"/>
  <c r="GJ21" i="11"/>
  <c r="FY22" i="11"/>
  <c r="GE22" i="11"/>
  <c r="FT22" i="11"/>
  <c r="BO25" i="11"/>
  <c r="BT25" i="11"/>
  <c r="BS25" i="11"/>
  <c r="FT28" i="11"/>
  <c r="FX28" i="11"/>
  <c r="FZ28" i="11"/>
  <c r="FY28" i="11"/>
  <c r="GH28" i="11"/>
  <c r="GC28" i="11"/>
  <c r="FW26" i="11"/>
  <c r="GJ26" i="11"/>
  <c r="AC27" i="11"/>
  <c r="GJ27" i="11"/>
  <c r="GG27" i="11"/>
  <c r="GJ28" i="11"/>
  <c r="GI28" i="11"/>
  <c r="GF28" i="11"/>
  <c r="AD29" i="11"/>
  <c r="BO29" i="11"/>
  <c r="CC29" i="11"/>
  <c r="GG29" i="11"/>
  <c r="FV33" i="11"/>
  <c r="GJ33" i="11"/>
  <c r="GI33" i="11"/>
  <c r="GG33" i="11"/>
  <c r="GF33" i="11"/>
  <c r="AD27" i="11"/>
  <c r="CE29" i="11"/>
  <c r="CC31" i="11"/>
  <c r="BU31" i="11"/>
  <c r="BT31" i="11"/>
  <c r="BS31" i="11"/>
  <c r="BX31" i="11"/>
  <c r="CE31" i="11"/>
  <c r="BO31" i="11"/>
  <c r="AG32" i="11"/>
  <c r="AI32" i="11"/>
  <c r="FV26" i="11"/>
  <c r="GF26" i="11"/>
  <c r="AF27" i="11"/>
  <c r="BR27" i="11"/>
  <c r="FV27" i="11"/>
  <c r="GF27" i="11"/>
  <c r="AI28" i="11"/>
  <c r="AH28" i="11"/>
  <c r="FV28" i="11"/>
  <c r="GG28" i="11"/>
  <c r="CD31" i="11"/>
  <c r="FW33" i="11"/>
  <c r="CB34" i="11"/>
  <c r="CA34" i="11"/>
  <c r="BR34" i="11"/>
  <c r="BQ34" i="11"/>
  <c r="CE34" i="11"/>
  <c r="CD34" i="11"/>
  <c r="AE26" i="11"/>
  <c r="GG26" i="11"/>
  <c r="AH27" i="11"/>
  <c r="FW27" i="11"/>
  <c r="CC28" i="11"/>
  <c r="BU28" i="11"/>
  <c r="BT28" i="11"/>
  <c r="FW28" i="11"/>
  <c r="AE30" i="11"/>
  <c r="CE30" i="11"/>
  <c r="CD30" i="11"/>
  <c r="CA30" i="11"/>
  <c r="AC32" i="11"/>
  <c r="FY32" i="11"/>
  <c r="GH34" i="11"/>
  <c r="FZ34" i="11"/>
  <c r="FY34" i="11"/>
  <c r="GF34" i="11"/>
  <c r="FX34" i="11"/>
  <c r="FV34" i="11"/>
  <c r="GC34" i="11"/>
  <c r="GE34" i="11"/>
  <c r="AI27" i="11"/>
  <c r="BS29" i="11"/>
  <c r="BZ29" i="11"/>
  <c r="BX29" i="11"/>
  <c r="GG32" i="11"/>
  <c r="GF32" i="11"/>
  <c r="FW32" i="11"/>
  <c r="FV32" i="11"/>
  <c r="GJ32" i="11"/>
  <c r="GI32" i="11"/>
  <c r="FW25" i="11"/>
  <c r="GI26" i="11"/>
  <c r="AC28" i="11"/>
  <c r="AF29" i="11"/>
  <c r="CA29" i="11"/>
  <c r="BR29" i="11"/>
  <c r="BQ29" i="11"/>
  <c r="CD29" i="11"/>
  <c r="AF30" i="11"/>
  <c r="CB30" i="11"/>
  <c r="BR31" i="11"/>
  <c r="AH32" i="11"/>
  <c r="BZ32" i="11"/>
  <c r="BR32" i="11"/>
  <c r="BQ32" i="11"/>
  <c r="BX32" i="11"/>
  <c r="CC32" i="11"/>
  <c r="BU32" i="11"/>
  <c r="CB32" i="11"/>
  <c r="BT32" i="11"/>
  <c r="CE33" i="11"/>
  <c r="BO33" i="11"/>
  <c r="CD33" i="11"/>
  <c r="CC33" i="11"/>
  <c r="BU33" i="11"/>
  <c r="CB33" i="11"/>
  <c r="BT33" i="11"/>
  <c r="BZ33" i="11"/>
  <c r="BR33" i="11"/>
  <c r="BQ33" i="11"/>
  <c r="CA33" i="11"/>
  <c r="AQ34" i="11"/>
  <c r="AI34" i="11"/>
  <c r="AH34" i="11"/>
  <c r="AG34" i="11"/>
  <c r="AN34" i="11"/>
  <c r="AF34" i="11"/>
  <c r="AL34" i="11"/>
  <c r="AD34" i="11"/>
  <c r="AS34" i="11"/>
  <c r="AC34" i="11"/>
  <c r="AF33" i="11"/>
  <c r="AE28" i="11"/>
  <c r="BQ28" i="11"/>
  <c r="AC29" i="11"/>
  <c r="AE31" i="11"/>
  <c r="FT32" i="11"/>
  <c r="GF29" i="11"/>
  <c r="CA31" i="11"/>
  <c r="AE32" i="11"/>
  <c r="GE32" i="11"/>
  <c r="AO34" i="11"/>
  <c r="BZ34" i="11"/>
  <c r="GG34" i="11"/>
  <c r="AG29" i="11"/>
  <c r="AF32" i="11"/>
  <c r="FX32" i="11"/>
  <c r="BS34" i="11"/>
  <c r="AU5" i="10"/>
  <c r="AV5" i="10"/>
  <c r="AM5" i="10"/>
  <c r="AT5" i="10"/>
  <c r="AS5" i="10"/>
  <c r="AK5" i="10"/>
  <c r="AW5" i="10"/>
  <c r="AJ5" i="10"/>
  <c r="AP5" i="10"/>
  <c r="AX5" i="10"/>
  <c r="AO5" i="10"/>
  <c r="AN5" i="10"/>
  <c r="AT11" i="10"/>
  <c r="AS11" i="10"/>
  <c r="AK11" i="10"/>
  <c r="AJ11" i="10"/>
  <c r="AN11" i="10"/>
  <c r="AP11" i="10"/>
  <c r="AO11" i="10"/>
  <c r="AU11" i="10"/>
  <c r="AX11" i="10"/>
  <c r="AW11" i="10"/>
  <c r="DT35" i="10"/>
  <c r="AS10" i="10"/>
  <c r="AK10" i="10"/>
  <c r="AJ10" i="10"/>
  <c r="AX10" i="10"/>
  <c r="AP10" i="10"/>
  <c r="AU10" i="10"/>
  <c r="AW10" i="10"/>
  <c r="AV10" i="10"/>
  <c r="AT10" i="10"/>
  <c r="AO10" i="10"/>
  <c r="AL10" i="10"/>
  <c r="AN10" i="10"/>
  <c r="AN6" i="10"/>
  <c r="AX6" i="10"/>
  <c r="AM6" i="10"/>
  <c r="AZ6" i="10"/>
  <c r="AU6" i="10"/>
  <c r="AK6" i="10"/>
  <c r="AO6" i="10"/>
  <c r="AT6" i="10"/>
  <c r="AJ6" i="10"/>
  <c r="AS6" i="10"/>
  <c r="AP6" i="10"/>
  <c r="AX8" i="10"/>
  <c r="AP8" i="10"/>
  <c r="AS8" i="10"/>
  <c r="AK8" i="10"/>
  <c r="AU8" i="10"/>
  <c r="AJ8" i="10"/>
  <c r="AT8" i="10"/>
  <c r="AZ8" i="10"/>
  <c r="AO8" i="10"/>
  <c r="AL8" i="10"/>
  <c r="AY8" i="10"/>
  <c r="AN8" i="10"/>
  <c r="AV8" i="10"/>
  <c r="AW8" i="10"/>
  <c r="AM8" i="10"/>
  <c r="CB5" i="10"/>
  <c r="AY4" i="10"/>
  <c r="CK4" i="10"/>
  <c r="EK35" i="10"/>
  <c r="BX5" i="10"/>
  <c r="CK5" i="10"/>
  <c r="CZ35" i="10"/>
  <c r="BV6" i="10"/>
  <c r="AN7" i="10"/>
  <c r="AX7" i="10"/>
  <c r="CE7" i="10"/>
  <c r="CI8" i="10"/>
  <c r="CL8" i="10"/>
  <c r="AY9" i="10"/>
  <c r="CG9" i="10"/>
  <c r="CL11" i="10"/>
  <c r="CH11" i="10"/>
  <c r="AX9" i="10"/>
  <c r="AP9" i="10"/>
  <c r="AW9" i="10"/>
  <c r="AO9" i="10"/>
  <c r="AT9" i="10"/>
  <c r="AJ4" i="10"/>
  <c r="AZ4" i="10"/>
  <c r="BV4" i="10"/>
  <c r="CL4" i="10"/>
  <c r="DH35" i="10"/>
  <c r="AY5" i="10"/>
  <c r="CL5" i="10"/>
  <c r="DX35" i="10"/>
  <c r="AV6" i="10"/>
  <c r="AY6" i="10"/>
  <c r="AP7" i="10"/>
  <c r="BV7" i="10"/>
  <c r="CE8" i="10"/>
  <c r="AV9" i="10"/>
  <c r="BV9" i="10"/>
  <c r="CK9" i="10"/>
  <c r="CL10" i="10"/>
  <c r="BV10" i="10"/>
  <c r="CJ10" i="10"/>
  <c r="CB10" i="10"/>
  <c r="CI10" i="10"/>
  <c r="CA10" i="10"/>
  <c r="AL11" i="10"/>
  <c r="AZ11" i="10"/>
  <c r="AY11" i="10"/>
  <c r="AV11" i="10"/>
  <c r="CI11" i="10"/>
  <c r="AU12" i="10"/>
  <c r="AX12" i="10"/>
  <c r="AO12" i="10"/>
  <c r="AN12" i="10"/>
  <c r="AV12" i="10"/>
  <c r="AL12" i="10"/>
  <c r="AT12" i="10"/>
  <c r="AK12" i="10"/>
  <c r="CH7" i="10"/>
  <c r="CK7" i="10"/>
  <c r="AS4" i="10"/>
  <c r="CE4" i="10"/>
  <c r="AZ5" i="10"/>
  <c r="BV5" i="10"/>
  <c r="CE5" i="10"/>
  <c r="EV35" i="10"/>
  <c r="AO7" i="10"/>
  <c r="AJ7" i="10"/>
  <c r="CG7" i="10"/>
  <c r="AJ9" i="10"/>
  <c r="AZ9" i="10"/>
  <c r="CL9" i="10"/>
  <c r="CK10" i="10"/>
  <c r="CG10" i="10"/>
  <c r="AY13" i="10"/>
  <c r="AW13" i="10"/>
  <c r="AZ13" i="10"/>
  <c r="AM13" i="10"/>
  <c r="AV13" i="10"/>
  <c r="AL13" i="10"/>
  <c r="AU15" i="10"/>
  <c r="AT15" i="10"/>
  <c r="AS15" i="10"/>
  <c r="AK15" i="10"/>
  <c r="AX15" i="10"/>
  <c r="AP15" i="10"/>
  <c r="AO15" i="10"/>
  <c r="AN15" i="10"/>
  <c r="AL15" i="10"/>
  <c r="AJ15" i="10"/>
  <c r="AW15" i="10"/>
  <c r="AV15" i="10"/>
  <c r="BZ16" i="10"/>
  <c r="CG16" i="10"/>
  <c r="BV16" i="10"/>
  <c r="CE16" i="10"/>
  <c r="CB16" i="10"/>
  <c r="CA16" i="10"/>
  <c r="CJ16" i="10"/>
  <c r="AZ18" i="10"/>
  <c r="AY18" i="10"/>
  <c r="AW18" i="10"/>
  <c r="AV18" i="10"/>
  <c r="AP18" i="10"/>
  <c r="AM18" i="10"/>
  <c r="AL18" i="10"/>
  <c r="CH23" i="10"/>
  <c r="BY23" i="10"/>
  <c r="CL23" i="10"/>
  <c r="CK23" i="10"/>
  <c r="BX23" i="10"/>
  <c r="CI23" i="10"/>
  <c r="AL4" i="10"/>
  <c r="AT4" i="10"/>
  <c r="BX4" i="10"/>
  <c r="AW7" i="10"/>
  <c r="AZ7" i="10"/>
  <c r="BX7" i="10"/>
  <c r="CI7" i="10"/>
  <c r="BX8" i="10"/>
  <c r="AK9" i="10"/>
  <c r="BX9" i="10"/>
  <c r="CH10" i="10"/>
  <c r="AM11" i="10"/>
  <c r="BX11" i="10"/>
  <c r="CJ12" i="10"/>
  <c r="CB12" i="10"/>
  <c r="CI12" i="10"/>
  <c r="CA12" i="10"/>
  <c r="CH12" i="10"/>
  <c r="BZ12" i="10"/>
  <c r="CE12" i="10"/>
  <c r="BV12" i="10"/>
  <c r="CL12" i="10"/>
  <c r="EF35" i="10"/>
  <c r="CJ5" i="10"/>
  <c r="CA8" i="10"/>
  <c r="BV8" i="10"/>
  <c r="AS9" i="10"/>
  <c r="AM4" i="10"/>
  <c r="AU4" i="10"/>
  <c r="BY4" i="10"/>
  <c r="CG4" i="10"/>
  <c r="BY5" i="10"/>
  <c r="CG5" i="10"/>
  <c r="DL35" i="10"/>
  <c r="CA6" i="10"/>
  <c r="AS7" i="10"/>
  <c r="BY7" i="10"/>
  <c r="CJ7" i="10"/>
  <c r="BY8" i="10"/>
  <c r="CH8" i="10"/>
  <c r="AM9" i="10"/>
  <c r="BZ11" i="10"/>
  <c r="AJ12" i="10"/>
  <c r="BZ20" i="10"/>
  <c r="CG20" i="10"/>
  <c r="BV20" i="10"/>
  <c r="CE20" i="10"/>
  <c r="CB20" i="10"/>
  <c r="CA20" i="10"/>
  <c r="CJ20" i="10"/>
  <c r="AT20" i="10"/>
  <c r="AV4" i="10"/>
  <c r="CH4" i="10"/>
  <c r="FD35" i="10"/>
  <c r="BZ5" i="10"/>
  <c r="CH5" i="10"/>
  <c r="AL6" i="10"/>
  <c r="AW6" i="10"/>
  <c r="CG6" i="10"/>
  <c r="CJ6" i="10"/>
  <c r="CB6" i="10"/>
  <c r="AK7" i="10"/>
  <c r="AT7" i="10"/>
  <c r="CA7" i="10"/>
  <c r="CL7" i="10"/>
  <c r="BZ8" i="10"/>
  <c r="CJ8" i="10"/>
  <c r="AN9" i="10"/>
  <c r="AZ10" i="10"/>
  <c r="BY10" i="10"/>
  <c r="AP12" i="10"/>
  <c r="AP14" i="10"/>
  <c r="CL14" i="10"/>
  <c r="BV14" i="10"/>
  <c r="CJ14" i="10"/>
  <c r="CB14" i="10"/>
  <c r="CH14" i="10"/>
  <c r="BZ14" i="10"/>
  <c r="CG14" i="10"/>
  <c r="CI14" i="10"/>
  <c r="CE14" i="10"/>
  <c r="CA14" i="10"/>
  <c r="BY14" i="10"/>
  <c r="CK14" i="10"/>
  <c r="CE11" i="10"/>
  <c r="BV11" i="10"/>
  <c r="CJ11" i="10"/>
  <c r="CB11" i="10"/>
  <c r="CG11" i="10"/>
  <c r="AO4" i="10"/>
  <c r="CA4" i="10"/>
  <c r="CV35" i="10"/>
  <c r="FI35" i="10"/>
  <c r="CA5" i="10"/>
  <c r="CB7" i="10"/>
  <c r="CB8" i="10"/>
  <c r="CK8" i="10"/>
  <c r="CJ9" i="10"/>
  <c r="CB9" i="10"/>
  <c r="CI9" i="10"/>
  <c r="CA9" i="10"/>
  <c r="CH9" i="10"/>
  <c r="BZ9" i="10"/>
  <c r="CE9" i="10"/>
  <c r="AY14" i="10"/>
  <c r="AW14" i="10"/>
  <c r="AZ14" i="10"/>
  <c r="AM14" i="10"/>
  <c r="AL14" i="10"/>
  <c r="AV14" i="10"/>
  <c r="AZ15" i="10"/>
  <c r="AL9" i="10"/>
  <c r="AM10" i="10"/>
  <c r="BX10" i="10"/>
  <c r="BY11" i="10"/>
  <c r="AM12" i="10"/>
  <c r="AZ12" i="10"/>
  <c r="CH16" i="10"/>
  <c r="BY16" i="10"/>
  <c r="BX16" i="10"/>
  <c r="CL16" i="10"/>
  <c r="CK16" i="10"/>
  <c r="CI16" i="10"/>
  <c r="AX17" i="10"/>
  <c r="AP17" i="10"/>
  <c r="AO17" i="10"/>
  <c r="AU17" i="10"/>
  <c r="AT17" i="10"/>
  <c r="AV17" i="10"/>
  <c r="BX18" i="10"/>
  <c r="AN19" i="10"/>
  <c r="AO20" i="10"/>
  <c r="CH20" i="10"/>
  <c r="BY20" i="10"/>
  <c r="BX20" i="10"/>
  <c r="CL20" i="10"/>
  <c r="CK20" i="10"/>
  <c r="CI20" i="10"/>
  <c r="AX24" i="10"/>
  <c r="AP24" i="10"/>
  <c r="AW24" i="10"/>
  <c r="AO24" i="10"/>
  <c r="AU24" i="10"/>
  <c r="AT24" i="10"/>
  <c r="AN24" i="10"/>
  <c r="AK24" i="10"/>
  <c r="AJ24" i="10"/>
  <c r="AZ24" i="10"/>
  <c r="CI27" i="10"/>
  <c r="CH27" i="10"/>
  <c r="BY27" i="10"/>
  <c r="BX27" i="10"/>
  <c r="CL27" i="10"/>
  <c r="CK27" i="10"/>
  <c r="CJ13" i="10"/>
  <c r="CB13" i="10"/>
  <c r="BZ13" i="10"/>
  <c r="AS14" i="10"/>
  <c r="AK14" i="10"/>
  <c r="AO14" i="10"/>
  <c r="AM15" i="10"/>
  <c r="BX19" i="10"/>
  <c r="CE19" i="10"/>
  <c r="BV19" i="10"/>
  <c r="CJ19" i="10"/>
  <c r="CB19" i="10"/>
  <c r="CI19" i="10"/>
  <c r="CA19" i="10"/>
  <c r="AW20" i="10"/>
  <c r="AV20" i="10"/>
  <c r="AM20" i="10"/>
  <c r="AZ20" i="10"/>
  <c r="AZ25" i="10"/>
  <c r="AY25" i="10"/>
  <c r="AW25" i="10"/>
  <c r="AV25" i="10"/>
  <c r="AP25" i="10"/>
  <c r="AM25" i="10"/>
  <c r="AL25" i="10"/>
  <c r="AN34" i="10"/>
  <c r="AU34" i="10"/>
  <c r="AM34" i="10"/>
  <c r="AT34" i="10"/>
  <c r="AL34" i="10"/>
  <c r="AS34" i="10"/>
  <c r="AK34" i="10"/>
  <c r="AZ34" i="10"/>
  <c r="AJ34" i="10"/>
  <c r="AX34" i="10"/>
  <c r="AP34" i="10"/>
  <c r="AW34" i="10"/>
  <c r="AO16" i="10"/>
  <c r="AN16" i="10"/>
  <c r="AU16" i="10"/>
  <c r="AS16" i="10"/>
  <c r="AK16" i="10"/>
  <c r="AJ16" i="10"/>
  <c r="AX16" i="10"/>
  <c r="AY21" i="10"/>
  <c r="AX21" i="10"/>
  <c r="AP21" i="10"/>
  <c r="AO21" i="10"/>
  <c r="AU21" i="10"/>
  <c r="AT21" i="10"/>
  <c r="AL21" i="10"/>
  <c r="AV21" i="10"/>
  <c r="AU14" i="10"/>
  <c r="AW16" i="10"/>
  <c r="AV16" i="10"/>
  <c r="AM16" i="10"/>
  <c r="AZ16" i="10"/>
  <c r="AY16" i="10"/>
  <c r="CH19" i="10"/>
  <c r="AW21" i="10"/>
  <c r="AZ21" i="10"/>
  <c r="AS22" i="10"/>
  <c r="AK22" i="10"/>
  <c r="AJ22" i="10"/>
  <c r="AX22" i="10"/>
  <c r="AP22" i="10"/>
  <c r="AO22" i="10"/>
  <c r="AN22" i="10"/>
  <c r="CG26" i="10"/>
  <c r="BY26" i="10"/>
  <c r="BX26" i="10"/>
  <c r="CE26" i="10"/>
  <c r="CL26" i="10"/>
  <c r="BV26" i="10"/>
  <c r="CK26" i="10"/>
  <c r="CJ26" i="10"/>
  <c r="CB26" i="10"/>
  <c r="CA26" i="10"/>
  <c r="BZ26" i="10"/>
  <c r="AY10" i="10"/>
  <c r="CK11" i="10"/>
  <c r="BV13" i="10"/>
  <c r="CG13" i="10"/>
  <c r="AJ14" i="10"/>
  <c r="CJ17" i="10"/>
  <c r="CB17" i="10"/>
  <c r="CI17" i="10"/>
  <c r="CA17" i="10"/>
  <c r="BZ17" i="10"/>
  <c r="CE17" i="10"/>
  <c r="CL18" i="10"/>
  <c r="BV18" i="10"/>
  <c r="CK18" i="10"/>
  <c r="CJ18" i="10"/>
  <c r="CB18" i="10"/>
  <c r="CH18" i="10"/>
  <c r="BZ18" i="10"/>
  <c r="CG18" i="10"/>
  <c r="BY18" i="10"/>
  <c r="AU19" i="10"/>
  <c r="AT19" i="10"/>
  <c r="AS19" i="10"/>
  <c r="AK19" i="10"/>
  <c r="AX19" i="10"/>
  <c r="AP19" i="10"/>
  <c r="AW19" i="10"/>
  <c r="CK19" i="10"/>
  <c r="AL20" i="10"/>
  <c r="AO34" i="10"/>
  <c r="AW12" i="10"/>
  <c r="CI13" i="10"/>
  <c r="AX14" i="10"/>
  <c r="AL16" i="10"/>
  <c r="AN17" i="10"/>
  <c r="CH17" i="10"/>
  <c r="CG17" i="10"/>
  <c r="AT18" i="10"/>
  <c r="CI18" i="10"/>
  <c r="AM19" i="10"/>
  <c r="AZ19" i="10"/>
  <c r="BY19" i="10"/>
  <c r="AP20" i="10"/>
  <c r="AJ21" i="10"/>
  <c r="AO23" i="10"/>
  <c r="AN23" i="10"/>
  <c r="AS23" i="10"/>
  <c r="AK23" i="10"/>
  <c r="AJ23" i="10"/>
  <c r="AP23" i="10"/>
  <c r="AX23" i="10"/>
  <c r="AV24" i="10"/>
  <c r="BX12" i="10"/>
  <c r="CK12" i="10"/>
  <c r="AO13" i="10"/>
  <c r="AU13" i="10"/>
  <c r="AP13" i="10"/>
  <c r="BY13" i="10"/>
  <c r="CK13" i="10"/>
  <c r="BX15" i="10"/>
  <c r="CE15" i="10"/>
  <c r="BV15" i="10"/>
  <c r="CJ15" i="10"/>
  <c r="CB15" i="10"/>
  <c r="CI15" i="10"/>
  <c r="CA15" i="10"/>
  <c r="AP16" i="10"/>
  <c r="CK17" i="10"/>
  <c r="AS18" i="10"/>
  <c r="AK18" i="10"/>
  <c r="AJ18" i="10"/>
  <c r="AO18" i="10"/>
  <c r="AN18" i="10"/>
  <c r="AU18" i="10"/>
  <c r="BZ19" i="10"/>
  <c r="AK21" i="10"/>
  <c r="CJ21" i="10"/>
  <c r="CB21" i="10"/>
  <c r="CA21" i="10"/>
  <c r="BZ21" i="10"/>
  <c r="CE21" i="10"/>
  <c r="AL22" i="10"/>
  <c r="CA22" i="10"/>
  <c r="CE22" i="10"/>
  <c r="BV22" i="10"/>
  <c r="CK22" i="10"/>
  <c r="CB22" i="10"/>
  <c r="CJ22" i="10"/>
  <c r="BZ22" i="10"/>
  <c r="CH22" i="10"/>
  <c r="BY22" i="10"/>
  <c r="AW23" i="10"/>
  <c r="AV23" i="10"/>
  <c r="AZ23" i="10"/>
  <c r="AM23" i="10"/>
  <c r="AY23" i="10"/>
  <c r="AL23" i="10"/>
  <c r="BZ23" i="10"/>
  <c r="CG23" i="10"/>
  <c r="BV23" i="10"/>
  <c r="CB23" i="10"/>
  <c r="CA23" i="10"/>
  <c r="CJ23" i="10"/>
  <c r="AL17" i="10"/>
  <c r="AV22" i="10"/>
  <c r="AY24" i="10"/>
  <c r="CI26" i="10"/>
  <c r="AZ32" i="10"/>
  <c r="AJ32" i="10"/>
  <c r="AX32" i="10"/>
  <c r="AP32" i="10"/>
  <c r="AO32" i="10"/>
  <c r="AV32" i="10"/>
  <c r="AN32" i="10"/>
  <c r="AU32" i="10"/>
  <c r="AT32" i="10"/>
  <c r="CK32" i="10"/>
  <c r="CJ32" i="10"/>
  <c r="CB32" i="10"/>
  <c r="CI32" i="10"/>
  <c r="CA32" i="10"/>
  <c r="CH32" i="10"/>
  <c r="BZ32" i="10"/>
  <c r="CG32" i="10"/>
  <c r="BY32" i="10"/>
  <c r="BX32" i="10"/>
  <c r="CE32" i="10"/>
  <c r="BX13" i="10"/>
  <c r="AY15" i="10"/>
  <c r="AM17" i="10"/>
  <c r="BX17" i="10"/>
  <c r="AY19" i="10"/>
  <c r="AK20" i="10"/>
  <c r="AS20" i="10"/>
  <c r="AM21" i="10"/>
  <c r="BX21" i="10"/>
  <c r="AW22" i="10"/>
  <c r="CB27" i="10"/>
  <c r="AZ28" i="10"/>
  <c r="AJ28" i="10"/>
  <c r="AX28" i="10"/>
  <c r="AP28" i="10"/>
  <c r="AW28" i="10"/>
  <c r="AO28" i="10"/>
  <c r="AV28" i="10"/>
  <c r="AN28" i="10"/>
  <c r="AU28" i="10"/>
  <c r="AT28" i="10"/>
  <c r="CK28" i="10"/>
  <c r="CJ28" i="10"/>
  <c r="CB28" i="10"/>
  <c r="CI28" i="10"/>
  <c r="CA28" i="10"/>
  <c r="CH28" i="10"/>
  <c r="BZ28" i="10"/>
  <c r="CG28" i="10"/>
  <c r="BY28" i="10"/>
  <c r="BX28" i="10"/>
  <c r="CE28" i="10"/>
  <c r="BZ30" i="10"/>
  <c r="AY32" i="10"/>
  <c r="AW17" i="10"/>
  <c r="AU20" i="10"/>
  <c r="CH21" i="10"/>
  <c r="AY22" i="10"/>
  <c r="CI22" i="10"/>
  <c r="CL22" i="10"/>
  <c r="CJ24" i="10"/>
  <c r="CB24" i="10"/>
  <c r="CI24" i="10"/>
  <c r="CA24" i="10"/>
  <c r="CH24" i="10"/>
  <c r="BZ24" i="10"/>
  <c r="BX24" i="10"/>
  <c r="CE24" i="10"/>
  <c r="AX31" i="10"/>
  <c r="AP31" i="10"/>
  <c r="AO31" i="10"/>
  <c r="AN31" i="10"/>
  <c r="AU31" i="10"/>
  <c r="AT31" i="10"/>
  <c r="AS31" i="10"/>
  <c r="AK31" i="10"/>
  <c r="AJ31" i="10"/>
  <c r="CA31" i="10"/>
  <c r="BZ31" i="10"/>
  <c r="CG31" i="10"/>
  <c r="CE31" i="10"/>
  <c r="BV31" i="10"/>
  <c r="AK32" i="10"/>
  <c r="BV32" i="10"/>
  <c r="AL19" i="10"/>
  <c r="AN20" i="10"/>
  <c r="BV25" i="10"/>
  <c r="CJ25" i="10"/>
  <c r="CB25" i="10"/>
  <c r="BZ25" i="10"/>
  <c r="CG25" i="10"/>
  <c r="AV26" i="10"/>
  <c r="AN26" i="10"/>
  <c r="AU26" i="10"/>
  <c r="AM26" i="10"/>
  <c r="AT26" i="10"/>
  <c r="AL26" i="10"/>
  <c r="AS26" i="10"/>
  <c r="AK26" i="10"/>
  <c r="AY26" i="10"/>
  <c r="AX26" i="10"/>
  <c r="AP26" i="10"/>
  <c r="AK28" i="10"/>
  <c r="BV28" i="10"/>
  <c r="AT29" i="10"/>
  <c r="AS29" i="10"/>
  <c r="AK29" i="10"/>
  <c r="AJ29" i="10"/>
  <c r="AX29" i="10"/>
  <c r="AP29" i="10"/>
  <c r="AO29" i="10"/>
  <c r="AN29" i="10"/>
  <c r="AV30" i="10"/>
  <c r="AN30" i="10"/>
  <c r="AU30" i="10"/>
  <c r="AM30" i="10"/>
  <c r="AT30" i="10"/>
  <c r="AL30" i="10"/>
  <c r="AS30" i="10"/>
  <c r="AK30" i="10"/>
  <c r="AZ30" i="10"/>
  <c r="AJ30" i="10"/>
  <c r="AY30" i="10"/>
  <c r="AX30" i="10"/>
  <c r="AP30" i="10"/>
  <c r="AW31" i="10"/>
  <c r="CI31" i="10"/>
  <c r="CH31" i="10"/>
  <c r="BY31" i="10"/>
  <c r="BX31" i="10"/>
  <c r="CL31" i="10"/>
  <c r="CK31" i="10"/>
  <c r="AT33" i="10"/>
  <c r="AS33" i="10"/>
  <c r="AK33" i="10"/>
  <c r="AJ33" i="10"/>
  <c r="AX33" i="10"/>
  <c r="AP33" i="10"/>
  <c r="AO33" i="10"/>
  <c r="AN33" i="10"/>
  <c r="AV34" i="10"/>
  <c r="CG34" i="10"/>
  <c r="BX34" i="10"/>
  <c r="CE34" i="10"/>
  <c r="CL34" i="10"/>
  <c r="BV34" i="10"/>
  <c r="CK34" i="10"/>
  <c r="CJ34" i="10"/>
  <c r="CB34" i="10"/>
  <c r="CA34" i="10"/>
  <c r="AS25" i="10"/>
  <c r="AK25" i="10"/>
  <c r="AJ25" i="10"/>
  <c r="AO25" i="10"/>
  <c r="AN25" i="10"/>
  <c r="AU25" i="10"/>
  <c r="AX27" i="10"/>
  <c r="AP27" i="10"/>
  <c r="AO27" i="10"/>
  <c r="AN27" i="10"/>
  <c r="AU27" i="10"/>
  <c r="AT27" i="10"/>
  <c r="AL27" i="10"/>
  <c r="AS27" i="10"/>
  <c r="AK27" i="10"/>
  <c r="AJ27" i="10"/>
  <c r="CA27" i="10"/>
  <c r="BZ27" i="10"/>
  <c r="CG27" i="10"/>
  <c r="CE27" i="10"/>
  <c r="BV27" i="10"/>
  <c r="CG30" i="10"/>
  <c r="BY30" i="10"/>
  <c r="CE30" i="10"/>
  <c r="CL30" i="10"/>
  <c r="BV30" i="10"/>
  <c r="CK30" i="10"/>
  <c r="CJ30" i="10"/>
  <c r="CB30" i="10"/>
  <c r="CA30" i="10"/>
  <c r="AS32" i="10"/>
  <c r="AL33" i="10"/>
  <c r="BY34" i="10"/>
  <c r="AL24" i="10"/>
  <c r="BY25" i="10"/>
  <c r="AZ27" i="10"/>
  <c r="AL28" i="10"/>
  <c r="AV29" i="10"/>
  <c r="BY29" i="10"/>
  <c r="CG29" i="10"/>
  <c r="CI30" i="10"/>
  <c r="AZ31" i="10"/>
  <c r="AL32" i="10"/>
  <c r="AV33" i="10"/>
  <c r="BY33" i="10"/>
  <c r="CG33" i="10"/>
  <c r="CI34" i="10"/>
  <c r="AM24" i="10"/>
  <c r="CH25" i="10"/>
  <c r="AM28" i="10"/>
  <c r="AW29" i="10"/>
  <c r="BZ29" i="10"/>
  <c r="CH29" i="10"/>
  <c r="AM32" i="10"/>
  <c r="AW33" i="10"/>
  <c r="BZ33" i="10"/>
  <c r="CH33" i="10"/>
  <c r="AY34" i="10"/>
  <c r="CA29" i="10"/>
  <c r="CI29" i="10"/>
  <c r="AL31" i="10"/>
  <c r="CA33" i="10"/>
  <c r="CI33" i="10"/>
  <c r="AM27" i="10"/>
  <c r="AY29" i="10"/>
  <c r="CB29" i="10"/>
  <c r="CJ29" i="10"/>
  <c r="AM31" i="10"/>
  <c r="AW32" i="10"/>
  <c r="AY33" i="10"/>
  <c r="CB33" i="10"/>
  <c r="CJ33" i="10"/>
  <c r="CK25" i="10"/>
  <c r="AV27" i="10"/>
  <c r="AZ29" i="10"/>
  <c r="CK29" i="10"/>
  <c r="AV31" i="10"/>
  <c r="AZ33" i="10"/>
  <c r="CK33" i="10"/>
  <c r="BV29" i="10"/>
  <c r="BV33" i="10"/>
  <c r="DK10" i="13"/>
  <c r="DW10" i="13"/>
  <c r="DU10" i="13"/>
  <c r="DT10" i="13"/>
  <c r="DJ10" i="13"/>
  <c r="DS12" i="13"/>
  <c r="DU12" i="13"/>
  <c r="DJ12" i="13"/>
  <c r="DT12" i="13"/>
  <c r="DH12" i="13"/>
  <c r="DQ12" i="13"/>
  <c r="DN12" i="13"/>
  <c r="GI35" i="13"/>
  <c r="DL7" i="13"/>
  <c r="DS7" i="13"/>
  <c r="DQ7" i="13"/>
  <c r="DH7" i="13"/>
  <c r="DM9" i="13"/>
  <c r="DL9" i="13"/>
  <c r="DS9" i="13"/>
  <c r="DQ9" i="13"/>
  <c r="DH9" i="13"/>
  <c r="DV9" i="13"/>
  <c r="AO10" i="13"/>
  <c r="AU10" i="13"/>
  <c r="AL10" i="13"/>
  <c r="AT10" i="13"/>
  <c r="AS10" i="13"/>
  <c r="AJ10" i="13"/>
  <c r="AP10" i="13"/>
  <c r="BZ11" i="13"/>
  <c r="CK11" i="13"/>
  <c r="CB11" i="13"/>
  <c r="CJ11" i="13"/>
  <c r="CA11" i="13"/>
  <c r="CG11" i="13"/>
  <c r="DX12" i="13"/>
  <c r="CA13" i="13"/>
  <c r="BZ13" i="13"/>
  <c r="BV13" i="13"/>
  <c r="CK13" i="13"/>
  <c r="BY13" i="13"/>
  <c r="CJ13" i="13"/>
  <c r="BX13" i="13"/>
  <c r="CG13" i="13"/>
  <c r="BW13" i="13"/>
  <c r="CF13" i="13"/>
  <c r="CE13" i="13"/>
  <c r="AL4" i="13"/>
  <c r="AZ4" i="13"/>
  <c r="BX4" i="13"/>
  <c r="CL4" i="13"/>
  <c r="DJ4" i="13"/>
  <c r="DX4" i="13"/>
  <c r="FF35" i="13"/>
  <c r="DL5" i="13"/>
  <c r="DS5" i="13"/>
  <c r="DQ5" i="13"/>
  <c r="DH5" i="13"/>
  <c r="AY6" i="13"/>
  <c r="DL6" i="13"/>
  <c r="DS6" i="13"/>
  <c r="DQ6" i="13"/>
  <c r="DH6" i="13"/>
  <c r="DT7" i="13"/>
  <c r="DK7" i="13"/>
  <c r="DJ7" i="13"/>
  <c r="DX7" i="13"/>
  <c r="DW7" i="13"/>
  <c r="DV7" i="13"/>
  <c r="AM8" i="13"/>
  <c r="CK8" i="13"/>
  <c r="AS9" i="13"/>
  <c r="BV9" i="13"/>
  <c r="DU9" i="13"/>
  <c r="DT9" i="13"/>
  <c r="DK9" i="13"/>
  <c r="DJ9" i="13"/>
  <c r="DX9" i="13"/>
  <c r="DW9" i="13"/>
  <c r="AY10" i="13"/>
  <c r="CK10" i="13"/>
  <c r="CI11" i="13"/>
  <c r="AO12" i="13"/>
  <c r="AY12" i="13"/>
  <c r="AP12" i="13"/>
  <c r="AX12" i="13"/>
  <c r="AN12" i="13"/>
  <c r="AU12" i="13"/>
  <c r="AT12" i="13"/>
  <c r="AK12" i="13"/>
  <c r="AJ13" i="13"/>
  <c r="DU15" i="13"/>
  <c r="FK35" i="13"/>
  <c r="GP35" i="13"/>
  <c r="CA5" i="13"/>
  <c r="BZ5" i="13"/>
  <c r="CF5" i="13"/>
  <c r="CE5" i="13"/>
  <c r="BW5" i="13"/>
  <c r="BV5" i="13"/>
  <c r="CJ5" i="13"/>
  <c r="DT5" i="13"/>
  <c r="DK5" i="13"/>
  <c r="DX5" i="13"/>
  <c r="DW5" i="13"/>
  <c r="DU5" i="13"/>
  <c r="DT6" i="13"/>
  <c r="DK6" i="13"/>
  <c r="DJ6" i="13"/>
  <c r="DX6" i="13"/>
  <c r="DW6" i="13"/>
  <c r="AX7" i="13"/>
  <c r="AP7" i="13"/>
  <c r="AO7" i="13"/>
  <c r="AV7" i="13"/>
  <c r="AN7" i="13"/>
  <c r="AU7" i="13"/>
  <c r="AT7" i="13"/>
  <c r="AL7" i="13"/>
  <c r="AS7" i="13"/>
  <c r="AK7" i="13"/>
  <c r="CJ8" i="13"/>
  <c r="CA8" i="13"/>
  <c r="BZ8" i="13"/>
  <c r="CG8" i="13"/>
  <c r="CE8" i="13"/>
  <c r="BV8" i="13"/>
  <c r="AV12" i="13"/>
  <c r="DU17" i="13"/>
  <c r="DK17" i="13"/>
  <c r="DW17" i="13"/>
  <c r="DN17" i="13"/>
  <c r="DJ17" i="13"/>
  <c r="DX17" i="13"/>
  <c r="AO5" i="13"/>
  <c r="AU5" i="13"/>
  <c r="AT5" i="13"/>
  <c r="AS5" i="13"/>
  <c r="AK5" i="13"/>
  <c r="CI5" i="13"/>
  <c r="CH5" i="13"/>
  <c r="BX5" i="13"/>
  <c r="CL5" i="13"/>
  <c r="CK5" i="13"/>
  <c r="AX6" i="13"/>
  <c r="AP6" i="13"/>
  <c r="AO6" i="13"/>
  <c r="AN6" i="13"/>
  <c r="AU6" i="13"/>
  <c r="AT6" i="13"/>
  <c r="AS6" i="13"/>
  <c r="AK6" i="13"/>
  <c r="CI8" i="13"/>
  <c r="CH8" i="13"/>
  <c r="BY8" i="13"/>
  <c r="BX8" i="13"/>
  <c r="AX9" i="13"/>
  <c r="AP9" i="13"/>
  <c r="AW9" i="13"/>
  <c r="AO9" i="13"/>
  <c r="AN9" i="13"/>
  <c r="AU9" i="13"/>
  <c r="AT9" i="13"/>
  <c r="AM10" i="13"/>
  <c r="BZ10" i="13"/>
  <c r="CJ10" i="13"/>
  <c r="CA10" i="13"/>
  <c r="CG10" i="13"/>
  <c r="CE10" i="13"/>
  <c r="BV10" i="13"/>
  <c r="BV11" i="13"/>
  <c r="DL12" i="13"/>
  <c r="AT13" i="13"/>
  <c r="CB13" i="13"/>
  <c r="AO4" i="13"/>
  <c r="AU4" i="13"/>
  <c r="CA4" i="13"/>
  <c r="CG4" i="13"/>
  <c r="CV35" i="13"/>
  <c r="C8" i="13" s="1"/>
  <c r="DM4" i="13"/>
  <c r="DS4" i="13"/>
  <c r="EH35" i="13"/>
  <c r="FR35" i="13"/>
  <c r="AW5" i="13"/>
  <c r="AM5" i="13"/>
  <c r="AV5" i="13"/>
  <c r="AW6" i="13"/>
  <c r="CA7" i="13"/>
  <c r="BZ7" i="13"/>
  <c r="CG7" i="13"/>
  <c r="CF7" i="13"/>
  <c r="CE7" i="13"/>
  <c r="BW7" i="13"/>
  <c r="BV7" i="13"/>
  <c r="DM7" i="13"/>
  <c r="AY9" i="13"/>
  <c r="CK9" i="13"/>
  <c r="DN9" i="13"/>
  <c r="AN10" i="13"/>
  <c r="CH10" i="13"/>
  <c r="CI10" i="13"/>
  <c r="BY10" i="13"/>
  <c r="BX10" i="13"/>
  <c r="AJ12" i="13"/>
  <c r="DM12" i="13"/>
  <c r="CJ14" i="13"/>
  <c r="CB14" i="13"/>
  <c r="CA14" i="13"/>
  <c r="CE14" i="13"/>
  <c r="BW14" i="13"/>
  <c r="BZ14" i="13"/>
  <c r="CL14" i="13"/>
  <c r="BY14" i="13"/>
  <c r="CK14" i="13"/>
  <c r="BX14" i="13"/>
  <c r="CH14" i="13"/>
  <c r="BV14" i="13"/>
  <c r="DM14" i="13"/>
  <c r="DL14" i="13"/>
  <c r="DH14" i="13"/>
  <c r="DN14" i="13"/>
  <c r="DV14" i="13"/>
  <c r="DS14" i="13"/>
  <c r="AW11" i="13"/>
  <c r="AV11" i="13"/>
  <c r="AM11" i="13"/>
  <c r="AL11" i="13"/>
  <c r="AS16" i="13"/>
  <c r="AK16" i="13"/>
  <c r="AJ16" i="13"/>
  <c r="AN16" i="13"/>
  <c r="AO16" i="13"/>
  <c r="AM16" i="13"/>
  <c r="AY16" i="13"/>
  <c r="AL16" i="13"/>
  <c r="AX16" i="13"/>
  <c r="AU16" i="13"/>
  <c r="AT16" i="13"/>
  <c r="DU7" i="13"/>
  <c r="AX8" i="13"/>
  <c r="AP8" i="13"/>
  <c r="AW8" i="13"/>
  <c r="AO8" i="13"/>
  <c r="AV8" i="13"/>
  <c r="AN8" i="13"/>
  <c r="AU8" i="13"/>
  <c r="AT8" i="13"/>
  <c r="AS8" i="13"/>
  <c r="DV15" i="13"/>
  <c r="DN15" i="13"/>
  <c r="DM15" i="13"/>
  <c r="DQ15" i="13"/>
  <c r="DL15" i="13"/>
  <c r="AK15" i="13"/>
  <c r="DX15" i="13"/>
  <c r="DK15" i="13"/>
  <c r="AT15" i="13"/>
  <c r="DW15" i="13"/>
  <c r="DJ15" i="13"/>
  <c r="DT15" i="13"/>
  <c r="DS15" i="13"/>
  <c r="DH15" i="13"/>
  <c r="AY4" i="13"/>
  <c r="AW4" i="13"/>
  <c r="AM4" i="13"/>
  <c r="CK4" i="13"/>
  <c r="CI4" i="13"/>
  <c r="BY4" i="13"/>
  <c r="DW4" i="13"/>
  <c r="DU4" i="13"/>
  <c r="DK4" i="13"/>
  <c r="EM35" i="13"/>
  <c r="CA6" i="13"/>
  <c r="BZ6" i="13"/>
  <c r="CG6" i="13"/>
  <c r="CF6" i="13"/>
  <c r="CE6" i="13"/>
  <c r="BW6" i="13"/>
  <c r="BV6" i="13"/>
  <c r="CI7" i="13"/>
  <c r="CH7" i="13"/>
  <c r="BY7" i="13"/>
  <c r="BX7" i="13"/>
  <c r="CL7" i="13"/>
  <c r="DN7" i="13"/>
  <c r="DM8" i="13"/>
  <c r="DL8" i="13"/>
  <c r="DS8" i="13"/>
  <c r="DQ8" i="13"/>
  <c r="DH8" i="13"/>
  <c r="DV8" i="13"/>
  <c r="DX10" i="13"/>
  <c r="AZ11" i="13"/>
  <c r="CE11" i="13"/>
  <c r="DU14" i="13"/>
  <c r="DT14" i="13"/>
  <c r="DX14" i="13"/>
  <c r="DW14" i="13"/>
  <c r="DK14" i="13"/>
  <c r="DJ14" i="13"/>
  <c r="ET35" i="13"/>
  <c r="GD35" i="13"/>
  <c r="DV12" i="13"/>
  <c r="CI6" i="13"/>
  <c r="CH6" i="13"/>
  <c r="BY6" i="13"/>
  <c r="BX6" i="13"/>
  <c r="CL6" i="13"/>
  <c r="AY8" i="13"/>
  <c r="DU8" i="13"/>
  <c r="DT8" i="13"/>
  <c r="DK8" i="13"/>
  <c r="DJ8" i="13"/>
  <c r="DX8" i="13"/>
  <c r="DW8" i="13"/>
  <c r="CJ9" i="13"/>
  <c r="CB9" i="13"/>
  <c r="CI9" i="13"/>
  <c r="CA9" i="13"/>
  <c r="CH9" i="13"/>
  <c r="BZ9" i="13"/>
  <c r="CG9" i="13"/>
  <c r="CE9" i="13"/>
  <c r="AV10" i="13"/>
  <c r="DS10" i="13"/>
  <c r="DN10" i="13"/>
  <c r="DV10" i="13"/>
  <c r="DM10" i="13"/>
  <c r="DL10" i="13"/>
  <c r="DQ10" i="13"/>
  <c r="DH10" i="13"/>
  <c r="AO11" i="13"/>
  <c r="AX11" i="13"/>
  <c r="AN11" i="13"/>
  <c r="AU11" i="13"/>
  <c r="AT11" i="13"/>
  <c r="AK11" i="13"/>
  <c r="AS11" i="13"/>
  <c r="AJ11" i="13"/>
  <c r="AO13" i="13"/>
  <c r="AS13" i="13"/>
  <c r="AK13" i="13"/>
  <c r="AZ13" i="13"/>
  <c r="AP13" i="13"/>
  <c r="AN13" i="13"/>
  <c r="AX13" i="13"/>
  <c r="EL35" i="13"/>
  <c r="AL9" i="13"/>
  <c r="DJ11" i="13"/>
  <c r="DT11" i="13"/>
  <c r="BY12" i="13"/>
  <c r="CI12" i="13"/>
  <c r="AL13" i="13"/>
  <c r="AV13" i="13"/>
  <c r="DJ13" i="13"/>
  <c r="AM14" i="13"/>
  <c r="AZ14" i="13"/>
  <c r="BY15" i="13"/>
  <c r="CL15" i="13"/>
  <c r="AV17" i="13"/>
  <c r="DQ20" i="13"/>
  <c r="DH20" i="13"/>
  <c r="DW20" i="13"/>
  <c r="DV20" i="13"/>
  <c r="DN20" i="13"/>
  <c r="DU20" i="13"/>
  <c r="DM20" i="13"/>
  <c r="DT20" i="13"/>
  <c r="DL20" i="13"/>
  <c r="DJ20" i="13"/>
  <c r="DK20" i="13"/>
  <c r="GT35" i="13"/>
  <c r="AL6" i="13"/>
  <c r="AL8" i="13"/>
  <c r="AM9" i="13"/>
  <c r="BX9" i="13"/>
  <c r="AW10" i="13"/>
  <c r="AZ10" i="13"/>
  <c r="BX11" i="13"/>
  <c r="DL11" i="13"/>
  <c r="AL12" i="13"/>
  <c r="CA12" i="13"/>
  <c r="CJ12" i="13"/>
  <c r="DK12" i="13"/>
  <c r="DW12" i="13"/>
  <c r="AM13" i="13"/>
  <c r="CI13" i="13"/>
  <c r="CH13" i="13"/>
  <c r="CL13" i="13"/>
  <c r="DM13" i="13"/>
  <c r="AN14" i="13"/>
  <c r="AJ15" i="13"/>
  <c r="AU15" i="13"/>
  <c r="BZ15" i="13"/>
  <c r="AV16" i="13"/>
  <c r="AZ16" i="13"/>
  <c r="AW16" i="13"/>
  <c r="CG16" i="13"/>
  <c r="CF16" i="13"/>
  <c r="BW16" i="13"/>
  <c r="CE16" i="13"/>
  <c r="BV16" i="13"/>
  <c r="CJ16" i="13"/>
  <c r="CA16" i="13"/>
  <c r="CH16" i="13"/>
  <c r="DV16" i="13"/>
  <c r="DN16" i="13"/>
  <c r="DT16" i="13"/>
  <c r="DL16" i="13"/>
  <c r="DS16" i="13"/>
  <c r="CG17" i="13"/>
  <c r="CL19" i="13"/>
  <c r="BV19" i="13"/>
  <c r="CK19" i="13"/>
  <c r="CJ19" i="13"/>
  <c r="CB19" i="13"/>
  <c r="CI19" i="13"/>
  <c r="CA19" i="13"/>
  <c r="BZ19" i="13"/>
  <c r="CF19" i="13"/>
  <c r="BX19" i="13"/>
  <c r="CE19" i="13"/>
  <c r="BY19" i="13"/>
  <c r="BW19" i="13"/>
  <c r="CG19" i="13"/>
  <c r="DV25" i="13"/>
  <c r="DN25" i="13"/>
  <c r="DJ25" i="13"/>
  <c r="DQ25" i="13"/>
  <c r="DT25" i="13"/>
  <c r="DS25" i="13"/>
  <c r="DH25" i="13"/>
  <c r="DX25" i="13"/>
  <c r="DM25" i="13"/>
  <c r="DU25" i="13"/>
  <c r="DK25" i="13"/>
  <c r="AT25" i="13"/>
  <c r="DL25" i="13"/>
  <c r="DW25" i="13"/>
  <c r="GU35" i="13"/>
  <c r="FJ35" i="13"/>
  <c r="AM6" i="13"/>
  <c r="AM7" i="13"/>
  <c r="AV9" i="13"/>
  <c r="BY11" i="13"/>
  <c r="DM11" i="13"/>
  <c r="DV11" i="13"/>
  <c r="AM12" i="13"/>
  <c r="CB12" i="13"/>
  <c r="AZ15" i="13"/>
  <c r="AY15" i="13"/>
  <c r="AM15" i="13"/>
  <c r="CI16" i="13"/>
  <c r="AO17" i="13"/>
  <c r="AU17" i="13"/>
  <c r="AS17" i="13"/>
  <c r="AP17" i="13"/>
  <c r="AN17" i="13"/>
  <c r="AT17" i="13"/>
  <c r="AZ18" i="13"/>
  <c r="AJ18" i="13"/>
  <c r="AY18" i="13"/>
  <c r="AX18" i="13"/>
  <c r="AP18" i="13"/>
  <c r="AN18" i="13"/>
  <c r="AT18" i="13"/>
  <c r="AL18" i="13"/>
  <c r="AM18" i="13"/>
  <c r="AK18" i="13"/>
  <c r="AW18" i="13"/>
  <c r="AU18" i="13"/>
  <c r="AO18" i="13"/>
  <c r="CJ18" i="13"/>
  <c r="CB18" i="13"/>
  <c r="CA18" i="13"/>
  <c r="CG18" i="13"/>
  <c r="CE18" i="13"/>
  <c r="BW18" i="13"/>
  <c r="BZ18" i="13"/>
  <c r="BX18" i="13"/>
  <c r="BV18" i="13"/>
  <c r="CF18" i="13"/>
  <c r="CF20" i="13"/>
  <c r="BX20" i="13"/>
  <c r="CE20" i="13"/>
  <c r="BW20" i="13"/>
  <c r="BV20" i="13"/>
  <c r="CJ20" i="13"/>
  <c r="CB20" i="13"/>
  <c r="CA20" i="13"/>
  <c r="CG20" i="13"/>
  <c r="CH20" i="13"/>
  <c r="BZ20" i="13"/>
  <c r="AV6" i="13"/>
  <c r="DN11" i="13"/>
  <c r="DW11" i="13"/>
  <c r="CH12" i="13"/>
  <c r="CL12" i="13"/>
  <c r="DL13" i="13"/>
  <c r="DS13" i="13"/>
  <c r="AY14" i="13"/>
  <c r="AX14" i="13"/>
  <c r="AP14" i="13"/>
  <c r="AT14" i="13"/>
  <c r="AL14" i="13"/>
  <c r="CK15" i="13"/>
  <c r="CJ15" i="13"/>
  <c r="CB15" i="13"/>
  <c r="CF15" i="13"/>
  <c r="BX15" i="13"/>
  <c r="AU20" i="13"/>
  <c r="AM20" i="13"/>
  <c r="AT20" i="13"/>
  <c r="AS20" i="13"/>
  <c r="AK20" i="13"/>
  <c r="AJ20" i="13"/>
  <c r="AY20" i="13"/>
  <c r="AX20" i="13"/>
  <c r="AP20" i="13"/>
  <c r="AN20" i="13"/>
  <c r="AW20" i="13"/>
  <c r="AO20" i="13"/>
  <c r="DQ21" i="13"/>
  <c r="DH21" i="13"/>
  <c r="DV21" i="13"/>
  <c r="DN21" i="13"/>
  <c r="DU21" i="13"/>
  <c r="DM21" i="13"/>
  <c r="DS21" i="13"/>
  <c r="DL21" i="13"/>
  <c r="DT21" i="13"/>
  <c r="FW35" i="13"/>
  <c r="DK11" i="13"/>
  <c r="DX11" i="13"/>
  <c r="DT13" i="13"/>
  <c r="DK13" i="13"/>
  <c r="DW13" i="13"/>
  <c r="DQ13" i="13"/>
  <c r="AS14" i="13"/>
  <c r="CE15" i="13"/>
  <c r="CJ17" i="13"/>
  <c r="CB17" i="13"/>
  <c r="BZ17" i="13"/>
  <c r="CF17" i="13"/>
  <c r="CA17" i="13"/>
  <c r="BY17" i="13"/>
  <c r="CK17" i="13"/>
  <c r="BW17" i="13"/>
  <c r="CE17" i="13"/>
  <c r="AL20" i="13"/>
  <c r="DK21" i="13"/>
  <c r="EX35" i="13"/>
  <c r="CH11" i="13"/>
  <c r="CL11" i="13"/>
  <c r="AW12" i="13"/>
  <c r="AZ12" i="13"/>
  <c r="AW13" i="13"/>
  <c r="AU14" i="13"/>
  <c r="CG15" i="13"/>
  <c r="CG21" i="13"/>
  <c r="CK21" i="13"/>
  <c r="CB21" i="13"/>
  <c r="CJ21" i="13"/>
  <c r="CA21" i="13"/>
  <c r="CI21" i="13"/>
  <c r="BZ21" i="13"/>
  <c r="CH21" i="13"/>
  <c r="BX21" i="13"/>
  <c r="CE21" i="13"/>
  <c r="BV21" i="13"/>
  <c r="CF21" i="13"/>
  <c r="BW21" i="13"/>
  <c r="DJ16" i="13"/>
  <c r="DX16" i="13"/>
  <c r="DW16" i="13"/>
  <c r="CH17" i="13"/>
  <c r="DM17" i="13"/>
  <c r="DS17" i="13"/>
  <c r="DQ17" i="13"/>
  <c r="AZ19" i="13"/>
  <c r="AN21" i="13"/>
  <c r="AP21" i="13"/>
  <c r="AX21" i="13"/>
  <c r="AO21" i="13"/>
  <c r="AU21" i="13"/>
  <c r="AT21" i="13"/>
  <c r="AK21" i="13"/>
  <c r="DK22" i="13"/>
  <c r="DW22" i="13"/>
  <c r="DX22" i="13"/>
  <c r="DU22" i="13"/>
  <c r="DJ22" i="13"/>
  <c r="DT22" i="13"/>
  <c r="AL17" i="13"/>
  <c r="AN19" i="13"/>
  <c r="CL20" i="13"/>
  <c r="DX20" i="13"/>
  <c r="CG25" i="13"/>
  <c r="CF25" i="13"/>
  <c r="CA25" i="13"/>
  <c r="BZ25" i="13"/>
  <c r="CJ25" i="13"/>
  <c r="BW25" i="13"/>
  <c r="BV25" i="13"/>
  <c r="CH25" i="13"/>
  <c r="CE25" i="13"/>
  <c r="CB25" i="13"/>
  <c r="AX26" i="13"/>
  <c r="AP26" i="13"/>
  <c r="AU26" i="13"/>
  <c r="AL26" i="13"/>
  <c r="AZ26" i="13"/>
  <c r="AY26" i="13"/>
  <c r="AO26" i="13"/>
  <c r="AW26" i="13"/>
  <c r="AJ26" i="13"/>
  <c r="AV26" i="13"/>
  <c r="AT26" i="13"/>
  <c r="AS26" i="13"/>
  <c r="AN26" i="13"/>
  <c r="AK26" i="13"/>
  <c r="CG30" i="13"/>
  <c r="BY30" i="13"/>
  <c r="CF30" i="13"/>
  <c r="BX30" i="13"/>
  <c r="CE30" i="13"/>
  <c r="BW30" i="13"/>
  <c r="CL30" i="13"/>
  <c r="BV30" i="13"/>
  <c r="CK30" i="13"/>
  <c r="CJ30" i="13"/>
  <c r="BZ30" i="13"/>
  <c r="CA30" i="13"/>
  <c r="CI30" i="13"/>
  <c r="DK16" i="13"/>
  <c r="AV18" i="13"/>
  <c r="CJ24" i="13"/>
  <c r="CB24" i="13"/>
  <c r="CF24" i="13"/>
  <c r="BX24" i="13"/>
  <c r="CE24" i="13"/>
  <c r="CL24" i="13"/>
  <c r="CA24" i="13"/>
  <c r="CK24" i="13"/>
  <c r="BZ24" i="13"/>
  <c r="CI24" i="13"/>
  <c r="BY24" i="13"/>
  <c r="CG24" i="13"/>
  <c r="BV24" i="13"/>
  <c r="DV18" i="13"/>
  <c r="DN18" i="13"/>
  <c r="DU18" i="13"/>
  <c r="DM18" i="13"/>
  <c r="DL18" i="13"/>
  <c r="DH18" i="13"/>
  <c r="DX19" i="13"/>
  <c r="DV19" i="13"/>
  <c r="DN19" i="13"/>
  <c r="DM19" i="13"/>
  <c r="DT19" i="13"/>
  <c r="DL19" i="13"/>
  <c r="DS19" i="13"/>
  <c r="DQ19" i="13"/>
  <c r="AU24" i="13"/>
  <c r="AX24" i="13"/>
  <c r="AN24" i="13"/>
  <c r="AK24" i="13"/>
  <c r="AT24" i="13"/>
  <c r="AJ24" i="13"/>
  <c r="AS24" i="13"/>
  <c r="AO24" i="13"/>
  <c r="DM24" i="13"/>
  <c r="DQ24" i="13"/>
  <c r="DV24" i="13"/>
  <c r="DK24" i="13"/>
  <c r="DS24" i="13"/>
  <c r="DH24" i="13"/>
  <c r="DL24" i="13"/>
  <c r="AO22" i="13"/>
  <c r="AS22" i="13"/>
  <c r="AJ22" i="13"/>
  <c r="AY22" i="13"/>
  <c r="AP22" i="13"/>
  <c r="AX22" i="13"/>
  <c r="AN22" i="13"/>
  <c r="AV22" i="13"/>
  <c r="AM22" i="13"/>
  <c r="AT22" i="13"/>
  <c r="AK22" i="13"/>
  <c r="BZ22" i="13"/>
  <c r="CG22" i="13"/>
  <c r="CF22" i="13"/>
  <c r="BW22" i="13"/>
  <c r="CE22" i="13"/>
  <c r="BV22" i="13"/>
  <c r="CB22" i="13"/>
  <c r="AX23" i="13"/>
  <c r="AP23" i="13"/>
  <c r="AT23" i="13"/>
  <c r="AL23" i="13"/>
  <c r="AV23" i="13"/>
  <c r="AK23" i="13"/>
  <c r="AU23" i="13"/>
  <c r="AJ23" i="13"/>
  <c r="AS23" i="13"/>
  <c r="AZ23" i="13"/>
  <c r="AO23" i="13"/>
  <c r="AW23" i="13"/>
  <c r="AM23" i="13"/>
  <c r="AY17" i="13"/>
  <c r="AW17" i="13"/>
  <c r="AM17" i="13"/>
  <c r="AS19" i="13"/>
  <c r="AK19" i="13"/>
  <c r="AJ19" i="13"/>
  <c r="AX19" i="13"/>
  <c r="AP19" i="13"/>
  <c r="AO19" i="13"/>
  <c r="AU19" i="13"/>
  <c r="CK22" i="13"/>
  <c r="DS22" i="13"/>
  <c r="DM22" i="13"/>
  <c r="DV22" i="13"/>
  <c r="DL22" i="13"/>
  <c r="DH22" i="13"/>
  <c r="DQ22" i="13"/>
  <c r="DN22" i="13"/>
  <c r="CL17" i="13"/>
  <c r="DX18" i="13"/>
  <c r="AM19" i="13"/>
  <c r="AV20" i="13"/>
  <c r="BY20" i="13"/>
  <c r="BY22" i="13"/>
  <c r="CI22" i="13"/>
  <c r="CI23" i="13"/>
  <c r="DK23" i="13"/>
  <c r="AZ25" i="13"/>
  <c r="AV25" i="13"/>
  <c r="AM25" i="13"/>
  <c r="AS25" i="13"/>
  <c r="DM27" i="13"/>
  <c r="DH27" i="13"/>
  <c r="DT27" i="13"/>
  <c r="DK27" i="13"/>
  <c r="DS27" i="13"/>
  <c r="DQ27" i="13"/>
  <c r="DN27" i="13"/>
  <c r="BY28" i="13"/>
  <c r="BX17" i="13"/>
  <c r="BY18" i="13"/>
  <c r="DJ18" i="13"/>
  <c r="AW19" i="13"/>
  <c r="DK19" i="13"/>
  <c r="CI20" i="13"/>
  <c r="BV23" i="13"/>
  <c r="CG23" i="13"/>
  <c r="DN23" i="13"/>
  <c r="AY24" i="13"/>
  <c r="AM24" i="13"/>
  <c r="DU24" i="13"/>
  <c r="AK25" i="13"/>
  <c r="AW25" i="13"/>
  <c r="CK25" i="13"/>
  <c r="BY25" i="13"/>
  <c r="BX25" i="13"/>
  <c r="AP27" i="13"/>
  <c r="CA28" i="13"/>
  <c r="DS31" i="13"/>
  <c r="DK31" i="13"/>
  <c r="DJ31" i="13"/>
  <c r="DQ31" i="13"/>
  <c r="DH31" i="13"/>
  <c r="DW31" i="13"/>
  <c r="DV31" i="13"/>
  <c r="DN31" i="13"/>
  <c r="DL31" i="13"/>
  <c r="DU31" i="13"/>
  <c r="AL21" i="13"/>
  <c r="CH22" i="13"/>
  <c r="CL22" i="13"/>
  <c r="BX23" i="13"/>
  <c r="CH23" i="13"/>
  <c r="DL23" i="13"/>
  <c r="DH23" i="13"/>
  <c r="AL25" i="13"/>
  <c r="AX25" i="13"/>
  <c r="DL26" i="13"/>
  <c r="DQ26" i="13"/>
  <c r="DN26" i="13"/>
  <c r="DV26" i="13"/>
  <c r="DS26" i="13"/>
  <c r="AY27" i="13"/>
  <c r="AV27" i="13"/>
  <c r="AL27" i="13"/>
  <c r="AZ27" i="13"/>
  <c r="AM27" i="13"/>
  <c r="AW27" i="13"/>
  <c r="AU29" i="13"/>
  <c r="AM29" i="13"/>
  <c r="AT29" i="13"/>
  <c r="AL29" i="13"/>
  <c r="AS29" i="13"/>
  <c r="AK29" i="13"/>
  <c r="AZ29" i="13"/>
  <c r="AJ29" i="13"/>
  <c r="AY29" i="13"/>
  <c r="AX29" i="13"/>
  <c r="AP29" i="13"/>
  <c r="AN29" i="13"/>
  <c r="AW29" i="13"/>
  <c r="AO29" i="13"/>
  <c r="DT32" i="13"/>
  <c r="DK32" i="13"/>
  <c r="DJ32" i="13"/>
  <c r="DX32" i="13"/>
  <c r="DW32" i="13"/>
  <c r="DU32" i="13"/>
  <c r="DN32" i="13"/>
  <c r="CI18" i="13"/>
  <c r="AY19" i="13"/>
  <c r="DU19" i="13"/>
  <c r="AZ20" i="13"/>
  <c r="CK20" i="13"/>
  <c r="AM21" i="13"/>
  <c r="AW21" i="13"/>
  <c r="DJ21" i="13"/>
  <c r="DW21" i="13"/>
  <c r="BY23" i="13"/>
  <c r="CJ23" i="13"/>
  <c r="DT23" i="13"/>
  <c r="DX23" i="13"/>
  <c r="AO25" i="13"/>
  <c r="AY25" i="13"/>
  <c r="CI25" i="13"/>
  <c r="CA26" i="13"/>
  <c r="CJ26" i="13"/>
  <c r="BZ26" i="13"/>
  <c r="CE26" i="13"/>
  <c r="BV26" i="13"/>
  <c r="DT26" i="13"/>
  <c r="DW26" i="13"/>
  <c r="DK26" i="13"/>
  <c r="DU26" i="13"/>
  <c r="DJ26" i="13"/>
  <c r="DX26" i="13"/>
  <c r="DX21" i="13"/>
  <c r="AW22" i="13"/>
  <c r="AZ22" i="13"/>
  <c r="BZ23" i="13"/>
  <c r="CK23" i="13"/>
  <c r="DQ23" i="13"/>
  <c r="AV24" i="13"/>
  <c r="CI26" i="13"/>
  <c r="CL26" i="13"/>
  <c r="CF26" i="13"/>
  <c r="AK27" i="13"/>
  <c r="CJ27" i="13"/>
  <c r="BY27" i="13"/>
  <c r="CE27" i="13"/>
  <c r="BW27" i="13"/>
  <c r="CL27" i="13"/>
  <c r="BZ27" i="13"/>
  <c r="CK27" i="13"/>
  <c r="BX27" i="13"/>
  <c r="CH27" i="13"/>
  <c r="BY21" i="13"/>
  <c r="CL21" i="13"/>
  <c r="CL23" i="13"/>
  <c r="AL24" i="13"/>
  <c r="AW24" i="13"/>
  <c r="DJ24" i="13"/>
  <c r="DT24" i="13"/>
  <c r="CL25" i="13"/>
  <c r="CG26" i="13"/>
  <c r="DH26" i="13"/>
  <c r="AO27" i="13"/>
  <c r="DM31" i="13"/>
  <c r="AV21" i="13"/>
  <c r="AZ21" i="13"/>
  <c r="BX22" i="13"/>
  <c r="CA23" i="13"/>
  <c r="CE23" i="13"/>
  <c r="BW23" i="13"/>
  <c r="DS23" i="13"/>
  <c r="AJ25" i="13"/>
  <c r="AN25" i="13"/>
  <c r="AU25" i="13"/>
  <c r="BV28" i="13"/>
  <c r="BZ28" i="13"/>
  <c r="CF28" i="13"/>
  <c r="CG28" i="13"/>
  <c r="CE28" i="13"/>
  <c r="CJ28" i="13"/>
  <c r="BW28" i="13"/>
  <c r="AU27" i="13"/>
  <c r="AL28" i="13"/>
  <c r="AX28" i="13"/>
  <c r="DT28" i="13"/>
  <c r="AX33" i="13"/>
  <c r="AP33" i="13"/>
  <c r="AO33" i="13"/>
  <c r="AN33" i="13"/>
  <c r="AU33" i="13"/>
  <c r="AM33" i="13"/>
  <c r="AT33" i="13"/>
  <c r="AJ33" i="13"/>
  <c r="CJ33" i="13"/>
  <c r="CB33" i="13"/>
  <c r="CI33" i="13"/>
  <c r="CA33" i="13"/>
  <c r="BZ33" i="13"/>
  <c r="CG33" i="13"/>
  <c r="CF33" i="13"/>
  <c r="BX33" i="13"/>
  <c r="CE33" i="13"/>
  <c r="BW33" i="13"/>
  <c r="AJ27" i="13"/>
  <c r="AN28" i="13"/>
  <c r="DH28" i="13"/>
  <c r="DU28" i="13"/>
  <c r="AV29" i="13"/>
  <c r="CF29" i="13"/>
  <c r="CE29" i="13"/>
  <c r="BW29" i="13"/>
  <c r="BV29" i="13"/>
  <c r="CJ29" i="13"/>
  <c r="CA29" i="13"/>
  <c r="CG29" i="13"/>
  <c r="DQ29" i="13"/>
  <c r="DH29" i="13"/>
  <c r="DV29" i="13"/>
  <c r="DN29" i="13"/>
  <c r="DU29" i="13"/>
  <c r="DM29" i="13"/>
  <c r="DL29" i="13"/>
  <c r="AY33" i="13"/>
  <c r="CH33" i="13"/>
  <c r="DU33" i="13"/>
  <c r="DM33" i="13"/>
  <c r="DT33" i="13"/>
  <c r="DL33" i="13"/>
  <c r="DS33" i="13"/>
  <c r="DQ33" i="13"/>
  <c r="DH33" i="13"/>
  <c r="DV33" i="13"/>
  <c r="DN33" i="13"/>
  <c r="AW31" i="13"/>
  <c r="AO31" i="13"/>
  <c r="AV31" i="13"/>
  <c r="AN31" i="13"/>
  <c r="AU31" i="13"/>
  <c r="AT31" i="13"/>
  <c r="AL31" i="13"/>
  <c r="AS31" i="13"/>
  <c r="AK31" i="13"/>
  <c r="AZ31" i="13"/>
  <c r="AJ31" i="13"/>
  <c r="AX31" i="13"/>
  <c r="AP31" i="13"/>
  <c r="BZ31" i="13"/>
  <c r="CG31" i="13"/>
  <c r="CF31" i="13"/>
  <c r="CE31" i="13"/>
  <c r="BW31" i="13"/>
  <c r="BV31" i="13"/>
  <c r="CA31" i="13"/>
  <c r="DU27" i="13"/>
  <c r="DJ27" i="13"/>
  <c r="DX27" i="13"/>
  <c r="DJ28" i="13"/>
  <c r="AM31" i="13"/>
  <c r="CH31" i="13"/>
  <c r="BY31" i="13"/>
  <c r="BX31" i="13"/>
  <c r="CL31" i="13"/>
  <c r="CK31" i="13"/>
  <c r="CI31" i="13"/>
  <c r="AJ28" i="13"/>
  <c r="AO28" i="13"/>
  <c r="AU28" i="13"/>
  <c r="AN30" i="13"/>
  <c r="AU30" i="13"/>
  <c r="AT30" i="13"/>
  <c r="AS30" i="13"/>
  <c r="AK30" i="13"/>
  <c r="AJ30" i="13"/>
  <c r="AO30" i="13"/>
  <c r="DX31" i="13"/>
  <c r="AZ28" i="13"/>
  <c r="AW28" i="13"/>
  <c r="AM28" i="13"/>
  <c r="AS28" i="13"/>
  <c r="DK29" i="13"/>
  <c r="AV30" i="13"/>
  <c r="AM30" i="13"/>
  <c r="AL30" i="13"/>
  <c r="AZ30" i="13"/>
  <c r="AY30" i="13"/>
  <c r="AW30" i="13"/>
  <c r="CB31" i="13"/>
  <c r="AX32" i="13"/>
  <c r="AP32" i="13"/>
  <c r="AW32" i="13"/>
  <c r="AO32" i="13"/>
  <c r="AN32" i="13"/>
  <c r="AU32" i="13"/>
  <c r="AT32" i="13"/>
  <c r="AL32" i="13"/>
  <c r="AS32" i="13"/>
  <c r="AK32" i="13"/>
  <c r="AS33" i="13"/>
  <c r="CL33" i="13"/>
  <c r="AZ34" i="13"/>
  <c r="AJ34" i="13"/>
  <c r="AY34" i="13"/>
  <c r="AX34" i="13"/>
  <c r="AP34" i="13"/>
  <c r="AO34" i="13"/>
  <c r="AV34" i="13"/>
  <c r="AN34" i="13"/>
  <c r="AU34" i="13"/>
  <c r="AM34" i="13"/>
  <c r="AS34" i="13"/>
  <c r="AK34" i="13"/>
  <c r="CJ34" i="13"/>
  <c r="CB34" i="13"/>
  <c r="CA34" i="13"/>
  <c r="BZ34" i="13"/>
  <c r="CG34" i="13"/>
  <c r="BY34" i="13"/>
  <c r="CF34" i="13"/>
  <c r="BV34" i="13"/>
  <c r="DV34" i="13"/>
  <c r="DN34" i="13"/>
  <c r="DU34" i="13"/>
  <c r="DM34" i="13"/>
  <c r="DL34" i="13"/>
  <c r="DS34" i="13"/>
  <c r="DJ34" i="13"/>
  <c r="DQ34" i="13"/>
  <c r="AN27" i="13"/>
  <c r="AT27" i="13"/>
  <c r="AT28" i="13"/>
  <c r="CL28" i="13"/>
  <c r="CK28" i="13"/>
  <c r="CH28" i="13"/>
  <c r="BX28" i="13"/>
  <c r="DX28" i="13"/>
  <c r="DW28" i="13"/>
  <c r="DV28" i="13"/>
  <c r="DN28" i="13"/>
  <c r="DS28" i="13"/>
  <c r="DK28" i="13"/>
  <c r="DQ28" i="13"/>
  <c r="CH30" i="13"/>
  <c r="DQ30" i="13"/>
  <c r="DH30" i="13"/>
  <c r="DV30" i="13"/>
  <c r="DN30" i="13"/>
  <c r="DM30" i="13"/>
  <c r="DS30" i="13"/>
  <c r="CI32" i="13"/>
  <c r="CA32" i="13"/>
  <c r="CH32" i="13"/>
  <c r="BZ32" i="13"/>
  <c r="CG32" i="13"/>
  <c r="CF32" i="13"/>
  <c r="BX32" i="13"/>
  <c r="CE32" i="13"/>
  <c r="BW32" i="13"/>
  <c r="CL32" i="13"/>
  <c r="BV32" i="13"/>
  <c r="CJ32" i="13"/>
  <c r="CB32" i="13"/>
  <c r="DL32" i="13"/>
  <c r="DS32" i="13"/>
  <c r="DQ32" i="13"/>
  <c r="DH32" i="13"/>
  <c r="DM32" i="13"/>
  <c r="BY29" i="13"/>
  <c r="DJ29" i="13"/>
  <c r="DK30" i="13"/>
  <c r="DT31" i="13"/>
  <c r="AY32" i="13"/>
  <c r="AZ33" i="13"/>
  <c r="CK33" i="13"/>
  <c r="CL34" i="13"/>
  <c r="DW34" i="13"/>
  <c r="CI29" i="13"/>
  <c r="DT29" i="13"/>
  <c r="DU30" i="13"/>
  <c r="AL33" i="13"/>
  <c r="DX33" i="13"/>
  <c r="BX34" i="13"/>
  <c r="CK29" i="13"/>
  <c r="DW30" i="13"/>
  <c r="AM32" i="13"/>
  <c r="AV33" i="13"/>
  <c r="BY33" i="13"/>
  <c r="DJ33" i="13"/>
  <c r="CH34" i="13"/>
  <c r="DK34" i="13"/>
  <c r="CL29" i="13"/>
  <c r="DW29" i="13"/>
  <c r="DX30" i="13"/>
  <c r="AW33" i="13"/>
  <c r="CI34" i="13"/>
  <c r="DM35" i="12"/>
  <c r="CD5" i="12"/>
  <c r="AR8" i="12"/>
  <c r="BQ8" i="12"/>
  <c r="AP9" i="12"/>
  <c r="AO9" i="12"/>
  <c r="AF9" i="12"/>
  <c r="AE9" i="12"/>
  <c r="AS9" i="12"/>
  <c r="AR9" i="12"/>
  <c r="CB13" i="12"/>
  <c r="AQ6" i="12"/>
  <c r="AI6" i="12"/>
  <c r="AH6" i="12"/>
  <c r="AG6" i="12"/>
  <c r="AN6" i="12"/>
  <c r="AM6" i="12"/>
  <c r="AE6" i="12"/>
  <c r="AL6" i="12"/>
  <c r="AD6" i="12"/>
  <c r="AC6" i="12"/>
  <c r="BT6" i="12"/>
  <c r="BS6" i="12"/>
  <c r="BZ6" i="12"/>
  <c r="BX6" i="12"/>
  <c r="BO6" i="12"/>
  <c r="CA9" i="12"/>
  <c r="BS9" i="12"/>
  <c r="BZ9" i="12"/>
  <c r="BR9" i="12"/>
  <c r="BQ9" i="12"/>
  <c r="BX9" i="12"/>
  <c r="CE9" i="12"/>
  <c r="BO9" i="12"/>
  <c r="CC9" i="12"/>
  <c r="BU9" i="12"/>
  <c r="CE11" i="12"/>
  <c r="BO11" i="12"/>
  <c r="CC11" i="12"/>
  <c r="BU11" i="12"/>
  <c r="BT11" i="12"/>
  <c r="CA11" i="12"/>
  <c r="BS11" i="12"/>
  <c r="BZ11" i="12"/>
  <c r="AS4" i="12"/>
  <c r="AC4" i="12"/>
  <c r="AQ4" i="12"/>
  <c r="AI4" i="12"/>
  <c r="AH4" i="12"/>
  <c r="AO4" i="12"/>
  <c r="AG4" i="12"/>
  <c r="AN4" i="12"/>
  <c r="AM4" i="12"/>
  <c r="BC35" i="12"/>
  <c r="CE4" i="12"/>
  <c r="BO4" i="12"/>
  <c r="CC4" i="12"/>
  <c r="BU4" i="12"/>
  <c r="CA4" i="12"/>
  <c r="BT4" i="12"/>
  <c r="BS4" i="12"/>
  <c r="BZ4" i="12"/>
  <c r="CB6" i="12"/>
  <c r="CA6" i="12"/>
  <c r="BR6" i="12"/>
  <c r="BQ6" i="12"/>
  <c r="CE6" i="12"/>
  <c r="CD6" i="12"/>
  <c r="AR4" i="12"/>
  <c r="CD4" i="12"/>
  <c r="CO35" i="12"/>
  <c r="AN10" i="12"/>
  <c r="AF10" i="12"/>
  <c r="AM10" i="12"/>
  <c r="AE10" i="12"/>
  <c r="AL10" i="12"/>
  <c r="AD10" i="12"/>
  <c r="AS10" i="12"/>
  <c r="AC10" i="12"/>
  <c r="AR10" i="12"/>
  <c r="AQ10" i="12"/>
  <c r="AI10" i="12"/>
  <c r="AH10" i="12"/>
  <c r="BX10" i="12"/>
  <c r="BO10" i="12"/>
  <c r="CC10" i="12"/>
  <c r="BU10" i="12"/>
  <c r="BT10" i="12"/>
  <c r="BS10" i="12"/>
  <c r="AR12" i="12"/>
  <c r="AQ12" i="12"/>
  <c r="AI12" i="12"/>
  <c r="AP12" i="12"/>
  <c r="AH12" i="12"/>
  <c r="AO12" i="12"/>
  <c r="AG12" i="12"/>
  <c r="AN12" i="12"/>
  <c r="AF12" i="12"/>
  <c r="AM12" i="12"/>
  <c r="AE12" i="12"/>
  <c r="AL12" i="12"/>
  <c r="AD12" i="12"/>
  <c r="AC15" i="12"/>
  <c r="AQ15" i="12"/>
  <c r="AI15" i="12"/>
  <c r="AO15" i="12"/>
  <c r="AG15" i="12"/>
  <c r="AL15" i="12"/>
  <c r="AD15" i="12"/>
  <c r="AP15" i="12"/>
  <c r="AN15" i="12"/>
  <c r="AM15" i="12"/>
  <c r="AH15" i="12"/>
  <c r="AE15" i="12"/>
  <c r="AF15" i="12"/>
  <c r="AR15" i="12"/>
  <c r="AP10" i="12"/>
  <c r="BQ10" i="12"/>
  <c r="CC12" i="12"/>
  <c r="BU12" i="12"/>
  <c r="BT12" i="12"/>
  <c r="BS12" i="12"/>
  <c r="BZ12" i="12"/>
  <c r="BQ12" i="12"/>
  <c r="BX12" i="12"/>
  <c r="BO12" i="12"/>
  <c r="CD12" i="12"/>
  <c r="AD4" i="12"/>
  <c r="BU6" i="12"/>
  <c r="BT9" i="12"/>
  <c r="AM11" i="12"/>
  <c r="CB12" i="12"/>
  <c r="EK35" i="12"/>
  <c r="AL5" i="12"/>
  <c r="AD5" i="12"/>
  <c r="AC5" i="12"/>
  <c r="AR5" i="12"/>
  <c r="AQ5" i="12"/>
  <c r="AI5" i="12"/>
  <c r="AP5" i="12"/>
  <c r="AH5" i="12"/>
  <c r="AG5" i="12"/>
  <c r="AN5" i="12"/>
  <c r="AR6" i="12"/>
  <c r="AN7" i="12"/>
  <c r="AF7" i="12"/>
  <c r="AM7" i="12"/>
  <c r="AE7" i="12"/>
  <c r="AL7" i="12"/>
  <c r="AD7" i="12"/>
  <c r="AS7" i="12"/>
  <c r="AC7" i="12"/>
  <c r="AR7" i="12"/>
  <c r="AQ7" i="12"/>
  <c r="AI7" i="12"/>
  <c r="AP7" i="12"/>
  <c r="AH7" i="12"/>
  <c r="BX7" i="12"/>
  <c r="BO7" i="12"/>
  <c r="CC7" i="12"/>
  <c r="BU7" i="12"/>
  <c r="BT7" i="12"/>
  <c r="BS7" i="12"/>
  <c r="AG10" i="12"/>
  <c r="BX11" i="12"/>
  <c r="AC12" i="12"/>
  <c r="AL4" i="12"/>
  <c r="BX4" i="12"/>
  <c r="CE5" i="12"/>
  <c r="BO5" i="12"/>
  <c r="CC5" i="12"/>
  <c r="BU5" i="12"/>
  <c r="BT5" i="12"/>
  <c r="CA5" i="12"/>
  <c r="BS5" i="12"/>
  <c r="BZ5" i="12"/>
  <c r="AS8" i="12"/>
  <c r="AC8" i="12"/>
  <c r="AQ8" i="12"/>
  <c r="AI8" i="12"/>
  <c r="AH8" i="12"/>
  <c r="AO8" i="12"/>
  <c r="AG8" i="12"/>
  <c r="AN8" i="12"/>
  <c r="AM8" i="12"/>
  <c r="CD8" i="12"/>
  <c r="CC8" i="12"/>
  <c r="BU8" i="12"/>
  <c r="CB8" i="12"/>
  <c r="BT8" i="12"/>
  <c r="CA8" i="12"/>
  <c r="BS8" i="12"/>
  <c r="BZ8" i="12"/>
  <c r="BR8" i="12"/>
  <c r="BX8" i="12"/>
  <c r="AH9" i="12"/>
  <c r="AG9" i="12"/>
  <c r="AN9" i="12"/>
  <c r="AM9" i="12"/>
  <c r="AL9" i="12"/>
  <c r="AD9" i="12"/>
  <c r="AC9" i="12"/>
  <c r="BZ13" i="12"/>
  <c r="BO13" i="12"/>
  <c r="BX13" i="12"/>
  <c r="BU13" i="12"/>
  <c r="CE13" i="12"/>
  <c r="BT13" i="12"/>
  <c r="CC13" i="12"/>
  <c r="BS13" i="12"/>
  <c r="CA13" i="12"/>
  <c r="AM25" i="12"/>
  <c r="AI25" i="12"/>
  <c r="AS25" i="12"/>
  <c r="AH25" i="12"/>
  <c r="AQ25" i="12"/>
  <c r="AG25" i="12"/>
  <c r="AP25" i="12"/>
  <c r="AF25" i="12"/>
  <c r="AO25" i="12"/>
  <c r="AD25" i="12"/>
  <c r="AN25" i="12"/>
  <c r="AC25" i="12"/>
  <c r="AL25" i="12"/>
  <c r="AE4" i="12"/>
  <c r="BQ4" i="12"/>
  <c r="EP35" i="12"/>
  <c r="AF5" i="12"/>
  <c r="BQ5" i="12"/>
  <c r="EO35" i="12"/>
  <c r="AS6" i="12"/>
  <c r="CA7" i="12"/>
  <c r="AE8" i="12"/>
  <c r="CA10" i="12"/>
  <c r="AF11" i="12"/>
  <c r="AN11" i="12"/>
  <c r="BQ11" i="12"/>
  <c r="CE12" i="12"/>
  <c r="AD13" i="12"/>
  <c r="AM13" i="12"/>
  <c r="BQ13" i="12"/>
  <c r="BQ15" i="12"/>
  <c r="BZ17" i="12"/>
  <c r="BX17" i="12"/>
  <c r="BT17" i="12"/>
  <c r="BS17" i="12"/>
  <c r="AM18" i="12"/>
  <c r="AC18" i="12"/>
  <c r="AQ18" i="12"/>
  <c r="AI18" i="12"/>
  <c r="AO18" i="12"/>
  <c r="AG18" i="12"/>
  <c r="AN18" i="12"/>
  <c r="AP18" i="12"/>
  <c r="CE18" i="12"/>
  <c r="AQ20" i="12"/>
  <c r="AI20" i="12"/>
  <c r="AP20" i="12"/>
  <c r="AH20" i="12"/>
  <c r="AO20" i="12"/>
  <c r="AG20" i="12"/>
  <c r="AM20" i="12"/>
  <c r="AE20" i="12"/>
  <c r="AS20" i="12"/>
  <c r="AC20" i="12"/>
  <c r="AG24" i="12"/>
  <c r="AL24" i="12"/>
  <c r="AD24" i="12"/>
  <c r="AI24" i="12"/>
  <c r="AR24" i="12"/>
  <c r="AH24" i="12"/>
  <c r="AQ24" i="12"/>
  <c r="AN24" i="12"/>
  <c r="AC24" i="12"/>
  <c r="AM24" i="12"/>
  <c r="CD24" i="12"/>
  <c r="BZ24" i="12"/>
  <c r="BO24" i="12"/>
  <c r="BX24" i="12"/>
  <c r="BU24" i="12"/>
  <c r="CC24" i="12"/>
  <c r="BT24" i="12"/>
  <c r="CB24" i="12"/>
  <c r="BS24" i="12"/>
  <c r="AF4" i="12"/>
  <c r="BR4" i="12"/>
  <c r="AO5" i="12"/>
  <c r="BR5" i="12"/>
  <c r="DE35" i="12"/>
  <c r="CB7" i="12"/>
  <c r="AF8" i="12"/>
  <c r="CB10" i="12"/>
  <c r="AG11" i="12"/>
  <c r="AO11" i="12"/>
  <c r="BR11" i="12"/>
  <c r="AE13" i="12"/>
  <c r="AN13" i="12"/>
  <c r="BX14" i="12"/>
  <c r="BT14" i="12"/>
  <c r="AD16" i="12"/>
  <c r="BR17" i="12"/>
  <c r="CD17" i="12"/>
  <c r="CB17" i="12"/>
  <c r="CA17" i="12"/>
  <c r="CC17" i="12"/>
  <c r="AE18" i="12"/>
  <c r="AR18" i="12"/>
  <c r="AF19" i="12"/>
  <c r="AR20" i="12"/>
  <c r="AD21" i="12"/>
  <c r="BO21" i="12"/>
  <c r="AM22" i="12"/>
  <c r="BT23" i="12"/>
  <c r="BU23" i="12"/>
  <c r="CC23" i="12"/>
  <c r="BS23" i="12"/>
  <c r="BZ23" i="12"/>
  <c r="BO23" i="12"/>
  <c r="BX23" i="12"/>
  <c r="DR35" i="12"/>
  <c r="EW35" i="12"/>
  <c r="AH11" i="12"/>
  <c r="AP11" i="12"/>
  <c r="AM14" i="12"/>
  <c r="AC14" i="12"/>
  <c r="AQ14" i="12"/>
  <c r="AI14" i="12"/>
  <c r="AN14" i="12"/>
  <c r="AF14" i="12"/>
  <c r="AL14" i="12"/>
  <c r="CD14" i="12"/>
  <c r="CB14" i="12"/>
  <c r="BQ14" i="12"/>
  <c r="CC19" i="12"/>
  <c r="BU19" i="12"/>
  <c r="BT19" i="12"/>
  <c r="BZ19" i="12"/>
  <c r="BX19" i="12"/>
  <c r="BO19" i="12"/>
  <c r="CA19" i="12"/>
  <c r="BS22" i="12"/>
  <c r="BZ22" i="12"/>
  <c r="BO22" i="12"/>
  <c r="BX22" i="12"/>
  <c r="BU22" i="12"/>
  <c r="BT22" i="12"/>
  <c r="CC22" i="12"/>
  <c r="AP4" i="12"/>
  <c r="CB4" i="12"/>
  <c r="FB35" i="12"/>
  <c r="CB5" i="12"/>
  <c r="EC35" i="12"/>
  <c r="AF6" i="12"/>
  <c r="CD7" i="12"/>
  <c r="AP8" i="12"/>
  <c r="CD10" i="12"/>
  <c r="AI11" i="12"/>
  <c r="AQ11" i="12"/>
  <c r="CB11" i="12"/>
  <c r="BR12" i="12"/>
  <c r="AH13" i="12"/>
  <c r="AQ13" i="12"/>
  <c r="AE14" i="12"/>
  <c r="AO14" i="12"/>
  <c r="AH16" i="12"/>
  <c r="AG17" i="12"/>
  <c r="AM17" i="12"/>
  <c r="AC17" i="12"/>
  <c r="AQ17" i="12"/>
  <c r="AI17" i="12"/>
  <c r="AH17" i="12"/>
  <c r="AN17" i="12"/>
  <c r="CD19" i="12"/>
  <c r="CD22" i="12"/>
  <c r="CA22" i="12"/>
  <c r="CE22" i="12"/>
  <c r="BR22" i="12"/>
  <c r="CB22" i="12"/>
  <c r="BQ22" i="12"/>
  <c r="AQ23" i="12"/>
  <c r="AI23" i="12"/>
  <c r="AN23" i="12"/>
  <c r="AF23" i="12"/>
  <c r="AL23" i="12"/>
  <c r="AS23" i="12"/>
  <c r="AH23" i="12"/>
  <c r="AR23" i="12"/>
  <c r="AG23" i="12"/>
  <c r="AP23" i="12"/>
  <c r="AE23" i="12"/>
  <c r="AO23" i="12"/>
  <c r="AD23" i="12"/>
  <c r="AM23" i="12"/>
  <c r="AC23" i="12"/>
  <c r="CT35" i="12"/>
  <c r="DY35" i="12"/>
  <c r="CS35" i="12"/>
  <c r="AO6" i="12"/>
  <c r="CE7" i="12"/>
  <c r="CE10" i="12"/>
  <c r="AR11" i="12"/>
  <c r="CA12" i="12"/>
  <c r="AI13" i="12"/>
  <c r="AR13" i="12"/>
  <c r="BR13" i="12"/>
  <c r="CD13" i="12"/>
  <c r="AP14" i="12"/>
  <c r="CA14" i="12"/>
  <c r="BT15" i="12"/>
  <c r="BZ15" i="12"/>
  <c r="BX15" i="12"/>
  <c r="BO15" i="12"/>
  <c r="BT16" i="12"/>
  <c r="BZ16" i="12"/>
  <c r="BR16" i="12"/>
  <c r="BX16" i="12"/>
  <c r="CD16" i="12"/>
  <c r="CC16" i="12"/>
  <c r="BU16" i="12"/>
  <c r="AO17" i="12"/>
  <c r="AR17" i="12"/>
  <c r="AN19" i="12"/>
  <c r="CB20" i="12"/>
  <c r="BT20" i="12"/>
  <c r="CA20" i="12"/>
  <c r="BS20" i="12"/>
  <c r="BZ20" i="12"/>
  <c r="BR20" i="12"/>
  <c r="BX20" i="12"/>
  <c r="CD20" i="12"/>
  <c r="CC20" i="12"/>
  <c r="BU20" i="12"/>
  <c r="CE20" i="12"/>
  <c r="ED35" i="12"/>
  <c r="FA35" i="12"/>
  <c r="AC11" i="12"/>
  <c r="AO13" i="12"/>
  <c r="AS13" i="12"/>
  <c r="AD14" i="12"/>
  <c r="AR14" i="12"/>
  <c r="CC14" i="12"/>
  <c r="AS15" i="12"/>
  <c r="CD15" i="12"/>
  <c r="CB15" i="12"/>
  <c r="BR15" i="12"/>
  <c r="CE15" i="12"/>
  <c r="CA15" i="12"/>
  <c r="CB16" i="12"/>
  <c r="CA16" i="12"/>
  <c r="BQ17" i="12"/>
  <c r="BV17" i="12" s="1"/>
  <c r="BX18" i="12"/>
  <c r="BT18" i="12"/>
  <c r="BZ18" i="12"/>
  <c r="BX25" i="12"/>
  <c r="CC25" i="12"/>
  <c r="BU25" i="12"/>
  <c r="BO25" i="12"/>
  <c r="CE25" i="12"/>
  <c r="BT25" i="12"/>
  <c r="CD25" i="12"/>
  <c r="BS25" i="12"/>
  <c r="CB25" i="12"/>
  <c r="BR25" i="12"/>
  <c r="CA25" i="12"/>
  <c r="BQ25" i="12"/>
  <c r="BZ25" i="12"/>
  <c r="DA35" i="12"/>
  <c r="DQ35" i="12"/>
  <c r="AD11" i="12"/>
  <c r="AG14" i="12"/>
  <c r="BR14" i="12"/>
  <c r="CE14" i="12"/>
  <c r="AQ16" i="12"/>
  <c r="AI16" i="12"/>
  <c r="AO16" i="12"/>
  <c r="AG16" i="12"/>
  <c r="AM16" i="12"/>
  <c r="AE16" i="12"/>
  <c r="AS16" i="12"/>
  <c r="AC16" i="12"/>
  <c r="AR16" i="12"/>
  <c r="AN16" i="12"/>
  <c r="CD18" i="12"/>
  <c r="CB18" i="12"/>
  <c r="BR18" i="12"/>
  <c r="BQ18" i="12"/>
  <c r="CA18" i="12"/>
  <c r="AS19" i="12"/>
  <c r="AC19" i="12"/>
  <c r="AR19" i="12"/>
  <c r="AQ19" i="12"/>
  <c r="AI19" i="12"/>
  <c r="AO19" i="12"/>
  <c r="AG19" i="12"/>
  <c r="AM19" i="12"/>
  <c r="AE19" i="12"/>
  <c r="AL19" i="12"/>
  <c r="AD19" i="12"/>
  <c r="BQ19" i="12"/>
  <c r="AG21" i="12"/>
  <c r="AN21" i="12"/>
  <c r="AF21" i="12"/>
  <c r="AM21" i="12"/>
  <c r="AC21" i="12"/>
  <c r="AR21" i="12"/>
  <c r="AQ21" i="12"/>
  <c r="AI21" i="12"/>
  <c r="AH21" i="12"/>
  <c r="BZ21" i="12"/>
  <c r="BX21" i="12"/>
  <c r="CC21" i="12"/>
  <c r="BU21" i="12"/>
  <c r="BT21" i="12"/>
  <c r="BS21" i="12"/>
  <c r="BZ29" i="12"/>
  <c r="BR29" i="12"/>
  <c r="BQ29" i="12"/>
  <c r="BX29" i="12"/>
  <c r="CE29" i="12"/>
  <c r="BO29" i="12"/>
  <c r="CD29" i="12"/>
  <c r="CC29" i="12"/>
  <c r="BU29" i="12"/>
  <c r="CA29" i="12"/>
  <c r="BS29" i="12"/>
  <c r="CB29" i="12"/>
  <c r="BT29" i="12"/>
  <c r="AP17" i="12"/>
  <c r="AF18" i="12"/>
  <c r="CE19" i="12"/>
  <c r="AP21" i="12"/>
  <c r="CA21" i="12"/>
  <c r="AF22" i="12"/>
  <c r="AN22" i="12"/>
  <c r="AE25" i="12"/>
  <c r="AR25" i="12"/>
  <c r="CD26" i="12"/>
  <c r="CB27" i="12"/>
  <c r="AS30" i="12"/>
  <c r="CD30" i="12"/>
  <c r="AP34" i="12"/>
  <c r="CD34" i="12"/>
  <c r="CB21" i="12"/>
  <c r="AG22" i="12"/>
  <c r="AO22" i="12"/>
  <c r="CB23" i="12"/>
  <c r="BQ23" i="12"/>
  <c r="AO24" i="12"/>
  <c r="BQ24" i="12"/>
  <c r="CA24" i="12"/>
  <c r="AH28" i="12"/>
  <c r="AG28" i="12"/>
  <c r="AN28" i="12"/>
  <c r="AM28" i="12"/>
  <c r="AL28" i="12"/>
  <c r="AD28" i="12"/>
  <c r="AN29" i="12"/>
  <c r="AM29" i="12"/>
  <c r="AL29" i="12"/>
  <c r="AD29" i="12"/>
  <c r="AC29" i="12"/>
  <c r="AH29" i="12"/>
  <c r="AH22" i="12"/>
  <c r="AP22" i="12"/>
  <c r="AP28" i="12"/>
  <c r="AO28" i="12"/>
  <c r="AF28" i="12"/>
  <c r="AE28" i="12"/>
  <c r="AR28" i="12"/>
  <c r="AF29" i="12"/>
  <c r="AE29" i="12"/>
  <c r="AS29" i="12"/>
  <c r="AR29" i="12"/>
  <c r="AP29" i="12"/>
  <c r="AS31" i="12"/>
  <c r="AC31" i="12"/>
  <c r="AR31" i="12"/>
  <c r="AQ31" i="12"/>
  <c r="AI31" i="12"/>
  <c r="AP31" i="12"/>
  <c r="AH31" i="12"/>
  <c r="AO31" i="12"/>
  <c r="AG31" i="12"/>
  <c r="AN31" i="12"/>
  <c r="AL31" i="12"/>
  <c r="AD31" i="12"/>
  <c r="CD31" i="12"/>
  <c r="CC31" i="12"/>
  <c r="BU31" i="12"/>
  <c r="BT31" i="12"/>
  <c r="BS31" i="12"/>
  <c r="BZ31" i="12"/>
  <c r="BR31" i="12"/>
  <c r="BO31" i="12"/>
  <c r="AQ32" i="12"/>
  <c r="AI32" i="12"/>
  <c r="AH32" i="12"/>
  <c r="AG32" i="12"/>
  <c r="AN32" i="12"/>
  <c r="AM32" i="12"/>
  <c r="AL32" i="12"/>
  <c r="AD32" i="12"/>
  <c r="AG34" i="12"/>
  <c r="AS17" i="12"/>
  <c r="BR19" i="12"/>
  <c r="AS21" i="12"/>
  <c r="CD21" i="12"/>
  <c r="AI22" i="12"/>
  <c r="AQ22" i="12"/>
  <c r="AC26" i="12"/>
  <c r="AQ26" i="12"/>
  <c r="AI26" i="12"/>
  <c r="AH26" i="12"/>
  <c r="AN26" i="12"/>
  <c r="AF26" i="12"/>
  <c r="AM26" i="12"/>
  <c r="BR34" i="12"/>
  <c r="AE24" i="12"/>
  <c r="AP24" i="12"/>
  <c r="AS26" i="12"/>
  <c r="AO26" i="12"/>
  <c r="AC28" i="12"/>
  <c r="AG29" i="12"/>
  <c r="AS14" i="12"/>
  <c r="AE17" i="12"/>
  <c r="AS18" i="12"/>
  <c r="CB19" i="12"/>
  <c r="AE21" i="12"/>
  <c r="AC22" i="12"/>
  <c r="AS22" i="12"/>
  <c r="BR23" i="12"/>
  <c r="CA23" i="12"/>
  <c r="AF24" i="12"/>
  <c r="AR27" i="12"/>
  <c r="AQ27" i="12"/>
  <c r="AI27" i="12"/>
  <c r="AP27" i="12"/>
  <c r="AH27" i="12"/>
  <c r="AO27" i="12"/>
  <c r="AG27" i="12"/>
  <c r="AN27" i="12"/>
  <c r="AF27" i="12"/>
  <c r="AL27" i="12"/>
  <c r="AD27" i="12"/>
  <c r="AI28" i="12"/>
  <c r="CA28" i="12"/>
  <c r="BS28" i="12"/>
  <c r="BZ28" i="12"/>
  <c r="BQ28" i="12"/>
  <c r="BX28" i="12"/>
  <c r="BO28" i="12"/>
  <c r="CC28" i="12"/>
  <c r="BU28" i="12"/>
  <c r="CB28" i="12"/>
  <c r="AI29" i="12"/>
  <c r="AE31" i="12"/>
  <c r="AC32" i="12"/>
  <c r="AG33" i="12"/>
  <c r="AN33" i="12"/>
  <c r="AM33" i="12"/>
  <c r="AL33" i="12"/>
  <c r="AD33" i="12"/>
  <c r="AC33" i="12"/>
  <c r="AH33" i="12"/>
  <c r="BQ21" i="12"/>
  <c r="AD22" i="12"/>
  <c r="AL22" i="12"/>
  <c r="BR24" i="12"/>
  <c r="CE24" i="12"/>
  <c r="AO33" i="12"/>
  <c r="AF33" i="12"/>
  <c r="AE33" i="12"/>
  <c r="AS33" i="12"/>
  <c r="AR33" i="12"/>
  <c r="AP33" i="12"/>
  <c r="BZ33" i="12"/>
  <c r="BR33" i="12"/>
  <c r="BQ33" i="12"/>
  <c r="BX33" i="12"/>
  <c r="CE33" i="12"/>
  <c r="BO33" i="12"/>
  <c r="CD33" i="12"/>
  <c r="CC33" i="12"/>
  <c r="BU33" i="12"/>
  <c r="CA33" i="12"/>
  <c r="BS33" i="12"/>
  <c r="CD23" i="12"/>
  <c r="AS24" i="12"/>
  <c r="AE26" i="12"/>
  <c r="CC26" i="12"/>
  <c r="BU26" i="12"/>
  <c r="BT26" i="12"/>
  <c r="BS26" i="12"/>
  <c r="BQ26" i="12"/>
  <c r="CC27" i="12"/>
  <c r="BU27" i="12"/>
  <c r="BT27" i="12"/>
  <c r="BS27" i="12"/>
  <c r="BZ27" i="12"/>
  <c r="BO27" i="12"/>
  <c r="CD27" i="12"/>
  <c r="AQ28" i="12"/>
  <c r="AO29" i="12"/>
  <c r="AM30" i="12"/>
  <c r="AE30" i="12"/>
  <c r="AL30" i="12"/>
  <c r="AD30" i="12"/>
  <c r="AC30" i="12"/>
  <c r="AQ30" i="12"/>
  <c r="AI30" i="12"/>
  <c r="AH30" i="12"/>
  <c r="AN30" i="12"/>
  <c r="BX30" i="12"/>
  <c r="CE30" i="12"/>
  <c r="BO30" i="12"/>
  <c r="CC30" i="12"/>
  <c r="BU30" i="12"/>
  <c r="CB30" i="12"/>
  <c r="BT30" i="12"/>
  <c r="BS30" i="12"/>
  <c r="BQ30" i="12"/>
  <c r="AM31" i="12"/>
  <c r="BX31" i="12"/>
  <c r="AS32" i="12"/>
  <c r="AM34" i="12"/>
  <c r="AE34" i="12"/>
  <c r="AL34" i="12"/>
  <c r="AD34" i="12"/>
  <c r="AS34" i="12"/>
  <c r="AC34" i="12"/>
  <c r="AR34" i="12"/>
  <c r="AQ34" i="12"/>
  <c r="AI34" i="12"/>
  <c r="AH34" i="12"/>
  <c r="AN34" i="12"/>
  <c r="AF34" i="12"/>
  <c r="BX34" i="12"/>
  <c r="CE34" i="12"/>
  <c r="BO34" i="12"/>
  <c r="CC34" i="12"/>
  <c r="BU34" i="12"/>
  <c r="BT34" i="12"/>
  <c r="BS34" i="12"/>
  <c r="BQ34" i="12"/>
  <c r="CE27" i="12"/>
  <c r="AF30" i="12"/>
  <c r="CE31" i="12"/>
  <c r="AR32" i="12"/>
  <c r="BU32" i="12"/>
  <c r="CC32" i="12"/>
  <c r="AP26" i="12"/>
  <c r="CA26" i="12"/>
  <c r="BQ27" i="12"/>
  <c r="CE28" i="12"/>
  <c r="AP30" i="12"/>
  <c r="CA30" i="12"/>
  <c r="BQ31" i="12"/>
  <c r="BO32" i="12"/>
  <c r="CA34" i="12"/>
  <c r="CB26" i="12"/>
  <c r="BR27" i="12"/>
  <c r="AE32" i="12"/>
  <c r="BX32" i="12"/>
  <c r="CB34" i="12"/>
  <c r="AR26" i="12"/>
  <c r="CA27" i="12"/>
  <c r="AR30" i="12"/>
  <c r="CA31" i="12"/>
  <c r="AF32" i="12"/>
  <c r="BQ32" i="12"/>
  <c r="AO32" i="12"/>
  <c r="BR32" i="12"/>
  <c r="BZ32" i="12"/>
  <c r="BS32" i="12"/>
  <c r="CA32" i="12"/>
  <c r="BT32" i="12"/>
  <c r="AM11" i="9"/>
  <c r="AE11" i="9"/>
  <c r="AL11" i="9"/>
  <c r="AD11" i="9"/>
  <c r="AS11" i="9"/>
  <c r="AC11" i="9"/>
  <c r="AQ11" i="9"/>
  <c r="AI11" i="9"/>
  <c r="AR11" i="9"/>
  <c r="AF11" i="9"/>
  <c r="AG11" i="9"/>
  <c r="AP11" i="9"/>
  <c r="AB11" i="9"/>
  <c r="AO11" i="9"/>
  <c r="AN11" i="9"/>
  <c r="AH11" i="9"/>
  <c r="AL13" i="9"/>
  <c r="AD13" i="9"/>
  <c r="AC13" i="9"/>
  <c r="AB13" i="9"/>
  <c r="AQ13" i="9"/>
  <c r="AI13" i="9"/>
  <c r="AG13" i="9"/>
  <c r="AF13" i="9"/>
  <c r="AE13" i="9"/>
  <c r="AH13" i="9"/>
  <c r="AP13" i="9"/>
  <c r="AN13" i="9"/>
  <c r="AM13" i="9"/>
  <c r="DY35" i="9"/>
  <c r="CC6" i="9"/>
  <c r="BU6" i="9"/>
  <c r="CE6" i="9"/>
  <c r="CD6" i="9"/>
  <c r="BT6" i="9"/>
  <c r="BO6" i="9"/>
  <c r="CB6" i="9"/>
  <c r="BS6" i="9"/>
  <c r="CA6" i="9"/>
  <c r="BR6" i="9"/>
  <c r="BX6" i="9"/>
  <c r="BZ6" i="9"/>
  <c r="BQ6" i="9"/>
  <c r="EK35" i="9"/>
  <c r="BX13" i="9"/>
  <c r="BO13" i="9"/>
  <c r="CC13" i="9"/>
  <c r="BU13" i="9"/>
  <c r="BS13" i="9"/>
  <c r="AL20" i="9"/>
  <c r="AD20" i="9"/>
  <c r="AR20" i="9"/>
  <c r="AB20" i="9"/>
  <c r="AQ20" i="9"/>
  <c r="AI20" i="9"/>
  <c r="AP20" i="9"/>
  <c r="AH20" i="9"/>
  <c r="AN20" i="9"/>
  <c r="AF20" i="9"/>
  <c r="AM20" i="9"/>
  <c r="AG20" i="9"/>
  <c r="AE20" i="9"/>
  <c r="AC20" i="9"/>
  <c r="AO20" i="9"/>
  <c r="AI4" i="9"/>
  <c r="AQ4" i="9"/>
  <c r="BU4" i="9"/>
  <c r="CC4" i="9"/>
  <c r="CT35" i="9"/>
  <c r="AB5" i="9"/>
  <c r="AR5" i="9"/>
  <c r="CD5" i="9"/>
  <c r="AB6" i="9"/>
  <c r="AP7" i="9"/>
  <c r="BS7" i="9"/>
  <c r="AB8" i="9"/>
  <c r="AN8" i="9"/>
  <c r="AD9" i="9"/>
  <c r="AP9" i="9"/>
  <c r="CA9" i="9"/>
  <c r="BR9" i="9"/>
  <c r="CE9" i="9"/>
  <c r="BX9" i="9"/>
  <c r="AC10" i="9"/>
  <c r="AP10" i="9"/>
  <c r="AF12" i="9"/>
  <c r="CE13" i="9"/>
  <c r="BZ13" i="9"/>
  <c r="AC14" i="9"/>
  <c r="CB8" i="9"/>
  <c r="CA8" i="9"/>
  <c r="AP14" i="9"/>
  <c r="AO14" i="9"/>
  <c r="AS14" i="9"/>
  <c r="AF14" i="9"/>
  <c r="AR14" i="9"/>
  <c r="AE14" i="9"/>
  <c r="AB4" i="9"/>
  <c r="ED35" i="9"/>
  <c r="AC5" i="9"/>
  <c r="AS5" i="9"/>
  <c r="BO5" i="9"/>
  <c r="EO35" i="9"/>
  <c r="AC6" i="9"/>
  <c r="AL6" i="9"/>
  <c r="AB7" i="9"/>
  <c r="AC8" i="9"/>
  <c r="AQ8" i="9"/>
  <c r="BO8" i="9"/>
  <c r="BZ8" i="9"/>
  <c r="AE9" i="9"/>
  <c r="AQ9" i="9"/>
  <c r="AD10" i="9"/>
  <c r="AQ10" i="9"/>
  <c r="BO10" i="9"/>
  <c r="CA10" i="9"/>
  <c r="BX12" i="9"/>
  <c r="BO12" i="9"/>
  <c r="BT12" i="9"/>
  <c r="CB13" i="9"/>
  <c r="AN16" i="9"/>
  <c r="AM16" i="9"/>
  <c r="AB16" i="9"/>
  <c r="AI16" i="9"/>
  <c r="AH16" i="9"/>
  <c r="AG16" i="9"/>
  <c r="AC16" i="9"/>
  <c r="BZ24" i="9"/>
  <c r="BO24" i="9"/>
  <c r="CC24" i="9"/>
  <c r="BU24" i="9"/>
  <c r="BT24" i="9"/>
  <c r="BX24" i="9"/>
  <c r="AD24" i="9"/>
  <c r="BS24" i="9"/>
  <c r="BQ24" i="9"/>
  <c r="AM24" i="9"/>
  <c r="CA24" i="9"/>
  <c r="BC35" i="9"/>
  <c r="CB4" i="9"/>
  <c r="AQ7" i="9"/>
  <c r="AI7" i="9"/>
  <c r="AH7" i="9"/>
  <c r="AC4" i="9"/>
  <c r="AS4" i="9"/>
  <c r="BO4" i="9"/>
  <c r="CE4" i="9"/>
  <c r="DA35" i="9"/>
  <c r="AD5" i="9"/>
  <c r="AL5" i="9"/>
  <c r="BX5" i="9"/>
  <c r="AD6" i="9"/>
  <c r="AM6" i="9"/>
  <c r="AC7" i="9"/>
  <c r="AM7" i="9"/>
  <c r="CC7" i="9"/>
  <c r="BU7" i="9"/>
  <c r="BT7" i="9"/>
  <c r="BQ7" i="9"/>
  <c r="AE8" i="9"/>
  <c r="AR8" i="9"/>
  <c r="CC8" i="9"/>
  <c r="AH9" i="9"/>
  <c r="CB9" i="9"/>
  <c r="AG10" i="9"/>
  <c r="CB10" i="9"/>
  <c r="BQ11" i="9"/>
  <c r="BX11" i="9"/>
  <c r="CE11" i="9"/>
  <c r="BO11" i="9"/>
  <c r="CC11" i="9"/>
  <c r="BU11" i="9"/>
  <c r="BQ12" i="9"/>
  <c r="CE12" i="9"/>
  <c r="CD12" i="9"/>
  <c r="CB12" i="9"/>
  <c r="AF16" i="9"/>
  <c r="AE16" i="9"/>
  <c r="AR16" i="9"/>
  <c r="AS16" i="9"/>
  <c r="AP16" i="9"/>
  <c r="AS20" i="9"/>
  <c r="AD4" i="9"/>
  <c r="AL4" i="9"/>
  <c r="BX4" i="9"/>
  <c r="DF35" i="9"/>
  <c r="AE5" i="9"/>
  <c r="AM5" i="9"/>
  <c r="BQ5" i="9"/>
  <c r="DE35" i="9"/>
  <c r="AE6" i="9"/>
  <c r="AN6" i="9"/>
  <c r="AD7" i="9"/>
  <c r="AN7" i="9"/>
  <c r="CB7" i="9"/>
  <c r="BX7" i="9"/>
  <c r="AF8" i="9"/>
  <c r="BQ8" i="9"/>
  <c r="CD8" i="9"/>
  <c r="BQ9" i="9"/>
  <c r="CC9" i="9"/>
  <c r="AH10" i="9"/>
  <c r="BS10" i="9"/>
  <c r="CC10" i="9"/>
  <c r="CA12" i="9"/>
  <c r="BQ13" i="9"/>
  <c r="AO15" i="9"/>
  <c r="AF15" i="9"/>
  <c r="AS15" i="9"/>
  <c r="AR15" i="9"/>
  <c r="AP15" i="9"/>
  <c r="AD16" i="9"/>
  <c r="BZ16" i="9"/>
  <c r="BX16" i="9"/>
  <c r="BU16" i="9"/>
  <c r="BT16" i="9"/>
  <c r="CC16" i="9"/>
  <c r="BS16" i="9"/>
  <c r="AP8" i="9"/>
  <c r="AO8" i="9"/>
  <c r="AM4" i="9"/>
  <c r="EP35" i="9"/>
  <c r="AF5" i="9"/>
  <c r="AN5" i="9"/>
  <c r="BR5" i="9"/>
  <c r="BZ5" i="9"/>
  <c r="AF6" i="9"/>
  <c r="AO6" i="9"/>
  <c r="AE7" i="9"/>
  <c r="AO7" i="9"/>
  <c r="BR8" i="9"/>
  <c r="CE8" i="9"/>
  <c r="CD9" i="9"/>
  <c r="BT10" i="9"/>
  <c r="BZ11" i="9"/>
  <c r="CC12" i="9"/>
  <c r="AS13" i="9"/>
  <c r="BR13" i="9"/>
  <c r="CE16" i="9"/>
  <c r="AP4" i="9"/>
  <c r="BT4" i="9"/>
  <c r="CO35" i="9"/>
  <c r="AI5" i="9"/>
  <c r="BU5" i="9"/>
  <c r="BS9" i="9"/>
  <c r="BZ9" i="9"/>
  <c r="BO9" i="9"/>
  <c r="AF10" i="9"/>
  <c r="AE10" i="9"/>
  <c r="AR10" i="9"/>
  <c r="BR10" i="9"/>
  <c r="BQ10" i="9"/>
  <c r="CD10" i="9"/>
  <c r="AF4" i="9"/>
  <c r="AN4" i="9"/>
  <c r="BR4" i="9"/>
  <c r="BZ4" i="9"/>
  <c r="DM35" i="9"/>
  <c r="AG5" i="9"/>
  <c r="AO5" i="9"/>
  <c r="BS5" i="9"/>
  <c r="CA5" i="9"/>
  <c r="EC35" i="9"/>
  <c r="AG6" i="9"/>
  <c r="AF7" i="9"/>
  <c r="AR7" i="9"/>
  <c r="BO7" i="9"/>
  <c r="BZ7" i="9"/>
  <c r="AG9" i="9"/>
  <c r="AN9" i="9"/>
  <c r="AC9" i="9"/>
  <c r="BU9" i="9"/>
  <c r="BU10" i="9"/>
  <c r="CA11" i="9"/>
  <c r="AM12" i="9"/>
  <c r="AL12" i="9"/>
  <c r="AD12" i="9"/>
  <c r="AC12" i="9"/>
  <c r="AB12" i="9"/>
  <c r="AH12" i="9"/>
  <c r="BR12" i="9"/>
  <c r="BT13" i="9"/>
  <c r="BT14" i="9"/>
  <c r="BS14" i="9"/>
  <c r="BX14" i="9"/>
  <c r="BU14" i="9"/>
  <c r="CC14" i="9"/>
  <c r="BZ14" i="9"/>
  <c r="BS15" i="9"/>
  <c r="BZ15" i="9"/>
  <c r="BO15" i="9"/>
  <c r="BU15" i="9"/>
  <c r="CD15" i="9"/>
  <c r="BT15" i="9"/>
  <c r="CC15" i="9"/>
  <c r="CB15" i="9"/>
  <c r="BX15" i="9"/>
  <c r="AL16" i="9"/>
  <c r="AO10" i="9"/>
  <c r="AG4" i="9"/>
  <c r="AO4" i="9"/>
  <c r="BS4" i="9"/>
  <c r="CA4" i="9"/>
  <c r="EW35" i="9"/>
  <c r="CB5" i="9"/>
  <c r="FA35" i="9"/>
  <c r="AQ6" i="9"/>
  <c r="AI6" i="9"/>
  <c r="AH6" i="9"/>
  <c r="AR6" i="9"/>
  <c r="AG7" i="9"/>
  <c r="AS7" i="9"/>
  <c r="AH8" i="9"/>
  <c r="AG8" i="9"/>
  <c r="AL8" i="9"/>
  <c r="AD8" i="9"/>
  <c r="BT8" i="9"/>
  <c r="BS8" i="9"/>
  <c r="BX8" i="9"/>
  <c r="AO9" i="9"/>
  <c r="AF9" i="9"/>
  <c r="AS9" i="9"/>
  <c r="AN10" i="9"/>
  <c r="AM10" i="9"/>
  <c r="AB10" i="9"/>
  <c r="AL10" i="9"/>
  <c r="BR11" i="9"/>
  <c r="CB11" i="9"/>
  <c r="AS12" i="9"/>
  <c r="AR12" i="9"/>
  <c r="AP12" i="9"/>
  <c r="AH14" i="9"/>
  <c r="AG14" i="9"/>
  <c r="AL14" i="9"/>
  <c r="AD14" i="9"/>
  <c r="AI14" i="9"/>
  <c r="AN14" i="9"/>
  <c r="AB14" i="9"/>
  <c r="CB14" i="9"/>
  <c r="CA14" i="9"/>
  <c r="CE14" i="9"/>
  <c r="BR14" i="9"/>
  <c r="CD14" i="9"/>
  <c r="BQ14" i="9"/>
  <c r="AO16" i="9"/>
  <c r="AO13" i="9"/>
  <c r="CA13" i="9"/>
  <c r="AD15" i="9"/>
  <c r="CA15" i="9"/>
  <c r="BR15" i="9"/>
  <c r="CE15" i="9"/>
  <c r="AC17" i="9"/>
  <c r="AP17" i="9"/>
  <c r="AF18" i="9"/>
  <c r="BZ18" i="9"/>
  <c r="AF19" i="9"/>
  <c r="BQ19" i="9"/>
  <c r="CB19" i="9"/>
  <c r="BO20" i="9"/>
  <c r="CE22" i="9"/>
  <c r="AH23" i="9"/>
  <c r="AH15" i="9"/>
  <c r="CB16" i="9"/>
  <c r="AG17" i="9"/>
  <c r="AS17" i="9"/>
  <c r="CA17" i="9"/>
  <c r="BR18" i="9"/>
  <c r="CC18" i="9"/>
  <c r="BQ20" i="9"/>
  <c r="AS21" i="9"/>
  <c r="AC21" i="9"/>
  <c r="AQ21" i="9"/>
  <c r="AI21" i="9"/>
  <c r="AH21" i="9"/>
  <c r="AO21" i="9"/>
  <c r="AG21" i="9"/>
  <c r="AM21" i="9"/>
  <c r="AN21" i="9"/>
  <c r="AB22" i="9"/>
  <c r="AH22" i="9"/>
  <c r="AG22" i="9"/>
  <c r="AN22" i="9"/>
  <c r="AL22" i="9"/>
  <c r="AD22" i="9"/>
  <c r="AS22" i="9"/>
  <c r="DQ35" i="9"/>
  <c r="AR13" i="9"/>
  <c r="CD13" i="9"/>
  <c r="BQ15" i="9"/>
  <c r="BR17" i="9"/>
  <c r="CB17" i="9"/>
  <c r="BS18" i="9"/>
  <c r="AP21" i="9"/>
  <c r="AR21" i="9"/>
  <c r="AR22" i="9"/>
  <c r="AP22" i="9"/>
  <c r="AO22" i="9"/>
  <c r="AF22" i="9"/>
  <c r="BS17" i="9"/>
  <c r="CD17" i="9"/>
  <c r="AL18" i="9"/>
  <c r="AD18" i="9"/>
  <c r="AC18" i="9"/>
  <c r="AH18" i="9"/>
  <c r="AC19" i="9"/>
  <c r="AB19" i="9"/>
  <c r="AG19" i="9"/>
  <c r="AL19" i="9"/>
  <c r="BO19" i="9"/>
  <c r="BS19" i="9"/>
  <c r="AB21" i="9"/>
  <c r="AC22" i="9"/>
  <c r="AG15" i="9"/>
  <c r="AN15" i="9"/>
  <c r="AC15" i="9"/>
  <c r="AM17" i="9"/>
  <c r="AE17" i="9"/>
  <c r="AL17" i="9"/>
  <c r="AD17" i="9"/>
  <c r="AQ17" i="9"/>
  <c r="AI17" i="9"/>
  <c r="BT17" i="9"/>
  <c r="AS18" i="9"/>
  <c r="AP18" i="9"/>
  <c r="BX18" i="9"/>
  <c r="BO18" i="9"/>
  <c r="BT18" i="9"/>
  <c r="AS19" i="9"/>
  <c r="AR19" i="9"/>
  <c r="AO19" i="9"/>
  <c r="CE19" i="9"/>
  <c r="CD19" i="9"/>
  <c r="CA19" i="9"/>
  <c r="BX20" i="9"/>
  <c r="CD20" i="9"/>
  <c r="CC20" i="9"/>
  <c r="BU20" i="9"/>
  <c r="CB20" i="9"/>
  <c r="BT20" i="9"/>
  <c r="BZ20" i="9"/>
  <c r="BR20" i="9"/>
  <c r="CE21" i="9"/>
  <c r="BO21" i="9"/>
  <c r="CC21" i="9"/>
  <c r="BU21" i="9"/>
  <c r="BT21" i="9"/>
  <c r="CA21" i="9"/>
  <c r="BS21" i="9"/>
  <c r="BT22" i="9"/>
  <c r="BU22" i="9"/>
  <c r="CC22" i="9"/>
  <c r="BS22" i="9"/>
  <c r="BX22" i="9"/>
  <c r="BX34" i="9"/>
  <c r="CE34" i="9"/>
  <c r="BO34" i="9"/>
  <c r="CD34" i="9"/>
  <c r="CC34" i="9"/>
  <c r="BU34" i="9"/>
  <c r="CB34" i="9"/>
  <c r="BT34" i="9"/>
  <c r="BS34" i="9"/>
  <c r="BZ34" i="9"/>
  <c r="BQ34" i="9"/>
  <c r="BQ17" i="9"/>
  <c r="BX17" i="9"/>
  <c r="CC17" i="9"/>
  <c r="BU17" i="9"/>
  <c r="CE18" i="9"/>
  <c r="CB18" i="9"/>
  <c r="CB22" i="9"/>
  <c r="CD22" i="9"/>
  <c r="CA22" i="9"/>
  <c r="BR22" i="9"/>
  <c r="AG23" i="9"/>
  <c r="AN23" i="9"/>
  <c r="AM23" i="9"/>
  <c r="AD23" i="9"/>
  <c r="AL23" i="9"/>
  <c r="AC23" i="9"/>
  <c r="AB23" i="9"/>
  <c r="AI23" i="9"/>
  <c r="BR16" i="9"/>
  <c r="BQ16" i="9"/>
  <c r="CD16" i="9"/>
  <c r="AO23" i="9"/>
  <c r="AP23" i="9"/>
  <c r="AF23" i="9"/>
  <c r="AE23" i="9"/>
  <c r="AR23" i="9"/>
  <c r="BT30" i="9"/>
  <c r="BS30" i="9"/>
  <c r="BZ30" i="9"/>
  <c r="BX30" i="9"/>
  <c r="BO30" i="9"/>
  <c r="CC30" i="9"/>
  <c r="BU30" i="9"/>
  <c r="AO31" i="9"/>
  <c r="AG31" i="9"/>
  <c r="AN31" i="9"/>
  <c r="AF31" i="9"/>
  <c r="AM31" i="9"/>
  <c r="AE31" i="9"/>
  <c r="AL31" i="9"/>
  <c r="AD31" i="9"/>
  <c r="AS31" i="9"/>
  <c r="AC31" i="9"/>
  <c r="AR31" i="9"/>
  <c r="AB31" i="9"/>
  <c r="AQ31" i="9"/>
  <c r="AI31" i="9"/>
  <c r="AP31" i="9"/>
  <c r="AH31" i="9"/>
  <c r="AE21" i="9"/>
  <c r="BQ21" i="9"/>
  <c r="BO23" i="9"/>
  <c r="BX23" i="9"/>
  <c r="BR24" i="9"/>
  <c r="AC25" i="9"/>
  <c r="BQ25" i="9"/>
  <c r="CC25" i="9"/>
  <c r="BU25" i="9"/>
  <c r="CB25" i="9"/>
  <c r="BT25" i="9"/>
  <c r="CA25" i="9"/>
  <c r="BS25" i="9"/>
  <c r="CC28" i="9"/>
  <c r="BU28" i="9"/>
  <c r="CB28" i="9"/>
  <c r="BT28" i="9"/>
  <c r="BS28" i="9"/>
  <c r="BZ28" i="9"/>
  <c r="BX28" i="9"/>
  <c r="AQ29" i="9"/>
  <c r="AI29" i="9"/>
  <c r="AP29" i="9"/>
  <c r="AH29" i="9"/>
  <c r="AO29" i="9"/>
  <c r="AG29" i="9"/>
  <c r="AN29" i="9"/>
  <c r="AF29" i="9"/>
  <c r="AM29" i="9"/>
  <c r="AE29" i="9"/>
  <c r="AL29" i="9"/>
  <c r="AD29" i="9"/>
  <c r="AS29" i="9"/>
  <c r="AC29" i="9"/>
  <c r="CC29" i="9"/>
  <c r="BU29" i="9"/>
  <c r="CB29" i="9"/>
  <c r="BT29" i="9"/>
  <c r="CA29" i="9"/>
  <c r="BS29" i="9"/>
  <c r="BZ29" i="9"/>
  <c r="BR29" i="9"/>
  <c r="BQ29" i="9"/>
  <c r="BX29" i="9"/>
  <c r="BO29" i="9"/>
  <c r="CB30" i="9"/>
  <c r="CA30" i="9"/>
  <c r="BR30" i="9"/>
  <c r="BQ30" i="9"/>
  <c r="CE30" i="9"/>
  <c r="CD30" i="9"/>
  <c r="BQ33" i="9"/>
  <c r="BX33" i="9"/>
  <c r="CE33" i="9"/>
  <c r="BO33" i="9"/>
  <c r="CC33" i="9"/>
  <c r="BU33" i="9"/>
  <c r="BT33" i="9"/>
  <c r="BS33" i="9"/>
  <c r="AL34" i="9"/>
  <c r="AD34" i="9"/>
  <c r="AS34" i="9"/>
  <c r="AC34" i="9"/>
  <c r="AR34" i="9"/>
  <c r="AB34" i="9"/>
  <c r="AQ34" i="9"/>
  <c r="AI34" i="9"/>
  <c r="AP34" i="9"/>
  <c r="AH34" i="9"/>
  <c r="AG34" i="9"/>
  <c r="AN34" i="9"/>
  <c r="CA34" i="9"/>
  <c r="AH30" i="9"/>
  <c r="AG30" i="9"/>
  <c r="AN30" i="9"/>
  <c r="AM30" i="9"/>
  <c r="AL30" i="9"/>
  <c r="AD30" i="9"/>
  <c r="AC30" i="9"/>
  <c r="AB30" i="9"/>
  <c r="CA31" i="9"/>
  <c r="BS31" i="9"/>
  <c r="BZ31" i="9"/>
  <c r="BR31" i="9"/>
  <c r="BQ31" i="9"/>
  <c r="BX31" i="9"/>
  <c r="CE31" i="9"/>
  <c r="BO31" i="9"/>
  <c r="CD31" i="9"/>
  <c r="CC31" i="9"/>
  <c r="BU31" i="9"/>
  <c r="BZ32" i="9"/>
  <c r="BR32" i="9"/>
  <c r="BQ32" i="9"/>
  <c r="BX32" i="9"/>
  <c r="CE32" i="9"/>
  <c r="BO32" i="9"/>
  <c r="CD32" i="9"/>
  <c r="CC32" i="9"/>
  <c r="BU32" i="9"/>
  <c r="BT32" i="9"/>
  <c r="BQ23" i="9"/>
  <c r="BZ23" i="9"/>
  <c r="AB28" i="9"/>
  <c r="AQ28" i="9"/>
  <c r="AI28" i="9"/>
  <c r="AP28" i="9"/>
  <c r="AH28" i="9"/>
  <c r="AG28" i="9"/>
  <c r="AN28" i="9"/>
  <c r="AM28" i="9"/>
  <c r="AL28" i="9"/>
  <c r="AD28" i="9"/>
  <c r="AP30" i="9"/>
  <c r="AO30" i="9"/>
  <c r="AF30" i="9"/>
  <c r="AE30" i="9"/>
  <c r="AS30" i="9"/>
  <c r="AR30" i="9"/>
  <c r="AN32" i="9"/>
  <c r="AF32" i="9"/>
  <c r="AM32" i="9"/>
  <c r="AE32" i="9"/>
  <c r="AL32" i="9"/>
  <c r="AD32" i="9"/>
  <c r="AS32" i="9"/>
  <c r="AC32" i="9"/>
  <c r="AR32" i="9"/>
  <c r="AB32" i="9"/>
  <c r="AQ32" i="9"/>
  <c r="AI32" i="9"/>
  <c r="AH32" i="9"/>
  <c r="CB32" i="9"/>
  <c r="AM33" i="9"/>
  <c r="AE33" i="9"/>
  <c r="AL33" i="9"/>
  <c r="AD33" i="9"/>
  <c r="AS33" i="9"/>
  <c r="AC33" i="9"/>
  <c r="AB33" i="9"/>
  <c r="AQ33" i="9"/>
  <c r="AI33" i="9"/>
  <c r="AH33" i="9"/>
  <c r="AG33" i="9"/>
  <c r="BR23" i="9"/>
  <c r="CB23" i="9"/>
  <c r="AN24" i="9"/>
  <c r="AC24" i="9"/>
  <c r="AB24" i="9"/>
  <c r="AQ24" i="9"/>
  <c r="AI24" i="9"/>
  <c r="AH24" i="9"/>
  <c r="BO25" i="9"/>
  <c r="BX26" i="9"/>
  <c r="CD26" i="9"/>
  <c r="CC26" i="9"/>
  <c r="BU26" i="9"/>
  <c r="CB26" i="9"/>
  <c r="BT26" i="9"/>
  <c r="CA26" i="9"/>
  <c r="BS26" i="9"/>
  <c r="BZ26" i="9"/>
  <c r="BR26" i="9"/>
  <c r="CE26" i="9"/>
  <c r="BO27" i="9"/>
  <c r="CC27" i="9"/>
  <c r="BU27" i="9"/>
  <c r="BT27" i="9"/>
  <c r="BS27" i="9"/>
  <c r="BZ27" i="9"/>
  <c r="AR28" i="9"/>
  <c r="BO28" i="9"/>
  <c r="AI30" i="9"/>
  <c r="AP32" i="9"/>
  <c r="AR33" i="9"/>
  <c r="AF24" i="9"/>
  <c r="AS24" i="9"/>
  <c r="AR24" i="9"/>
  <c r="AP24" i="9"/>
  <c r="AC28" i="9"/>
  <c r="AG32" i="9"/>
  <c r="AF33" i="9"/>
  <c r="BR33" i="9"/>
  <c r="AM34" i="9"/>
  <c r="BS23" i="9"/>
  <c r="CC23" i="9"/>
  <c r="BU23" i="9"/>
  <c r="AC27" i="9"/>
  <c r="AB27" i="9"/>
  <c r="AQ27" i="9"/>
  <c r="AI27" i="9"/>
  <c r="AH27" i="9"/>
  <c r="AG27" i="9"/>
  <c r="AN27" i="9"/>
  <c r="AM27" i="9"/>
  <c r="AQ30" i="9"/>
  <c r="BT31" i="9"/>
  <c r="BS32" i="9"/>
  <c r="CA23" i="9"/>
  <c r="CE23" i="9"/>
  <c r="AM25" i="9"/>
  <c r="AE25" i="9"/>
  <c r="AR25" i="9"/>
  <c r="AB25" i="9"/>
  <c r="AQ25" i="9"/>
  <c r="AI25" i="9"/>
  <c r="AP25" i="9"/>
  <c r="AH25" i="9"/>
  <c r="AO25" i="9"/>
  <c r="AG25" i="9"/>
  <c r="AS25" i="9"/>
  <c r="AL26" i="9"/>
  <c r="AD26" i="9"/>
  <c r="AQ26" i="9"/>
  <c r="AI26" i="9"/>
  <c r="AP26" i="9"/>
  <c r="AH26" i="9"/>
  <c r="AO26" i="9"/>
  <c r="AG26" i="9"/>
  <c r="AN26" i="9"/>
  <c r="AF26" i="9"/>
  <c r="AR26" i="9"/>
  <c r="AS27" i="9"/>
  <c r="AS28" i="9"/>
  <c r="AO32" i="9"/>
  <c r="AN33" i="9"/>
  <c r="CB24" i="9"/>
  <c r="AE27" i="9"/>
  <c r="BQ27" i="9"/>
  <c r="AO33" i="9"/>
  <c r="CA33" i="9"/>
  <c r="AF34" i="9"/>
  <c r="BR34" i="9"/>
  <c r="AF27" i="9"/>
  <c r="BR27" i="9"/>
  <c r="AE28" i="9"/>
  <c r="BQ28" i="9"/>
  <c r="AP33" i="9"/>
  <c r="CB33" i="9"/>
  <c r="CD24" i="9"/>
  <c r="AO27" i="9"/>
  <c r="CA27" i="9"/>
  <c r="AF28" i="9"/>
  <c r="BR28" i="9"/>
  <c r="CE24" i="9"/>
  <c r="AP27" i="9"/>
  <c r="CB27" i="9"/>
  <c r="AO28" i="9"/>
  <c r="CA28" i="9"/>
  <c r="AR27" i="9"/>
  <c r="CD27" i="9"/>
  <c r="AL8" i="8"/>
  <c r="AD8" i="8"/>
  <c r="AH8" i="8"/>
  <c r="AO8" i="8"/>
  <c r="AE8" i="8"/>
  <c r="AN8" i="8"/>
  <c r="AC8" i="8"/>
  <c r="AG8" i="8"/>
  <c r="AM8" i="8"/>
  <c r="AS8" i="8"/>
  <c r="AI8" i="8"/>
  <c r="AQ8" i="8"/>
  <c r="AF8" i="8"/>
  <c r="AR8" i="8"/>
  <c r="AL13" i="8"/>
  <c r="AC13" i="8"/>
  <c r="AI13" i="8"/>
  <c r="AS13" i="8"/>
  <c r="AH13" i="8"/>
  <c r="AN13" i="8"/>
  <c r="AD13" i="8"/>
  <c r="AQ13" i="8"/>
  <c r="AP13" i="8"/>
  <c r="AM13" i="8"/>
  <c r="AG13" i="8"/>
  <c r="AF13" i="8"/>
  <c r="AL17" i="8"/>
  <c r="AD17" i="8"/>
  <c r="AQ17" i="8"/>
  <c r="AI17" i="8"/>
  <c r="AG17" i="8"/>
  <c r="AE17" i="8"/>
  <c r="AS17" i="8"/>
  <c r="AC17" i="8"/>
  <c r="AP17" i="8"/>
  <c r="AN17" i="8"/>
  <c r="AH17" i="8"/>
  <c r="AM17" i="8"/>
  <c r="AF17" i="8"/>
  <c r="BS19" i="8"/>
  <c r="BX19" i="8"/>
  <c r="CC19" i="8"/>
  <c r="AD19" i="8"/>
  <c r="CB19" i="8"/>
  <c r="BO19" i="8"/>
  <c r="BZ19" i="8"/>
  <c r="BT19" i="8"/>
  <c r="CE19" i="8"/>
  <c r="BU19" i="8"/>
  <c r="BR19" i="8"/>
  <c r="AM11" i="8"/>
  <c r="AE11" i="8"/>
  <c r="AL11" i="8"/>
  <c r="AD11" i="8"/>
  <c r="AQ11" i="8"/>
  <c r="AI11" i="8"/>
  <c r="AO11" i="8"/>
  <c r="AN11" i="8"/>
  <c r="AR11" i="8"/>
  <c r="AH11" i="8"/>
  <c r="AS11" i="8"/>
  <c r="AG11" i="8"/>
  <c r="AP11" i="8"/>
  <c r="AC11" i="8"/>
  <c r="AF11" i="8"/>
  <c r="CC6" i="8"/>
  <c r="BU6" i="8"/>
  <c r="CA6" i="8"/>
  <c r="BR6" i="8"/>
  <c r="BZ6" i="8"/>
  <c r="CD6" i="8"/>
  <c r="AM6" i="8"/>
  <c r="BO6" i="8"/>
  <c r="BX6" i="8"/>
  <c r="CE6" i="8"/>
  <c r="AD6" i="8"/>
  <c r="BT6" i="8"/>
  <c r="CB6" i="8"/>
  <c r="BS6" i="8"/>
  <c r="DA35" i="8"/>
  <c r="EK35" i="8"/>
  <c r="BU7" i="8"/>
  <c r="CE21" i="8"/>
  <c r="BO21" i="8"/>
  <c r="CD21" i="8"/>
  <c r="CC21" i="8"/>
  <c r="BU21" i="8"/>
  <c r="CB21" i="8"/>
  <c r="BT21" i="8"/>
  <c r="CA21" i="8"/>
  <c r="BS21" i="8"/>
  <c r="BZ21" i="8"/>
  <c r="BQ21" i="8"/>
  <c r="AM21" i="8"/>
  <c r="AG4" i="8"/>
  <c r="AO4" i="8"/>
  <c r="BS4" i="8"/>
  <c r="CT35" i="8"/>
  <c r="DY35" i="8"/>
  <c r="BT7" i="8"/>
  <c r="CE8" i="8"/>
  <c r="CA8" i="8"/>
  <c r="AH9" i="8"/>
  <c r="AS9" i="8"/>
  <c r="BR10" i="8"/>
  <c r="BQ10" i="8"/>
  <c r="CD10" i="8"/>
  <c r="CE11" i="8"/>
  <c r="CB11" i="8"/>
  <c r="CC12" i="8"/>
  <c r="BU12" i="8"/>
  <c r="BZ12" i="8"/>
  <c r="BX15" i="8"/>
  <c r="BZ15" i="8"/>
  <c r="BO15" i="8"/>
  <c r="BU15" i="8"/>
  <c r="CA15" i="8"/>
  <c r="CC18" i="8"/>
  <c r="BU18" i="8"/>
  <c r="BS18" i="8"/>
  <c r="BZ18" i="8"/>
  <c r="BX18" i="8"/>
  <c r="CE18" i="8"/>
  <c r="CD18" i="8"/>
  <c r="BO18" i="8"/>
  <c r="CB18" i="8"/>
  <c r="BT18" i="8"/>
  <c r="AI4" i="8"/>
  <c r="AQ4" i="8"/>
  <c r="CB4" i="8"/>
  <c r="BU4" i="8"/>
  <c r="CD4" i="8"/>
  <c r="DQ35" i="8"/>
  <c r="BR7" i="8"/>
  <c r="CD7" i="8"/>
  <c r="CC13" i="8"/>
  <c r="BU13" i="8"/>
  <c r="BZ13" i="8"/>
  <c r="BR13" i="8"/>
  <c r="CB13" i="8"/>
  <c r="BQ13" i="8"/>
  <c r="CA13" i="8"/>
  <c r="BO13" i="8"/>
  <c r="BX13" i="8"/>
  <c r="CE13" i="8"/>
  <c r="BT13" i="8"/>
  <c r="CD13" i="8"/>
  <c r="AH14" i="8"/>
  <c r="AM14" i="8"/>
  <c r="AQ14" i="8"/>
  <c r="AD14" i="8"/>
  <c r="AN14" i="8"/>
  <c r="AC14" i="8"/>
  <c r="AL14" i="8"/>
  <c r="AI14" i="8"/>
  <c r="BO16" i="8"/>
  <c r="BT16" i="8"/>
  <c r="BU16" i="8"/>
  <c r="BS16" i="8"/>
  <c r="CC16" i="8"/>
  <c r="BX16" i="8"/>
  <c r="BR21" i="8"/>
  <c r="BX34" i="8"/>
  <c r="BO34" i="8"/>
  <c r="CD34" i="8"/>
  <c r="CC34" i="8"/>
  <c r="BU34" i="8"/>
  <c r="BT34" i="8"/>
  <c r="BQ34" i="8"/>
  <c r="BS34" i="8"/>
  <c r="BR34" i="8"/>
  <c r="CA34" i="8"/>
  <c r="AP4" i="8"/>
  <c r="BT4" i="8"/>
  <c r="AR4" i="8"/>
  <c r="CE4" i="8"/>
  <c r="DF35" i="8"/>
  <c r="AE5" i="8"/>
  <c r="AN5" i="8"/>
  <c r="CD5" i="8"/>
  <c r="EO35" i="8"/>
  <c r="AE6" i="8"/>
  <c r="AP6" i="8"/>
  <c r="BQ6" i="8"/>
  <c r="BX7" i="8"/>
  <c r="BQ8" i="8"/>
  <c r="BZ8" i="8"/>
  <c r="BR9" i="8"/>
  <c r="CC9" i="8"/>
  <c r="CB10" i="8"/>
  <c r="BQ11" i="8"/>
  <c r="CA11" i="8"/>
  <c r="AH12" i="8"/>
  <c r="BO12" i="8"/>
  <c r="CA12" i="8"/>
  <c r="AP14" i="8"/>
  <c r="AE14" i="8"/>
  <c r="AF14" i="8"/>
  <c r="AO14" i="8"/>
  <c r="AS14" i="8"/>
  <c r="AL15" i="8"/>
  <c r="BQ16" i="8"/>
  <c r="CE16" i="8"/>
  <c r="CD16" i="8"/>
  <c r="CB16" i="8"/>
  <c r="BR16" i="8"/>
  <c r="CA16" i="8"/>
  <c r="CE17" i="8"/>
  <c r="BO17" i="8"/>
  <c r="CC17" i="8"/>
  <c r="BU17" i="8"/>
  <c r="CB17" i="8"/>
  <c r="BT17" i="8"/>
  <c r="BZ17" i="8"/>
  <c r="BR17" i="8"/>
  <c r="BQ17" i="8"/>
  <c r="CD17" i="8"/>
  <c r="CA17" i="8"/>
  <c r="CE34" i="8"/>
  <c r="AQ9" i="8"/>
  <c r="AI9" i="8"/>
  <c r="AM9" i="8"/>
  <c r="AE9" i="8"/>
  <c r="AC4" i="8"/>
  <c r="AS4" i="8"/>
  <c r="BO4" i="8"/>
  <c r="EP35" i="8"/>
  <c r="AF5" i="8"/>
  <c r="AO5" i="8"/>
  <c r="BX5" i="8"/>
  <c r="BT5" i="8"/>
  <c r="BU5" i="8"/>
  <c r="CE5" i="8"/>
  <c r="AG6" i="8"/>
  <c r="AQ6" i="8"/>
  <c r="AG7" i="8"/>
  <c r="AC7" i="8"/>
  <c r="BO7" i="8"/>
  <c r="AP8" i="8"/>
  <c r="BR8" i="8"/>
  <c r="CB8" i="8"/>
  <c r="AC9" i="8"/>
  <c r="AN9" i="8"/>
  <c r="BS10" i="8"/>
  <c r="CC10" i="8"/>
  <c r="BR11" i="8"/>
  <c r="CC11" i="8"/>
  <c r="CB12" i="8"/>
  <c r="BS15" i="8"/>
  <c r="BQ18" i="8"/>
  <c r="BT32" i="8"/>
  <c r="CA32" i="8"/>
  <c r="BS32" i="8"/>
  <c r="BZ32" i="8"/>
  <c r="BR32" i="8"/>
  <c r="BQ32" i="8"/>
  <c r="BX32" i="8"/>
  <c r="CC32" i="8"/>
  <c r="BU32" i="8"/>
  <c r="BO32" i="8"/>
  <c r="CE32" i="8"/>
  <c r="AN16" i="8"/>
  <c r="AF16" i="8"/>
  <c r="AL16" i="8"/>
  <c r="AD16" i="8"/>
  <c r="AS16" i="8"/>
  <c r="AC16" i="8"/>
  <c r="AQ16" i="8"/>
  <c r="AI16" i="8"/>
  <c r="AH16" i="8"/>
  <c r="AG16" i="8"/>
  <c r="AR16" i="8"/>
  <c r="AE16" i="8"/>
  <c r="AP16" i="8"/>
  <c r="AD4" i="8"/>
  <c r="AL4" i="8"/>
  <c r="DM35" i="8"/>
  <c r="AG5" i="8"/>
  <c r="DE35" i="8"/>
  <c r="AH6" i="8"/>
  <c r="AO7" i="8"/>
  <c r="AS7" i="8"/>
  <c r="CA7" i="8"/>
  <c r="BT8" i="8"/>
  <c r="CC8" i="8"/>
  <c r="AD9" i="8"/>
  <c r="AO9" i="8"/>
  <c r="BT9" i="8"/>
  <c r="BX9" i="8"/>
  <c r="BU9" i="8"/>
  <c r="CE9" i="8"/>
  <c r="AG10" i="8"/>
  <c r="AN10" i="8"/>
  <c r="AC10" i="8"/>
  <c r="BT10" i="8"/>
  <c r="CE10" i="8"/>
  <c r="BS11" i="8"/>
  <c r="CD11" i="8"/>
  <c r="AC12" i="8"/>
  <c r="AG12" i="8"/>
  <c r="BQ12" i="8"/>
  <c r="CE12" i="8"/>
  <c r="AE13" i="8"/>
  <c r="AG14" i="8"/>
  <c r="AN15" i="8"/>
  <c r="AC15" i="8"/>
  <c r="AR15" i="8"/>
  <c r="AI15" i="8"/>
  <c r="AQ15" i="8"/>
  <c r="AH15" i="8"/>
  <c r="AP15" i="8"/>
  <c r="AG15" i="8"/>
  <c r="AO15" i="8"/>
  <c r="AE15" i="8"/>
  <c r="BT15" i="8"/>
  <c r="CC22" i="8"/>
  <c r="BU22" i="8"/>
  <c r="CB22" i="8"/>
  <c r="BS22" i="8"/>
  <c r="CA22" i="8"/>
  <c r="BR22" i="8"/>
  <c r="BZ22" i="8"/>
  <c r="BO22" i="8"/>
  <c r="BX22" i="8"/>
  <c r="BT22" i="8"/>
  <c r="CE22" i="8"/>
  <c r="AQ23" i="8"/>
  <c r="AI23" i="8"/>
  <c r="AH23" i="8"/>
  <c r="AL23" i="8"/>
  <c r="AD23" i="8"/>
  <c r="AG23" i="8"/>
  <c r="AF23" i="8"/>
  <c r="AE23" i="8"/>
  <c r="AC23" i="8"/>
  <c r="AO23" i="8"/>
  <c r="AN23" i="8"/>
  <c r="AM23" i="8"/>
  <c r="AO29" i="8"/>
  <c r="AF29" i="8"/>
  <c r="AE29" i="8"/>
  <c r="AS29" i="8"/>
  <c r="AP29" i="8"/>
  <c r="AR29" i="8"/>
  <c r="AM30" i="8"/>
  <c r="AE30" i="8"/>
  <c r="AL30" i="8"/>
  <c r="AD30" i="8"/>
  <c r="AS30" i="8"/>
  <c r="AC30" i="8"/>
  <c r="AQ30" i="8"/>
  <c r="AI30" i="8"/>
  <c r="AN30" i="8"/>
  <c r="AO30" i="8"/>
  <c r="AH30" i="8"/>
  <c r="AG30" i="8"/>
  <c r="AP30" i="8"/>
  <c r="AE4" i="8"/>
  <c r="AM4" i="8"/>
  <c r="BQ4" i="8"/>
  <c r="DR35" i="8"/>
  <c r="EW35" i="8"/>
  <c r="AQ5" i="8"/>
  <c r="AI5" i="8"/>
  <c r="AH5" i="8"/>
  <c r="AR5" i="8"/>
  <c r="AI6" i="8"/>
  <c r="BQ7" i="8"/>
  <c r="CB7" i="8"/>
  <c r="CD8" i="8"/>
  <c r="AF9" i="8"/>
  <c r="AP9" i="8"/>
  <c r="CB9" i="8"/>
  <c r="AO10" i="8"/>
  <c r="AF10" i="8"/>
  <c r="AS10" i="8"/>
  <c r="AL10" i="8"/>
  <c r="BU10" i="8"/>
  <c r="AS12" i="8"/>
  <c r="AR12" i="8"/>
  <c r="AO12" i="8"/>
  <c r="AL12" i="8"/>
  <c r="BS12" i="8"/>
  <c r="BS13" i="8"/>
  <c r="AM16" i="8"/>
  <c r="BO20" i="8"/>
  <c r="BT20" i="8"/>
  <c r="BZ20" i="8"/>
  <c r="BX20" i="8"/>
  <c r="CC20" i="8"/>
  <c r="CA20" i="8"/>
  <c r="BX21" i="8"/>
  <c r="BC35" i="8"/>
  <c r="CC4" i="8"/>
  <c r="AN4" i="8"/>
  <c r="BR4" i="8"/>
  <c r="BZ4" i="8"/>
  <c r="CO35" i="8"/>
  <c r="FA35" i="8"/>
  <c r="AR6" i="8"/>
  <c r="AF6" i="8"/>
  <c r="AD7" i="8"/>
  <c r="AM7" i="8"/>
  <c r="BS7" i="8"/>
  <c r="CC7" i="8"/>
  <c r="BO8" i="8"/>
  <c r="BS8" i="8"/>
  <c r="AG9" i="8"/>
  <c r="AR9" i="8"/>
  <c r="BX11" i="8"/>
  <c r="BO11" i="8"/>
  <c r="BT11" i="8"/>
  <c r="AM12" i="8"/>
  <c r="BT12" i="8"/>
  <c r="AO16" i="8"/>
  <c r="AH18" i="8"/>
  <c r="AG18" i="8"/>
  <c r="AM18" i="8"/>
  <c r="AD18" i="8"/>
  <c r="AS18" i="8"/>
  <c r="AC18" i="8"/>
  <c r="AQ18" i="8"/>
  <c r="AN18" i="8"/>
  <c r="AI18" i="8"/>
  <c r="AM22" i="8"/>
  <c r="FB35" i="8"/>
  <c r="EC35" i="8"/>
  <c r="BR12" i="8"/>
  <c r="BO14" i="8"/>
  <c r="AF15" i="8"/>
  <c r="AS15" i="8"/>
  <c r="BR15" i="8"/>
  <c r="AE20" i="8"/>
  <c r="AM34" i="8"/>
  <c r="AE34" i="8"/>
  <c r="AL34" i="8"/>
  <c r="AD34" i="8"/>
  <c r="AS34" i="8"/>
  <c r="AC34" i="8"/>
  <c r="AQ34" i="8"/>
  <c r="AI34" i="8"/>
  <c r="AN34" i="8"/>
  <c r="AF34" i="8"/>
  <c r="AP34" i="8"/>
  <c r="AO34" i="8"/>
  <c r="BR14" i="8"/>
  <c r="CC14" i="8"/>
  <c r="AR17" i="8"/>
  <c r="AR18" i="8"/>
  <c r="AP18" i="8"/>
  <c r="AO18" i="8"/>
  <c r="AE18" i="8"/>
  <c r="CA18" i="8"/>
  <c r="AH19" i="8"/>
  <c r="AN19" i="8"/>
  <c r="AM19" i="8"/>
  <c r="AC19" i="8"/>
  <c r="AL19" i="8"/>
  <c r="CA19" i="8"/>
  <c r="BQ19" i="8"/>
  <c r="CD19" i="8"/>
  <c r="AN22" i="8"/>
  <c r="AL22" i="8"/>
  <c r="AI22" i="8"/>
  <c r="AH22" i="8"/>
  <c r="AQ22" i="8"/>
  <c r="AG22" i="8"/>
  <c r="AR13" i="8"/>
  <c r="AO13" i="8"/>
  <c r="CD14" i="8"/>
  <c r="BQ15" i="8"/>
  <c r="CD15" i="8"/>
  <c r="AP19" i="8"/>
  <c r="AF19" i="8"/>
  <c r="AE19" i="8"/>
  <c r="AS19" i="8"/>
  <c r="AO19" i="8"/>
  <c r="AL21" i="8"/>
  <c r="AD21" i="8"/>
  <c r="AS21" i="8"/>
  <c r="AQ21" i="8"/>
  <c r="AI21" i="8"/>
  <c r="AP21" i="8"/>
  <c r="AH21" i="8"/>
  <c r="AG21" i="8"/>
  <c r="AN21" i="8"/>
  <c r="AS22" i="8"/>
  <c r="BZ29" i="8"/>
  <c r="BX29" i="8"/>
  <c r="BO29" i="8"/>
  <c r="BS29" i="8"/>
  <c r="BU29" i="8"/>
  <c r="BT29" i="8"/>
  <c r="CC29" i="8"/>
  <c r="AH34" i="8"/>
  <c r="BS14" i="8"/>
  <c r="BX14" i="8"/>
  <c r="BU14" i="8"/>
  <c r="CE14" i="8"/>
  <c r="AN20" i="8"/>
  <c r="AF20" i="8"/>
  <c r="AL20" i="8"/>
  <c r="AD20" i="8"/>
  <c r="AS20" i="8"/>
  <c r="AC20" i="8"/>
  <c r="AQ20" i="8"/>
  <c r="AI20" i="8"/>
  <c r="AM20" i="8"/>
  <c r="BQ20" i="8"/>
  <c r="CE20" i="8"/>
  <c r="CD20" i="8"/>
  <c r="CB20" i="8"/>
  <c r="BZ25" i="8"/>
  <c r="BX25" i="8"/>
  <c r="BO25" i="8"/>
  <c r="BS25" i="8"/>
  <c r="BU25" i="8"/>
  <c r="BT25" i="8"/>
  <c r="BR25" i="8"/>
  <c r="BQ25" i="8"/>
  <c r="CE25" i="8"/>
  <c r="CD25" i="8"/>
  <c r="CA25" i="8"/>
  <c r="BX26" i="8"/>
  <c r="CE26" i="8"/>
  <c r="BO26" i="8"/>
  <c r="CD26" i="8"/>
  <c r="CC26" i="8"/>
  <c r="BU26" i="8"/>
  <c r="CB26" i="8"/>
  <c r="BT26" i="8"/>
  <c r="BQ26" i="8"/>
  <c r="BS26" i="8"/>
  <c r="BR26" i="8"/>
  <c r="CA26" i="8"/>
  <c r="BX30" i="8"/>
  <c r="CE30" i="8"/>
  <c r="BO30" i="8"/>
  <c r="CD30" i="8"/>
  <c r="CC30" i="8"/>
  <c r="BU30" i="8"/>
  <c r="CB30" i="8"/>
  <c r="BT30" i="8"/>
  <c r="BQ30" i="8"/>
  <c r="CA30" i="8"/>
  <c r="BZ30" i="8"/>
  <c r="AO17" i="8"/>
  <c r="AO21" i="8"/>
  <c r="AE22" i="8"/>
  <c r="AP22" i="8"/>
  <c r="BQ22" i="8"/>
  <c r="AS23" i="8"/>
  <c r="AQ24" i="8"/>
  <c r="AI24" i="8"/>
  <c r="AP24" i="8"/>
  <c r="AH24" i="8"/>
  <c r="AO24" i="8"/>
  <c r="AG24" i="8"/>
  <c r="AN24" i="8"/>
  <c r="AM24" i="8"/>
  <c r="AE24" i="8"/>
  <c r="AH26" i="8"/>
  <c r="AI29" i="8"/>
  <c r="AR30" i="8"/>
  <c r="AE31" i="8"/>
  <c r="CC31" i="8"/>
  <c r="BU31" i="8"/>
  <c r="CB31" i="8"/>
  <c r="BT31" i="8"/>
  <c r="BS31" i="8"/>
  <c r="BZ31" i="8"/>
  <c r="BR31" i="8"/>
  <c r="BO31" i="8"/>
  <c r="AD32" i="8"/>
  <c r="BT33" i="8"/>
  <c r="BR29" i="8"/>
  <c r="BQ29" i="8"/>
  <c r="CE29" i="8"/>
  <c r="CD29" i="8"/>
  <c r="CA29" i="8"/>
  <c r="BR18" i="8"/>
  <c r="CB24" i="8"/>
  <c r="BT24" i="8"/>
  <c r="CA24" i="8"/>
  <c r="BS24" i="8"/>
  <c r="BZ24" i="8"/>
  <c r="BR24" i="8"/>
  <c r="BQ24" i="8"/>
  <c r="BX24" i="8"/>
  <c r="CC24" i="8"/>
  <c r="BU24" i="8"/>
  <c r="CD24" i="8"/>
  <c r="AO26" i="8"/>
  <c r="AS27" i="8"/>
  <c r="AC27" i="8"/>
  <c r="AR27" i="8"/>
  <c r="AQ27" i="8"/>
  <c r="AI27" i="8"/>
  <c r="AH27" i="8"/>
  <c r="AO27" i="8"/>
  <c r="AG27" i="8"/>
  <c r="AL27" i="8"/>
  <c r="AD27" i="8"/>
  <c r="AQ28" i="8"/>
  <c r="AI28" i="8"/>
  <c r="AP28" i="8"/>
  <c r="AH28" i="8"/>
  <c r="AO28" i="8"/>
  <c r="AG28" i="8"/>
  <c r="AN28" i="8"/>
  <c r="AM28" i="8"/>
  <c r="AE28" i="8"/>
  <c r="AL32" i="8"/>
  <c r="AC24" i="8"/>
  <c r="CE24" i="8"/>
  <c r="AG25" i="8"/>
  <c r="AN25" i="8"/>
  <c r="AM25" i="8"/>
  <c r="AL25" i="8"/>
  <c r="AD25" i="8"/>
  <c r="AC25" i="8"/>
  <c r="AH25" i="8"/>
  <c r="AP27" i="8"/>
  <c r="AF28" i="8"/>
  <c r="AR22" i="8"/>
  <c r="AF22" i="8"/>
  <c r="AO25" i="8"/>
  <c r="AF25" i="8"/>
  <c r="AE25" i="8"/>
  <c r="AS25" i="8"/>
  <c r="AP25" i="8"/>
  <c r="AM26" i="8"/>
  <c r="AE26" i="8"/>
  <c r="AL26" i="8"/>
  <c r="AD26" i="8"/>
  <c r="AS26" i="8"/>
  <c r="AC26" i="8"/>
  <c r="AQ26" i="8"/>
  <c r="AI26" i="8"/>
  <c r="AN26" i="8"/>
  <c r="CB28" i="8"/>
  <c r="BT28" i="8"/>
  <c r="CA28" i="8"/>
  <c r="BS28" i="8"/>
  <c r="BZ28" i="8"/>
  <c r="BR28" i="8"/>
  <c r="BX28" i="8"/>
  <c r="CC28" i="8"/>
  <c r="BU28" i="8"/>
  <c r="CD28" i="8"/>
  <c r="AQ32" i="8"/>
  <c r="AI32" i="8"/>
  <c r="AH32" i="8"/>
  <c r="AO32" i="8"/>
  <c r="AG32" i="8"/>
  <c r="AN32" i="8"/>
  <c r="AM32" i="8"/>
  <c r="AE32" i="8"/>
  <c r="BZ33" i="8"/>
  <c r="BX33" i="8"/>
  <c r="BO33" i="8"/>
  <c r="BS33" i="8"/>
  <c r="CB33" i="8"/>
  <c r="AR34" i="8"/>
  <c r="CC23" i="8"/>
  <c r="BU23" i="8"/>
  <c r="BT23" i="8"/>
  <c r="BS23" i="8"/>
  <c r="BZ23" i="8"/>
  <c r="BR23" i="8"/>
  <c r="BO23" i="8"/>
  <c r="AR26" i="8"/>
  <c r="AE27" i="8"/>
  <c r="CC27" i="8"/>
  <c r="BU27" i="8"/>
  <c r="BT27" i="8"/>
  <c r="BS27" i="8"/>
  <c r="BZ27" i="8"/>
  <c r="BR27" i="8"/>
  <c r="BO27" i="8"/>
  <c r="AC28" i="8"/>
  <c r="BQ28" i="8"/>
  <c r="CE28" i="8"/>
  <c r="AG29" i="8"/>
  <c r="AN29" i="8"/>
  <c r="AM29" i="8"/>
  <c r="AL29" i="8"/>
  <c r="AD29" i="8"/>
  <c r="AC29" i="8"/>
  <c r="AH29" i="8"/>
  <c r="AS31" i="8"/>
  <c r="AC31" i="8"/>
  <c r="AQ31" i="8"/>
  <c r="AI31" i="8"/>
  <c r="AH31" i="8"/>
  <c r="AO31" i="8"/>
  <c r="AG31" i="8"/>
  <c r="AL31" i="8"/>
  <c r="AD31" i="8"/>
  <c r="AP32" i="8"/>
  <c r="BR33" i="8"/>
  <c r="BQ33" i="8"/>
  <c r="CE33" i="8"/>
  <c r="CD33" i="8"/>
  <c r="CA33" i="8"/>
  <c r="CC33" i="8"/>
  <c r="CE23" i="8"/>
  <c r="AR24" i="8"/>
  <c r="AF26" i="8"/>
  <c r="CE27" i="8"/>
  <c r="AR28" i="8"/>
  <c r="AF30" i="8"/>
  <c r="CE31" i="8"/>
  <c r="AR32" i="8"/>
  <c r="CB34" i="8"/>
  <c r="AP23" i="8"/>
  <c r="CA23" i="8"/>
  <c r="CA27" i="8"/>
  <c r="AP31" i="8"/>
  <c r="CA31" i="8"/>
  <c r="AF32" i="8"/>
  <c r="CB23" i="8"/>
  <c r="CB27" i="8"/>
  <c r="AR23" i="8"/>
  <c r="AQ3" i="7"/>
  <c r="AI3" i="7"/>
  <c r="AH3" i="7"/>
  <c r="AG3" i="7"/>
  <c r="AS3" i="7"/>
  <c r="AN3" i="7"/>
  <c r="AM3" i="7"/>
  <c r="AL3" i="7"/>
  <c r="EK34" i="7"/>
  <c r="CD6" i="7"/>
  <c r="BZ11" i="7"/>
  <c r="BR11" i="7"/>
  <c r="BX11" i="7"/>
  <c r="BO11" i="7"/>
  <c r="CC11" i="7"/>
  <c r="BU11" i="7"/>
  <c r="BS11" i="7"/>
  <c r="CB11" i="7"/>
  <c r="BT11" i="7"/>
  <c r="DM34" i="7"/>
  <c r="AN5" i="7"/>
  <c r="AM5" i="7"/>
  <c r="AL5" i="7"/>
  <c r="AQ5" i="7"/>
  <c r="BC34" i="7"/>
  <c r="CC3" i="7"/>
  <c r="BU3" i="7"/>
  <c r="BT3" i="7"/>
  <c r="CE3" i="7"/>
  <c r="BS3" i="7"/>
  <c r="BZ3" i="7"/>
  <c r="BO3" i="7"/>
  <c r="BX3" i="7"/>
  <c r="CC4" i="7"/>
  <c r="BU4" i="7"/>
  <c r="BT4" i="7"/>
  <c r="BS4" i="7"/>
  <c r="BO4" i="7"/>
  <c r="BZ4" i="7"/>
  <c r="CE4" i="7"/>
  <c r="BX4" i="7"/>
  <c r="CD3" i="7"/>
  <c r="AS4" i="7"/>
  <c r="AR4" i="7"/>
  <c r="AQ4" i="7"/>
  <c r="AI4" i="7"/>
  <c r="AH4" i="7"/>
  <c r="AP4" i="7"/>
  <c r="AL4" i="7"/>
  <c r="AO4" i="7"/>
  <c r="AG4" i="7"/>
  <c r="AN4" i="7"/>
  <c r="AM4" i="7"/>
  <c r="CD4" i="7"/>
  <c r="BS6" i="7"/>
  <c r="BZ6" i="7"/>
  <c r="BO6" i="7"/>
  <c r="BX6" i="7"/>
  <c r="CB6" i="7"/>
  <c r="AM6" i="7"/>
  <c r="BU6" i="7"/>
  <c r="BT6" i="7"/>
  <c r="CC6" i="7"/>
  <c r="DF34" i="7"/>
  <c r="EO34" i="7"/>
  <c r="BO5" i="7"/>
  <c r="CA5" i="7"/>
  <c r="BQ6" i="7"/>
  <c r="BX8" i="7"/>
  <c r="CE8" i="7"/>
  <c r="BO8" i="7"/>
  <c r="CC8" i="7"/>
  <c r="BU8" i="7"/>
  <c r="CB8" i="7"/>
  <c r="BT8" i="7"/>
  <c r="CA8" i="7"/>
  <c r="BS8" i="7"/>
  <c r="BQ8" i="7"/>
  <c r="BZ8" i="7"/>
  <c r="AM9" i="7"/>
  <c r="AP10" i="7"/>
  <c r="BZ12" i="7"/>
  <c r="BQ12" i="7"/>
  <c r="BX12" i="7"/>
  <c r="BO12" i="7"/>
  <c r="BU12" i="7"/>
  <c r="CC12" i="7"/>
  <c r="BT12" i="7"/>
  <c r="CA12" i="7"/>
  <c r="BR12" i="7"/>
  <c r="BQ4" i="7"/>
  <c r="CB5" i="7"/>
  <c r="AO7" i="7"/>
  <c r="AM7" i="7"/>
  <c r="AL7" i="7"/>
  <c r="AQ7" i="7"/>
  <c r="AN7" i="7"/>
  <c r="BZ7" i="7"/>
  <c r="BX7" i="7"/>
  <c r="BO7" i="7"/>
  <c r="BT7" i="7"/>
  <c r="BT9" i="7"/>
  <c r="CB10" i="7"/>
  <c r="BT10" i="7"/>
  <c r="CA10" i="7"/>
  <c r="BS10" i="7"/>
  <c r="BX10" i="7"/>
  <c r="CE10" i="7"/>
  <c r="BO10" i="7"/>
  <c r="CC10" i="7"/>
  <c r="BU10" i="7"/>
  <c r="BZ10" i="7"/>
  <c r="BT16" i="7"/>
  <c r="BZ16" i="7"/>
  <c r="BS16" i="7"/>
  <c r="CE16" i="7"/>
  <c r="BQ16" i="7"/>
  <c r="CC16" i="7"/>
  <c r="BO16" i="7"/>
  <c r="BX16" i="7"/>
  <c r="BU16" i="7"/>
  <c r="BZ19" i="7"/>
  <c r="BX19" i="7"/>
  <c r="CC19" i="7"/>
  <c r="BU19" i="7"/>
  <c r="BT19" i="7"/>
  <c r="BS19" i="7"/>
  <c r="BQ19" i="7"/>
  <c r="BO19" i="7"/>
  <c r="CE19" i="7"/>
  <c r="CA19" i="7"/>
  <c r="AQ10" i="7"/>
  <c r="AI10" i="7"/>
  <c r="AH10" i="7"/>
  <c r="AN10" i="7"/>
  <c r="AM10" i="7"/>
  <c r="AL10" i="7"/>
  <c r="AM12" i="7"/>
  <c r="AL12" i="7"/>
  <c r="AQ12" i="7"/>
  <c r="AI12" i="7"/>
  <c r="AP12" i="7"/>
  <c r="AH12" i="7"/>
  <c r="AN12" i="7"/>
  <c r="BQ3" i="7"/>
  <c r="BR3" i="7"/>
  <c r="BR4" i="7"/>
  <c r="DE34" i="7"/>
  <c r="BQ5" i="7"/>
  <c r="CE5" i="7"/>
  <c r="AL6" i="7"/>
  <c r="AP7" i="7"/>
  <c r="BR7" i="7"/>
  <c r="CE7" i="7"/>
  <c r="CD7" i="7"/>
  <c r="CB7" i="7"/>
  <c r="CA7" i="7"/>
  <c r="AN9" i="7"/>
  <c r="AL9" i="7"/>
  <c r="BQ10" i="7"/>
  <c r="CD10" i="7"/>
  <c r="AG12" i="7"/>
  <c r="AQ13" i="7"/>
  <c r="AI13" i="7"/>
  <c r="AP13" i="7"/>
  <c r="AG13" i="7"/>
  <c r="AO13" i="7"/>
  <c r="AN13" i="7"/>
  <c r="AM13" i="7"/>
  <c r="AL13" i="7"/>
  <c r="AR13" i="7"/>
  <c r="AH13" i="7"/>
  <c r="BT13" i="7"/>
  <c r="BU13" i="7"/>
  <c r="CC13" i="7"/>
  <c r="BS13" i="7"/>
  <c r="BZ13" i="7"/>
  <c r="AO19" i="7"/>
  <c r="AG19" i="7"/>
  <c r="AM19" i="7"/>
  <c r="AR19" i="7"/>
  <c r="AQ19" i="7"/>
  <c r="AI19" i="7"/>
  <c r="AP19" i="7"/>
  <c r="AN19" i="7"/>
  <c r="AL19" i="7"/>
  <c r="AH19" i="7"/>
  <c r="DA34" i="7"/>
  <c r="AO3" i="7"/>
  <c r="CA3" i="7"/>
  <c r="EW34" i="7"/>
  <c r="AS5" i="7"/>
  <c r="AR5" i="7"/>
  <c r="AO5" i="7"/>
  <c r="BS5" i="7"/>
  <c r="AP6" i="7"/>
  <c r="AO6" i="7"/>
  <c r="AS9" i="7"/>
  <c r="AR9" i="7"/>
  <c r="AP9" i="7"/>
  <c r="AO9" i="7"/>
  <c r="AG10" i="7"/>
  <c r="AG11" i="7"/>
  <c r="AN11" i="7"/>
  <c r="AM11" i="7"/>
  <c r="AL11" i="7"/>
  <c r="AH11" i="7"/>
  <c r="DR34" i="7"/>
  <c r="CA4" i="7"/>
  <c r="AP3" i="7"/>
  <c r="CB3" i="7"/>
  <c r="FB34" i="7"/>
  <c r="CB4" i="7"/>
  <c r="FA34" i="7"/>
  <c r="AN6" i="7"/>
  <c r="AS7" i="7"/>
  <c r="BR8" i="7"/>
  <c r="AO11" i="7"/>
  <c r="AS11" i="7"/>
  <c r="AR11" i="7"/>
  <c r="AP11" i="7"/>
  <c r="AO12" i="7"/>
  <c r="BS12" i="7"/>
  <c r="AG14" i="7"/>
  <c r="AN14" i="7"/>
  <c r="AM14" i="7"/>
  <c r="AL14" i="7"/>
  <c r="AR14" i="7"/>
  <c r="AI14" i="7"/>
  <c r="AP14" i="7"/>
  <c r="CT34" i="7"/>
  <c r="DY34" i="7"/>
  <c r="CC5" i="7"/>
  <c r="BU5" i="7"/>
  <c r="BZ5" i="7"/>
  <c r="BR5" i="7"/>
  <c r="CA6" i="7"/>
  <c r="BR6" i="7"/>
  <c r="CE6" i="7"/>
  <c r="CD9" i="7"/>
  <c r="CC9" i="7"/>
  <c r="BU9" i="7"/>
  <c r="BS9" i="7"/>
  <c r="BZ9" i="7"/>
  <c r="BQ9" i="7"/>
  <c r="BO9" i="7"/>
  <c r="CB9" i="7"/>
  <c r="AO10" i="7"/>
  <c r="BQ11" i="7"/>
  <c r="BZ14" i="7"/>
  <c r="BX14" i="7"/>
  <c r="BT14" i="7"/>
  <c r="BS14" i="7"/>
  <c r="CC14" i="7"/>
  <c r="BO14" i="7"/>
  <c r="BU14" i="7"/>
  <c r="AM15" i="7"/>
  <c r="AS15" i="7"/>
  <c r="AQ15" i="7"/>
  <c r="AI15" i="7"/>
  <c r="AH15" i="7"/>
  <c r="AR15" i="7"/>
  <c r="AG15" i="7"/>
  <c r="AP15" i="7"/>
  <c r="AO15" i="7"/>
  <c r="AL15" i="7"/>
  <c r="BX15" i="7"/>
  <c r="BT15" i="7"/>
  <c r="CE15" i="7"/>
  <c r="BR15" i="7"/>
  <c r="CC15" i="7"/>
  <c r="BQ15" i="7"/>
  <c r="CA15" i="7"/>
  <c r="BZ15" i="7"/>
  <c r="BO15" i="7"/>
  <c r="BS15" i="7"/>
  <c r="AP5" i="7"/>
  <c r="CD5" i="7"/>
  <c r="BX5" i="7"/>
  <c r="AR6" i="7"/>
  <c r="BS7" i="7"/>
  <c r="AM8" i="7"/>
  <c r="AL8" i="7"/>
  <c r="AQ8" i="7"/>
  <c r="AP8" i="7"/>
  <c r="AN8" i="7"/>
  <c r="CA9" i="7"/>
  <c r="AS10" i="7"/>
  <c r="AI11" i="7"/>
  <c r="BR14" i="7"/>
  <c r="CD14" i="7"/>
  <c r="CE14" i="7"/>
  <c r="BQ14" i="7"/>
  <c r="CB14" i="7"/>
  <c r="CA14" i="7"/>
  <c r="CS34" i="7"/>
  <c r="CE9" i="7"/>
  <c r="AR10" i="7"/>
  <c r="CA11" i="7"/>
  <c r="AS16" i="7"/>
  <c r="AL16" i="7"/>
  <c r="AR17" i="7"/>
  <c r="BO17" i="7"/>
  <c r="CC17" i="7"/>
  <c r="AS20" i="7"/>
  <c r="AR20" i="7"/>
  <c r="AL21" i="7"/>
  <c r="AI21" i="7"/>
  <c r="AQ21" i="7"/>
  <c r="AH21" i="7"/>
  <c r="AP21" i="7"/>
  <c r="AG21" i="7"/>
  <c r="AO21" i="7"/>
  <c r="AN21" i="7"/>
  <c r="BQ23" i="7"/>
  <c r="BX23" i="7"/>
  <c r="CC23" i="7"/>
  <c r="BU23" i="7"/>
  <c r="CB23" i="7"/>
  <c r="BR23" i="7"/>
  <c r="CA23" i="7"/>
  <c r="BZ23" i="7"/>
  <c r="BO23" i="7"/>
  <c r="CE23" i="7"/>
  <c r="BT23" i="7"/>
  <c r="AS24" i="7"/>
  <c r="AR24" i="7"/>
  <c r="AP24" i="7"/>
  <c r="AO24" i="7"/>
  <c r="AM25" i="7"/>
  <c r="AQ25" i="7"/>
  <c r="AI25" i="7"/>
  <c r="AP25" i="7"/>
  <c r="AH25" i="7"/>
  <c r="AN25" i="7"/>
  <c r="AL25" i="7"/>
  <c r="AG25" i="7"/>
  <c r="AS25" i="7"/>
  <c r="CD15" i="7"/>
  <c r="CB15" i="7"/>
  <c r="AN16" i="7"/>
  <c r="CD16" i="7"/>
  <c r="CB16" i="7"/>
  <c r="BR16" i="7"/>
  <c r="BR19" i="7"/>
  <c r="CC21" i="7"/>
  <c r="BU21" i="7"/>
  <c r="BX21" i="7"/>
  <c r="BO21" i="7"/>
  <c r="CE21" i="7"/>
  <c r="CD21" i="7"/>
  <c r="BT21" i="7"/>
  <c r="CB21" i="7"/>
  <c r="BS21" i="7"/>
  <c r="CA21" i="7"/>
  <c r="BR21" i="7"/>
  <c r="BX29" i="7"/>
  <c r="CE29" i="7"/>
  <c r="BO29" i="7"/>
  <c r="CD29" i="7"/>
  <c r="CC29" i="7"/>
  <c r="BU29" i="7"/>
  <c r="CB29" i="7"/>
  <c r="BT29" i="7"/>
  <c r="CA29" i="7"/>
  <c r="BS29" i="7"/>
  <c r="BQ29" i="7"/>
  <c r="BZ29" i="7"/>
  <c r="BR29" i="7"/>
  <c r="BR9" i="7"/>
  <c r="CD11" i="7"/>
  <c r="AS12" i="7"/>
  <c r="CD12" i="7"/>
  <c r="CE12" i="7"/>
  <c r="BQ13" i="7"/>
  <c r="AO14" i="7"/>
  <c r="AS14" i="7"/>
  <c r="AP16" i="7"/>
  <c r="BS17" i="7"/>
  <c r="BT18" i="7"/>
  <c r="BZ18" i="7"/>
  <c r="BX18" i="7"/>
  <c r="BO18" i="7"/>
  <c r="AH22" i="7"/>
  <c r="AL22" i="7"/>
  <c r="AI22" i="7"/>
  <c r="AG22" i="7"/>
  <c r="AQ22" i="7"/>
  <c r="AN22" i="7"/>
  <c r="AM22" i="7"/>
  <c r="CC26" i="7"/>
  <c r="BU26" i="7"/>
  <c r="BS26" i="7"/>
  <c r="BZ26" i="7"/>
  <c r="BO26" i="7"/>
  <c r="CB26" i="7"/>
  <c r="BX26" i="7"/>
  <c r="BT26" i="7"/>
  <c r="CE11" i="7"/>
  <c r="AR12" i="7"/>
  <c r="BR13" i="7"/>
  <c r="CA13" i="7"/>
  <c r="CA16" i="7"/>
  <c r="CB18" i="7"/>
  <c r="BR18" i="7"/>
  <c r="CE18" i="7"/>
  <c r="CD18" i="7"/>
  <c r="CA18" i="7"/>
  <c r="AP22" i="7"/>
  <c r="AS22" i="7"/>
  <c r="AR22" i="7"/>
  <c r="AO22" i="7"/>
  <c r="BS23" i="7"/>
  <c r="AO25" i="7"/>
  <c r="AH26" i="7"/>
  <c r="AG26" i="7"/>
  <c r="AN26" i="7"/>
  <c r="AL26" i="7"/>
  <c r="AM26" i="7"/>
  <c r="AI26" i="7"/>
  <c r="AM29" i="7"/>
  <c r="AL29" i="7"/>
  <c r="AS29" i="7"/>
  <c r="AQ29" i="7"/>
  <c r="AI29" i="7"/>
  <c r="AP29" i="7"/>
  <c r="AH29" i="7"/>
  <c r="AN29" i="7"/>
  <c r="AO29" i="7"/>
  <c r="AG29" i="7"/>
  <c r="AS17" i="7"/>
  <c r="AQ17" i="7"/>
  <c r="AI17" i="7"/>
  <c r="AO17" i="7"/>
  <c r="AG17" i="7"/>
  <c r="AM17" i="7"/>
  <c r="AL17" i="7"/>
  <c r="BT17" i="7"/>
  <c r="BZ17" i="7"/>
  <c r="BX17" i="7"/>
  <c r="AQ18" i="7"/>
  <c r="AI18" i="7"/>
  <c r="AG18" i="7"/>
  <c r="AM18" i="7"/>
  <c r="AL18" i="7"/>
  <c r="AP18" i="7"/>
  <c r="BX20" i="7"/>
  <c r="CC20" i="7"/>
  <c r="BU20" i="7"/>
  <c r="BT20" i="7"/>
  <c r="BS20" i="7"/>
  <c r="BZ20" i="7"/>
  <c r="CE20" i="7"/>
  <c r="BZ32" i="7"/>
  <c r="BR32" i="7"/>
  <c r="BQ32" i="7"/>
  <c r="BX32" i="7"/>
  <c r="BO32" i="7"/>
  <c r="CC32" i="7"/>
  <c r="BU32" i="7"/>
  <c r="BS32" i="7"/>
  <c r="CB32" i="7"/>
  <c r="BT32" i="7"/>
  <c r="AN17" i="7"/>
  <c r="CD17" i="7"/>
  <c r="CB17" i="7"/>
  <c r="BR17" i="7"/>
  <c r="AO18" i="7"/>
  <c r="AR18" i="7"/>
  <c r="CD20" i="7"/>
  <c r="CB20" i="7"/>
  <c r="CA20" i="7"/>
  <c r="BR20" i="7"/>
  <c r="BZ28" i="7"/>
  <c r="BR28" i="7"/>
  <c r="BQ28" i="7"/>
  <c r="BX28" i="7"/>
  <c r="BO28" i="7"/>
  <c r="CC28" i="7"/>
  <c r="BU28" i="7"/>
  <c r="BS28" i="7"/>
  <c r="CB28" i="7"/>
  <c r="BT28" i="7"/>
  <c r="CB13" i="7"/>
  <c r="CE13" i="7"/>
  <c r="AQ16" i="7"/>
  <c r="AI16" i="7"/>
  <c r="AO16" i="7"/>
  <c r="AG16" i="7"/>
  <c r="AP17" i="7"/>
  <c r="CA17" i="7"/>
  <c r="AM20" i="7"/>
  <c r="AQ20" i="7"/>
  <c r="AI20" i="7"/>
  <c r="AP20" i="7"/>
  <c r="AH20" i="7"/>
  <c r="AO20" i="7"/>
  <c r="AG20" i="7"/>
  <c r="AN20" i="7"/>
  <c r="AL24" i="7"/>
  <c r="AH24" i="7"/>
  <c r="AI24" i="7"/>
  <c r="AG24" i="7"/>
  <c r="AQ24" i="7"/>
  <c r="AN24" i="7"/>
  <c r="BO24" i="7"/>
  <c r="CC24" i="7"/>
  <c r="BU24" i="7"/>
  <c r="BS24" i="7"/>
  <c r="BT24" i="7"/>
  <c r="BR24" i="7"/>
  <c r="BQ24" i="7"/>
  <c r="CB24" i="7"/>
  <c r="BZ24" i="7"/>
  <c r="AO28" i="7"/>
  <c r="AS28" i="7"/>
  <c r="AR28" i="7"/>
  <c r="AP28" i="7"/>
  <c r="AI28" i="7"/>
  <c r="AS18" i="7"/>
  <c r="CB19" i="7"/>
  <c r="BR22" i="7"/>
  <c r="CB22" i="7"/>
  <c r="AM23" i="7"/>
  <c r="CE24" i="7"/>
  <c r="AR25" i="7"/>
  <c r="AS26" i="7"/>
  <c r="AP26" i="7"/>
  <c r="AO26" i="7"/>
  <c r="AR26" i="7"/>
  <c r="CB27" i="7"/>
  <c r="BT27" i="7"/>
  <c r="CA27" i="7"/>
  <c r="BS27" i="7"/>
  <c r="BZ27" i="7"/>
  <c r="BR27" i="7"/>
  <c r="BQ27" i="7"/>
  <c r="BX27" i="7"/>
  <c r="CE27" i="7"/>
  <c r="BO27" i="7"/>
  <c r="CC27" i="7"/>
  <c r="BU27" i="7"/>
  <c r="CE28" i="7"/>
  <c r="AR29" i="7"/>
  <c r="BT22" i="7"/>
  <c r="CC22" i="7"/>
  <c r="AO23" i="7"/>
  <c r="AS19" i="7"/>
  <c r="CD19" i="7"/>
  <c r="BU22" i="7"/>
  <c r="AP23" i="7"/>
  <c r="AG27" i="7"/>
  <c r="BS22" i="7"/>
  <c r="BO22" i="7"/>
  <c r="BX25" i="7"/>
  <c r="CC25" i="7"/>
  <c r="BU25" i="7"/>
  <c r="CB25" i="7"/>
  <c r="BT25" i="7"/>
  <c r="CA25" i="7"/>
  <c r="BS25" i="7"/>
  <c r="BQ25" i="7"/>
  <c r="AG32" i="7"/>
  <c r="AN32" i="7"/>
  <c r="AM32" i="7"/>
  <c r="AL32" i="7"/>
  <c r="AH32" i="7"/>
  <c r="AR21" i="7"/>
  <c r="AS21" i="7"/>
  <c r="CA22" i="7"/>
  <c r="CE22" i="7"/>
  <c r="AH23" i="7"/>
  <c r="BZ25" i="7"/>
  <c r="AO32" i="7"/>
  <c r="AS32" i="7"/>
  <c r="AR32" i="7"/>
  <c r="AP32" i="7"/>
  <c r="BX22" i="7"/>
  <c r="AI23" i="7"/>
  <c r="CD25" i="7"/>
  <c r="CD26" i="7"/>
  <c r="AQ31" i="7"/>
  <c r="AI31" i="7"/>
  <c r="AP31" i="7"/>
  <c r="AH31" i="7"/>
  <c r="AO31" i="7"/>
  <c r="AG31" i="7"/>
  <c r="AN31" i="7"/>
  <c r="AM31" i="7"/>
  <c r="AL31" i="7"/>
  <c r="CB31" i="7"/>
  <c r="BT31" i="7"/>
  <c r="CA31" i="7"/>
  <c r="BS31" i="7"/>
  <c r="BZ31" i="7"/>
  <c r="BR31" i="7"/>
  <c r="BQ31" i="7"/>
  <c r="BX31" i="7"/>
  <c r="CE31" i="7"/>
  <c r="BO31" i="7"/>
  <c r="CC31" i="7"/>
  <c r="BU31" i="7"/>
  <c r="CE32" i="7"/>
  <c r="AR23" i="7"/>
  <c r="BO25" i="7"/>
  <c r="CE25" i="7"/>
  <c r="AQ27" i="7"/>
  <c r="AI27" i="7"/>
  <c r="AP27" i="7"/>
  <c r="AH27" i="7"/>
  <c r="AN27" i="7"/>
  <c r="AM27" i="7"/>
  <c r="AL27" i="7"/>
  <c r="AG28" i="7"/>
  <c r="AN28" i="7"/>
  <c r="AM28" i="7"/>
  <c r="AL28" i="7"/>
  <c r="AH28" i="7"/>
  <c r="AQ30" i="7"/>
  <c r="AI30" i="7"/>
  <c r="AH30" i="7"/>
  <c r="AG30" i="7"/>
  <c r="AN30" i="7"/>
  <c r="AL30" i="7"/>
  <c r="CC30" i="7"/>
  <c r="BU30" i="7"/>
  <c r="CB30" i="7"/>
  <c r="BT30" i="7"/>
  <c r="BS30" i="7"/>
  <c r="BZ30" i="7"/>
  <c r="BO30" i="7"/>
  <c r="AI32" i="7"/>
  <c r="AM33" i="7"/>
  <c r="AE33" i="7"/>
  <c r="AL33" i="7"/>
  <c r="AD33" i="7"/>
  <c r="AS33" i="7"/>
  <c r="AQ33" i="7"/>
  <c r="AI33" i="7"/>
  <c r="AP33" i="7"/>
  <c r="AH33" i="7"/>
  <c r="AN33" i="7"/>
  <c r="AF33" i="7"/>
  <c r="BX33" i="7"/>
  <c r="CE33" i="7"/>
  <c r="BO33" i="7"/>
  <c r="CD33" i="7"/>
  <c r="CC33" i="7"/>
  <c r="BU33" i="7"/>
  <c r="BT33" i="7"/>
  <c r="CA33" i="7"/>
  <c r="BS33" i="7"/>
  <c r="BQ33" i="7"/>
  <c r="CA24" i="7"/>
  <c r="CE26" i="7"/>
  <c r="AR27" i="7"/>
  <c r="CA28" i="7"/>
  <c r="CE30" i="7"/>
  <c r="AR31" i="7"/>
  <c r="CA32" i="7"/>
  <c r="BQ26" i="7"/>
  <c r="BQ30" i="7"/>
  <c r="CD24" i="7"/>
  <c r="BR26" i="7"/>
  <c r="CD28" i="7"/>
  <c r="AO30" i="7"/>
  <c r="BR30" i="7"/>
  <c r="CD32" i="7"/>
  <c r="CA26" i="7"/>
  <c r="AP30" i="7"/>
  <c r="CA30" i="7"/>
  <c r="AR30" i="7"/>
  <c r="AN4" i="6"/>
  <c r="AF4" i="6"/>
  <c r="AM4" i="6"/>
  <c r="AE4" i="6"/>
  <c r="AL4" i="6"/>
  <c r="AD4" i="6"/>
  <c r="AC4" i="6"/>
  <c r="AR4" i="6"/>
  <c r="AS4" i="6"/>
  <c r="AO4" i="6"/>
  <c r="AQ4" i="6"/>
  <c r="AI4" i="6"/>
  <c r="AH4" i="6"/>
  <c r="AG4" i="6"/>
  <c r="AP4" i="6"/>
  <c r="BZ9" i="6"/>
  <c r="BX9" i="6"/>
  <c r="CB9" i="6"/>
  <c r="BO9" i="6"/>
  <c r="AD9" i="6"/>
  <c r="CA9" i="6"/>
  <c r="BU9" i="6"/>
  <c r="BT9" i="6"/>
  <c r="CE9" i="6"/>
  <c r="BS9" i="6"/>
  <c r="CC9" i="6"/>
  <c r="BS12" i="6"/>
  <c r="BZ12" i="6"/>
  <c r="BR12" i="6"/>
  <c r="BQ12" i="6"/>
  <c r="BO12" i="6"/>
  <c r="CC12" i="6"/>
  <c r="BU12" i="6"/>
  <c r="BT12" i="6"/>
  <c r="CB12" i="6"/>
  <c r="BX12" i="6"/>
  <c r="DY35" i="6"/>
  <c r="BZ4" i="6"/>
  <c r="BR4" i="6"/>
  <c r="BQ4" i="6"/>
  <c r="CA4" i="6"/>
  <c r="BX4" i="6"/>
  <c r="CE4" i="6"/>
  <c r="BO4" i="6"/>
  <c r="CD4" i="6"/>
  <c r="BS4" i="6"/>
  <c r="CC4" i="6"/>
  <c r="BU4" i="6"/>
  <c r="CB4" i="6"/>
  <c r="BT4" i="6"/>
  <c r="CO35" i="6"/>
  <c r="BZ5" i="6"/>
  <c r="BR5" i="6"/>
  <c r="BQ5" i="6"/>
  <c r="CA5" i="6"/>
  <c r="BX5" i="6"/>
  <c r="CE5" i="6"/>
  <c r="CD5" i="6"/>
  <c r="BO5" i="6"/>
  <c r="CC5" i="6"/>
  <c r="BU5" i="6"/>
  <c r="CB5" i="6"/>
  <c r="BT5" i="6"/>
  <c r="BS5" i="6"/>
  <c r="AG8" i="6"/>
  <c r="AC8" i="6"/>
  <c r="AM8" i="6"/>
  <c r="AL8" i="6"/>
  <c r="AI8" i="6"/>
  <c r="AH8" i="6"/>
  <c r="AQ8" i="6"/>
  <c r="AN8" i="6"/>
  <c r="AD8" i="6"/>
  <c r="AH5" i="6"/>
  <c r="AP12" i="6"/>
  <c r="AO12" i="6"/>
  <c r="AF12" i="6"/>
  <c r="AS12" i="6"/>
  <c r="AR12" i="6"/>
  <c r="BZ13" i="6"/>
  <c r="BU13" i="6"/>
  <c r="CC13" i="6"/>
  <c r="BT13" i="6"/>
  <c r="BS13" i="6"/>
  <c r="BX13" i="6"/>
  <c r="BO13" i="6"/>
  <c r="BT15" i="6"/>
  <c r="BS15" i="6"/>
  <c r="BX15" i="6"/>
  <c r="BZ15" i="6"/>
  <c r="BO15" i="6"/>
  <c r="BU15" i="6"/>
  <c r="CC17" i="6"/>
  <c r="BU17" i="6"/>
  <c r="BZ17" i="6"/>
  <c r="BS17" i="6"/>
  <c r="CE17" i="6"/>
  <c r="BQ17" i="6"/>
  <c r="CB17" i="6"/>
  <c r="BX17" i="6"/>
  <c r="CA17" i="6"/>
  <c r="AF22" i="6"/>
  <c r="AS22" i="6"/>
  <c r="AR22" i="6"/>
  <c r="AP22" i="6"/>
  <c r="AO22" i="6"/>
  <c r="AE22" i="6"/>
  <c r="FB35" i="6"/>
  <c r="AI5" i="6"/>
  <c r="AQ5" i="6"/>
  <c r="AC6" i="6"/>
  <c r="AM6" i="6"/>
  <c r="BS6" i="6"/>
  <c r="CD6" i="6"/>
  <c r="AE7" i="6"/>
  <c r="AE8" i="6"/>
  <c r="AP8" i="6"/>
  <c r="AO10" i="6"/>
  <c r="BR13" i="6"/>
  <c r="CD13" i="6"/>
  <c r="CE13" i="6"/>
  <c r="CB13" i="6"/>
  <c r="CE15" i="6"/>
  <c r="CB21" i="6"/>
  <c r="CA21" i="6"/>
  <c r="BR21" i="6"/>
  <c r="BQ21" i="6"/>
  <c r="CD21" i="6"/>
  <c r="BU21" i="6"/>
  <c r="EW35" i="6"/>
  <c r="BZ8" i="6"/>
  <c r="BR8" i="6"/>
  <c r="CD8" i="6"/>
  <c r="CC8" i="6"/>
  <c r="BU8" i="6"/>
  <c r="CB8" i="6"/>
  <c r="AG10" i="6"/>
  <c r="AC10" i="6"/>
  <c r="AQ10" i="6"/>
  <c r="AI10" i="6"/>
  <c r="AL10" i="6"/>
  <c r="BZ10" i="6"/>
  <c r="BR10" i="6"/>
  <c r="BX10" i="6"/>
  <c r="CD10" i="6"/>
  <c r="CC10" i="6"/>
  <c r="BU10" i="6"/>
  <c r="CB10" i="6"/>
  <c r="BT10" i="6"/>
  <c r="CA13" i="6"/>
  <c r="CT35" i="6"/>
  <c r="AR5" i="6"/>
  <c r="AD6" i="6"/>
  <c r="AN6" i="6"/>
  <c r="BT6" i="6"/>
  <c r="BO7" i="6"/>
  <c r="CA7" i="6"/>
  <c r="AN10" i="6"/>
  <c r="CE10" i="6"/>
  <c r="AD11" i="6"/>
  <c r="CC11" i="6"/>
  <c r="BU11" i="6"/>
  <c r="BT11" i="6"/>
  <c r="BZ11" i="6"/>
  <c r="BX11" i="6"/>
  <c r="CA11" i="6"/>
  <c r="AE12" i="6"/>
  <c r="AH17" i="6"/>
  <c r="CB7" i="6"/>
  <c r="BO8" i="6"/>
  <c r="CA8" i="6"/>
  <c r="AD10" i="6"/>
  <c r="AP10" i="6"/>
  <c r="BO10" i="6"/>
  <c r="AI12" i="6"/>
  <c r="CA12" i="6"/>
  <c r="BO17" i="6"/>
  <c r="AH18" i="6"/>
  <c r="AG18" i="6"/>
  <c r="AL18" i="6"/>
  <c r="AD18" i="6"/>
  <c r="AQ18" i="6"/>
  <c r="AC18" i="6"/>
  <c r="AN18" i="6"/>
  <c r="AM18" i="6"/>
  <c r="AI18" i="6"/>
  <c r="BS18" i="6"/>
  <c r="BZ18" i="6"/>
  <c r="BO18" i="6"/>
  <c r="BX18" i="6"/>
  <c r="BU18" i="6"/>
  <c r="CD18" i="6"/>
  <c r="BT18" i="6"/>
  <c r="CC18" i="6"/>
  <c r="CB18" i="6"/>
  <c r="AC5" i="6"/>
  <c r="AS5" i="6"/>
  <c r="DQ35" i="6"/>
  <c r="AP6" i="6"/>
  <c r="AL5" i="6"/>
  <c r="CE8" i="6"/>
  <c r="AC9" i="6"/>
  <c r="AG9" i="6"/>
  <c r="AN9" i="6"/>
  <c r="AM9" i="6"/>
  <c r="AL9" i="6"/>
  <c r="AE10" i="6"/>
  <c r="AG13" i="6"/>
  <c r="AQ13" i="6"/>
  <c r="AH13" i="6"/>
  <c r="AP13" i="6"/>
  <c r="AF13" i="6"/>
  <c r="AN13" i="6"/>
  <c r="AE13" i="6"/>
  <c r="AL13" i="6"/>
  <c r="AC13" i="6"/>
  <c r="BQ13" i="6"/>
  <c r="AN16" i="6"/>
  <c r="AM16" i="6"/>
  <c r="AC16" i="6"/>
  <c r="AL16" i="6"/>
  <c r="AI16" i="6"/>
  <c r="AH16" i="6"/>
  <c r="AG16" i="6"/>
  <c r="BQ16" i="6"/>
  <c r="BX16" i="6"/>
  <c r="CC16" i="6"/>
  <c r="BU16" i="6"/>
  <c r="CE16" i="6"/>
  <c r="BT16" i="6"/>
  <c r="CB16" i="6"/>
  <c r="BR16" i="6"/>
  <c r="CA16" i="6"/>
  <c r="BZ16" i="6"/>
  <c r="BO16" i="6"/>
  <c r="AS18" i="6"/>
  <c r="BQ18" i="6"/>
  <c r="AM19" i="6"/>
  <c r="AL19" i="6"/>
  <c r="AD19" i="6"/>
  <c r="AQ19" i="6"/>
  <c r="AI19" i="6"/>
  <c r="AP19" i="6"/>
  <c r="AC19" i="6"/>
  <c r="AO19" i="6"/>
  <c r="AN19" i="6"/>
  <c r="AH19" i="6"/>
  <c r="AS19" i="6"/>
  <c r="AG19" i="6"/>
  <c r="BX19" i="6"/>
  <c r="BO19" i="6"/>
  <c r="BT19" i="6"/>
  <c r="BU19" i="6"/>
  <c r="BS19" i="6"/>
  <c r="BR19" i="6"/>
  <c r="CC19" i="6"/>
  <c r="CA19" i="6"/>
  <c r="AE6" i="6"/>
  <c r="BZ6" i="6"/>
  <c r="BR6" i="6"/>
  <c r="CC6" i="6"/>
  <c r="BU6" i="6"/>
  <c r="AD5" i="6"/>
  <c r="AF6" i="6"/>
  <c r="AQ6" i="6"/>
  <c r="BS7" i="6"/>
  <c r="CC7" i="6"/>
  <c r="DF35" i="6"/>
  <c r="AM5" i="6"/>
  <c r="AH6" i="6"/>
  <c r="BX6" i="6"/>
  <c r="AC7" i="6"/>
  <c r="AG7" i="6"/>
  <c r="AN7" i="6"/>
  <c r="BT7" i="6"/>
  <c r="BQ8" i="6"/>
  <c r="AS9" i="6"/>
  <c r="AO9" i="6"/>
  <c r="AF9" i="6"/>
  <c r="AE9" i="6"/>
  <c r="AP9" i="6"/>
  <c r="CD9" i="6"/>
  <c r="BR9" i="6"/>
  <c r="BQ9" i="6"/>
  <c r="AF10" i="6"/>
  <c r="BQ10" i="6"/>
  <c r="AL11" i="6"/>
  <c r="AM12" i="6"/>
  <c r="AL14" i="6"/>
  <c r="AD14" i="6"/>
  <c r="AH14" i="6"/>
  <c r="AI14" i="6"/>
  <c r="AR14" i="6"/>
  <c r="AG14" i="6"/>
  <c r="AQ14" i="6"/>
  <c r="AF14" i="6"/>
  <c r="AN14" i="6"/>
  <c r="AC14" i="6"/>
  <c r="AM14" i="6"/>
  <c r="AS16" i="6"/>
  <c r="BT17" i="6"/>
  <c r="BQ19" i="6"/>
  <c r="AP5" i="6"/>
  <c r="CD7" i="6"/>
  <c r="BR7" i="6"/>
  <c r="BQ7" i="6"/>
  <c r="EP35" i="6"/>
  <c r="AF5" i="6"/>
  <c r="AN5" i="6"/>
  <c r="AI6" i="6"/>
  <c r="BO6" i="6"/>
  <c r="AS7" i="6"/>
  <c r="AO7" i="6"/>
  <c r="AF7" i="6"/>
  <c r="BU7" i="6"/>
  <c r="AO8" i="6"/>
  <c r="AS8" i="6"/>
  <c r="AR8" i="6"/>
  <c r="BS8" i="6"/>
  <c r="AH10" i="6"/>
  <c r="BS10" i="6"/>
  <c r="AE18" i="6"/>
  <c r="DM35" i="6"/>
  <c r="AG5" i="6"/>
  <c r="AO6" i="6"/>
  <c r="AR6" i="6"/>
  <c r="BT8" i="6"/>
  <c r="AC11" i="6"/>
  <c r="AQ11" i="6"/>
  <c r="AI11" i="6"/>
  <c r="AG11" i="6"/>
  <c r="AN11" i="6"/>
  <c r="AM11" i="6"/>
  <c r="AH12" i="6"/>
  <c r="AG12" i="6"/>
  <c r="AN12" i="6"/>
  <c r="AL12" i="6"/>
  <c r="AD12" i="6"/>
  <c r="AC12" i="6"/>
  <c r="AD13" i="6"/>
  <c r="BO14" i="6"/>
  <c r="BS14" i="6"/>
  <c r="BX14" i="6"/>
  <c r="BU14" i="6"/>
  <c r="CC14" i="6"/>
  <c r="BT14" i="6"/>
  <c r="BZ14" i="6"/>
  <c r="CC15" i="6"/>
  <c r="AC17" i="6"/>
  <c r="AG17" i="6"/>
  <c r="AL17" i="6"/>
  <c r="AI17" i="6"/>
  <c r="AQ17" i="6"/>
  <c r="AF17" i="6"/>
  <c r="AN17" i="6"/>
  <c r="AD17" i="6"/>
  <c r="AE11" i="6"/>
  <c r="AO13" i="6"/>
  <c r="AS13" i="6"/>
  <c r="AP14" i="6"/>
  <c r="BR14" i="6"/>
  <c r="BQ15" i="6"/>
  <c r="CD15" i="6"/>
  <c r="AF18" i="6"/>
  <c r="AS20" i="6"/>
  <c r="AC20" i="6"/>
  <c r="AQ20" i="6"/>
  <c r="AI20" i="6"/>
  <c r="AP20" i="6"/>
  <c r="AH20" i="6"/>
  <c r="AN20" i="6"/>
  <c r="AM20" i="6"/>
  <c r="BT23" i="6"/>
  <c r="AR10" i="6"/>
  <c r="AF11" i="6"/>
  <c r="BQ11" i="6"/>
  <c r="CD12" i="6"/>
  <c r="BR15" i="6"/>
  <c r="AE17" i="6"/>
  <c r="CD17" i="6"/>
  <c r="AR20" i="6"/>
  <c r="AO20" i="6"/>
  <c r="BR20" i="6"/>
  <c r="AS10" i="6"/>
  <c r="AO11" i="6"/>
  <c r="BR11" i="6"/>
  <c r="CE12" i="6"/>
  <c r="AQ15" i="6"/>
  <c r="AI15" i="6"/>
  <c r="AP15" i="6"/>
  <c r="AH15" i="6"/>
  <c r="AM15" i="6"/>
  <c r="AE15" i="6"/>
  <c r="AQ21" i="6"/>
  <c r="AI21" i="6"/>
  <c r="AH21" i="6"/>
  <c r="AG21" i="6"/>
  <c r="AN21" i="6"/>
  <c r="AM21" i="6"/>
  <c r="AC21" i="6"/>
  <c r="AD23" i="6"/>
  <c r="AN34" i="6"/>
  <c r="AF34" i="6"/>
  <c r="AM34" i="6"/>
  <c r="AE34" i="6"/>
  <c r="AL34" i="6"/>
  <c r="AD34" i="6"/>
  <c r="AC34" i="6"/>
  <c r="AQ34" i="6"/>
  <c r="AI34" i="6"/>
  <c r="AG34" i="6"/>
  <c r="AP34" i="6"/>
  <c r="AD20" i="6"/>
  <c r="AP21" i="6"/>
  <c r="AM25" i="6"/>
  <c r="AP25" i="6"/>
  <c r="AF25" i="6"/>
  <c r="AO25" i="6"/>
  <c r="AD25" i="6"/>
  <c r="AN25" i="6"/>
  <c r="AC25" i="6"/>
  <c r="AL25" i="6"/>
  <c r="AI25" i="6"/>
  <c r="AH25" i="6"/>
  <c r="CB11" i="6"/>
  <c r="CE14" i="6"/>
  <c r="CD14" i="6"/>
  <c r="CA14" i="6"/>
  <c r="CB15" i="6"/>
  <c r="CA15" i="6"/>
  <c r="AF16" i="6"/>
  <c r="AE16" i="6"/>
  <c r="AR16" i="6"/>
  <c r="AP18" i="6"/>
  <c r="AO18" i="6"/>
  <c r="AE19" i="6"/>
  <c r="CD20" i="6"/>
  <c r="CC20" i="6"/>
  <c r="BU20" i="6"/>
  <c r="CB20" i="6"/>
  <c r="BT20" i="6"/>
  <c r="CA20" i="6"/>
  <c r="BS20" i="6"/>
  <c r="BQ20" i="6"/>
  <c r="BS23" i="6"/>
  <c r="CC23" i="6"/>
  <c r="BZ23" i="6"/>
  <c r="BO23" i="6"/>
  <c r="BX23" i="6"/>
  <c r="BU23" i="6"/>
  <c r="BX25" i="6"/>
  <c r="CE25" i="6"/>
  <c r="CC25" i="6"/>
  <c r="BU25" i="6"/>
  <c r="BT25" i="6"/>
  <c r="CD25" i="6"/>
  <c r="BS25" i="6"/>
  <c r="CB25" i="6"/>
  <c r="BR25" i="6"/>
  <c r="CA25" i="6"/>
  <c r="BQ25" i="6"/>
  <c r="BZ25" i="6"/>
  <c r="BO25" i="6"/>
  <c r="AR11" i="6"/>
  <c r="AO16" i="6"/>
  <c r="BZ20" i="6"/>
  <c r="BZ22" i="6"/>
  <c r="BO22" i="6"/>
  <c r="BX22" i="6"/>
  <c r="CE22" i="6"/>
  <c r="BU22" i="6"/>
  <c r="CC22" i="6"/>
  <c r="BT22" i="6"/>
  <c r="AM22" i="6"/>
  <c r="AD22" i="6"/>
  <c r="BS22" i="6"/>
  <c r="BZ31" i="6"/>
  <c r="BR31" i="6"/>
  <c r="BQ31" i="6"/>
  <c r="BX31" i="6"/>
  <c r="BO31" i="6"/>
  <c r="CC31" i="6"/>
  <c r="BU31" i="6"/>
  <c r="BS31" i="6"/>
  <c r="CB31" i="6"/>
  <c r="AS14" i="6"/>
  <c r="AD15" i="6"/>
  <c r="AR15" i="6"/>
  <c r="AP16" i="6"/>
  <c r="AS17" i="6"/>
  <c r="AR17" i="6"/>
  <c r="AO17" i="6"/>
  <c r="CA18" i="6"/>
  <c r="BR18" i="6"/>
  <c r="CE18" i="6"/>
  <c r="CE19" i="6"/>
  <c r="CD19" i="6"/>
  <c r="CB19" i="6"/>
  <c r="CE20" i="6"/>
  <c r="BT21" i="6"/>
  <c r="AI22" i="6"/>
  <c r="CB22" i="6"/>
  <c r="BR17" i="6"/>
  <c r="AF20" i="6"/>
  <c r="AS21" i="6"/>
  <c r="AL22" i="6"/>
  <c r="AE23" i="6"/>
  <c r="AN23" i="6"/>
  <c r="BO24" i="6"/>
  <c r="AC26" i="6"/>
  <c r="AS26" i="6"/>
  <c r="AR30" i="6"/>
  <c r="AQ30" i="6"/>
  <c r="AI30" i="6"/>
  <c r="AH30" i="6"/>
  <c r="AG30" i="6"/>
  <c r="AN30" i="6"/>
  <c r="AM30" i="6"/>
  <c r="AC30" i="6"/>
  <c r="AF32" i="6"/>
  <c r="CD23" i="6"/>
  <c r="CA23" i="6"/>
  <c r="AH24" i="6"/>
  <c r="AM24" i="6"/>
  <c r="AP28" i="6"/>
  <c r="AH28" i="6"/>
  <c r="AO28" i="6"/>
  <c r="AG28" i="6"/>
  <c r="AN28" i="6"/>
  <c r="AF28" i="6"/>
  <c r="AM28" i="6"/>
  <c r="AE28" i="6"/>
  <c r="AL28" i="6"/>
  <c r="AD28" i="6"/>
  <c r="AS28" i="6"/>
  <c r="AC28" i="6"/>
  <c r="AQ28" i="6"/>
  <c r="AI28" i="6"/>
  <c r="CC30" i="6"/>
  <c r="BU30" i="6"/>
  <c r="CB30" i="6"/>
  <c r="BT30" i="6"/>
  <c r="CA30" i="6"/>
  <c r="BS30" i="6"/>
  <c r="BZ30" i="6"/>
  <c r="BX30" i="6"/>
  <c r="AQ33" i="6"/>
  <c r="AI33" i="6"/>
  <c r="AP33" i="6"/>
  <c r="AH33" i="6"/>
  <c r="AO33" i="6"/>
  <c r="AG33" i="6"/>
  <c r="AN33" i="6"/>
  <c r="AM33" i="6"/>
  <c r="AL33" i="6"/>
  <c r="AD33" i="6"/>
  <c r="CB33" i="6"/>
  <c r="BT33" i="6"/>
  <c r="CA33" i="6"/>
  <c r="BS33" i="6"/>
  <c r="BZ33" i="6"/>
  <c r="BR33" i="6"/>
  <c r="BQ33" i="6"/>
  <c r="BX33" i="6"/>
  <c r="CE33" i="6"/>
  <c r="BO33" i="6"/>
  <c r="CC33" i="6"/>
  <c r="BU33" i="6"/>
  <c r="BS34" i="6"/>
  <c r="AE21" i="6"/>
  <c r="BX21" i="6"/>
  <c r="AP24" i="6"/>
  <c r="AE24" i="6"/>
  <c r="BQ24" i="6"/>
  <c r="CB24" i="6"/>
  <c r="AE25" i="6"/>
  <c r="AR25" i="6"/>
  <c r="AF26" i="6"/>
  <c r="AQ27" i="6"/>
  <c r="AI27" i="6"/>
  <c r="AH27" i="6"/>
  <c r="AG27" i="6"/>
  <c r="AN27" i="6"/>
  <c r="AL27" i="6"/>
  <c r="AD27" i="6"/>
  <c r="BS28" i="6"/>
  <c r="BZ28" i="6"/>
  <c r="BX28" i="6"/>
  <c r="BO28" i="6"/>
  <c r="BT28" i="6"/>
  <c r="BR30" i="6"/>
  <c r="AG31" i="6"/>
  <c r="AN31" i="6"/>
  <c r="AM31" i="6"/>
  <c r="AL31" i="6"/>
  <c r="AD31" i="6"/>
  <c r="AC31" i="6"/>
  <c r="AH31" i="6"/>
  <c r="AF33" i="6"/>
  <c r="AF21" i="6"/>
  <c r="AG22" i="6"/>
  <c r="BQ22" i="6"/>
  <c r="CD22" i="6"/>
  <c r="AL24" i="6"/>
  <c r="BR24" i="6"/>
  <c r="CC24" i="6"/>
  <c r="AR27" i="6"/>
  <c r="CA28" i="6"/>
  <c r="BR28" i="6"/>
  <c r="BQ28" i="6"/>
  <c r="CE28" i="6"/>
  <c r="CD28" i="6"/>
  <c r="CB28" i="6"/>
  <c r="AD30" i="6"/>
  <c r="AO31" i="6"/>
  <c r="AF31" i="6"/>
  <c r="AE31" i="6"/>
  <c r="AS31" i="6"/>
  <c r="AR31" i="6"/>
  <c r="AP31" i="6"/>
  <c r="AO21" i="6"/>
  <c r="BZ21" i="6"/>
  <c r="AH22" i="6"/>
  <c r="AQ22" i="6"/>
  <c r="AC23" i="6"/>
  <c r="AH23" i="6"/>
  <c r="AC24" i="6"/>
  <c r="AN24" i="6"/>
  <c r="BO30" i="6"/>
  <c r="CE31" i="6"/>
  <c r="AC33" i="6"/>
  <c r="BS21" i="6"/>
  <c r="AS23" i="6"/>
  <c r="AP23" i="6"/>
  <c r="BQ23" i="6"/>
  <c r="CB23" i="6"/>
  <c r="AD24" i="6"/>
  <c r="AO24" i="6"/>
  <c r="BS24" i="6"/>
  <c r="BX24" i="6"/>
  <c r="BU24" i="6"/>
  <c r="CE24" i="6"/>
  <c r="AM26" i="6"/>
  <c r="AE26" i="6"/>
  <c r="AQ26" i="6"/>
  <c r="AI26" i="6"/>
  <c r="AG26" i="6"/>
  <c r="AL26" i="6"/>
  <c r="BX26" i="6"/>
  <c r="CE26" i="6"/>
  <c r="BO26" i="6"/>
  <c r="CD26" i="6"/>
  <c r="CC26" i="6"/>
  <c r="BU26" i="6"/>
  <c r="CB26" i="6"/>
  <c r="BT26" i="6"/>
  <c r="BZ26" i="6"/>
  <c r="BR26" i="6"/>
  <c r="AL32" i="6"/>
  <c r="AD32" i="6"/>
  <c r="AS32" i="6"/>
  <c r="AC32" i="6"/>
  <c r="AR32" i="6"/>
  <c r="AQ32" i="6"/>
  <c r="AI32" i="6"/>
  <c r="AH32" i="6"/>
  <c r="AO32" i="6"/>
  <c r="AG32" i="6"/>
  <c r="AM32" i="6"/>
  <c r="AS34" i="6"/>
  <c r="BQ34" i="6"/>
  <c r="BX34" i="6"/>
  <c r="CE34" i="6"/>
  <c r="BO34" i="6"/>
  <c r="CD34" i="6"/>
  <c r="CC34" i="6"/>
  <c r="BU34" i="6"/>
  <c r="CB34" i="6"/>
  <c r="BT34" i="6"/>
  <c r="BZ34" i="6"/>
  <c r="AN22" i="6"/>
  <c r="AC22" i="6"/>
  <c r="BR23" i="6"/>
  <c r="AF24" i="6"/>
  <c r="AQ24" i="6"/>
  <c r="CA24" i="6"/>
  <c r="AR26" i="6"/>
  <c r="AN26" i="6"/>
  <c r="CA26" i="6"/>
  <c r="AR28" i="6"/>
  <c r="AM29" i="6"/>
  <c r="AE29" i="6"/>
  <c r="AL29" i="6"/>
  <c r="AD29" i="6"/>
  <c r="AS29" i="6"/>
  <c r="AC29" i="6"/>
  <c r="AQ29" i="6"/>
  <c r="AI29" i="6"/>
  <c r="AP29" i="6"/>
  <c r="AH29" i="6"/>
  <c r="AN29" i="6"/>
  <c r="BX29" i="6"/>
  <c r="CE29" i="6"/>
  <c r="BO29" i="6"/>
  <c r="CD29" i="6"/>
  <c r="CC29" i="6"/>
  <c r="BU29" i="6"/>
  <c r="CB29" i="6"/>
  <c r="BT29" i="6"/>
  <c r="CA29" i="6"/>
  <c r="BS29" i="6"/>
  <c r="AP32" i="6"/>
  <c r="BO32" i="6"/>
  <c r="CD32" i="6"/>
  <c r="CC32" i="6"/>
  <c r="BU32" i="6"/>
  <c r="BT32" i="6"/>
  <c r="BS32" i="6"/>
  <c r="BZ32" i="6"/>
  <c r="BX32" i="6"/>
  <c r="AS33" i="6"/>
  <c r="BR34" i="6"/>
  <c r="AO26" i="6"/>
  <c r="BO27" i="6"/>
  <c r="CE27" i="6"/>
  <c r="AF29" i="6"/>
  <c r="AS30" i="6"/>
  <c r="CD30" i="6"/>
  <c r="CA31" i="6"/>
  <c r="AE32" i="6"/>
  <c r="AR33" i="6"/>
  <c r="AO34" i="6"/>
  <c r="AF27" i="6"/>
  <c r="BQ27" i="6"/>
  <c r="AE30" i="6"/>
  <c r="BR32" i="6"/>
  <c r="AO27" i="6"/>
  <c r="BR27" i="6"/>
  <c r="BZ27" i="6"/>
  <c r="AF30" i="6"/>
  <c r="BQ30" i="6"/>
  <c r="CD31" i="6"/>
  <c r="CA32" i="6"/>
  <c r="AE33" i="6"/>
  <c r="AR34" i="6"/>
  <c r="AP27" i="6"/>
  <c r="BS27" i="6"/>
  <c r="AO30" i="6"/>
  <c r="CB32" i="6"/>
  <c r="BT27" i="6"/>
  <c r="CB27" i="6"/>
  <c r="BU27" i="6"/>
  <c r="BU4" i="5"/>
  <c r="BT4" i="5"/>
  <c r="BS4" i="5"/>
  <c r="BZ4" i="5"/>
  <c r="CC4" i="5"/>
  <c r="BO4" i="5"/>
  <c r="BX4" i="5"/>
  <c r="AH4" i="5"/>
  <c r="AI4" i="5"/>
  <c r="AG4" i="5"/>
  <c r="AN4" i="5"/>
  <c r="AM4" i="5"/>
  <c r="AQ4" i="5"/>
  <c r="AC4" i="5"/>
  <c r="AL4" i="5"/>
  <c r="AD4" i="5"/>
  <c r="AS5" i="5"/>
  <c r="AC5" i="5"/>
  <c r="AR5" i="5"/>
  <c r="AQ5" i="5"/>
  <c r="AI5" i="5"/>
  <c r="AF5" i="5"/>
  <c r="AL5" i="5"/>
  <c r="AH5" i="5"/>
  <c r="AG5" i="5"/>
  <c r="AO5" i="5"/>
  <c r="AN5" i="5"/>
  <c r="AD5" i="5"/>
  <c r="AM5" i="5"/>
  <c r="BS8" i="5"/>
  <c r="BX8" i="5"/>
  <c r="BU8" i="5"/>
  <c r="AD8" i="5"/>
  <c r="BT8" i="5"/>
  <c r="CC8" i="5"/>
  <c r="BZ8" i="5"/>
  <c r="BO8" i="5"/>
  <c r="AR4" i="5"/>
  <c r="DR4" i="5"/>
  <c r="DR35" i="5" s="1"/>
  <c r="AP5" i="5"/>
  <c r="AP6" i="5"/>
  <c r="BS7" i="5"/>
  <c r="BO7" i="5"/>
  <c r="BX7" i="5"/>
  <c r="BU7" i="5"/>
  <c r="CE7" i="5"/>
  <c r="BT7" i="5"/>
  <c r="BZ7" i="5"/>
  <c r="CC7" i="5"/>
  <c r="BR7" i="5"/>
  <c r="AP12" i="5"/>
  <c r="AH12" i="5"/>
  <c r="AM12" i="5"/>
  <c r="AE12" i="5"/>
  <c r="AL12" i="5"/>
  <c r="AD12" i="5"/>
  <c r="AQ12" i="5"/>
  <c r="AI12" i="5"/>
  <c r="AS12" i="5"/>
  <c r="AC12" i="5"/>
  <c r="AR12" i="5"/>
  <c r="AO12" i="5"/>
  <c r="AN12" i="5"/>
  <c r="AF12" i="5"/>
  <c r="AG12" i="5"/>
  <c r="BX13" i="5"/>
  <c r="CD13" i="5"/>
  <c r="CC13" i="5"/>
  <c r="BU13" i="5"/>
  <c r="BT13" i="5"/>
  <c r="BS13" i="5"/>
  <c r="BR13" i="5"/>
  <c r="BZ13" i="5"/>
  <c r="CE13" i="5"/>
  <c r="BO13" i="5"/>
  <c r="CA13" i="5"/>
  <c r="EP4" i="5"/>
  <c r="EP35" i="5" s="1"/>
  <c r="AL18" i="5"/>
  <c r="AD18" i="5"/>
  <c r="AQ18" i="5"/>
  <c r="AI18" i="5"/>
  <c r="AR18" i="5"/>
  <c r="AG18" i="5"/>
  <c r="AP18" i="5"/>
  <c r="AF18" i="5"/>
  <c r="AO18" i="5"/>
  <c r="AE18" i="5"/>
  <c r="AN18" i="5"/>
  <c r="AC18" i="5"/>
  <c r="AM18" i="5"/>
  <c r="AS18" i="5"/>
  <c r="AH18" i="5"/>
  <c r="CC5" i="5"/>
  <c r="BU5" i="5"/>
  <c r="BT5" i="5"/>
  <c r="BS5" i="5"/>
  <c r="BZ5" i="5"/>
  <c r="BX5" i="5"/>
  <c r="BO5" i="5"/>
  <c r="CA6" i="5"/>
  <c r="BS6" i="5"/>
  <c r="BZ6" i="5"/>
  <c r="BR6" i="5"/>
  <c r="BQ6" i="5"/>
  <c r="CE6" i="5"/>
  <c r="BO6" i="5"/>
  <c r="BX6" i="5"/>
  <c r="BT6" i="5"/>
  <c r="CD6" i="5"/>
  <c r="CB6" i="5"/>
  <c r="CC6" i="5"/>
  <c r="BU6" i="5"/>
  <c r="BT16" i="5"/>
  <c r="CC16" i="5"/>
  <c r="BS16" i="5"/>
  <c r="BZ16" i="5"/>
  <c r="BO16" i="5"/>
  <c r="BX16" i="5"/>
  <c r="BU16" i="5"/>
  <c r="CE16" i="5"/>
  <c r="FB4" i="5"/>
  <c r="FB35" i="5" s="1"/>
  <c r="CT4" i="5"/>
  <c r="CT35" i="5" s="1"/>
  <c r="CD4" i="5"/>
  <c r="CD5" i="5"/>
  <c r="AH6" i="5"/>
  <c r="AG6" i="5"/>
  <c r="AN6" i="5"/>
  <c r="AM6" i="5"/>
  <c r="AI6" i="5"/>
  <c r="AL6" i="5"/>
  <c r="AD6" i="5"/>
  <c r="AC6" i="5"/>
  <c r="AQ6" i="5"/>
  <c r="CE5" i="5"/>
  <c r="CB13" i="5"/>
  <c r="AL22" i="5"/>
  <c r="AD22" i="5"/>
  <c r="AS22" i="5"/>
  <c r="AC22" i="5"/>
  <c r="AQ22" i="5"/>
  <c r="AI22" i="5"/>
  <c r="AH22" i="5"/>
  <c r="AR22" i="5"/>
  <c r="AG22" i="5"/>
  <c r="AP22" i="5"/>
  <c r="AF22" i="5"/>
  <c r="AO22" i="5"/>
  <c r="AE22" i="5"/>
  <c r="AM22" i="5"/>
  <c r="BO22" i="5"/>
  <c r="BT22" i="5"/>
  <c r="BS22" i="5"/>
  <c r="CC22" i="5"/>
  <c r="BZ22" i="5"/>
  <c r="BX22" i="5"/>
  <c r="BU22" i="5"/>
  <c r="AE5" i="5"/>
  <c r="AR6" i="5"/>
  <c r="AS7" i="5"/>
  <c r="AP7" i="5"/>
  <c r="BQ7" i="5"/>
  <c r="AG8" i="5"/>
  <c r="AC9" i="5"/>
  <c r="AN9" i="5"/>
  <c r="BR9" i="5"/>
  <c r="CB9" i="5"/>
  <c r="AS10" i="5"/>
  <c r="AR10" i="5"/>
  <c r="AO10" i="5"/>
  <c r="AL10" i="5"/>
  <c r="BS10" i="5"/>
  <c r="BQ11" i="5"/>
  <c r="AD14" i="5"/>
  <c r="AG16" i="5"/>
  <c r="AH20" i="5"/>
  <c r="AM20" i="5"/>
  <c r="AI20" i="5"/>
  <c r="AG20" i="5"/>
  <c r="AQ20" i="5"/>
  <c r="AD20" i="5"/>
  <c r="AN20" i="5"/>
  <c r="AC20" i="5"/>
  <c r="AL20" i="5"/>
  <c r="AD24" i="5"/>
  <c r="AS31" i="5"/>
  <c r="AC31" i="5"/>
  <c r="AQ31" i="5"/>
  <c r="AI31" i="5"/>
  <c r="AG31" i="5"/>
  <c r="AN31" i="5"/>
  <c r="AF31" i="5"/>
  <c r="AL31" i="5"/>
  <c r="AD31" i="5"/>
  <c r="AP31" i="5"/>
  <c r="AM31" i="5"/>
  <c r="AH31" i="5"/>
  <c r="AE31" i="5"/>
  <c r="BZ33" i="5"/>
  <c r="BR33" i="5"/>
  <c r="BQ33" i="5"/>
  <c r="BX33" i="5"/>
  <c r="BO33" i="5"/>
  <c r="CC33" i="5"/>
  <c r="BU33" i="5"/>
  <c r="BS33" i="5"/>
  <c r="CB33" i="5"/>
  <c r="BT33" i="5"/>
  <c r="AC7" i="5"/>
  <c r="AH7" i="5"/>
  <c r="BQ17" i="5"/>
  <c r="CD17" i="5"/>
  <c r="CB17" i="5"/>
  <c r="CA17" i="5"/>
  <c r="BR17" i="5"/>
  <c r="CE17" i="5"/>
  <c r="BQ5" i="5"/>
  <c r="EO35" i="5"/>
  <c r="AS6" i="5"/>
  <c r="AL7" i="5"/>
  <c r="AI8" i="5"/>
  <c r="AD9" i="5"/>
  <c r="AO9" i="5"/>
  <c r="BS9" i="5"/>
  <c r="AM10" i="5"/>
  <c r="BT10" i="5"/>
  <c r="BT11" i="5"/>
  <c r="AM13" i="5"/>
  <c r="AE13" i="5"/>
  <c r="AS13" i="5"/>
  <c r="AC13" i="5"/>
  <c r="AR13" i="5"/>
  <c r="AQ13" i="5"/>
  <c r="AI13" i="5"/>
  <c r="AN13" i="5"/>
  <c r="AF13" i="5"/>
  <c r="AO13" i="5"/>
  <c r="AH16" i="5"/>
  <c r="CB16" i="5"/>
  <c r="BQ16" i="5"/>
  <c r="CA16" i="5"/>
  <c r="BR16" i="5"/>
  <c r="CD16" i="5"/>
  <c r="BT19" i="5"/>
  <c r="AP20" i="5"/>
  <c r="AE20" i="5"/>
  <c r="AS20" i="5"/>
  <c r="AR20" i="5"/>
  <c r="AF20" i="5"/>
  <c r="AO20" i="5"/>
  <c r="BX24" i="5"/>
  <c r="CC24" i="5"/>
  <c r="BU24" i="5"/>
  <c r="CE24" i="5"/>
  <c r="BT24" i="5"/>
  <c r="CB24" i="5"/>
  <c r="BR24" i="5"/>
  <c r="CA24" i="5"/>
  <c r="BQ24" i="5"/>
  <c r="BO24" i="5"/>
  <c r="BS24" i="5"/>
  <c r="BZ24" i="5"/>
  <c r="CE4" i="5"/>
  <c r="AE4" i="5"/>
  <c r="BR5" i="5"/>
  <c r="AD7" i="5"/>
  <c r="AF9" i="5"/>
  <c r="BX9" i="5"/>
  <c r="CC9" i="5"/>
  <c r="BU9" i="5"/>
  <c r="CE9" i="5"/>
  <c r="BS12" i="5"/>
  <c r="BX12" i="5"/>
  <c r="BO12" i="5"/>
  <c r="BT12" i="5"/>
  <c r="CA8" i="5"/>
  <c r="AQ15" i="5"/>
  <c r="AI15" i="5"/>
  <c r="AR15" i="5"/>
  <c r="AH15" i="5"/>
  <c r="AO15" i="5"/>
  <c r="AF15" i="5"/>
  <c r="AN15" i="5"/>
  <c r="AE15" i="5"/>
  <c r="AM15" i="5"/>
  <c r="AD15" i="5"/>
  <c r="AS15" i="5"/>
  <c r="BQ4" i="5"/>
  <c r="AF4" i="5"/>
  <c r="AM7" i="5"/>
  <c r="AO4" i="5"/>
  <c r="CA4" i="5"/>
  <c r="CA5" i="5"/>
  <c r="AE6" i="5"/>
  <c r="AE7" i="5"/>
  <c r="AN7" i="5"/>
  <c r="AP8" i="5"/>
  <c r="AE8" i="5"/>
  <c r="BQ8" i="5"/>
  <c r="CB8" i="5"/>
  <c r="AG9" i="5"/>
  <c r="AQ9" i="5"/>
  <c r="AE10" i="5"/>
  <c r="AC11" i="5"/>
  <c r="AH11" i="5"/>
  <c r="AG11" i="5"/>
  <c r="AL11" i="5"/>
  <c r="AD11" i="5"/>
  <c r="AM11" i="5"/>
  <c r="CA12" i="5"/>
  <c r="CE12" i="5"/>
  <c r="CB12" i="5"/>
  <c r="CC14" i="5"/>
  <c r="BU14" i="5"/>
  <c r="CA14" i="5"/>
  <c r="BS14" i="5"/>
  <c r="BZ14" i="5"/>
  <c r="AG15" i="5"/>
  <c r="CB15" i="5"/>
  <c r="CD15" i="5"/>
  <c r="CA15" i="5"/>
  <c r="BR15" i="5"/>
  <c r="CE15" i="5"/>
  <c r="AP16" i="5"/>
  <c r="AN22" i="5"/>
  <c r="AS4" i="5"/>
  <c r="AC10" i="5"/>
  <c r="AG10" i="5"/>
  <c r="BR4" i="5"/>
  <c r="AH8" i="5"/>
  <c r="AM8" i="5"/>
  <c r="AP9" i="5"/>
  <c r="BT9" i="5"/>
  <c r="AD10" i="5"/>
  <c r="AN10" i="5"/>
  <c r="CD10" i="5"/>
  <c r="CC10" i="5"/>
  <c r="BU10" i="5"/>
  <c r="BZ10" i="5"/>
  <c r="BR10" i="5"/>
  <c r="AP4" i="5"/>
  <c r="CB4" i="5"/>
  <c r="CB5" i="5"/>
  <c r="EC35" i="5"/>
  <c r="AF6" i="5"/>
  <c r="AF7" i="5"/>
  <c r="AO7" i="5"/>
  <c r="CD7" i="5"/>
  <c r="CA7" i="5"/>
  <c r="AL8" i="5"/>
  <c r="BR8" i="5"/>
  <c r="AH9" i="5"/>
  <c r="AF10" i="5"/>
  <c r="AQ10" i="5"/>
  <c r="AS11" i="5"/>
  <c r="AP11" i="5"/>
  <c r="AO11" i="5"/>
  <c r="AN11" i="5"/>
  <c r="BS11" i="5"/>
  <c r="BZ11" i="5"/>
  <c r="BO11" i="5"/>
  <c r="BX11" i="5"/>
  <c r="BZ12" i="5"/>
  <c r="AD13" i="5"/>
  <c r="BR14" i="5"/>
  <c r="CB14" i="5"/>
  <c r="CC21" i="5"/>
  <c r="BT21" i="5"/>
  <c r="AM21" i="5"/>
  <c r="AD21" i="5"/>
  <c r="BS21" i="5"/>
  <c r="BZ21" i="5"/>
  <c r="BO21" i="5"/>
  <c r="BX21" i="5"/>
  <c r="BU21" i="5"/>
  <c r="AO6" i="5"/>
  <c r="AG7" i="5"/>
  <c r="AQ7" i="5"/>
  <c r="CD8" i="5"/>
  <c r="AI9" i="5"/>
  <c r="AH10" i="5"/>
  <c r="CD11" i="5"/>
  <c r="CA11" i="5"/>
  <c r="BR11" i="5"/>
  <c r="CE11" i="5"/>
  <c r="AL15" i="5"/>
  <c r="AN16" i="5"/>
  <c r="AM16" i="5"/>
  <c r="AD16" i="5"/>
  <c r="AL16" i="5"/>
  <c r="AC16" i="5"/>
  <c r="AI16" i="5"/>
  <c r="CC19" i="5"/>
  <c r="BU19" i="5"/>
  <c r="BZ19" i="5"/>
  <c r="CB19" i="5"/>
  <c r="BQ19" i="5"/>
  <c r="CA19" i="5"/>
  <c r="BO19" i="5"/>
  <c r="BX19" i="5"/>
  <c r="CD19" i="5"/>
  <c r="BS19" i="5"/>
  <c r="BQ21" i="5"/>
  <c r="CD21" i="5"/>
  <c r="CB21" i="5"/>
  <c r="CA21" i="5"/>
  <c r="BR21" i="5"/>
  <c r="CE21" i="5"/>
  <c r="ED4" i="5"/>
  <c r="FA35" i="5"/>
  <c r="AI7" i="5"/>
  <c r="AR7" i="5"/>
  <c r="CE8" i="5"/>
  <c r="AE9" i="5"/>
  <c r="AR9" i="5"/>
  <c r="AI10" i="5"/>
  <c r="CB10" i="5"/>
  <c r="CB11" i="5"/>
  <c r="BQ12" i="5"/>
  <c r="CD12" i="5"/>
  <c r="AR14" i="5"/>
  <c r="AP14" i="5"/>
  <c r="AO14" i="5"/>
  <c r="AF14" i="5"/>
  <c r="AS14" i="5"/>
  <c r="AP15" i="5"/>
  <c r="AR16" i="5"/>
  <c r="CC17" i="5"/>
  <c r="BT17" i="5"/>
  <c r="AM17" i="5"/>
  <c r="AD17" i="5"/>
  <c r="BS17" i="5"/>
  <c r="BZ17" i="5"/>
  <c r="BO17" i="5"/>
  <c r="BU17" i="5"/>
  <c r="BQ13" i="5"/>
  <c r="AC14" i="5"/>
  <c r="CD14" i="5"/>
  <c r="BO15" i="5"/>
  <c r="BX15" i="5"/>
  <c r="AE16" i="5"/>
  <c r="AO16" i="5"/>
  <c r="AE17" i="5"/>
  <c r="AO17" i="5"/>
  <c r="AC19" i="5"/>
  <c r="AM19" i="5"/>
  <c r="BZ20" i="5"/>
  <c r="AE21" i="5"/>
  <c r="AO21" i="5"/>
  <c r="AC23" i="5"/>
  <c r="AN23" i="5"/>
  <c r="BR23" i="5"/>
  <c r="AC25" i="5"/>
  <c r="AH25" i="5"/>
  <c r="AL25" i="5"/>
  <c r="AI25" i="5"/>
  <c r="AQ25" i="5"/>
  <c r="AG25" i="5"/>
  <c r="AN25" i="5"/>
  <c r="AO25" i="5"/>
  <c r="AG27" i="5"/>
  <c r="AL27" i="5"/>
  <c r="AD27" i="5"/>
  <c r="AQ27" i="5"/>
  <c r="AE27" i="5"/>
  <c r="AP27" i="5"/>
  <c r="AC27" i="5"/>
  <c r="AN27" i="5"/>
  <c r="AM27" i="5"/>
  <c r="AH27" i="5"/>
  <c r="CE22" i="5"/>
  <c r="CD22" i="5"/>
  <c r="CB22" i="5"/>
  <c r="AQ26" i="5"/>
  <c r="AI26" i="5"/>
  <c r="AN26" i="5"/>
  <c r="AF26" i="5"/>
  <c r="AR26" i="5"/>
  <c r="AG26" i="5"/>
  <c r="AP26" i="5"/>
  <c r="AE26" i="5"/>
  <c r="AO26" i="5"/>
  <c r="AD26" i="5"/>
  <c r="AM26" i="5"/>
  <c r="AC26" i="5"/>
  <c r="AL26" i="5"/>
  <c r="BT26" i="5"/>
  <c r="BO26" i="5"/>
  <c r="BX26" i="5"/>
  <c r="CD26" i="5"/>
  <c r="BU26" i="5"/>
  <c r="CC26" i="5"/>
  <c r="CA28" i="5"/>
  <c r="BS28" i="5"/>
  <c r="BZ28" i="5"/>
  <c r="BR28" i="5"/>
  <c r="BX28" i="5"/>
  <c r="CE28" i="5"/>
  <c r="CC28" i="5"/>
  <c r="BU28" i="5"/>
  <c r="AD28" i="5"/>
  <c r="CD28" i="5"/>
  <c r="BO28" i="5"/>
  <c r="CB28" i="5"/>
  <c r="BQ28" i="5"/>
  <c r="AR31" i="5"/>
  <c r="AN14" i="5"/>
  <c r="BQ14" i="5"/>
  <c r="BS18" i="5"/>
  <c r="CC18" i="5"/>
  <c r="AF19" i="5"/>
  <c r="AQ19" i="5"/>
  <c r="BR19" i="5"/>
  <c r="CD20" i="5"/>
  <c r="AF23" i="5"/>
  <c r="BQ23" i="5"/>
  <c r="AD25" i="5"/>
  <c r="BS25" i="5"/>
  <c r="CC25" i="5"/>
  <c r="BO25" i="5"/>
  <c r="BX25" i="5"/>
  <c r="BU25" i="5"/>
  <c r="CE26" i="5"/>
  <c r="AF27" i="5"/>
  <c r="AG33" i="5"/>
  <c r="AN33" i="5"/>
  <c r="AM33" i="5"/>
  <c r="AC33" i="5"/>
  <c r="AH33" i="5"/>
  <c r="AL33" i="5"/>
  <c r="AI33" i="5"/>
  <c r="AD33" i="5"/>
  <c r="AQ33" i="5"/>
  <c r="AG14" i="5"/>
  <c r="BS15" i="5"/>
  <c r="AF16" i="5"/>
  <c r="AS16" i="5"/>
  <c r="AN17" i="5"/>
  <c r="AC17" i="5"/>
  <c r="AH19" i="5"/>
  <c r="BS20" i="5"/>
  <c r="BX20" i="5"/>
  <c r="BU20" i="5"/>
  <c r="CE20" i="5"/>
  <c r="AN21" i="5"/>
  <c r="AC21" i="5"/>
  <c r="AO24" i="5"/>
  <c r="CD25" i="5"/>
  <c r="CA25" i="5"/>
  <c r="BR25" i="5"/>
  <c r="CB25" i="5"/>
  <c r="BQ25" i="5"/>
  <c r="BX29" i="5"/>
  <c r="CC29" i="5"/>
  <c r="BU29" i="5"/>
  <c r="BS29" i="5"/>
  <c r="BR29" i="5"/>
  <c r="CE29" i="5"/>
  <c r="BO29" i="5"/>
  <c r="CB29" i="5"/>
  <c r="BZ29" i="5"/>
  <c r="BT29" i="5"/>
  <c r="BT15" i="5"/>
  <c r="BU15" i="5"/>
  <c r="AF17" i="5"/>
  <c r="AS17" i="5"/>
  <c r="BO18" i="5"/>
  <c r="BT18" i="5"/>
  <c r="AI19" i="5"/>
  <c r="AF21" i="5"/>
  <c r="AS21" i="5"/>
  <c r="BQ22" i="5"/>
  <c r="CA22" i="5"/>
  <c r="AQ23" i="5"/>
  <c r="AI23" i="5"/>
  <c r="AG23" i="5"/>
  <c r="AM24" i="5"/>
  <c r="AQ24" i="5"/>
  <c r="AN24" i="5"/>
  <c r="AC24" i="5"/>
  <c r="AL24" i="5"/>
  <c r="AI24" i="5"/>
  <c r="AH26" i="5"/>
  <c r="CE18" i="5"/>
  <c r="CB18" i="5"/>
  <c r="AR19" i="5"/>
  <c r="AO19" i="5"/>
  <c r="BR22" i="5"/>
  <c r="AL23" i="5"/>
  <c r="AE24" i="5"/>
  <c r="AR24" i="5"/>
  <c r="AP24" i="5"/>
  <c r="AF24" i="5"/>
  <c r="BS26" i="5"/>
  <c r="BT28" i="5"/>
  <c r="BX18" i="5"/>
  <c r="AL19" i="5"/>
  <c r="AM23" i="5"/>
  <c r="CE23" i="5"/>
  <c r="BO23" i="5"/>
  <c r="CC23" i="5"/>
  <c r="BU23" i="5"/>
  <c r="CB23" i="5"/>
  <c r="BT23" i="5"/>
  <c r="BZ23" i="5"/>
  <c r="BX23" i="5"/>
  <c r="AS26" i="5"/>
  <c r="CE30" i="5"/>
  <c r="CD30" i="5"/>
  <c r="CB30" i="5"/>
  <c r="CA30" i="5"/>
  <c r="BQ30" i="5"/>
  <c r="BU30" i="5"/>
  <c r="BR30" i="5"/>
  <c r="AO23" i="5"/>
  <c r="AE25" i="5"/>
  <c r="BR26" i="5"/>
  <c r="CA26" i="5"/>
  <c r="CA27" i="5"/>
  <c r="AD29" i="5"/>
  <c r="BX30" i="5"/>
  <c r="BO30" i="5"/>
  <c r="BT30" i="5"/>
  <c r="BS30" i="5"/>
  <c r="BZ30" i="5"/>
  <c r="AQ32" i="5"/>
  <c r="AI32" i="5"/>
  <c r="AH32" i="5"/>
  <c r="AG32" i="5"/>
  <c r="AM32" i="5"/>
  <c r="AL32" i="5"/>
  <c r="AD32" i="5"/>
  <c r="BS27" i="5"/>
  <c r="AI29" i="5"/>
  <c r="AO33" i="5"/>
  <c r="AF33" i="5"/>
  <c r="AE33" i="5"/>
  <c r="AS33" i="5"/>
  <c r="AR33" i="5"/>
  <c r="AP33" i="5"/>
  <c r="AM34" i="5"/>
  <c r="AE34" i="5"/>
  <c r="AL34" i="5"/>
  <c r="AD34" i="5"/>
  <c r="AS34" i="5"/>
  <c r="AC34" i="5"/>
  <c r="AR34" i="5"/>
  <c r="AQ34" i="5"/>
  <c r="AI34" i="5"/>
  <c r="AP34" i="5"/>
  <c r="AH34" i="5"/>
  <c r="AN34" i="5"/>
  <c r="AF34" i="5"/>
  <c r="BX34" i="5"/>
  <c r="CE34" i="5"/>
  <c r="BO34" i="5"/>
  <c r="CD34" i="5"/>
  <c r="CC34" i="5"/>
  <c r="BU34" i="5"/>
  <c r="BT34" i="5"/>
  <c r="CA34" i="5"/>
  <c r="BS34" i="5"/>
  <c r="AR27" i="5"/>
  <c r="AO27" i="5"/>
  <c r="AH28" i="5"/>
  <c r="AG28" i="5"/>
  <c r="AM28" i="5"/>
  <c r="AL28" i="5"/>
  <c r="BQ29" i="5"/>
  <c r="CD31" i="5"/>
  <c r="CC31" i="5"/>
  <c r="BU31" i="5"/>
  <c r="CB31" i="5"/>
  <c r="BT31" i="5"/>
  <c r="BZ31" i="5"/>
  <c r="BQ31" i="5"/>
  <c r="BO31" i="5"/>
  <c r="CA31" i="5"/>
  <c r="CB32" i="5"/>
  <c r="BT32" i="5"/>
  <c r="CA32" i="5"/>
  <c r="BS32" i="5"/>
  <c r="BZ32" i="5"/>
  <c r="BR32" i="5"/>
  <c r="BX32" i="5"/>
  <c r="CE32" i="5"/>
  <c r="BO32" i="5"/>
  <c r="CC32" i="5"/>
  <c r="BU32" i="5"/>
  <c r="CD32" i="5"/>
  <c r="CB34" i="5"/>
  <c r="CB26" i="5"/>
  <c r="BQ26" i="5"/>
  <c r="AP28" i="5"/>
  <c r="AO28" i="5"/>
  <c r="AE28" i="5"/>
  <c r="AR28" i="5"/>
  <c r="AN28" i="5"/>
  <c r="AL30" i="5"/>
  <c r="AD30" i="5"/>
  <c r="AS30" i="5"/>
  <c r="AC30" i="5"/>
  <c r="AQ30" i="5"/>
  <c r="AI30" i="5"/>
  <c r="AP30" i="5"/>
  <c r="AH30" i="5"/>
  <c r="AN30" i="5"/>
  <c r="AF30" i="5"/>
  <c r="AO30" i="5"/>
  <c r="BR31" i="5"/>
  <c r="AF32" i="5"/>
  <c r="AS25" i="5"/>
  <c r="AP25" i="5"/>
  <c r="CC27" i="5"/>
  <c r="BU27" i="5"/>
  <c r="CB27" i="5"/>
  <c r="BZ27" i="5"/>
  <c r="BO27" i="5"/>
  <c r="AN29" i="5"/>
  <c r="AM29" i="5"/>
  <c r="AC29" i="5"/>
  <c r="AH29" i="5"/>
  <c r="CE33" i="5"/>
  <c r="AF29" i="5"/>
  <c r="AE29" i="5"/>
  <c r="AS29" i="5"/>
  <c r="AR29" i="5"/>
  <c r="AP29" i="5"/>
  <c r="CE27" i="5"/>
  <c r="CA29" i="5"/>
  <c r="CE31" i="5"/>
  <c r="AR32" i="5"/>
  <c r="CA33" i="5"/>
  <c r="BQ34" i="5"/>
  <c r="CD29" i="5"/>
  <c r="AO31" i="5"/>
  <c r="AE32" i="5"/>
  <c r="CD33" i="5"/>
  <c r="AO32" i="5"/>
  <c r="AJ20" i="15" l="1"/>
  <c r="AK33" i="8"/>
  <c r="AB33" i="8"/>
  <c r="BV15" i="7"/>
  <c r="AO33" i="8"/>
  <c r="AG33" i="8"/>
  <c r="AH33" i="8"/>
  <c r="AJ31" i="24"/>
  <c r="AR33" i="8"/>
  <c r="AC33" i="8"/>
  <c r="BV10" i="15"/>
  <c r="AQ33" i="8"/>
  <c r="BV19" i="7"/>
  <c r="AP33" i="8"/>
  <c r="AD33" i="8"/>
  <c r="AQ5" i="14"/>
  <c r="AJ33" i="24"/>
  <c r="AI33" i="8"/>
  <c r="AS33" i="8"/>
  <c r="AL33" i="8"/>
  <c r="AE33" i="8"/>
  <c r="AM33" i="8"/>
  <c r="AF33" i="8"/>
  <c r="AN33" i="8"/>
  <c r="CH5" i="8"/>
  <c r="EA32" i="13"/>
  <c r="Q35" i="8"/>
  <c r="C5" i="8" s="1"/>
  <c r="C6" i="8" s="1"/>
  <c r="AM31" i="8"/>
  <c r="AG34" i="8"/>
  <c r="AJ34" i="8" s="1"/>
  <c r="AJ9" i="7"/>
  <c r="AJ10" i="7"/>
  <c r="AV32" i="7"/>
  <c r="AJ6" i="7"/>
  <c r="AJ5" i="7"/>
  <c r="AV29" i="7"/>
  <c r="AV28" i="7"/>
  <c r="AV31" i="7"/>
  <c r="AV30" i="7"/>
  <c r="AJ12" i="7"/>
  <c r="AJ11" i="7"/>
  <c r="AJ7" i="7"/>
  <c r="AJ8" i="7"/>
  <c r="AV30" i="11"/>
  <c r="AV11" i="11"/>
  <c r="AV31" i="11"/>
  <c r="AV23" i="11"/>
  <c r="AV12" i="11"/>
  <c r="AV28" i="11"/>
  <c r="AV27" i="11"/>
  <c r="AV21" i="11"/>
  <c r="AV17" i="11"/>
  <c r="AV32" i="11"/>
  <c r="AV22" i="11"/>
  <c r="AV18" i="11"/>
  <c r="AV24" i="11"/>
  <c r="AV16" i="11"/>
  <c r="AV33" i="11"/>
  <c r="AV29" i="11"/>
  <c r="AV25" i="11"/>
  <c r="AV19" i="11"/>
  <c r="AV13" i="11"/>
  <c r="AV14" i="11"/>
  <c r="AV15" i="11"/>
  <c r="AV20" i="11"/>
  <c r="AV10" i="11"/>
  <c r="AV26" i="11"/>
  <c r="ED35" i="5"/>
  <c r="AV8" i="11"/>
  <c r="AV9" i="11"/>
  <c r="AV7" i="11"/>
  <c r="AV33" i="7"/>
  <c r="BV32" i="8"/>
  <c r="CH9" i="12"/>
  <c r="BV31" i="7"/>
  <c r="CH11" i="12"/>
  <c r="BV22" i="12"/>
  <c r="BV21" i="12"/>
  <c r="CC9" i="14"/>
  <c r="AJ26" i="15"/>
  <c r="BV34" i="24"/>
  <c r="AJ23" i="15"/>
  <c r="AJ12" i="15"/>
  <c r="CH24" i="8"/>
  <c r="CH14" i="8"/>
  <c r="DO5" i="13"/>
  <c r="GA8" i="11"/>
  <c r="AJ11" i="24"/>
  <c r="BV17" i="7"/>
  <c r="BV13" i="12"/>
  <c r="BV32" i="15"/>
  <c r="BV12" i="15"/>
  <c r="CC28" i="14"/>
  <c r="CC16" i="14"/>
  <c r="BV31" i="24"/>
  <c r="C5" i="7"/>
  <c r="BV31" i="15"/>
  <c r="CH33" i="11"/>
  <c r="AJ23" i="11"/>
  <c r="V24" i="3" s="1"/>
  <c r="AJ21" i="11"/>
  <c r="V22" i="3" s="1"/>
  <c r="S101" i="19"/>
  <c r="S100" i="19"/>
  <c r="S99" i="19"/>
  <c r="S98" i="19"/>
  <c r="S97" i="19"/>
  <c r="AJ22" i="11"/>
  <c r="V23" i="3" s="1"/>
  <c r="BV20" i="7"/>
  <c r="BV33" i="8"/>
  <c r="BV29" i="8"/>
  <c r="BV30" i="9"/>
  <c r="CH8" i="9"/>
  <c r="BV24" i="9"/>
  <c r="BV6" i="9"/>
  <c r="BV29" i="12"/>
  <c r="GA24" i="11"/>
  <c r="GA10" i="11"/>
  <c r="CO25" i="14"/>
  <c r="AQ21" i="14"/>
  <c r="CC22" i="14"/>
  <c r="CC6" i="14"/>
  <c r="CC10" i="14"/>
  <c r="CC8" i="14"/>
  <c r="BV13" i="15"/>
  <c r="AJ16" i="15"/>
  <c r="AJ18" i="15"/>
  <c r="BV18" i="15"/>
  <c r="AJ5" i="15"/>
  <c r="AJ32" i="24"/>
  <c r="CH18" i="24"/>
  <c r="AV7" i="24"/>
  <c r="C6" i="12"/>
  <c r="AQ33" i="14"/>
  <c r="BV22" i="24"/>
  <c r="CC7" i="14"/>
  <c r="BV7" i="8"/>
  <c r="CH12" i="8"/>
  <c r="BV28" i="9"/>
  <c r="CH16" i="9"/>
  <c r="BV26" i="12"/>
  <c r="GA32" i="11"/>
  <c r="CO18" i="14"/>
  <c r="CC11" i="14"/>
  <c r="CO24" i="14"/>
  <c r="AQ20" i="14"/>
  <c r="BV29" i="15"/>
  <c r="BV33" i="24"/>
  <c r="CH8" i="7"/>
  <c r="BV15" i="12"/>
  <c r="BV16" i="12"/>
  <c r="AQ30" i="14"/>
  <c r="CC30" i="14"/>
  <c r="AQ22" i="14"/>
  <c r="CH28" i="15"/>
  <c r="BV28" i="15"/>
  <c r="CH17" i="15"/>
  <c r="AJ7" i="15"/>
  <c r="CH4" i="15"/>
  <c r="CH20" i="24"/>
  <c r="CH23" i="7"/>
  <c r="BV10" i="7"/>
  <c r="CH17" i="9"/>
  <c r="BV21" i="9"/>
  <c r="GA31" i="11"/>
  <c r="GM25" i="11"/>
  <c r="AJ9" i="15"/>
  <c r="AV24" i="24"/>
  <c r="AV12" i="24"/>
  <c r="AJ8" i="24"/>
  <c r="BV32" i="7"/>
  <c r="BV29" i="7"/>
  <c r="BV20" i="8"/>
  <c r="CH4" i="8"/>
  <c r="BV12" i="8"/>
  <c r="CH15" i="8"/>
  <c r="BV22" i="9"/>
  <c r="BV19" i="9"/>
  <c r="CH11" i="9"/>
  <c r="BV28" i="12"/>
  <c r="BV23" i="12"/>
  <c r="BV14" i="12"/>
  <c r="GM31" i="11"/>
  <c r="GA5" i="11"/>
  <c r="CC29" i="14"/>
  <c r="AJ30" i="15"/>
  <c r="AJ28" i="15"/>
  <c r="AJ32" i="15"/>
  <c r="BV17" i="15"/>
  <c r="AJ8" i="15"/>
  <c r="AJ13" i="24"/>
  <c r="BV19" i="8"/>
  <c r="CH25" i="9"/>
  <c r="BV20" i="9"/>
  <c r="BV12" i="9"/>
  <c r="AV8" i="24"/>
  <c r="BV27" i="7"/>
  <c r="BV25" i="7"/>
  <c r="CH31" i="7"/>
  <c r="CH25" i="7"/>
  <c r="BV13" i="7"/>
  <c r="BV4" i="9"/>
  <c r="BV33" i="12"/>
  <c r="GM13" i="11"/>
  <c r="GM22" i="11"/>
  <c r="GA11" i="11"/>
  <c r="GA17" i="11"/>
  <c r="GM6" i="11"/>
  <c r="GM7" i="11"/>
  <c r="C7" i="11"/>
  <c r="C8" i="11" s="1"/>
  <c r="BC26" i="14"/>
  <c r="BC24" i="14"/>
  <c r="CO7" i="14"/>
  <c r="BV33" i="15"/>
  <c r="CH13" i="15"/>
  <c r="AJ26" i="24"/>
  <c r="BV23" i="24"/>
  <c r="AJ10" i="24"/>
  <c r="AJ17" i="24"/>
  <c r="AJ14" i="24"/>
  <c r="AJ23" i="24"/>
  <c r="AQ34" i="14"/>
  <c r="DO4" i="13"/>
  <c r="CH34" i="8"/>
  <c r="BV33" i="7"/>
  <c r="CH28" i="11"/>
  <c r="GA34" i="11"/>
  <c r="DO16" i="13"/>
  <c r="EA34" i="13"/>
  <c r="AJ14" i="11"/>
  <c r="AJ27" i="11"/>
  <c r="AJ33" i="11"/>
  <c r="AJ26" i="11"/>
  <c r="AJ10" i="11"/>
  <c r="AJ13" i="11"/>
  <c r="AJ34" i="11"/>
  <c r="AJ28" i="11"/>
  <c r="AJ31" i="11"/>
  <c r="AJ11" i="11"/>
  <c r="AJ12" i="11"/>
  <c r="AJ29" i="11"/>
  <c r="AJ32" i="11"/>
  <c r="AJ30" i="11"/>
  <c r="AJ9" i="11"/>
  <c r="AJ25" i="11"/>
  <c r="AJ18" i="11"/>
  <c r="AJ17" i="11"/>
  <c r="AJ16" i="11"/>
  <c r="AJ15" i="11"/>
  <c r="AJ19" i="11"/>
  <c r="AJ20" i="11"/>
  <c r="V21" i="3" s="1"/>
  <c r="AJ24" i="11"/>
  <c r="BV30" i="11"/>
  <c r="AV14" i="8"/>
  <c r="AJ24" i="6"/>
  <c r="G25" i="3" s="1"/>
  <c r="AJ5" i="6"/>
  <c r="CC29" i="10"/>
  <c r="CO29" i="10"/>
  <c r="AQ10" i="10"/>
  <c r="BC15" i="13"/>
  <c r="EA25" i="13"/>
  <c r="EA11" i="13"/>
  <c r="DO26" i="13"/>
  <c r="EA23" i="13"/>
  <c r="DO12" i="13"/>
  <c r="DO31" i="13"/>
  <c r="EA17" i="13"/>
  <c r="DO28" i="13"/>
  <c r="EA7" i="13"/>
  <c r="AQ5" i="13"/>
  <c r="EA5" i="13"/>
  <c r="AJ17" i="6"/>
  <c r="G18" i="3" s="1"/>
  <c r="AJ13" i="6"/>
  <c r="G14" i="3" s="1"/>
  <c r="AJ18" i="6"/>
  <c r="G19" i="3" s="1"/>
  <c r="AJ10" i="6"/>
  <c r="G11" i="3" s="1"/>
  <c r="AJ16" i="6"/>
  <c r="G17" i="3" s="1"/>
  <c r="AJ7" i="6"/>
  <c r="G8" i="3" s="1"/>
  <c r="AJ22" i="6"/>
  <c r="G23" i="3" s="1"/>
  <c r="AJ12" i="6"/>
  <c r="G13" i="3" s="1"/>
  <c r="AJ9" i="6"/>
  <c r="G10" i="3" s="1"/>
  <c r="AJ23" i="6"/>
  <c r="G24" i="3" s="1"/>
  <c r="AJ14" i="6"/>
  <c r="G15" i="3" s="1"/>
  <c r="AJ8" i="6"/>
  <c r="G9" i="3" s="1"/>
  <c r="AJ15" i="6"/>
  <c r="G16" i="3" s="1"/>
  <c r="AJ19" i="6"/>
  <c r="G20" i="3" s="1"/>
  <c r="AJ11" i="6"/>
  <c r="G12" i="3" s="1"/>
  <c r="AJ13" i="8"/>
  <c r="AV13" i="8"/>
  <c r="CH15" i="6"/>
  <c r="AJ20" i="6"/>
  <c r="G21" i="3" s="1"/>
  <c r="CH6" i="6"/>
  <c r="AJ6" i="6"/>
  <c r="BV23" i="6"/>
  <c r="BV9" i="6"/>
  <c r="BV7" i="6"/>
  <c r="BV22" i="6"/>
  <c r="CH7" i="6"/>
  <c r="AJ28" i="6"/>
  <c r="G29" i="3" s="1"/>
  <c r="AJ34" i="6"/>
  <c r="G35" i="3" s="1"/>
  <c r="AJ29" i="6"/>
  <c r="G30" i="3" s="1"/>
  <c r="AJ33" i="6"/>
  <c r="G34" i="3" s="1"/>
  <c r="AJ30" i="6"/>
  <c r="G31" i="3" s="1"/>
  <c r="AJ32" i="6"/>
  <c r="G33" i="3" s="1"/>
  <c r="AJ31" i="6"/>
  <c r="G32" i="3" s="1"/>
  <c r="AJ26" i="6"/>
  <c r="G27" i="3" s="1"/>
  <c r="AJ27" i="6"/>
  <c r="G28" i="3" s="1"/>
  <c r="AJ25" i="6"/>
  <c r="G26" i="3" s="1"/>
  <c r="AJ21" i="6"/>
  <c r="CH15" i="5"/>
  <c r="BV33" i="5"/>
  <c r="BV10" i="5"/>
  <c r="CH24" i="5"/>
  <c r="BV24" i="6"/>
  <c r="BV30" i="7"/>
  <c r="BV22" i="7"/>
  <c r="CH17" i="7"/>
  <c r="BV18" i="7"/>
  <c r="CH3" i="7"/>
  <c r="BV4" i="7"/>
  <c r="BV14" i="8"/>
  <c r="BV8" i="8"/>
  <c r="BV5" i="8"/>
  <c r="BV34" i="8"/>
  <c r="BV32" i="9"/>
  <c r="CH31" i="9"/>
  <c r="BV18" i="9"/>
  <c r="AV17" i="9"/>
  <c r="BV15" i="9"/>
  <c r="CH10" i="9"/>
  <c r="CH30" i="12"/>
  <c r="CH20" i="12"/>
  <c r="CH22" i="12"/>
  <c r="BV7" i="12"/>
  <c r="EA33" i="13"/>
  <c r="DO9" i="13"/>
  <c r="EA12" i="13"/>
  <c r="AQ19" i="10"/>
  <c r="CO6" i="10"/>
  <c r="AQ12" i="10"/>
  <c r="BC9" i="10"/>
  <c r="C9" i="10"/>
  <c r="GA20" i="11"/>
  <c r="GM24" i="11"/>
  <c r="GA14" i="11"/>
  <c r="GA12" i="11"/>
  <c r="GM8" i="11"/>
  <c r="BC13" i="14"/>
  <c r="AQ7" i="14"/>
  <c r="AV32" i="15"/>
  <c r="CH22" i="15"/>
  <c r="CH12" i="15"/>
  <c r="BV4" i="15"/>
  <c r="AV9" i="15"/>
  <c r="CH27" i="24"/>
  <c r="CH31" i="24"/>
  <c r="CH26" i="24"/>
  <c r="BV21" i="24"/>
  <c r="BV32" i="24"/>
  <c r="AV16" i="24"/>
  <c r="BV15" i="24"/>
  <c r="AJ5" i="24"/>
  <c r="BV12" i="24"/>
  <c r="CH8" i="24"/>
  <c r="BV5" i="24"/>
  <c r="BV7" i="24"/>
  <c r="CH7" i="24"/>
  <c r="CH11" i="24"/>
  <c r="CH25" i="8"/>
  <c r="AQ26" i="14"/>
  <c r="BV24" i="7"/>
  <c r="CH9" i="7"/>
  <c r="CH9" i="5"/>
  <c r="CH11" i="6"/>
  <c r="CH33" i="7"/>
  <c r="CH30" i="7"/>
  <c r="CH29" i="7"/>
  <c r="CH5" i="7"/>
  <c r="CH14" i="7"/>
  <c r="BV5" i="7"/>
  <c r="BV11" i="7"/>
  <c r="BV28" i="8"/>
  <c r="BV30" i="8"/>
  <c r="CH30" i="8"/>
  <c r="BV25" i="8"/>
  <c r="AJ18" i="8"/>
  <c r="CH17" i="8"/>
  <c r="BV16" i="8"/>
  <c r="BV27" i="9"/>
  <c r="BV17" i="9"/>
  <c r="CH19" i="9"/>
  <c r="CH7" i="9"/>
  <c r="BV5" i="9"/>
  <c r="CH26" i="12"/>
  <c r="CH33" i="12"/>
  <c r="CH18" i="12"/>
  <c r="BV20" i="12"/>
  <c r="BV11" i="12"/>
  <c r="CH13" i="12"/>
  <c r="DO19" i="13"/>
  <c r="DO21" i="13"/>
  <c r="DO15" i="13"/>
  <c r="CC16" i="10"/>
  <c r="GM20" i="11"/>
  <c r="GA21" i="11"/>
  <c r="GA4" i="11"/>
  <c r="CO26" i="14"/>
  <c r="CC32" i="14"/>
  <c r="BC28" i="14"/>
  <c r="AQ13" i="14"/>
  <c r="BC9" i="14"/>
  <c r="CC4" i="14"/>
  <c r="BV34" i="15"/>
  <c r="CH34" i="15"/>
  <c r="BV23" i="15"/>
  <c r="AJ22" i="15"/>
  <c r="CH23" i="15"/>
  <c r="BV22" i="15"/>
  <c r="AV21" i="15"/>
  <c r="BV21" i="15"/>
  <c r="AJ13" i="15"/>
  <c r="AV11" i="15"/>
  <c r="AJ4" i="15"/>
  <c r="BV27" i="24"/>
  <c r="AV29" i="24"/>
  <c r="AJ20" i="24"/>
  <c r="AJ25" i="24"/>
  <c r="AV23" i="24"/>
  <c r="CH15" i="24"/>
  <c r="BV4" i="24"/>
  <c r="CH19" i="8"/>
  <c r="AV30" i="9"/>
  <c r="BV29" i="9"/>
  <c r="AV22" i="9"/>
  <c r="CH12" i="9"/>
  <c r="CH23" i="12"/>
  <c r="CH17" i="12"/>
  <c r="AV12" i="12"/>
  <c r="EA28" i="13"/>
  <c r="AQ31" i="13"/>
  <c r="EA24" i="13"/>
  <c r="BC14" i="13"/>
  <c r="DO11" i="13"/>
  <c r="AQ9" i="13"/>
  <c r="AQ28" i="10"/>
  <c r="GM19" i="11"/>
  <c r="CO27" i="14"/>
  <c r="BC25" i="14"/>
  <c r="BC27" i="14"/>
  <c r="CO15" i="14"/>
  <c r="CC26" i="14"/>
  <c r="CC12" i="14"/>
  <c r="CO9" i="14"/>
  <c r="AQ4" i="14"/>
  <c r="AJ34" i="15"/>
  <c r="AV33" i="15"/>
  <c r="CH32" i="15"/>
  <c r="CH31" i="15"/>
  <c r="AJ10" i="15"/>
  <c r="AV27" i="24"/>
  <c r="CH28" i="24"/>
  <c r="CH33" i="24"/>
  <c r="CH24" i="24"/>
  <c r="BV18" i="24"/>
  <c r="AJ22" i="24"/>
  <c r="AV18" i="24"/>
  <c r="AV6" i="24"/>
  <c r="AV10" i="24"/>
  <c r="BV9" i="24"/>
  <c r="AJ4" i="24"/>
  <c r="AJ12" i="24"/>
  <c r="BC12" i="14"/>
  <c r="BC7" i="14"/>
  <c r="BV16" i="7"/>
  <c r="CH16" i="7"/>
  <c r="CH31" i="8"/>
  <c r="AJ30" i="8"/>
  <c r="BV27" i="8"/>
  <c r="BV11" i="8"/>
  <c r="CH22" i="8"/>
  <c r="BV9" i="8"/>
  <c r="BV21" i="8"/>
  <c r="AV33" i="9"/>
  <c r="BV26" i="9"/>
  <c r="CH29" i="9"/>
  <c r="CH21" i="9"/>
  <c r="BV14" i="9"/>
  <c r="BV25" i="12"/>
  <c r="BV19" i="12"/>
  <c r="CH8" i="12"/>
  <c r="DO30" i="13"/>
  <c r="DO29" i="13"/>
  <c r="DO24" i="13"/>
  <c r="DO17" i="13"/>
  <c r="DO13" i="13"/>
  <c r="DO10" i="13"/>
  <c r="EA4" i="13"/>
  <c r="EA9" i="13"/>
  <c r="DO7" i="13"/>
  <c r="CC18" i="10"/>
  <c r="GM32" i="11"/>
  <c r="GA29" i="11"/>
  <c r="GA19" i="11"/>
  <c r="GM11" i="11"/>
  <c r="BV14" i="11"/>
  <c r="GM14" i="11"/>
  <c r="CC34" i="14"/>
  <c r="AQ25" i="14"/>
  <c r="CC25" i="14"/>
  <c r="AQ27" i="14"/>
  <c r="AQ19" i="14"/>
  <c r="BC23" i="14"/>
  <c r="CO16" i="14"/>
  <c r="AV34" i="15"/>
  <c r="AV31" i="15"/>
  <c r="CH33" i="15"/>
  <c r="BV26" i="15"/>
  <c r="BV20" i="15"/>
  <c r="CH20" i="15"/>
  <c r="AJ29" i="15"/>
  <c r="BV15" i="15"/>
  <c r="CH21" i="15"/>
  <c r="AJ17" i="15"/>
  <c r="AV17" i="15"/>
  <c r="BV16" i="15"/>
  <c r="CH11" i="15"/>
  <c r="BV11" i="15"/>
  <c r="AV7" i="15"/>
  <c r="CH29" i="24"/>
  <c r="AJ29" i="24"/>
  <c r="AV26" i="24"/>
  <c r="AV22" i="24"/>
  <c r="CH17" i="24"/>
  <c r="AV31" i="24"/>
  <c r="AJ28" i="24"/>
  <c r="BV16" i="24"/>
  <c r="CH12" i="24"/>
  <c r="BV6" i="8"/>
  <c r="BV23" i="5"/>
  <c r="AJ31" i="5"/>
  <c r="BV28" i="6"/>
  <c r="BV27" i="5"/>
  <c r="BV25" i="5"/>
  <c r="AJ14" i="5"/>
  <c r="CH22" i="7"/>
  <c r="BV23" i="8"/>
  <c r="CH33" i="8"/>
  <c r="CH28" i="8"/>
  <c r="CH8" i="8"/>
  <c r="CH18" i="8"/>
  <c r="BV15" i="8"/>
  <c r="CH10" i="8"/>
  <c r="CH28" i="9"/>
  <c r="BV34" i="9"/>
  <c r="CH27" i="9"/>
  <c r="CH26" i="9"/>
  <c r="BV23" i="9"/>
  <c r="CH4" i="9"/>
  <c r="BV10" i="9"/>
  <c r="BV31" i="12"/>
  <c r="CH14" i="12"/>
  <c r="BV4" i="12"/>
  <c r="BV8" i="12"/>
  <c r="BV5" i="12"/>
  <c r="EA30" i="13"/>
  <c r="DO27" i="13"/>
  <c r="EA22" i="13"/>
  <c r="EA19" i="13"/>
  <c r="EA13" i="13"/>
  <c r="EA21" i="13"/>
  <c r="EA16" i="13"/>
  <c r="DO20" i="13"/>
  <c r="EA10" i="13"/>
  <c r="BC7" i="13"/>
  <c r="BC28" i="10"/>
  <c r="GA22" i="11"/>
  <c r="GM30" i="11"/>
  <c r="GA30" i="11"/>
  <c r="GM33" i="11"/>
  <c r="GM18" i="11"/>
  <c r="GA13" i="11"/>
  <c r="GM9" i="11"/>
  <c r="AQ28" i="14"/>
  <c r="C4" i="14"/>
  <c r="C5" i="14"/>
  <c r="AG76" i="3" s="1"/>
  <c r="AQ6" i="14"/>
  <c r="AV24" i="15"/>
  <c r="CH25" i="15"/>
  <c r="AV20" i="15"/>
  <c r="CH15" i="15"/>
  <c r="AJ21" i="15"/>
  <c r="AJ15" i="15"/>
  <c r="AV15" i="15"/>
  <c r="AV16" i="15"/>
  <c r="CH6" i="15"/>
  <c r="AJ6" i="15"/>
  <c r="BV8" i="15"/>
  <c r="BV29" i="24"/>
  <c r="AJ18" i="24"/>
  <c r="CH9" i="24"/>
  <c r="AV15" i="24"/>
  <c r="CH10" i="24"/>
  <c r="BV14" i="24"/>
  <c r="CH14" i="24"/>
  <c r="BC5" i="14"/>
  <c r="BV26" i="7"/>
  <c r="BV28" i="5"/>
  <c r="CH10" i="5"/>
  <c r="CH24" i="7"/>
  <c r="BV31" i="5"/>
  <c r="CH30" i="5"/>
  <c r="CH16" i="5"/>
  <c r="BV11" i="6"/>
  <c r="BV14" i="7"/>
  <c r="BV7" i="7"/>
  <c r="CH10" i="7"/>
  <c r="CH4" i="7"/>
  <c r="CH27" i="8"/>
  <c r="BV26" i="8"/>
  <c r="CH26" i="8"/>
  <c r="BV4" i="8"/>
  <c r="CH13" i="8"/>
  <c r="BV10" i="8"/>
  <c r="BV25" i="9"/>
  <c r="BV33" i="9"/>
  <c r="BV16" i="9"/>
  <c r="CH9" i="9"/>
  <c r="CH34" i="12"/>
  <c r="CH21" i="12"/>
  <c r="BV18" i="12"/>
  <c r="CH16" i="12"/>
  <c r="BV9" i="12"/>
  <c r="DO34" i="13"/>
  <c r="DO33" i="13"/>
  <c r="AQ25" i="13"/>
  <c r="DO22" i="13"/>
  <c r="DO8" i="13"/>
  <c r="EA6" i="13"/>
  <c r="GA28" i="11"/>
  <c r="GA33" i="11"/>
  <c r="GM29" i="11"/>
  <c r="GA18" i="11"/>
  <c r="GA16" i="11"/>
  <c r="GA7" i="11"/>
  <c r="BV19" i="11"/>
  <c r="GA6" i="11"/>
  <c r="CC14" i="14"/>
  <c r="AQ12" i="14"/>
  <c r="BC15" i="14"/>
  <c r="CO17" i="14"/>
  <c r="AQ11" i="14"/>
  <c r="AQ9" i="14"/>
  <c r="BC11" i="14"/>
  <c r="CO5" i="14"/>
  <c r="BV30" i="15"/>
  <c r="CH27" i="15"/>
  <c r="AJ24" i="15"/>
  <c r="AJ25" i="15"/>
  <c r="AV27" i="15"/>
  <c r="AV26" i="15"/>
  <c r="CH14" i="15"/>
  <c r="AJ11" i="15"/>
  <c r="BV5" i="15"/>
  <c r="AV4" i="15"/>
  <c r="BV9" i="15"/>
  <c r="CH7" i="15"/>
  <c r="AJ30" i="24"/>
  <c r="BV26" i="24"/>
  <c r="AV28" i="24"/>
  <c r="BV17" i="24"/>
  <c r="AV25" i="24"/>
  <c r="CH23" i="24"/>
  <c r="AJ34" i="24"/>
  <c r="CH16" i="24"/>
  <c r="AJ7" i="24"/>
  <c r="AV9" i="24"/>
  <c r="AV30" i="24"/>
  <c r="CH27" i="7"/>
  <c r="BV30" i="5"/>
  <c r="BV14" i="5"/>
  <c r="BV13" i="5"/>
  <c r="BV17" i="6"/>
  <c r="AV7" i="6"/>
  <c r="BV28" i="7"/>
  <c r="BV23" i="7"/>
  <c r="BV9" i="7"/>
  <c r="BV12" i="7"/>
  <c r="BV3" i="7"/>
  <c r="CH23" i="8"/>
  <c r="BV31" i="8"/>
  <c r="AV6" i="8"/>
  <c r="AV30" i="8"/>
  <c r="CH9" i="8"/>
  <c r="CH32" i="8"/>
  <c r="CH7" i="8"/>
  <c r="CH6" i="8"/>
  <c r="CH33" i="9"/>
  <c r="BV31" i="9"/>
  <c r="BV13" i="9"/>
  <c r="BV34" i="12"/>
  <c r="CH31" i="12"/>
  <c r="BV30" i="12"/>
  <c r="CH27" i="12"/>
  <c r="BV24" i="12"/>
  <c r="CH25" i="12"/>
  <c r="BV12" i="12"/>
  <c r="CH5" i="12"/>
  <c r="CH4" i="12"/>
  <c r="BV10" i="12"/>
  <c r="BV6" i="12"/>
  <c r="DO32" i="13"/>
  <c r="EA26" i="13"/>
  <c r="DO6" i="13"/>
  <c r="GM34" i="11"/>
  <c r="GA15" i="11"/>
  <c r="GA9" i="11"/>
  <c r="CO28" i="14"/>
  <c r="CC33" i="14"/>
  <c r="AQ32" i="14"/>
  <c r="BC32" i="14"/>
  <c r="AQ31" i="14"/>
  <c r="CC15" i="14"/>
  <c r="CO23" i="14"/>
  <c r="CC21" i="14"/>
  <c r="AQ23" i="14"/>
  <c r="AQ24" i="14"/>
  <c r="CC13" i="14"/>
  <c r="CC5" i="14"/>
  <c r="BC8" i="14"/>
  <c r="CH30" i="15"/>
  <c r="AJ33" i="15"/>
  <c r="AJ31" i="15"/>
  <c r="AV28" i="15"/>
  <c r="AV25" i="15"/>
  <c r="CH24" i="15"/>
  <c r="CH26" i="15"/>
  <c r="BV14" i="15"/>
  <c r="CH16" i="15"/>
  <c r="AV23" i="15"/>
  <c r="AV5" i="15"/>
  <c r="BV28" i="24"/>
  <c r="BV20" i="24"/>
  <c r="AV20" i="24"/>
  <c r="BV13" i="24"/>
  <c r="CH19" i="24"/>
  <c r="AV19" i="24"/>
  <c r="BV11" i="24"/>
  <c r="AV11" i="24"/>
  <c r="BV10" i="24"/>
  <c r="CO29" i="13"/>
  <c r="CO27" i="13"/>
  <c r="CC25" i="13"/>
  <c r="AQ33" i="13"/>
  <c r="AQ28" i="13"/>
  <c r="AQ26" i="13"/>
  <c r="BC27" i="13"/>
  <c r="AQ22" i="13"/>
  <c r="AQ21" i="13"/>
  <c r="BC18" i="13"/>
  <c r="AQ10" i="13"/>
  <c r="CO11" i="13"/>
  <c r="CC14" i="13"/>
  <c r="CC32" i="13"/>
  <c r="AC33" i="3" s="1"/>
  <c r="CC31" i="13"/>
  <c r="CC15" i="13"/>
  <c r="CC20" i="13"/>
  <c r="CC19" i="13"/>
  <c r="CO16" i="13"/>
  <c r="CC12" i="13"/>
  <c r="CO14" i="13"/>
  <c r="CC33" i="13"/>
  <c r="AC34" i="3" s="1"/>
  <c r="CO20" i="10"/>
  <c r="CC20" i="10"/>
  <c r="CC31" i="10"/>
  <c r="CC28" i="10"/>
  <c r="CO28" i="10"/>
  <c r="CO25" i="10"/>
  <c r="CC22" i="10"/>
  <c r="CC21" i="10"/>
  <c r="CO9" i="10"/>
  <c r="CO5" i="10"/>
  <c r="AQ22" i="10"/>
  <c r="BV11" i="11"/>
  <c r="BV13" i="11"/>
  <c r="CH13" i="11"/>
  <c r="CH14" i="11"/>
  <c r="CH15" i="11"/>
  <c r="CH17" i="11"/>
  <c r="CH21" i="11"/>
  <c r="BV20" i="11"/>
  <c r="BV22" i="11"/>
  <c r="CH32" i="11"/>
  <c r="BV6" i="11"/>
  <c r="BV5" i="11"/>
  <c r="AV4" i="11"/>
  <c r="AJ25" i="12"/>
  <c r="AJ23" i="12"/>
  <c r="AV23" i="12"/>
  <c r="AV21" i="12"/>
  <c r="AJ20" i="12"/>
  <c r="AJ31" i="12"/>
  <c r="AJ30" i="12"/>
  <c r="AJ26" i="12"/>
  <c r="AJ10" i="12"/>
  <c r="AV18" i="12"/>
  <c r="AJ5" i="12"/>
  <c r="AJ20" i="8"/>
  <c r="AV24" i="8"/>
  <c r="AJ23" i="8"/>
  <c r="AJ22" i="8"/>
  <c r="AJ6" i="8"/>
  <c r="AJ29" i="7"/>
  <c r="AJ27" i="7"/>
  <c r="AJ19" i="7"/>
  <c r="AJ16" i="7"/>
  <c r="AJ15" i="7"/>
  <c r="AV13" i="7"/>
  <c r="AV8" i="7"/>
  <c r="AV7" i="7"/>
  <c r="CH18" i="5"/>
  <c r="AJ30" i="5"/>
  <c r="AV27" i="5"/>
  <c r="AJ23" i="5"/>
  <c r="AJ21" i="5"/>
  <c r="AV21" i="5"/>
  <c r="AV16" i="5"/>
  <c r="AV14" i="5"/>
  <c r="AJ13" i="5"/>
  <c r="AJ12" i="5"/>
  <c r="AV8" i="5"/>
  <c r="AV26" i="5"/>
  <c r="AJ4" i="5"/>
  <c r="AV14" i="9"/>
  <c r="AV9" i="9"/>
  <c r="AV4" i="9"/>
  <c r="AJ10" i="9"/>
  <c r="AV11" i="9"/>
  <c r="AJ26" i="9"/>
  <c r="AV28" i="9"/>
  <c r="AV29" i="9"/>
  <c r="AJ18" i="9"/>
  <c r="AV20" i="9"/>
  <c r="AV10" i="9"/>
  <c r="AV8" i="9"/>
  <c r="AV5" i="9"/>
  <c r="AV23" i="9"/>
  <c r="AV16" i="9"/>
  <c r="AV27" i="9"/>
  <c r="AV24" i="9"/>
  <c r="AV21" i="9"/>
  <c r="AJ15" i="9"/>
  <c r="AJ17" i="9"/>
  <c r="AV7" i="9"/>
  <c r="AV25" i="9"/>
  <c r="AJ29" i="9"/>
  <c r="AV15" i="9"/>
  <c r="AJ19" i="9"/>
  <c r="AJ9" i="9"/>
  <c r="AJ16" i="9"/>
  <c r="BV34" i="11"/>
  <c r="BV32" i="11"/>
  <c r="CH31" i="11"/>
  <c r="BV17" i="11"/>
  <c r="BV10" i="11"/>
  <c r="BV8" i="11"/>
  <c r="BV12" i="11"/>
  <c r="BV33" i="11"/>
  <c r="CH29" i="11"/>
  <c r="CH27" i="11"/>
  <c r="BV26" i="11"/>
  <c r="CH26" i="11"/>
  <c r="CH18" i="11"/>
  <c r="BV28" i="11"/>
  <c r="BV25" i="11"/>
  <c r="BV21" i="11"/>
  <c r="BV9" i="11"/>
  <c r="BV15" i="11"/>
  <c r="CH22" i="11"/>
  <c r="BV24" i="11"/>
  <c r="BV16" i="11"/>
  <c r="BV4" i="11"/>
  <c r="CH34" i="11"/>
  <c r="CH19" i="11"/>
  <c r="CH25" i="11"/>
  <c r="CH16" i="11"/>
  <c r="CH6" i="11"/>
  <c r="BV29" i="11"/>
  <c r="AJ8" i="11"/>
  <c r="AJ6" i="11"/>
  <c r="AJ7" i="11"/>
  <c r="CO34" i="10"/>
  <c r="CO24" i="10"/>
  <c r="CO21" i="10"/>
  <c r="CO18" i="10"/>
  <c r="CC13" i="10"/>
  <c r="CC26" i="10"/>
  <c r="CC19" i="10"/>
  <c r="CC27" i="10"/>
  <c r="CC32" i="10"/>
  <c r="CC11" i="10"/>
  <c r="CO4" i="10"/>
  <c r="CO27" i="10"/>
  <c r="CC34" i="10"/>
  <c r="CC24" i="10"/>
  <c r="CO26" i="10"/>
  <c r="CC12" i="10"/>
  <c r="CC9" i="10"/>
  <c r="CC33" i="10"/>
  <c r="CC30" i="10"/>
  <c r="CO31" i="10"/>
  <c r="CO7" i="10"/>
  <c r="CO33" i="10"/>
  <c r="CO30" i="10"/>
  <c r="CC23" i="10"/>
  <c r="CO10" i="10"/>
  <c r="CC7" i="10"/>
  <c r="CC25" i="10"/>
  <c r="CC17" i="10"/>
  <c r="CO23" i="10"/>
  <c r="AQ14" i="10"/>
  <c r="CO11" i="10"/>
  <c r="CC4" i="10"/>
  <c r="CO32" i="10"/>
  <c r="CC5" i="10"/>
  <c r="CC10" i="10"/>
  <c r="CC6" i="10"/>
  <c r="BC30" i="10"/>
  <c r="BC26" i="10"/>
  <c r="AQ21" i="10"/>
  <c r="AQ15" i="10"/>
  <c r="C8" i="10"/>
  <c r="AQ6" i="10"/>
  <c r="AQ29" i="10"/>
  <c r="AQ17" i="10"/>
  <c r="AQ23" i="10"/>
  <c r="BC34" i="10"/>
  <c r="BC24" i="10"/>
  <c r="AQ24" i="10"/>
  <c r="AQ26" i="10"/>
  <c r="AQ32" i="10"/>
  <c r="BC13" i="10"/>
  <c r="BC21" i="10"/>
  <c r="BC20" i="10"/>
  <c r="BC15" i="10"/>
  <c r="AQ18" i="10"/>
  <c r="BC16" i="10"/>
  <c r="AQ25" i="10"/>
  <c r="BC10" i="10"/>
  <c r="AQ30" i="10"/>
  <c r="AQ20" i="10"/>
  <c r="AQ34" i="10"/>
  <c r="AQ4" i="10"/>
  <c r="AQ8" i="10"/>
  <c r="BC14" i="10"/>
  <c r="BC32" i="10"/>
  <c r="AQ33" i="10"/>
  <c r="BC12" i="10"/>
  <c r="BC19" i="10"/>
  <c r="AQ9" i="10"/>
  <c r="AQ5" i="10"/>
  <c r="BC5" i="10"/>
  <c r="AQ27" i="10"/>
  <c r="BC17" i="10"/>
  <c r="BC4" i="10"/>
  <c r="AQ11" i="10"/>
  <c r="CC34" i="13"/>
  <c r="AC35" i="3" s="1"/>
  <c r="CO4" i="13"/>
  <c r="CO32" i="13"/>
  <c r="CO33" i="13"/>
  <c r="CO28" i="13"/>
  <c r="CC24" i="13"/>
  <c r="CC21" i="13"/>
  <c r="CO18" i="13"/>
  <c r="CC27" i="13"/>
  <c r="AC28" i="3" s="1"/>
  <c r="CO30" i="13"/>
  <c r="CC17" i="13"/>
  <c r="CO15" i="13"/>
  <c r="CC4" i="13"/>
  <c r="CC6" i="13"/>
  <c r="CC9" i="13"/>
  <c r="CC11" i="13"/>
  <c r="CO34" i="13"/>
  <c r="CC29" i="13"/>
  <c r="CC28" i="13"/>
  <c r="AC29" i="3" s="1"/>
  <c r="CC30" i="13"/>
  <c r="CO25" i="13"/>
  <c r="CO12" i="13"/>
  <c r="CC16" i="13"/>
  <c r="CO8" i="13"/>
  <c r="CC13" i="13"/>
  <c r="CO31" i="13"/>
  <c r="CC23" i="13"/>
  <c r="CO21" i="13"/>
  <c r="CO20" i="13"/>
  <c r="CC18" i="13"/>
  <c r="CO9" i="13"/>
  <c r="AQ4" i="13"/>
  <c r="AQ27" i="13"/>
  <c r="BC29" i="13"/>
  <c r="AQ19" i="13"/>
  <c r="BC6" i="13"/>
  <c r="BC30" i="13"/>
  <c r="AQ29" i="13"/>
  <c r="AQ24" i="13"/>
  <c r="AQ18" i="13"/>
  <c r="BC17" i="13"/>
  <c r="AQ13" i="13"/>
  <c r="AQ16" i="13"/>
  <c r="BC19" i="13"/>
  <c r="AQ14" i="13"/>
  <c r="AQ15" i="13"/>
  <c r="BC4" i="13"/>
  <c r="BC9" i="13"/>
  <c r="BC31" i="13"/>
  <c r="BC23" i="13"/>
  <c r="AQ12" i="13"/>
  <c r="C9" i="13"/>
  <c r="AQ34" i="13"/>
  <c r="AQ23" i="13"/>
  <c r="BC24" i="13"/>
  <c r="BC5" i="13"/>
  <c r="AQ32" i="13"/>
  <c r="BC26" i="13"/>
  <c r="AQ17" i="13"/>
  <c r="BC12" i="13"/>
  <c r="AQ20" i="13"/>
  <c r="BC13" i="13"/>
  <c r="AQ8" i="13"/>
  <c r="BC34" i="13"/>
  <c r="BC32" i="13"/>
  <c r="BC28" i="13"/>
  <c r="AQ30" i="13"/>
  <c r="BC21" i="13"/>
  <c r="BC8" i="13"/>
  <c r="AV22" i="12"/>
  <c r="AV27" i="12"/>
  <c r="AJ22" i="12"/>
  <c r="AV34" i="12"/>
  <c r="AV26" i="12"/>
  <c r="AV16" i="12"/>
  <c r="AJ9" i="12"/>
  <c r="AJ8" i="12"/>
  <c r="AV11" i="12"/>
  <c r="AJ6" i="12"/>
  <c r="AV28" i="12"/>
  <c r="AJ18" i="12"/>
  <c r="AV13" i="12"/>
  <c r="AV8" i="12"/>
  <c r="AV32" i="12"/>
  <c r="AV31" i="12"/>
  <c r="AJ19" i="12"/>
  <c r="AJ13" i="12"/>
  <c r="AJ33" i="12"/>
  <c r="AJ29" i="12"/>
  <c r="AJ21" i="12"/>
  <c r="AJ11" i="12"/>
  <c r="AV4" i="12"/>
  <c r="AJ7" i="12"/>
  <c r="AJ4" i="12"/>
  <c r="AV33" i="12"/>
  <c r="AJ14" i="12"/>
  <c r="AJ12" i="12"/>
  <c r="AJ32" i="12"/>
  <c r="AJ34" i="12"/>
  <c r="AJ27" i="12"/>
  <c r="AJ28" i="12"/>
  <c r="AJ16" i="12"/>
  <c r="AJ24" i="12"/>
  <c r="AV5" i="12"/>
  <c r="AV15" i="8"/>
  <c r="AV29" i="8"/>
  <c r="AJ4" i="8"/>
  <c r="AJ32" i="8"/>
  <c r="AV34" i="8"/>
  <c r="AV32" i="8"/>
  <c r="AV20" i="8"/>
  <c r="AJ21" i="8"/>
  <c r="AJ10" i="8"/>
  <c r="AV9" i="8"/>
  <c r="AJ31" i="8"/>
  <c r="AJ24" i="8"/>
  <c r="AV19" i="8"/>
  <c r="AV18" i="8"/>
  <c r="AV7" i="8"/>
  <c r="AJ26" i="8"/>
  <c r="AJ25" i="8"/>
  <c r="AV28" i="8"/>
  <c r="AJ27" i="8"/>
  <c r="AV22" i="8"/>
  <c r="AJ12" i="8"/>
  <c r="AJ7" i="8"/>
  <c r="AV11" i="8"/>
  <c r="AJ17" i="8"/>
  <c r="AV27" i="8"/>
  <c r="AV17" i="8"/>
  <c r="AV5" i="8"/>
  <c r="AJ11" i="8"/>
  <c r="AV26" i="8"/>
  <c r="AJ29" i="8"/>
  <c r="AJ28" i="8"/>
  <c r="AV25" i="8"/>
  <c r="AV33" i="8"/>
  <c r="AJ5" i="8"/>
  <c r="AJ8" i="8"/>
  <c r="AJ20" i="7"/>
  <c r="AV12" i="7"/>
  <c r="AJ4" i="7"/>
  <c r="AV20" i="7"/>
  <c r="AJ23" i="7"/>
  <c r="AV25" i="7"/>
  <c r="AJ33" i="7"/>
  <c r="AV27" i="7"/>
  <c r="AV23" i="7"/>
  <c r="AJ31" i="7"/>
  <c r="AJ28" i="7"/>
  <c r="AJ26" i="7"/>
  <c r="AV6" i="7"/>
  <c r="AV10" i="7"/>
  <c r="AV4" i="7"/>
  <c r="AJ18" i="7"/>
  <c r="AJ21" i="7"/>
  <c r="AJ25" i="7"/>
  <c r="AJ30" i="7"/>
  <c r="AJ32" i="7"/>
  <c r="AJ17" i="7"/>
  <c r="AJ3" i="7"/>
  <c r="AV3" i="7"/>
  <c r="CH27" i="6"/>
  <c r="BV26" i="6"/>
  <c r="CH33" i="6"/>
  <c r="CH25" i="6"/>
  <c r="BV20" i="6"/>
  <c r="BV5" i="6"/>
  <c r="CH32" i="6"/>
  <c r="BV34" i="6"/>
  <c r="CH21" i="6"/>
  <c r="CH13" i="6"/>
  <c r="CH26" i="6"/>
  <c r="CH20" i="6"/>
  <c r="CH9" i="6"/>
  <c r="BV32" i="6"/>
  <c r="CH30" i="6"/>
  <c r="BV29" i="6"/>
  <c r="CH34" i="6"/>
  <c r="CH24" i="6"/>
  <c r="BV31" i="6"/>
  <c r="CH23" i="6"/>
  <c r="BV21" i="6"/>
  <c r="BV12" i="6"/>
  <c r="BV18" i="6"/>
  <c r="CH10" i="6"/>
  <c r="BV10" i="6"/>
  <c r="BV19" i="6"/>
  <c r="BV16" i="6"/>
  <c r="AV18" i="6"/>
  <c r="BV30" i="6"/>
  <c r="BV8" i="6"/>
  <c r="CH8" i="6"/>
  <c r="CH17" i="6"/>
  <c r="BV4" i="6"/>
  <c r="AV26" i="6"/>
  <c r="AV21" i="6"/>
  <c r="AV27" i="6"/>
  <c r="AV19" i="6"/>
  <c r="AV5" i="6"/>
  <c r="AV25" i="6"/>
  <c r="AV29" i="6"/>
  <c r="AV15" i="6"/>
  <c r="AV16" i="6"/>
  <c r="AV9" i="6"/>
  <c r="AV6" i="6"/>
  <c r="AV30" i="6"/>
  <c r="AV24" i="6"/>
  <c r="AV23" i="6"/>
  <c r="AV33" i="6"/>
  <c r="AV22" i="6"/>
  <c r="AV20" i="6"/>
  <c r="AV11" i="6"/>
  <c r="AV14" i="6"/>
  <c r="AJ4" i="6"/>
  <c r="BV34" i="5"/>
  <c r="CH29" i="5"/>
  <c r="CH28" i="5"/>
  <c r="CH26" i="5"/>
  <c r="AJ26" i="5"/>
  <c r="BV17" i="5"/>
  <c r="BV24" i="5"/>
  <c r="CH8" i="5"/>
  <c r="BV4" i="5"/>
  <c r="BV32" i="5"/>
  <c r="AJ33" i="5"/>
  <c r="BV26" i="5"/>
  <c r="CH17" i="5"/>
  <c r="CH14" i="5"/>
  <c r="BV9" i="5"/>
  <c r="CH13" i="5"/>
  <c r="BV7" i="5"/>
  <c r="CH4" i="5"/>
  <c r="CH27" i="5"/>
  <c r="CH20" i="5"/>
  <c r="CH19" i="5"/>
  <c r="BV20" i="5"/>
  <c r="BV11" i="5"/>
  <c r="AV18" i="5"/>
  <c r="BV22" i="5"/>
  <c r="CH21" i="5"/>
  <c r="BV21" i="5"/>
  <c r="AJ11" i="5"/>
  <c r="BV5" i="5"/>
  <c r="CH6" i="5"/>
  <c r="CH31" i="5"/>
  <c r="CH34" i="5"/>
  <c r="BV29" i="5"/>
  <c r="CH7" i="5"/>
  <c r="AV20" i="5"/>
  <c r="BV6" i="5"/>
  <c r="CH5" i="5"/>
  <c r="AV32" i="5"/>
  <c r="AJ20" i="5"/>
  <c r="AJ5" i="5"/>
  <c r="AV4" i="5"/>
  <c r="AJ29" i="5"/>
  <c r="AJ28" i="5"/>
  <c r="AV24" i="5"/>
  <c r="AV17" i="5"/>
  <c r="AJ16" i="5"/>
  <c r="AV13" i="5"/>
  <c r="AV7" i="5"/>
  <c r="AV31" i="5"/>
  <c r="AV9" i="5"/>
  <c r="AJ6" i="5"/>
  <c r="AV5" i="5"/>
  <c r="AV29" i="5"/>
  <c r="AJ34" i="5"/>
  <c r="AV34" i="5"/>
  <c r="AJ10" i="5"/>
  <c r="AJ8" i="5"/>
  <c r="AJ9" i="5"/>
  <c r="AJ24" i="5"/>
  <c r="AJ27" i="5"/>
  <c r="AJ17" i="5"/>
  <c r="AV6" i="5"/>
  <c r="AJ22" i="5"/>
  <c r="AV22" i="5"/>
  <c r="AV15" i="5"/>
  <c r="AV12" i="5"/>
  <c r="AJ32" i="5"/>
  <c r="AV30" i="5"/>
  <c r="AV19" i="5"/>
  <c r="AV23" i="5"/>
  <c r="AJ19" i="5"/>
  <c r="AJ15" i="5"/>
  <c r="AJ19" i="24"/>
  <c r="CH5" i="24"/>
  <c r="AV13" i="24"/>
  <c r="BV30" i="24"/>
  <c r="AV4" i="24"/>
  <c r="CH30" i="24"/>
  <c r="CH34" i="24"/>
  <c r="CH21" i="24"/>
  <c r="BV8" i="24"/>
  <c r="CH25" i="24"/>
  <c r="AV14" i="24"/>
  <c r="AV21" i="24"/>
  <c r="CH13" i="24"/>
  <c r="AJ6" i="24"/>
  <c r="BV6" i="24"/>
  <c r="BV25" i="24"/>
  <c r="AJ24" i="24"/>
  <c r="AV34" i="24"/>
  <c r="BV19" i="24"/>
  <c r="CH6" i="24"/>
  <c r="AJ27" i="24"/>
  <c r="CH22" i="24"/>
  <c r="AV32" i="24"/>
  <c r="AV5" i="24"/>
  <c r="BV24" i="24"/>
  <c r="AV17" i="24"/>
  <c r="AJ15" i="24"/>
  <c r="AV33" i="24"/>
  <c r="AJ9" i="24"/>
  <c r="CH4" i="24"/>
  <c r="CH32" i="24"/>
  <c r="AJ16" i="24"/>
  <c r="AJ21" i="24"/>
  <c r="AJ27" i="15"/>
  <c r="AV8" i="15"/>
  <c r="CH9" i="15"/>
  <c r="AV30" i="15"/>
  <c r="BV19" i="15"/>
  <c r="AJ19" i="15"/>
  <c r="AJ14" i="15"/>
  <c r="AV14" i="15"/>
  <c r="AV6" i="15"/>
  <c r="BV7" i="15"/>
  <c r="CH19" i="15"/>
  <c r="AV19" i="15"/>
  <c r="AV18" i="15"/>
  <c r="CH18" i="15"/>
  <c r="BV6" i="15"/>
  <c r="BV27" i="15"/>
  <c r="AV29" i="15"/>
  <c r="CH29" i="15"/>
  <c r="AV12" i="15"/>
  <c r="CH10" i="15"/>
  <c r="BV24" i="15"/>
  <c r="BV25" i="15"/>
  <c r="AV13" i="15"/>
  <c r="AV10" i="15"/>
  <c r="CH8" i="15"/>
  <c r="BC33" i="14"/>
  <c r="CO21" i="14"/>
  <c r="CC18" i="14"/>
  <c r="BC6" i="14"/>
  <c r="CO8" i="14"/>
  <c r="BC16" i="14"/>
  <c r="AQ8" i="14"/>
  <c r="CO33" i="14"/>
  <c r="BC31" i="14"/>
  <c r="CC31" i="14"/>
  <c r="CO22" i="14"/>
  <c r="CC17" i="14"/>
  <c r="CO13" i="14"/>
  <c r="BC20" i="14"/>
  <c r="CO10" i="14"/>
  <c r="BC4" i="14"/>
  <c r="BC34" i="14"/>
  <c r="CO31" i="14"/>
  <c r="CO30" i="14"/>
  <c r="CO14" i="14"/>
  <c r="BC30" i="14"/>
  <c r="CO29" i="14"/>
  <c r="CO11" i="14"/>
  <c r="AQ10" i="14"/>
  <c r="CO4" i="14"/>
  <c r="CO32" i="14"/>
  <c r="AQ29" i="14"/>
  <c r="BC21" i="14"/>
  <c r="CC23" i="14"/>
  <c r="BC19" i="14"/>
  <c r="BC18" i="14"/>
  <c r="CO19" i="14"/>
  <c r="BC17" i="14"/>
  <c r="AQ16" i="14"/>
  <c r="AQ14" i="14"/>
  <c r="CC27" i="14"/>
  <c r="CO20" i="14"/>
  <c r="AQ18" i="14"/>
  <c r="CO12" i="14"/>
  <c r="BC10" i="14"/>
  <c r="BC22" i="14"/>
  <c r="CO34" i="14"/>
  <c r="BC29" i="14"/>
  <c r="CC20" i="14"/>
  <c r="CC19" i="14"/>
  <c r="AQ17" i="14"/>
  <c r="AQ15" i="14"/>
  <c r="BC14" i="14"/>
  <c r="CC24" i="14"/>
  <c r="CO6" i="14"/>
  <c r="GM23" i="11"/>
  <c r="GA23" i="11"/>
  <c r="CH12" i="11"/>
  <c r="CH8" i="11"/>
  <c r="GM26" i="11"/>
  <c r="GM15" i="11"/>
  <c r="AJ5" i="11"/>
  <c r="GM10" i="11"/>
  <c r="CH24" i="11"/>
  <c r="GM21" i="11"/>
  <c r="AJ4" i="11"/>
  <c r="GM4" i="11"/>
  <c r="GA27" i="11"/>
  <c r="BV7" i="11"/>
  <c r="AV6" i="11"/>
  <c r="BV23" i="11"/>
  <c r="CH11" i="11"/>
  <c r="GM27" i="11"/>
  <c r="CH7" i="11"/>
  <c r="AV34" i="11"/>
  <c r="BV27" i="11"/>
  <c r="GA25" i="11"/>
  <c r="CH20" i="11"/>
  <c r="CH9" i="11"/>
  <c r="GM12" i="11"/>
  <c r="CH5" i="11"/>
  <c r="GM28" i="11"/>
  <c r="GM16" i="11"/>
  <c r="CH23" i="11"/>
  <c r="GM17" i="11"/>
  <c r="BV31" i="11"/>
  <c r="GA26" i="11"/>
  <c r="CH30" i="11"/>
  <c r="BV18" i="11"/>
  <c r="AV5" i="11"/>
  <c r="CH10" i="11"/>
  <c r="GM5" i="11"/>
  <c r="CH4" i="11"/>
  <c r="BC29" i="10"/>
  <c r="AQ7" i="10"/>
  <c r="BC8" i="10"/>
  <c r="BC33" i="10"/>
  <c r="CO19" i="10"/>
  <c r="CC14" i="10"/>
  <c r="BC7" i="10"/>
  <c r="CO12" i="10"/>
  <c r="CO16" i="10"/>
  <c r="AQ13" i="10"/>
  <c r="CO22" i="10"/>
  <c r="BC23" i="10"/>
  <c r="CO14" i="10"/>
  <c r="BC18" i="10"/>
  <c r="CC15" i="10"/>
  <c r="CO13" i="10"/>
  <c r="BC22" i="10"/>
  <c r="CC8" i="10"/>
  <c r="AQ31" i="10"/>
  <c r="CO15" i="10"/>
  <c r="CO17" i="10"/>
  <c r="BC6" i="10"/>
  <c r="BC25" i="10"/>
  <c r="AQ16" i="10"/>
  <c r="BC11" i="10"/>
  <c r="BC27" i="10"/>
  <c r="BC31" i="10"/>
  <c r="CO8" i="10"/>
  <c r="BC22" i="13"/>
  <c r="CC22" i="13"/>
  <c r="EA15" i="13"/>
  <c r="BC10" i="13"/>
  <c r="EA18" i="13"/>
  <c r="AQ6" i="13"/>
  <c r="CC26" i="13"/>
  <c r="AC27" i="3" s="1"/>
  <c r="EA31" i="13"/>
  <c r="CO22" i="13"/>
  <c r="BC20" i="13"/>
  <c r="DO25" i="13"/>
  <c r="EA8" i="13"/>
  <c r="CC7" i="13"/>
  <c r="CC10" i="13"/>
  <c r="CO26" i="13"/>
  <c r="CC5" i="13"/>
  <c r="CO23" i="13"/>
  <c r="DO23" i="13"/>
  <c r="CO19" i="13"/>
  <c r="EA20" i="13"/>
  <c r="EA14" i="13"/>
  <c r="CO7" i="13"/>
  <c r="C10" i="13"/>
  <c r="CO10" i="13"/>
  <c r="CO13" i="13"/>
  <c r="BC25" i="13"/>
  <c r="DO18" i="13"/>
  <c r="CO24" i="13"/>
  <c r="BC16" i="13"/>
  <c r="CO5" i="13"/>
  <c r="AQ11" i="13"/>
  <c r="AQ7" i="13"/>
  <c r="EA29" i="13"/>
  <c r="BC33" i="13"/>
  <c r="EA27" i="13"/>
  <c r="CO17" i="13"/>
  <c r="BC11" i="13"/>
  <c r="CO6" i="13"/>
  <c r="DO14" i="13"/>
  <c r="CC8" i="13"/>
  <c r="BV32" i="12"/>
  <c r="CH29" i="12"/>
  <c r="AV7" i="12"/>
  <c r="CH12" i="12"/>
  <c r="AV15" i="12"/>
  <c r="AV9" i="12"/>
  <c r="CH6" i="12"/>
  <c r="AJ17" i="12"/>
  <c r="CH32" i="12"/>
  <c r="BV27" i="12"/>
  <c r="AV29" i="12"/>
  <c r="AV17" i="12"/>
  <c r="CH19" i="12"/>
  <c r="CH24" i="12"/>
  <c r="CH10" i="12"/>
  <c r="AV10" i="12"/>
  <c r="CH28" i="12"/>
  <c r="AV14" i="12"/>
  <c r="AV30" i="12"/>
  <c r="CH15" i="12"/>
  <c r="AJ15" i="12"/>
  <c r="AV20" i="12"/>
  <c r="AV25" i="12"/>
  <c r="AV19" i="12"/>
  <c r="AV24" i="12"/>
  <c r="CH7" i="12"/>
  <c r="AV6" i="12"/>
  <c r="BV8" i="9"/>
  <c r="AJ33" i="9"/>
  <c r="AV32" i="9"/>
  <c r="CH32" i="9"/>
  <c r="AJ30" i="9"/>
  <c r="AJ34" i="9"/>
  <c r="AJ23" i="9"/>
  <c r="CH14" i="9"/>
  <c r="BV9" i="9"/>
  <c r="CH5" i="9"/>
  <c r="AJ27" i="9"/>
  <c r="CH20" i="9"/>
  <c r="AJ14" i="9"/>
  <c r="AV12" i="9"/>
  <c r="C6" i="9"/>
  <c r="AJ6" i="9"/>
  <c r="AV13" i="9"/>
  <c r="CH18" i="9"/>
  <c r="AJ21" i="9"/>
  <c r="BV11" i="9"/>
  <c r="CH24" i="9"/>
  <c r="AJ7" i="9"/>
  <c r="AJ4" i="9"/>
  <c r="AJ32" i="9"/>
  <c r="AV31" i="9"/>
  <c r="BV7" i="9"/>
  <c r="AV6" i="9"/>
  <c r="AV26" i="9"/>
  <c r="CH34" i="9"/>
  <c r="AV18" i="9"/>
  <c r="CH15" i="9"/>
  <c r="AJ5" i="9"/>
  <c r="AJ25" i="9"/>
  <c r="AJ28" i="9"/>
  <c r="AV34" i="9"/>
  <c r="CH30" i="9"/>
  <c r="AV19" i="9"/>
  <c r="AJ22" i="9"/>
  <c r="AJ20" i="9"/>
  <c r="CH13" i="9"/>
  <c r="AJ11" i="9"/>
  <c r="AJ24" i="9"/>
  <c r="CH23" i="9"/>
  <c r="AJ31" i="9"/>
  <c r="CH22" i="9"/>
  <c r="AJ12" i="9"/>
  <c r="AJ8" i="9"/>
  <c r="CH6" i="9"/>
  <c r="AJ13" i="9"/>
  <c r="CH20" i="8"/>
  <c r="AV10" i="8"/>
  <c r="AV23" i="8"/>
  <c r="AJ15" i="8"/>
  <c r="BV13" i="8"/>
  <c r="AV31" i="8"/>
  <c r="CH29" i="8"/>
  <c r="AV16" i="8"/>
  <c r="AJ19" i="8"/>
  <c r="AV12" i="8"/>
  <c r="AJ9" i="8"/>
  <c r="BV24" i="8"/>
  <c r="CH21" i="8"/>
  <c r="BV17" i="8"/>
  <c r="AJ33" i="8"/>
  <c r="AV21" i="8"/>
  <c r="AV4" i="8"/>
  <c r="CH11" i="8"/>
  <c r="BV22" i="8"/>
  <c r="AJ16" i="8"/>
  <c r="CH16" i="8"/>
  <c r="AJ14" i="8"/>
  <c r="BV18" i="8"/>
  <c r="AV8" i="8"/>
  <c r="AV26" i="7"/>
  <c r="AJ24" i="7"/>
  <c r="AV22" i="7"/>
  <c r="AJ13" i="7"/>
  <c r="CH7" i="7"/>
  <c r="AV5" i="7"/>
  <c r="AV24" i="7"/>
  <c r="AJ22" i="7"/>
  <c r="AV21" i="7"/>
  <c r="AV16" i="7"/>
  <c r="CH13" i="7"/>
  <c r="AV9" i="7"/>
  <c r="CH32" i="7"/>
  <c r="CH26" i="7"/>
  <c r="CH15" i="7"/>
  <c r="AJ14" i="7"/>
  <c r="BV8" i="7"/>
  <c r="CH6" i="7"/>
  <c r="AV18" i="7"/>
  <c r="BV21" i="7"/>
  <c r="AV15" i="7"/>
  <c r="AV14" i="7"/>
  <c r="BV6" i="7"/>
  <c r="AV17" i="7"/>
  <c r="CH21" i="7"/>
  <c r="AV11" i="7"/>
  <c r="AV19" i="7"/>
  <c r="CH11" i="7"/>
  <c r="CH28" i="7"/>
  <c r="CH20" i="7"/>
  <c r="CH18" i="7"/>
  <c r="CH19" i="7"/>
  <c r="CH12" i="7"/>
  <c r="CH28" i="6"/>
  <c r="AV28" i="6"/>
  <c r="AV12" i="6"/>
  <c r="AV13" i="6"/>
  <c r="CH18" i="6"/>
  <c r="CH5" i="6"/>
  <c r="AV17" i="6"/>
  <c r="CH14" i="6"/>
  <c r="BV6" i="6"/>
  <c r="AV10" i="6"/>
  <c r="BV15" i="6"/>
  <c r="AV32" i="6"/>
  <c r="CH31" i="6"/>
  <c r="AV34" i="6"/>
  <c r="BV14" i="6"/>
  <c r="AV8" i="6"/>
  <c r="C7" i="6"/>
  <c r="C8" i="6" s="1"/>
  <c r="CH19" i="6"/>
  <c r="CH16" i="6"/>
  <c r="BV27" i="6"/>
  <c r="CH4" i="6"/>
  <c r="CH12" i="6"/>
  <c r="CH29" i="6"/>
  <c r="AV31" i="6"/>
  <c r="BV33" i="6"/>
  <c r="CH22" i="6"/>
  <c r="BV25" i="6"/>
  <c r="BV13" i="6"/>
  <c r="AV4" i="6"/>
  <c r="CH23" i="5"/>
  <c r="BV18" i="5"/>
  <c r="BV19" i="5"/>
  <c r="CH33" i="5"/>
  <c r="BV12" i="5"/>
  <c r="AJ7" i="5"/>
  <c r="CH32" i="5"/>
  <c r="AV33" i="5"/>
  <c r="AV25" i="5"/>
  <c r="BV15" i="5"/>
  <c r="CH11" i="5"/>
  <c r="AV11" i="5"/>
  <c r="CH12" i="5"/>
  <c r="BV16" i="5"/>
  <c r="AJ18" i="5"/>
  <c r="AV28" i="5"/>
  <c r="CH25" i="5"/>
  <c r="CH22" i="5"/>
  <c r="C13" i="5"/>
  <c r="AJ25" i="5"/>
  <c r="AV10" i="5"/>
  <c r="BV8" i="5"/>
  <c r="GM35" i="11" l="1"/>
  <c r="BC35" i="10"/>
  <c r="CH35" i="5"/>
  <c r="CC35" i="10"/>
  <c r="AV35" i="9"/>
  <c r="EA35" i="13"/>
  <c r="DO35" i="13"/>
  <c r="GA35" i="11"/>
  <c r="CO35" i="10"/>
  <c r="AJ35" i="9"/>
  <c r="AV35" i="5"/>
  <c r="CO35" i="13"/>
  <c r="AJ34" i="7"/>
  <c r="C6" i="7" s="1"/>
  <c r="AV34" i="7"/>
  <c r="C7" i="7" s="1"/>
  <c r="AV35" i="11"/>
  <c r="AJ35" i="6"/>
  <c r="G37" i="3" s="1"/>
  <c r="G22" i="3"/>
  <c r="CH35" i="11"/>
  <c r="AQ35" i="14"/>
  <c r="CH35" i="15"/>
  <c r="AJ35" i="11"/>
  <c r="C14" i="5"/>
  <c r="AJ35" i="5"/>
  <c r="V25" i="3"/>
  <c r="BV35" i="15"/>
  <c r="BV35" i="12"/>
  <c r="AJ35" i="24"/>
  <c r="C5" i="24" s="1"/>
  <c r="CH35" i="8"/>
  <c r="BV35" i="8"/>
  <c r="G5" i="19"/>
  <c r="C6" i="14"/>
  <c r="AJ35" i="15"/>
  <c r="C5" i="15" s="1"/>
  <c r="CH34" i="7"/>
  <c r="CH35" i="12"/>
  <c r="CC35" i="14"/>
  <c r="AV35" i="15"/>
  <c r="C6" i="15" s="1"/>
  <c r="BV35" i="24"/>
  <c r="C21" i="3"/>
  <c r="B21" i="3"/>
  <c r="BV34" i="7"/>
  <c r="BV35" i="9"/>
  <c r="CH35" i="9"/>
  <c r="AJ35" i="8"/>
  <c r="C7" i="8" s="1"/>
  <c r="BV35" i="11"/>
  <c r="AQ35" i="10"/>
  <c r="CC35" i="13"/>
  <c r="AQ35" i="13"/>
  <c r="BC35" i="13"/>
  <c r="AJ35" i="12"/>
  <c r="C7" i="12" s="1"/>
  <c r="AV35" i="12"/>
  <c r="C8" i="12" s="1"/>
  <c r="BV35" i="6"/>
  <c r="BV35" i="5"/>
  <c r="CH35" i="24"/>
  <c r="AV35" i="24"/>
  <c r="C6" i="24" s="1"/>
  <c r="CO35" i="14"/>
  <c r="BC35" i="14"/>
  <c r="AV35" i="8"/>
  <c r="C8" i="8" s="1"/>
  <c r="AV35" i="6"/>
  <c r="CH35" i="6"/>
  <c r="C9" i="12" l="1"/>
  <c r="C9" i="8"/>
  <c r="C8" i="7"/>
  <c r="C15" i="5"/>
  <c r="C16" i="5"/>
  <c r="C9" i="11"/>
  <c r="C10" i="11"/>
  <c r="C10" i="10"/>
  <c r="C11" i="10"/>
  <c r="C11" i="13"/>
  <c r="C12" i="13"/>
  <c r="C9" i="6"/>
  <c r="C10" i="6"/>
  <c r="C13" i="13" l="1"/>
  <c r="C12" i="10"/>
  <c r="C11" i="11"/>
  <c r="C11" i="6"/>
  <c r="C17" i="5"/>
  <c r="E104" i="23"/>
  <c r="F104" i="23"/>
  <c r="G104" i="23"/>
  <c r="L104" i="23"/>
  <c r="M104" i="23"/>
  <c r="N104" i="23"/>
  <c r="O104" i="23"/>
  <c r="P104" i="23"/>
  <c r="Q104" i="23"/>
  <c r="R104" i="23"/>
  <c r="S104" i="23"/>
  <c r="T104" i="23"/>
  <c r="U104" i="23"/>
  <c r="V104" i="23"/>
  <c r="W104" i="23"/>
  <c r="X104" i="23"/>
  <c r="Y104" i="23"/>
  <c r="Z104" i="23"/>
  <c r="AA104" i="23"/>
  <c r="AB104" i="23"/>
  <c r="AC104" i="23"/>
  <c r="AD104" i="23"/>
  <c r="AE104" i="23"/>
  <c r="AF104" i="23"/>
  <c r="AG104" i="23"/>
  <c r="AH104" i="23"/>
  <c r="E99" i="23"/>
  <c r="F99" i="23"/>
  <c r="G99" i="23"/>
  <c r="H99" i="23"/>
  <c r="I99" i="23"/>
  <c r="J99" i="23"/>
  <c r="K99" i="23"/>
  <c r="L99" i="23"/>
  <c r="M99" i="23"/>
  <c r="N99" i="23"/>
  <c r="O99" i="23"/>
  <c r="P99" i="23"/>
  <c r="AI71" i="23" s="1"/>
  <c r="Q99" i="23"/>
  <c r="R99" i="23"/>
  <c r="S99" i="23"/>
  <c r="T99" i="23"/>
  <c r="U99" i="23"/>
  <c r="V99" i="23"/>
  <c r="W99" i="23"/>
  <c r="X99" i="23"/>
  <c r="Y99" i="23"/>
  <c r="Z99" i="23"/>
  <c r="AA99" i="23"/>
  <c r="AB99" i="23"/>
  <c r="AC99" i="23"/>
  <c r="AD99" i="23"/>
  <c r="AE99" i="23"/>
  <c r="AF99" i="23"/>
  <c r="AG99" i="23"/>
  <c r="AH99" i="23"/>
  <c r="F98" i="23"/>
  <c r="G98" i="23"/>
  <c r="H98" i="23"/>
  <c r="I98" i="23"/>
  <c r="J98" i="23"/>
  <c r="K98" i="23"/>
  <c r="L98" i="23"/>
  <c r="M98" i="23"/>
  <c r="N98" i="23"/>
  <c r="O98" i="23"/>
  <c r="P98" i="23"/>
  <c r="Q98" i="23"/>
  <c r="R98" i="23"/>
  <c r="S98" i="23"/>
  <c r="T98" i="23"/>
  <c r="U98" i="23"/>
  <c r="V98" i="23"/>
  <c r="W98" i="23"/>
  <c r="X98" i="23"/>
  <c r="Y98" i="23"/>
  <c r="Z98" i="23"/>
  <c r="AA98" i="23"/>
  <c r="AB98" i="23"/>
  <c r="AC98" i="23"/>
  <c r="AD98" i="23"/>
  <c r="AE98" i="23"/>
  <c r="AF98" i="23"/>
  <c r="AG98" i="23"/>
  <c r="AH98" i="23"/>
  <c r="AH97" i="23"/>
  <c r="E97" i="23"/>
  <c r="F97" i="23"/>
  <c r="G97" i="23"/>
  <c r="H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D98" i="23"/>
  <c r="D99" i="23"/>
  <c r="D104" i="23"/>
  <c r="AI76" i="23" l="1"/>
  <c r="AI74" i="23"/>
  <c r="H105" i="23"/>
  <c r="Q105" i="23"/>
  <c r="Y105" i="23"/>
  <c r="AE105" i="23"/>
  <c r="J105" i="23"/>
  <c r="AG105" i="23"/>
  <c r="I105" i="23"/>
  <c r="G105" i="23"/>
  <c r="O105" i="23"/>
  <c r="X105" i="23"/>
  <c r="W105" i="23"/>
  <c r="K105" i="23"/>
  <c r="P105" i="23"/>
  <c r="AI99" i="23"/>
  <c r="AI103" i="23"/>
  <c r="AI104" i="23"/>
  <c r="AI97" i="23"/>
  <c r="F105" i="23"/>
  <c r="N105" i="23"/>
  <c r="L105" i="23"/>
  <c r="V105" i="23"/>
  <c r="AD105" i="23"/>
  <c r="AC105" i="23"/>
  <c r="U105" i="23"/>
  <c r="M105" i="23"/>
  <c r="E105" i="23"/>
  <c r="AH105" i="23"/>
  <c r="Z105" i="23"/>
  <c r="R105" i="23"/>
  <c r="S105" i="23"/>
  <c r="T105" i="23"/>
  <c r="AB105" i="23"/>
  <c r="AA105" i="23"/>
  <c r="AI98" i="23"/>
  <c r="AF105" i="23"/>
  <c r="D105" i="23"/>
  <c r="AH92" i="23"/>
  <c r="AG92" i="23"/>
  <c r="AF92" i="23"/>
  <c r="AE92" i="23"/>
  <c r="AD92" i="23"/>
  <c r="AC92" i="23"/>
  <c r="AB92" i="23"/>
  <c r="AA92" i="23"/>
  <c r="Z92" i="23"/>
  <c r="Y92" i="23"/>
  <c r="X92" i="23"/>
  <c r="W92" i="23"/>
  <c r="V92" i="23"/>
  <c r="U92" i="23"/>
  <c r="T92" i="23"/>
  <c r="S92" i="23"/>
  <c r="R92" i="23"/>
  <c r="Q92" i="23"/>
  <c r="P92" i="23"/>
  <c r="O92" i="23"/>
  <c r="N92" i="23"/>
  <c r="M92" i="23"/>
  <c r="L92" i="23"/>
  <c r="K92" i="23"/>
  <c r="J92" i="23"/>
  <c r="I92" i="23"/>
  <c r="H92" i="23"/>
  <c r="G92" i="23"/>
  <c r="F92" i="23"/>
  <c r="E92" i="23"/>
  <c r="D92" i="23"/>
  <c r="AI88" i="23"/>
  <c r="AI85" i="23"/>
  <c r="AH79" i="23"/>
  <c r="AG79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AI78" i="23"/>
  <c r="AI72" i="23"/>
  <c r="AI75" i="23" l="1"/>
  <c r="AI77" i="23"/>
  <c r="AI105" i="23"/>
  <c r="AI92" i="23"/>
  <c r="AI79" i="23" l="1"/>
  <c r="R101" i="19"/>
  <c r="V34" i="4" l="1"/>
  <c r="X34" i="4" s="1"/>
  <c r="V33" i="4"/>
  <c r="X33" i="4" s="1"/>
  <c r="V32" i="4"/>
  <c r="X32" i="4" s="1"/>
  <c r="V31" i="4"/>
  <c r="X31" i="4" s="1"/>
  <c r="V30" i="4"/>
  <c r="X30" i="4" s="1"/>
  <c r="V29" i="4"/>
  <c r="X29" i="4" s="1"/>
  <c r="V28" i="4"/>
  <c r="X28" i="4" s="1"/>
  <c r="V27" i="4"/>
  <c r="X27" i="4" s="1"/>
  <c r="V26" i="4"/>
  <c r="X26" i="4" s="1"/>
  <c r="V25" i="4"/>
  <c r="X25" i="4" s="1"/>
  <c r="V24" i="4"/>
  <c r="X24" i="4" s="1"/>
  <c r="V23" i="4"/>
  <c r="X23" i="4" s="1"/>
  <c r="V22" i="4"/>
  <c r="X22" i="4" s="1"/>
  <c r="V21" i="4"/>
  <c r="X21" i="4" s="1"/>
  <c r="V20" i="4"/>
  <c r="X20" i="4" s="1"/>
  <c r="V19" i="4"/>
  <c r="X19" i="4" s="1"/>
  <c r="V18" i="4"/>
  <c r="X18" i="4" s="1"/>
  <c r="V17" i="4"/>
  <c r="X17" i="4" s="1"/>
  <c r="V16" i="4"/>
  <c r="X16" i="4" s="1"/>
  <c r="V15" i="4"/>
  <c r="X15" i="4" s="1"/>
  <c r="V14" i="4"/>
  <c r="X14" i="4" s="1"/>
  <c r="V13" i="4"/>
  <c r="X13" i="4" s="1"/>
  <c r="V12" i="4"/>
  <c r="X12" i="4" s="1"/>
  <c r="V11" i="4"/>
  <c r="X11" i="4" s="1"/>
  <c r="V10" i="4"/>
  <c r="X10" i="4" s="1"/>
  <c r="V9" i="4"/>
  <c r="X9" i="4" s="1"/>
  <c r="V8" i="4"/>
  <c r="X8" i="4" s="1"/>
  <c r="V7" i="4"/>
  <c r="X7" i="4" s="1"/>
  <c r="V6" i="4"/>
  <c r="X6" i="4" s="1"/>
  <c r="V5" i="4"/>
  <c r="X5" i="4" s="1"/>
  <c r="V4" i="4"/>
  <c r="X4" i="4" s="1"/>
  <c r="X35" i="4" l="1"/>
  <c r="M44" i="21"/>
  <c r="L44" i="21"/>
  <c r="K44" i="21"/>
  <c r="J44" i="21"/>
  <c r="I44" i="21"/>
  <c r="H44" i="21"/>
  <c r="G44" i="21"/>
  <c r="F44" i="21"/>
  <c r="E44" i="21"/>
  <c r="C44" i="21"/>
  <c r="B44" i="21"/>
  <c r="M43" i="21"/>
  <c r="L43" i="21"/>
  <c r="K43" i="21"/>
  <c r="J43" i="21"/>
  <c r="I43" i="21"/>
  <c r="H43" i="21"/>
  <c r="G43" i="21"/>
  <c r="F43" i="21"/>
  <c r="E43" i="21"/>
  <c r="C43" i="21"/>
  <c r="B43" i="21"/>
  <c r="M42" i="21"/>
  <c r="L42" i="21"/>
  <c r="K42" i="21"/>
  <c r="J42" i="21"/>
  <c r="I42" i="21"/>
  <c r="H42" i="21"/>
  <c r="G42" i="21"/>
  <c r="F42" i="21"/>
  <c r="E42" i="21"/>
  <c r="C42" i="21"/>
  <c r="B42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Q37" i="21"/>
  <c r="P37" i="21"/>
  <c r="D30" i="21"/>
  <c r="D44" i="21" s="1"/>
  <c r="D29" i="21"/>
  <c r="D43" i="21" s="1"/>
  <c r="D28" i="21"/>
  <c r="D42" i="21" s="1"/>
  <c r="B20" i="21"/>
  <c r="B27" i="21" s="1"/>
  <c r="M17" i="21"/>
  <c r="M20" i="21" s="1"/>
  <c r="M27" i="21" s="1"/>
  <c r="L17" i="21"/>
  <c r="L20" i="21" s="1"/>
  <c r="L27" i="21" s="1"/>
  <c r="K17" i="21"/>
  <c r="K20" i="21" s="1"/>
  <c r="K27" i="21" s="1"/>
  <c r="J17" i="21"/>
  <c r="J20" i="21" s="1"/>
  <c r="J27" i="21" s="1"/>
  <c r="I17" i="21"/>
  <c r="I20" i="21" s="1"/>
  <c r="I27" i="21" s="1"/>
  <c r="H17" i="21"/>
  <c r="G17" i="21"/>
  <c r="F17" i="21"/>
  <c r="F20" i="21" s="1"/>
  <c r="F27" i="21" s="1"/>
  <c r="E17" i="21"/>
  <c r="E20" i="21" s="1"/>
  <c r="E27" i="21" s="1"/>
  <c r="D17" i="21"/>
  <c r="D20" i="21" s="1"/>
  <c r="D27" i="21" s="1"/>
  <c r="C17" i="21"/>
  <c r="C20" i="21" s="1"/>
  <c r="C27" i="21" s="1"/>
  <c r="G20" i="21" l="1"/>
  <c r="G27" i="21" s="1"/>
  <c r="G45" i="21" s="1"/>
  <c r="H20" i="21"/>
  <c r="H27" i="21" s="1"/>
  <c r="F45" i="21"/>
  <c r="F41" i="21"/>
  <c r="F39" i="21"/>
  <c r="B7" i="21"/>
  <c r="F49" i="21"/>
  <c r="F40" i="21"/>
  <c r="F31" i="21"/>
  <c r="J31" i="21"/>
  <c r="J49" i="21"/>
  <c r="J40" i="21"/>
  <c r="J45" i="21"/>
  <c r="J41" i="21"/>
  <c r="J39" i="21"/>
  <c r="B11" i="21"/>
  <c r="C49" i="21"/>
  <c r="C40" i="21"/>
  <c r="B4" i="21"/>
  <c r="C31" i="21"/>
  <c r="C45" i="21"/>
  <c r="C41" i="21"/>
  <c r="C39" i="21"/>
  <c r="D49" i="21"/>
  <c r="D41" i="21"/>
  <c r="D39" i="21"/>
  <c r="D31" i="21"/>
  <c r="D45" i="21"/>
  <c r="B5" i="21"/>
  <c r="D40" i="21"/>
  <c r="L31" i="21"/>
  <c r="L41" i="21"/>
  <c r="L39" i="21"/>
  <c r="L45" i="21"/>
  <c r="B13" i="21"/>
  <c r="L49" i="21"/>
  <c r="L40" i="21"/>
  <c r="B49" i="21"/>
  <c r="B40" i="21"/>
  <c r="B31" i="21"/>
  <c r="B45" i="21"/>
  <c r="B41" i="21"/>
  <c r="B39" i="21"/>
  <c r="B3" i="21"/>
  <c r="I45" i="21"/>
  <c r="I41" i="21"/>
  <c r="I49" i="21"/>
  <c r="I40" i="21"/>
  <c r="B10" i="21"/>
  <c r="I31" i="21"/>
  <c r="I39" i="21"/>
  <c r="K49" i="21"/>
  <c r="K40" i="21"/>
  <c r="B12" i="21"/>
  <c r="K31" i="21"/>
  <c r="K45" i="21"/>
  <c r="K41" i="21"/>
  <c r="K39" i="21"/>
  <c r="E49" i="21"/>
  <c r="E40" i="21"/>
  <c r="B6" i="21"/>
  <c r="E31" i="21"/>
  <c r="E45" i="21"/>
  <c r="E41" i="21"/>
  <c r="E39" i="21"/>
  <c r="M49" i="21"/>
  <c r="M31" i="21"/>
  <c r="M45" i="21"/>
  <c r="M41" i="21"/>
  <c r="M39" i="21"/>
  <c r="M40" i="21"/>
  <c r="B14" i="21"/>
  <c r="M47" i="21" l="1"/>
  <c r="E14" i="21" s="1"/>
  <c r="D47" i="21"/>
  <c r="E5" i="21" s="1"/>
  <c r="H31" i="21"/>
  <c r="H45" i="21"/>
  <c r="H49" i="21"/>
  <c r="H41" i="21"/>
  <c r="H39" i="21"/>
  <c r="B9" i="21"/>
  <c r="H40" i="21"/>
  <c r="D14" i="21"/>
  <c r="B8" i="21"/>
  <c r="J47" i="21"/>
  <c r="E11" i="21" s="1"/>
  <c r="G40" i="21"/>
  <c r="G49" i="21"/>
  <c r="G39" i="21"/>
  <c r="B47" i="21"/>
  <c r="E3" i="21" s="1"/>
  <c r="G41" i="21"/>
  <c r="G31" i="21"/>
  <c r="E48" i="21"/>
  <c r="F47" i="21"/>
  <c r="E7" i="21" s="1"/>
  <c r="D48" i="21"/>
  <c r="D5" i="21"/>
  <c r="M48" i="21"/>
  <c r="L47" i="21"/>
  <c r="E13" i="21" s="1"/>
  <c r="D10" i="21"/>
  <c r="K47" i="21"/>
  <c r="E12" i="21" s="1"/>
  <c r="L48" i="21"/>
  <c r="F48" i="21"/>
  <c r="K48" i="21"/>
  <c r="E47" i="21"/>
  <c r="E6" i="21" s="1"/>
  <c r="C47" i="21"/>
  <c r="E4" i="21" s="1"/>
  <c r="D13" i="21"/>
  <c r="F13" i="21" s="1"/>
  <c r="C48" i="21"/>
  <c r="I48" i="21"/>
  <c r="D4" i="21"/>
  <c r="D6" i="21"/>
  <c r="D12" i="21"/>
  <c r="D3" i="21"/>
  <c r="B48" i="21"/>
  <c r="B50" i="21" s="1"/>
  <c r="D11" i="21"/>
  <c r="J48" i="21"/>
  <c r="I47" i="21"/>
  <c r="E10" i="21" s="1"/>
  <c r="D7" i="21"/>
  <c r="F7" i="21" s="1"/>
  <c r="E17" i="22"/>
  <c r="M50" i="21" l="1"/>
  <c r="C14" i="21" s="1"/>
  <c r="D8" i="21"/>
  <c r="H47" i="21"/>
  <c r="E9" i="21" s="1"/>
  <c r="F14" i="21"/>
  <c r="F3" i="21"/>
  <c r="F5" i="21"/>
  <c r="G48" i="21"/>
  <c r="H48" i="21"/>
  <c r="H50" i="21" s="1"/>
  <c r="C9" i="21" s="1"/>
  <c r="D50" i="21"/>
  <c r="C5" i="21" s="1"/>
  <c r="K50" i="21"/>
  <c r="C12" i="21" s="1"/>
  <c r="F10" i="21"/>
  <c r="F50" i="21"/>
  <c r="C7" i="21" s="1"/>
  <c r="F11" i="21"/>
  <c r="G47" i="21"/>
  <c r="E8" i="21" s="1"/>
  <c r="F8" i="21" s="1"/>
  <c r="F6" i="21"/>
  <c r="D9" i="21"/>
  <c r="F9" i="21" s="1"/>
  <c r="J50" i="21"/>
  <c r="C11" i="21" s="1"/>
  <c r="F4" i="21"/>
  <c r="L50" i="21"/>
  <c r="C13" i="21" s="1"/>
  <c r="C50" i="21"/>
  <c r="C63" i="21" s="1"/>
  <c r="C35" i="21" s="1"/>
  <c r="G50" i="21"/>
  <c r="G63" i="21" s="1"/>
  <c r="G35" i="21" s="1"/>
  <c r="F12" i="21"/>
  <c r="E50" i="21"/>
  <c r="E63" i="21" s="1"/>
  <c r="E35" i="21" s="1"/>
  <c r="B63" i="21"/>
  <c r="B35" i="21" s="1"/>
  <c r="C3" i="21"/>
  <c r="I50" i="21"/>
  <c r="M6" i="20"/>
  <c r="O6" i="20" s="1"/>
  <c r="M7" i="20"/>
  <c r="O7" i="20" s="1"/>
  <c r="M8" i="20"/>
  <c r="O8" i="20" s="1"/>
  <c r="M9" i="20"/>
  <c r="O9" i="20" s="1"/>
  <c r="M10" i="20"/>
  <c r="O10" i="20" s="1"/>
  <c r="M11" i="20"/>
  <c r="O11" i="20" s="1"/>
  <c r="Z44" i="20" s="1"/>
  <c r="M5" i="20"/>
  <c r="O5" i="20" s="1"/>
  <c r="Z38" i="20" s="1"/>
  <c r="Z11" i="20"/>
  <c r="I11" i="20" s="1"/>
  <c r="Z10" i="20"/>
  <c r="AA10" i="20" s="1"/>
  <c r="J10" i="20" s="1"/>
  <c r="Z9" i="20"/>
  <c r="AA9" i="20" s="1"/>
  <c r="J9" i="20" s="1"/>
  <c r="Z8" i="20"/>
  <c r="I8" i="20" s="1"/>
  <c r="Z7" i="20"/>
  <c r="I7" i="20" s="1"/>
  <c r="Z6" i="20"/>
  <c r="I6" i="20" s="1"/>
  <c r="Z5" i="20"/>
  <c r="AA5" i="20" s="1"/>
  <c r="J5" i="20" s="1"/>
  <c r="M63" i="21" l="1"/>
  <c r="M35" i="21" s="1"/>
  <c r="C6" i="21"/>
  <c r="C4" i="21"/>
  <c r="K63" i="21"/>
  <c r="K35" i="21" s="1"/>
  <c r="D63" i="21"/>
  <c r="D35" i="21" s="1"/>
  <c r="L63" i="21"/>
  <c r="L35" i="21" s="1"/>
  <c r="F63" i="21"/>
  <c r="F35" i="21" s="1"/>
  <c r="J63" i="21"/>
  <c r="J35" i="21" s="1"/>
  <c r="H63" i="21"/>
  <c r="H35" i="21" s="1"/>
  <c r="C8" i="21"/>
  <c r="Z39" i="20"/>
  <c r="Z43" i="20"/>
  <c r="Z42" i="20"/>
  <c r="Z41" i="20"/>
  <c r="Z40" i="20"/>
  <c r="I9" i="20"/>
  <c r="I63" i="21"/>
  <c r="I35" i="21" s="1"/>
  <c r="C10" i="21"/>
  <c r="I10" i="20"/>
  <c r="AA6" i="20"/>
  <c r="J6" i="20" s="1"/>
  <c r="I5" i="20"/>
  <c r="AA11" i="20"/>
  <c r="J11" i="20" s="1"/>
  <c r="AA7" i="20"/>
  <c r="J7" i="20" s="1"/>
  <c r="AA8" i="20"/>
  <c r="J8" i="20" s="1"/>
  <c r="O44" i="20"/>
  <c r="V44" i="20" s="1"/>
  <c r="T11" i="20" s="1"/>
  <c r="N44" i="20"/>
  <c r="Q44" i="20" s="1"/>
  <c r="S44" i="20" s="1"/>
  <c r="O43" i="20"/>
  <c r="V43" i="20" s="1"/>
  <c r="T10" i="20" s="1"/>
  <c r="N43" i="20"/>
  <c r="Q43" i="20" s="1"/>
  <c r="S43" i="20" s="1"/>
  <c r="O42" i="20"/>
  <c r="V42" i="20" s="1"/>
  <c r="T9" i="20" s="1"/>
  <c r="N42" i="20"/>
  <c r="Q42" i="20" s="1"/>
  <c r="S42" i="20" s="1"/>
  <c r="O41" i="20"/>
  <c r="V41" i="20" s="1"/>
  <c r="T8" i="20" s="1"/>
  <c r="N41" i="20"/>
  <c r="Q41" i="20" s="1"/>
  <c r="S41" i="20" s="1"/>
  <c r="O40" i="20"/>
  <c r="V40" i="20" s="1"/>
  <c r="T7" i="20" s="1"/>
  <c r="N40" i="20"/>
  <c r="Q40" i="20" s="1"/>
  <c r="S40" i="20" s="1"/>
  <c r="O39" i="20"/>
  <c r="V39" i="20" s="1"/>
  <c r="T6" i="20" s="1"/>
  <c r="N39" i="20"/>
  <c r="Q39" i="20" s="1"/>
  <c r="S39" i="20" s="1"/>
  <c r="O38" i="20"/>
  <c r="V38" i="20" s="1"/>
  <c r="T5" i="20" s="1"/>
  <c r="N38" i="20"/>
  <c r="Q38" i="20" s="1"/>
  <c r="S38" i="20" s="1"/>
  <c r="U39" i="20" l="1"/>
  <c r="U6" i="20" s="1"/>
  <c r="V6" i="20" s="1"/>
  <c r="P6" i="20" s="1"/>
  <c r="Q6" i="20" s="1"/>
  <c r="U44" i="20"/>
  <c r="U11" i="20" s="1"/>
  <c r="V11" i="20" s="1"/>
  <c r="U38" i="20"/>
  <c r="U5" i="20" s="1"/>
  <c r="V5" i="20" s="1"/>
  <c r="E5" i="20" s="1"/>
  <c r="F5" i="20" s="1"/>
  <c r="U42" i="20"/>
  <c r="U9" i="20" s="1"/>
  <c r="V9" i="20" s="1"/>
  <c r="U43" i="20"/>
  <c r="U10" i="20" s="1"/>
  <c r="V10" i="20" s="1"/>
  <c r="U41" i="20"/>
  <c r="U40" i="20"/>
  <c r="U7" i="20" s="1"/>
  <c r="V7" i="20" s="1"/>
  <c r="W39" i="20"/>
  <c r="W44" i="20" l="1"/>
  <c r="Y39" i="20"/>
  <c r="AA39" i="20"/>
  <c r="G6" i="20"/>
  <c r="R6" i="20"/>
  <c r="H6" i="20" s="1"/>
  <c r="Y44" i="20"/>
  <c r="AA44" i="20"/>
  <c r="W38" i="20"/>
  <c r="Y38" i="20" s="1"/>
  <c r="P5" i="20"/>
  <c r="Q5" i="20" s="1"/>
  <c r="G5" i="20" s="1"/>
  <c r="W42" i="20"/>
  <c r="E6" i="20"/>
  <c r="F6" i="20" s="1"/>
  <c r="P7" i="20"/>
  <c r="Q7" i="20" s="1"/>
  <c r="E7" i="20"/>
  <c r="F7" i="20" s="1"/>
  <c r="P10" i="20"/>
  <c r="Q10" i="20" s="1"/>
  <c r="E10" i="20"/>
  <c r="P9" i="20"/>
  <c r="Q9" i="20" s="1"/>
  <c r="E9" i="20"/>
  <c r="F9" i="20" s="1"/>
  <c r="W40" i="20"/>
  <c r="W41" i="20"/>
  <c r="U8" i="20"/>
  <c r="V8" i="20" s="1"/>
  <c r="P11" i="20"/>
  <c r="Q11" i="20" s="1"/>
  <c r="E11" i="20"/>
  <c r="W43" i="20"/>
  <c r="E95" i="19"/>
  <c r="F99" i="19"/>
  <c r="F97" i="19"/>
  <c r="F101" i="19"/>
  <c r="F98" i="19"/>
  <c r="F96" i="19"/>
  <c r="F95" i="19"/>
  <c r="F94" i="19"/>
  <c r="F100" i="19"/>
  <c r="F11" i="20" l="1"/>
  <c r="F10" i="20"/>
  <c r="G9" i="20"/>
  <c r="R9" i="20"/>
  <c r="H9" i="20" s="1"/>
  <c r="G7" i="20"/>
  <c r="R7" i="20"/>
  <c r="H7" i="20" s="1"/>
  <c r="Y43" i="20"/>
  <c r="AA43" i="20"/>
  <c r="G11" i="20"/>
  <c r="O62" i="23" s="1"/>
  <c r="R11" i="20"/>
  <c r="H11" i="20" s="1"/>
  <c r="Y42" i="20"/>
  <c r="AA42" i="20"/>
  <c r="G10" i="20"/>
  <c r="R10" i="20"/>
  <c r="H10" i="20" s="1"/>
  <c r="Y41" i="20"/>
  <c r="AA41" i="20"/>
  <c r="Y40" i="20"/>
  <c r="AA40" i="20"/>
  <c r="AA38" i="20"/>
  <c r="R5" i="20"/>
  <c r="H5" i="20" s="1"/>
  <c r="P8" i="20"/>
  <c r="Q8" i="20" s="1"/>
  <c r="E8" i="20"/>
  <c r="F8" i="20" s="1"/>
  <c r="F102" i="19"/>
  <c r="G8" i="20" l="1"/>
  <c r="R8" i="20"/>
  <c r="H8" i="20" s="1"/>
  <c r="D17" i="22" l="1"/>
  <c r="B49" i="22" l="1"/>
  <c r="B45" i="22"/>
  <c r="B41" i="22"/>
  <c r="B40" i="22"/>
  <c r="B39" i="22"/>
  <c r="B38" i="22"/>
  <c r="G3" i="19" l="1"/>
  <c r="O63" i="23" l="1"/>
  <c r="O61" i="23"/>
  <c r="V28" i="20"/>
  <c r="W28" i="20" s="1"/>
  <c r="D11" i="20" s="1"/>
  <c r="P28" i="20"/>
  <c r="S28" i="20" s="1"/>
  <c r="O28" i="20"/>
  <c r="C11" i="20" s="1"/>
  <c r="V27" i="20"/>
  <c r="W27" i="20" s="1"/>
  <c r="D10" i="20" s="1"/>
  <c r="P27" i="20"/>
  <c r="S27" i="20" s="1"/>
  <c r="O27" i="20"/>
  <c r="C10" i="20" s="1"/>
  <c r="V26" i="20"/>
  <c r="W26" i="20" s="1"/>
  <c r="D9" i="20" s="1"/>
  <c r="P26" i="20"/>
  <c r="S26" i="20" s="1"/>
  <c r="O26" i="20"/>
  <c r="C9" i="20" s="1"/>
  <c r="K9" i="20" s="1"/>
  <c r="V25" i="20"/>
  <c r="W25" i="20" s="1"/>
  <c r="D8" i="20" s="1"/>
  <c r="P25" i="20"/>
  <c r="S25" i="20" s="1"/>
  <c r="O25" i="20"/>
  <c r="C8" i="20" s="1"/>
  <c r="K8" i="20" s="1"/>
  <c r="V24" i="20"/>
  <c r="W24" i="20" s="1"/>
  <c r="D7" i="20" s="1"/>
  <c r="P24" i="20"/>
  <c r="S24" i="20" s="1"/>
  <c r="O24" i="20"/>
  <c r="C7" i="20" s="1"/>
  <c r="K7" i="20" s="1"/>
  <c r="V23" i="20"/>
  <c r="W23" i="20" s="1"/>
  <c r="D6" i="20" s="1"/>
  <c r="P23" i="20"/>
  <c r="S23" i="20" s="1"/>
  <c r="O23" i="20"/>
  <c r="C6" i="20" s="1"/>
  <c r="K6" i="20" s="1"/>
  <c r="V22" i="20"/>
  <c r="W22" i="20" s="1"/>
  <c r="D5" i="20" s="1"/>
  <c r="P22" i="20"/>
  <c r="S22" i="20" s="1"/>
  <c r="O22" i="20"/>
  <c r="C5" i="20" s="1"/>
  <c r="K5" i="20" s="1"/>
  <c r="K11" i="20" l="1"/>
  <c r="N64" i="23"/>
  <c r="K10" i="20"/>
  <c r="Q22" i="20"/>
  <c r="T22" i="20" s="1"/>
  <c r="Q28" i="20"/>
  <c r="T28" i="20" s="1"/>
  <c r="Q23" i="20"/>
  <c r="T23" i="20" s="1"/>
  <c r="Q26" i="20"/>
  <c r="T26" i="20" s="1"/>
  <c r="Q25" i="20"/>
  <c r="T25" i="20" s="1"/>
  <c r="Q27" i="20"/>
  <c r="T27" i="20" s="1"/>
  <c r="Q24" i="20"/>
  <c r="T24" i="20" s="1"/>
  <c r="D38" i="22"/>
  <c r="E38" i="22"/>
  <c r="F38" i="22"/>
  <c r="G38" i="22"/>
  <c r="H38" i="22"/>
  <c r="I38" i="22"/>
  <c r="J38" i="22"/>
  <c r="K38" i="22"/>
  <c r="L38" i="22"/>
  <c r="M38" i="22"/>
  <c r="C38" i="22"/>
  <c r="M44" i="22" l="1"/>
  <c r="L44" i="22"/>
  <c r="K44" i="22"/>
  <c r="J44" i="22"/>
  <c r="I44" i="22"/>
  <c r="H44" i="22"/>
  <c r="G44" i="22"/>
  <c r="F44" i="22"/>
  <c r="E44" i="22"/>
  <c r="D44" i="22"/>
  <c r="C44" i="22"/>
  <c r="B44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Q37" i="22"/>
  <c r="P37" i="22"/>
  <c r="B20" i="22"/>
  <c r="B27" i="22" s="1"/>
  <c r="B3" i="22" s="1"/>
  <c r="M17" i="22"/>
  <c r="M20" i="22" s="1"/>
  <c r="M27" i="22" s="1"/>
  <c r="L17" i="22"/>
  <c r="L20" i="22" s="1"/>
  <c r="L27" i="22" s="1"/>
  <c r="K17" i="22"/>
  <c r="K20" i="22" s="1"/>
  <c r="K27" i="22" s="1"/>
  <c r="J17" i="22"/>
  <c r="J20" i="22" s="1"/>
  <c r="J27" i="22" s="1"/>
  <c r="I17" i="22"/>
  <c r="I20" i="22" s="1"/>
  <c r="I27" i="22" s="1"/>
  <c r="H17" i="22"/>
  <c r="H20" i="22" s="1"/>
  <c r="H27" i="22" s="1"/>
  <c r="G17" i="22"/>
  <c r="G20" i="22" s="1"/>
  <c r="G27" i="22" s="1"/>
  <c r="F17" i="22"/>
  <c r="F20" i="22" s="1"/>
  <c r="F27" i="22" s="1"/>
  <c r="F45" i="22" s="1"/>
  <c r="E20" i="22"/>
  <c r="E27" i="22" s="1"/>
  <c r="D20" i="22"/>
  <c r="D27" i="22" s="1"/>
  <c r="D45" i="22" s="1"/>
  <c r="C20" i="22"/>
  <c r="C27" i="22" s="1"/>
  <c r="C45" i="22" s="1"/>
  <c r="B4" i="22" l="1"/>
  <c r="C41" i="22"/>
  <c r="C39" i="22"/>
  <c r="C31" i="22"/>
  <c r="C40" i="22"/>
  <c r="B31" i="22"/>
  <c r="C49" i="22"/>
  <c r="D40" i="22"/>
  <c r="D41" i="22"/>
  <c r="D39" i="22"/>
  <c r="E41" i="22"/>
  <c r="E40" i="22"/>
  <c r="E39" i="22"/>
  <c r="M40" i="22"/>
  <c r="M41" i="22"/>
  <c r="M39" i="22"/>
  <c r="F40" i="22"/>
  <c r="F39" i="22"/>
  <c r="F41" i="22"/>
  <c r="L40" i="22"/>
  <c r="L41" i="22"/>
  <c r="L39" i="22"/>
  <c r="G40" i="22"/>
  <c r="G41" i="22"/>
  <c r="G39" i="22"/>
  <c r="I41" i="22"/>
  <c r="I39" i="22"/>
  <c r="I40" i="22"/>
  <c r="H39" i="22"/>
  <c r="H40" i="22"/>
  <c r="H41" i="22"/>
  <c r="J41" i="22"/>
  <c r="J39" i="22"/>
  <c r="J40" i="22"/>
  <c r="K40" i="22"/>
  <c r="K41" i="22"/>
  <c r="K39" i="22"/>
  <c r="B12" i="22"/>
  <c r="K49" i="22"/>
  <c r="I31" i="22"/>
  <c r="I49" i="22"/>
  <c r="B10" i="22"/>
  <c r="I45" i="22"/>
  <c r="J49" i="22"/>
  <c r="J31" i="22"/>
  <c r="J45" i="22"/>
  <c r="B11" i="22"/>
  <c r="H49" i="22"/>
  <c r="B9" i="22"/>
  <c r="H31" i="22"/>
  <c r="H45" i="22"/>
  <c r="D31" i="22"/>
  <c r="B5" i="22"/>
  <c r="D49" i="22"/>
  <c r="B6" i="22"/>
  <c r="E31" i="22"/>
  <c r="E45" i="22"/>
  <c r="E49" i="22"/>
  <c r="B14" i="22"/>
  <c r="M45" i="22"/>
  <c r="M31" i="22"/>
  <c r="M49" i="22"/>
  <c r="G49" i="22"/>
  <c r="B8" i="22"/>
  <c r="G31" i="22"/>
  <c r="G45" i="22"/>
  <c r="L31" i="22"/>
  <c r="L45" i="22"/>
  <c r="B13" i="22"/>
  <c r="L49" i="22"/>
  <c r="F31" i="22"/>
  <c r="B7" i="22"/>
  <c r="F49" i="22"/>
  <c r="E4" i="22"/>
  <c r="K31" i="22"/>
  <c r="K45" i="22"/>
  <c r="G48" i="22" l="1"/>
  <c r="G47" i="22"/>
  <c r="E8" i="22" s="1"/>
  <c r="F47" i="22"/>
  <c r="D12" i="22"/>
  <c r="I47" i="22"/>
  <c r="E10" i="22" s="1"/>
  <c r="D4" i="22"/>
  <c r="F4" i="22" s="1"/>
  <c r="C48" i="22"/>
  <c r="C50" i="22" s="1"/>
  <c r="D3" i="22"/>
  <c r="F48" i="22"/>
  <c r="B48" i="22"/>
  <c r="D5" i="22"/>
  <c r="D8" i="22"/>
  <c r="D13" i="22"/>
  <c r="D14" i="22"/>
  <c r="H47" i="22"/>
  <c r="E9" i="22" s="1"/>
  <c r="E3" i="22"/>
  <c r="M47" i="22"/>
  <c r="E14" i="22" s="1"/>
  <c r="D11" i="22"/>
  <c r="E6" i="22"/>
  <c r="D6" i="22"/>
  <c r="D48" i="22"/>
  <c r="K48" i="22"/>
  <c r="J48" i="22"/>
  <c r="E5" i="22"/>
  <c r="D7" i="22"/>
  <c r="M48" i="22"/>
  <c r="D9" i="22"/>
  <c r="H48" i="22"/>
  <c r="L48" i="22"/>
  <c r="L47" i="22"/>
  <c r="E13" i="22" s="1"/>
  <c r="F13" i="22" s="1"/>
  <c r="E48" i="22"/>
  <c r="E7" i="22"/>
  <c r="K47" i="22"/>
  <c r="E12" i="22" s="1"/>
  <c r="D10" i="22"/>
  <c r="I48" i="22"/>
  <c r="J47" i="22"/>
  <c r="E11" i="22" s="1"/>
  <c r="F10" i="22" l="1"/>
  <c r="F12" i="22"/>
  <c r="I50" i="22"/>
  <c r="I63" i="22" s="1"/>
  <c r="I35" i="22" s="1"/>
  <c r="F8" i="22"/>
  <c r="F5" i="22"/>
  <c r="F3" i="22"/>
  <c r="B50" i="22"/>
  <c r="C3" i="22" s="1"/>
  <c r="H50" i="22"/>
  <c r="H63" i="22" s="1"/>
  <c r="H35" i="22" s="1"/>
  <c r="F14" i="22"/>
  <c r="F9" i="22"/>
  <c r="F11" i="22"/>
  <c r="F6" i="22"/>
  <c r="M50" i="22"/>
  <c r="M63" i="22" s="1"/>
  <c r="M35" i="22" s="1"/>
  <c r="L50" i="22"/>
  <c r="L63" i="22" s="1"/>
  <c r="L35" i="22" s="1"/>
  <c r="K50" i="22"/>
  <c r="K63" i="22" s="1"/>
  <c r="K35" i="22" s="1"/>
  <c r="E50" i="22"/>
  <c r="E63" i="22" s="1"/>
  <c r="E35" i="22" s="1"/>
  <c r="F7" i="22"/>
  <c r="D50" i="22"/>
  <c r="C10" i="22"/>
  <c r="F50" i="22"/>
  <c r="J50" i="22"/>
  <c r="G50" i="22"/>
  <c r="C4" i="22"/>
  <c r="C63" i="22"/>
  <c r="C35" i="22" s="1"/>
  <c r="C9" i="22" l="1"/>
  <c r="B63" i="22"/>
  <c r="B35" i="22" s="1"/>
  <c r="C13" i="22"/>
  <c r="C14" i="22"/>
  <c r="C6" i="22"/>
  <c r="C12" i="22"/>
  <c r="C5" i="22"/>
  <c r="D63" i="22"/>
  <c r="D35" i="22" s="1"/>
  <c r="C7" i="22"/>
  <c r="F63" i="22"/>
  <c r="F35" i="22" s="1"/>
  <c r="G63" i="22"/>
  <c r="G35" i="22" s="1"/>
  <c r="C8" i="22"/>
  <c r="J63" i="22"/>
  <c r="J35" i="22" s="1"/>
  <c r="C11" i="22"/>
  <c r="O32" i="4" l="1"/>
  <c r="Q32" i="4" s="1"/>
  <c r="O33" i="4"/>
  <c r="Q33" i="4" s="1"/>
  <c r="O34" i="4"/>
  <c r="Q34" i="4" s="1"/>
  <c r="H32" i="4"/>
  <c r="J32" i="4" s="1"/>
  <c r="H33" i="4"/>
  <c r="J33" i="4" s="1"/>
  <c r="H34" i="4"/>
  <c r="J34" i="4" s="1"/>
  <c r="O115" i="19" l="1"/>
  <c r="O101" i="19"/>
  <c r="O100" i="19"/>
  <c r="O99" i="19"/>
  <c r="O98" i="19"/>
  <c r="O97" i="19"/>
  <c r="O96" i="19"/>
  <c r="R115" i="19" l="1"/>
  <c r="Q115" i="19"/>
  <c r="P115" i="19"/>
  <c r="N115" i="19"/>
  <c r="M115" i="19"/>
  <c r="L115" i="19"/>
  <c r="Y108" i="19"/>
  <c r="X108" i="19"/>
  <c r="Q101" i="19"/>
  <c r="P101" i="19"/>
  <c r="N101" i="19"/>
  <c r="M101" i="19"/>
  <c r="L101" i="19"/>
  <c r="R100" i="19"/>
  <c r="Q100" i="19"/>
  <c r="P100" i="19"/>
  <c r="N100" i="19"/>
  <c r="M100" i="19"/>
  <c r="L100" i="19"/>
  <c r="R99" i="19"/>
  <c r="Q99" i="19"/>
  <c r="P99" i="19"/>
  <c r="N99" i="19"/>
  <c r="M99" i="19"/>
  <c r="R98" i="19"/>
  <c r="Q98" i="19"/>
  <c r="P98" i="19"/>
  <c r="N98" i="19"/>
  <c r="M98" i="19"/>
  <c r="R97" i="19"/>
  <c r="Q97" i="19"/>
  <c r="P97" i="19"/>
  <c r="N97" i="19"/>
  <c r="R96" i="19"/>
  <c r="Q96" i="19"/>
  <c r="P96" i="19"/>
  <c r="N96" i="19"/>
  <c r="M96" i="19"/>
  <c r="Z108" i="19" l="1"/>
  <c r="AI76" i="3" l="1"/>
  <c r="AG35" i="3" l="1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73" i="3"/>
  <c r="AG72" i="3"/>
  <c r="AG65" i="3"/>
  <c r="AG64" i="3"/>
  <c r="AG55" i="3"/>
  <c r="AG47" i="3"/>
  <c r="AG46" i="3"/>
  <c r="O31" i="4"/>
  <c r="Q31" i="4" s="1"/>
  <c r="H31" i="4"/>
  <c r="J31" i="4" s="1"/>
  <c r="O30" i="4"/>
  <c r="Q30" i="4" s="1"/>
  <c r="H30" i="4"/>
  <c r="J30" i="4" s="1"/>
  <c r="O29" i="4"/>
  <c r="Q29" i="4" s="1"/>
  <c r="H29" i="4"/>
  <c r="J29" i="4" s="1"/>
  <c r="O28" i="4"/>
  <c r="Q28" i="4" s="1"/>
  <c r="H28" i="4"/>
  <c r="J28" i="4" s="1"/>
  <c r="O27" i="4"/>
  <c r="Q27" i="4" s="1"/>
  <c r="H27" i="4"/>
  <c r="J27" i="4" s="1"/>
  <c r="O26" i="4"/>
  <c r="Q26" i="4" s="1"/>
  <c r="H26" i="4"/>
  <c r="J26" i="4" s="1"/>
  <c r="O25" i="4"/>
  <c r="Q25" i="4" s="1"/>
  <c r="H25" i="4"/>
  <c r="J25" i="4" s="1"/>
  <c r="O24" i="4"/>
  <c r="Q24" i="4" s="1"/>
  <c r="H24" i="4"/>
  <c r="J24" i="4" s="1"/>
  <c r="O23" i="4"/>
  <c r="Q23" i="4" s="1"/>
  <c r="H23" i="4"/>
  <c r="J23" i="4" s="1"/>
  <c r="O22" i="4"/>
  <c r="Q22" i="4" s="1"/>
  <c r="H22" i="4"/>
  <c r="J22" i="4" s="1"/>
  <c r="O21" i="4"/>
  <c r="Q21" i="4" s="1"/>
  <c r="H21" i="4"/>
  <c r="J21" i="4" s="1"/>
  <c r="O20" i="4"/>
  <c r="Q20" i="4" s="1"/>
  <c r="H20" i="4"/>
  <c r="J20" i="4" s="1"/>
  <c r="O19" i="4"/>
  <c r="Q19" i="4" s="1"/>
  <c r="H19" i="4"/>
  <c r="J19" i="4" s="1"/>
  <c r="O18" i="4"/>
  <c r="Q18" i="4" s="1"/>
  <c r="H18" i="4"/>
  <c r="J18" i="4" s="1"/>
  <c r="O17" i="4"/>
  <c r="Q17" i="4" s="1"/>
  <c r="H17" i="4"/>
  <c r="J17" i="4" s="1"/>
  <c r="O16" i="4"/>
  <c r="Q16" i="4" s="1"/>
  <c r="H16" i="4"/>
  <c r="J16" i="4" s="1"/>
  <c r="O15" i="4"/>
  <c r="Q15" i="4" s="1"/>
  <c r="H15" i="4"/>
  <c r="J15" i="4" s="1"/>
  <c r="O14" i="4"/>
  <c r="Q14" i="4" s="1"/>
  <c r="H14" i="4"/>
  <c r="J14" i="4" s="1"/>
  <c r="O13" i="4"/>
  <c r="Q13" i="4" s="1"/>
  <c r="H13" i="4"/>
  <c r="J13" i="4" s="1"/>
  <c r="O12" i="4"/>
  <c r="Q12" i="4" s="1"/>
  <c r="H12" i="4"/>
  <c r="J12" i="4" s="1"/>
  <c r="O11" i="4"/>
  <c r="Q11" i="4" s="1"/>
  <c r="H11" i="4"/>
  <c r="J11" i="4" s="1"/>
  <c r="O10" i="4"/>
  <c r="Q10" i="4" s="1"/>
  <c r="H10" i="4"/>
  <c r="J10" i="4" s="1"/>
  <c r="O9" i="4"/>
  <c r="Q9" i="4" s="1"/>
  <c r="H9" i="4"/>
  <c r="J9" i="4" s="1"/>
  <c r="O8" i="4"/>
  <c r="Q8" i="4" s="1"/>
  <c r="H8" i="4"/>
  <c r="J8" i="4" s="1"/>
  <c r="O7" i="4"/>
  <c r="Q7" i="4" s="1"/>
  <c r="H7" i="4"/>
  <c r="J7" i="4" s="1"/>
  <c r="O6" i="4"/>
  <c r="Q6" i="4" s="1"/>
  <c r="H6" i="4"/>
  <c r="J6" i="4" s="1"/>
  <c r="O5" i="4"/>
  <c r="Q5" i="4" s="1"/>
  <c r="H5" i="4"/>
  <c r="J5" i="4" s="1"/>
  <c r="O4" i="4"/>
  <c r="Q4" i="4" s="1"/>
  <c r="H4" i="4"/>
  <c r="J4" i="4" s="1"/>
  <c r="FA34" i="17"/>
  <c r="ES34" i="17"/>
  <c r="EU34" i="17" s="1"/>
  <c r="EW34" i="17" s="1"/>
  <c r="FB34" i="17" s="1"/>
  <c r="EP34" i="17"/>
  <c r="EO34" i="17"/>
  <c r="EG34" i="17"/>
  <c r="EI34" i="17" s="1"/>
  <c r="EK34" i="17" s="1"/>
  <c r="ED34" i="17"/>
  <c r="EC34" i="17"/>
  <c r="DU34" i="17"/>
  <c r="DW34" i="17" s="1"/>
  <c r="DY34" i="17" s="1"/>
  <c r="DR34" i="17"/>
  <c r="DQ34" i="17"/>
  <c r="DI34" i="17"/>
  <c r="DK34" i="17" s="1"/>
  <c r="DM34" i="17" s="1"/>
  <c r="DF34" i="17"/>
  <c r="DE34" i="17"/>
  <c r="CW34" i="17"/>
  <c r="CY34" i="17" s="1"/>
  <c r="DA34" i="17" s="1"/>
  <c r="CT34" i="17"/>
  <c r="CS34" i="17"/>
  <c r="CK34" i="17"/>
  <c r="CM34" i="17" s="1"/>
  <c r="CO34" i="17" s="1"/>
  <c r="CG34" i="17"/>
  <c r="BY34" i="17"/>
  <c r="BW34" i="17"/>
  <c r="BP34" i="17"/>
  <c r="BN34" i="17"/>
  <c r="BK34" i="17"/>
  <c r="AY34" i="17"/>
  <c r="BA34" i="17" s="1"/>
  <c r="BC34" i="17" s="1"/>
  <c r="AU34" i="17"/>
  <c r="AK34" i="17"/>
  <c r="AB34" i="17"/>
  <c r="Y34" i="17"/>
  <c r="M34" i="17"/>
  <c r="O34" i="17" s="1"/>
  <c r="Q34" i="17" s="1"/>
  <c r="F34" i="17"/>
  <c r="H34" i="17" s="1"/>
  <c r="J34" i="17" s="1"/>
  <c r="FA33" i="17"/>
  <c r="ES33" i="17"/>
  <c r="EU33" i="17" s="1"/>
  <c r="EW33" i="17" s="1"/>
  <c r="FB33" i="17" s="1"/>
  <c r="EP33" i="17"/>
  <c r="EO33" i="17"/>
  <c r="EG33" i="17"/>
  <c r="EI33" i="17" s="1"/>
  <c r="EK33" i="17" s="1"/>
  <c r="ED33" i="17"/>
  <c r="EC33" i="17"/>
  <c r="DU33" i="17"/>
  <c r="DW33" i="17" s="1"/>
  <c r="DY33" i="17" s="1"/>
  <c r="DR33" i="17"/>
  <c r="DQ33" i="17"/>
  <c r="DI33" i="17"/>
  <c r="DK33" i="17" s="1"/>
  <c r="DM33" i="17" s="1"/>
  <c r="DF33" i="17"/>
  <c r="DE33" i="17"/>
  <c r="CW33" i="17"/>
  <c r="CY33" i="17" s="1"/>
  <c r="DA33" i="17" s="1"/>
  <c r="CT33" i="17"/>
  <c r="CS33" i="17"/>
  <c r="CK33" i="17"/>
  <c r="CM33" i="17" s="1"/>
  <c r="CO33" i="17" s="1"/>
  <c r="CG33" i="17"/>
  <c r="BY33" i="17"/>
  <c r="BW33" i="17"/>
  <c r="BP33" i="17"/>
  <c r="BN33" i="17"/>
  <c r="BK33" i="17"/>
  <c r="AY33" i="17"/>
  <c r="BA33" i="17" s="1"/>
  <c r="BC33" i="17" s="1"/>
  <c r="BZ33" i="17" s="1"/>
  <c r="AU33" i="17"/>
  <c r="AK33" i="17"/>
  <c r="AB33" i="17"/>
  <c r="Y33" i="17"/>
  <c r="M33" i="17"/>
  <c r="O33" i="17" s="1"/>
  <c r="Q33" i="17" s="1"/>
  <c r="AN33" i="17" s="1"/>
  <c r="H33" i="17"/>
  <c r="J33" i="17" s="1"/>
  <c r="F33" i="17"/>
  <c r="FA32" i="17"/>
  <c r="ES32" i="17"/>
  <c r="EU32" i="17" s="1"/>
  <c r="EW32" i="17" s="1"/>
  <c r="FB32" i="17" s="1"/>
  <c r="EP32" i="17"/>
  <c r="EO32" i="17"/>
  <c r="EG32" i="17"/>
  <c r="EI32" i="17" s="1"/>
  <c r="EK32" i="17" s="1"/>
  <c r="ED32" i="17"/>
  <c r="EC32" i="17"/>
  <c r="DU32" i="17"/>
  <c r="DW32" i="17" s="1"/>
  <c r="DY32" i="17" s="1"/>
  <c r="DR32" i="17"/>
  <c r="DQ32" i="17"/>
  <c r="DI32" i="17"/>
  <c r="DK32" i="17" s="1"/>
  <c r="DM32" i="17" s="1"/>
  <c r="DF32" i="17"/>
  <c r="DE32" i="17"/>
  <c r="CW32" i="17"/>
  <c r="CY32" i="17" s="1"/>
  <c r="DA32" i="17" s="1"/>
  <c r="CT32" i="17"/>
  <c r="CS32" i="17"/>
  <c r="CK32" i="17"/>
  <c r="CM32" i="17" s="1"/>
  <c r="CO32" i="17" s="1"/>
  <c r="CG32" i="17"/>
  <c r="BY32" i="17"/>
  <c r="BW32" i="17"/>
  <c r="BP32" i="17"/>
  <c r="BN32" i="17"/>
  <c r="BK32" i="17"/>
  <c r="AY32" i="17"/>
  <c r="BA32" i="17" s="1"/>
  <c r="BC32" i="17" s="1"/>
  <c r="BS32" i="17" s="1"/>
  <c r="AU32" i="17"/>
  <c r="AK32" i="17"/>
  <c r="AB32" i="17"/>
  <c r="Y32" i="17"/>
  <c r="M32" i="17"/>
  <c r="O32" i="17" s="1"/>
  <c r="Q32" i="17" s="1"/>
  <c r="AG32" i="17" s="1"/>
  <c r="F32" i="17"/>
  <c r="H32" i="17" s="1"/>
  <c r="J32" i="17" s="1"/>
  <c r="FA31" i="17"/>
  <c r="ES31" i="17"/>
  <c r="EU31" i="17" s="1"/>
  <c r="EW31" i="17" s="1"/>
  <c r="FB31" i="17" s="1"/>
  <c r="EP31" i="17"/>
  <c r="EO31" i="17"/>
  <c r="EG31" i="17"/>
  <c r="EI31" i="17" s="1"/>
  <c r="EK31" i="17" s="1"/>
  <c r="ED31" i="17"/>
  <c r="EC31" i="17"/>
  <c r="DU31" i="17"/>
  <c r="DW31" i="17" s="1"/>
  <c r="DY31" i="17" s="1"/>
  <c r="DR31" i="17"/>
  <c r="DQ31" i="17"/>
  <c r="DI31" i="17"/>
  <c r="DK31" i="17" s="1"/>
  <c r="DM31" i="17" s="1"/>
  <c r="DF31" i="17"/>
  <c r="DE31" i="17"/>
  <c r="CW31" i="17"/>
  <c r="CY31" i="17" s="1"/>
  <c r="DA31" i="17" s="1"/>
  <c r="CT31" i="17"/>
  <c r="CS31" i="17"/>
  <c r="CK31" i="17"/>
  <c r="CM31" i="17" s="1"/>
  <c r="CO31" i="17" s="1"/>
  <c r="CG31" i="17"/>
  <c r="BY31" i="17"/>
  <c r="BW31" i="17"/>
  <c r="BP31" i="17"/>
  <c r="BN31" i="17"/>
  <c r="BK31" i="17"/>
  <c r="AY31" i="17"/>
  <c r="BA31" i="17" s="1"/>
  <c r="BC31" i="17" s="1"/>
  <c r="AU31" i="17"/>
  <c r="AK31" i="17"/>
  <c r="AB31" i="17"/>
  <c r="Y31" i="17"/>
  <c r="M31" i="17"/>
  <c r="O31" i="17" s="1"/>
  <c r="Q31" i="17" s="1"/>
  <c r="F31" i="17"/>
  <c r="H31" i="17" s="1"/>
  <c r="J31" i="17" s="1"/>
  <c r="FA30" i="17"/>
  <c r="ES30" i="17"/>
  <c r="EU30" i="17" s="1"/>
  <c r="EW30" i="17" s="1"/>
  <c r="FB30" i="17" s="1"/>
  <c r="EP30" i="17"/>
  <c r="EO30" i="17"/>
  <c r="EG30" i="17"/>
  <c r="EI30" i="17" s="1"/>
  <c r="EK30" i="17" s="1"/>
  <c r="ED30" i="17"/>
  <c r="EC30" i="17"/>
  <c r="DU30" i="17"/>
  <c r="DW30" i="17" s="1"/>
  <c r="DY30" i="17" s="1"/>
  <c r="DR30" i="17"/>
  <c r="DQ30" i="17"/>
  <c r="DI30" i="17"/>
  <c r="DK30" i="17" s="1"/>
  <c r="DM30" i="17" s="1"/>
  <c r="DF30" i="17"/>
  <c r="DE30" i="17"/>
  <c r="CW30" i="17"/>
  <c r="CY30" i="17" s="1"/>
  <c r="DA30" i="17" s="1"/>
  <c r="CT30" i="17"/>
  <c r="CS30" i="17"/>
  <c r="CK30" i="17"/>
  <c r="CM30" i="17" s="1"/>
  <c r="CO30" i="17" s="1"/>
  <c r="CG30" i="17"/>
  <c r="BY30" i="17"/>
  <c r="BW30" i="17"/>
  <c r="BP30" i="17"/>
  <c r="BN30" i="17"/>
  <c r="BK30" i="17"/>
  <c r="AY30" i="17"/>
  <c r="BA30" i="17" s="1"/>
  <c r="BC30" i="17" s="1"/>
  <c r="AU30" i="17"/>
  <c r="AK30" i="17"/>
  <c r="AB30" i="17"/>
  <c r="Y30" i="17"/>
  <c r="M30" i="17"/>
  <c r="O30" i="17" s="1"/>
  <c r="Q30" i="17" s="1"/>
  <c r="AQ30" i="17" s="1"/>
  <c r="F30" i="17"/>
  <c r="H30" i="17" s="1"/>
  <c r="J30" i="17" s="1"/>
  <c r="FA29" i="17"/>
  <c r="ES29" i="17"/>
  <c r="EU29" i="17" s="1"/>
  <c r="EW29" i="17" s="1"/>
  <c r="FB29" i="17" s="1"/>
  <c r="EP29" i="17"/>
  <c r="EO29" i="17"/>
  <c r="EG29" i="17"/>
  <c r="EI29" i="17" s="1"/>
  <c r="EK29" i="17" s="1"/>
  <c r="ED29" i="17"/>
  <c r="EC29" i="17"/>
  <c r="DU29" i="17"/>
  <c r="DW29" i="17" s="1"/>
  <c r="DY29" i="17" s="1"/>
  <c r="DR29" i="17"/>
  <c r="DQ29" i="17"/>
  <c r="DI29" i="17"/>
  <c r="DK29" i="17" s="1"/>
  <c r="DM29" i="17" s="1"/>
  <c r="DF29" i="17"/>
  <c r="DE29" i="17"/>
  <c r="CW29" i="17"/>
  <c r="CY29" i="17" s="1"/>
  <c r="DA29" i="17" s="1"/>
  <c r="CT29" i="17"/>
  <c r="CS29" i="17"/>
  <c r="CK29" i="17"/>
  <c r="CM29" i="17" s="1"/>
  <c r="CO29" i="17" s="1"/>
  <c r="CG29" i="17"/>
  <c r="BY29" i="17"/>
  <c r="BW29" i="17"/>
  <c r="BP29" i="17"/>
  <c r="BN29" i="17"/>
  <c r="BK29" i="17"/>
  <c r="AY29" i="17"/>
  <c r="BA29" i="17" s="1"/>
  <c r="BC29" i="17" s="1"/>
  <c r="AU29" i="17"/>
  <c r="AK29" i="17"/>
  <c r="AB29" i="17"/>
  <c r="Y29" i="17"/>
  <c r="M29" i="17"/>
  <c r="O29" i="17" s="1"/>
  <c r="Q29" i="17" s="1"/>
  <c r="F29" i="17"/>
  <c r="H29" i="17" s="1"/>
  <c r="J29" i="17" s="1"/>
  <c r="FA28" i="17"/>
  <c r="ES28" i="17"/>
  <c r="EU28" i="17" s="1"/>
  <c r="EW28" i="17" s="1"/>
  <c r="FB28" i="17" s="1"/>
  <c r="EP28" i="17"/>
  <c r="EO28" i="17"/>
  <c r="EG28" i="17"/>
  <c r="EI28" i="17" s="1"/>
  <c r="EK28" i="17" s="1"/>
  <c r="ED28" i="17"/>
  <c r="EC28" i="17"/>
  <c r="DU28" i="17"/>
  <c r="DW28" i="17" s="1"/>
  <c r="DY28" i="17" s="1"/>
  <c r="DR28" i="17"/>
  <c r="DQ28" i="17"/>
  <c r="DI28" i="17"/>
  <c r="DK28" i="17" s="1"/>
  <c r="DM28" i="17" s="1"/>
  <c r="DF28" i="17"/>
  <c r="DE28" i="17"/>
  <c r="CW28" i="17"/>
  <c r="CY28" i="17" s="1"/>
  <c r="DA28" i="17" s="1"/>
  <c r="CT28" i="17"/>
  <c r="CS28" i="17"/>
  <c r="CK28" i="17"/>
  <c r="CM28" i="17" s="1"/>
  <c r="CO28" i="17" s="1"/>
  <c r="CG28" i="17"/>
  <c r="BY28" i="17"/>
  <c r="BW28" i="17"/>
  <c r="BP28" i="17"/>
  <c r="BN28" i="17"/>
  <c r="BK28" i="17"/>
  <c r="AY28" i="17"/>
  <c r="BA28" i="17" s="1"/>
  <c r="BC28" i="17" s="1"/>
  <c r="AU28" i="17"/>
  <c r="AK28" i="17"/>
  <c r="AB28" i="17"/>
  <c r="Y28" i="17"/>
  <c r="M28" i="17"/>
  <c r="O28" i="17" s="1"/>
  <c r="Q28" i="17" s="1"/>
  <c r="F28" i="17"/>
  <c r="H28" i="17" s="1"/>
  <c r="J28" i="17" s="1"/>
  <c r="FA27" i="17"/>
  <c r="ES27" i="17"/>
  <c r="EU27" i="17" s="1"/>
  <c r="EW27" i="17" s="1"/>
  <c r="FB27" i="17" s="1"/>
  <c r="EP27" i="17"/>
  <c r="EO27" i="17"/>
  <c r="EG27" i="17"/>
  <c r="EI27" i="17" s="1"/>
  <c r="EK27" i="17" s="1"/>
  <c r="ED27" i="17"/>
  <c r="EC27" i="17"/>
  <c r="DU27" i="17"/>
  <c r="DW27" i="17" s="1"/>
  <c r="DY27" i="17" s="1"/>
  <c r="DR27" i="17"/>
  <c r="DQ27" i="17"/>
  <c r="DI27" i="17"/>
  <c r="DK27" i="17" s="1"/>
  <c r="DM27" i="17" s="1"/>
  <c r="DF27" i="17"/>
  <c r="DE27" i="17"/>
  <c r="CW27" i="17"/>
  <c r="CY27" i="17" s="1"/>
  <c r="DA27" i="17" s="1"/>
  <c r="CT27" i="17"/>
  <c r="CS27" i="17"/>
  <c r="CK27" i="17"/>
  <c r="CM27" i="17" s="1"/>
  <c r="CO27" i="17" s="1"/>
  <c r="CG27" i="17"/>
  <c r="BY27" i="17"/>
  <c r="BW27" i="17"/>
  <c r="BP27" i="17"/>
  <c r="BN27" i="17"/>
  <c r="BK27" i="17"/>
  <c r="AY27" i="17"/>
  <c r="BA27" i="17" s="1"/>
  <c r="BC27" i="17" s="1"/>
  <c r="BX27" i="17" s="1"/>
  <c r="AU27" i="17"/>
  <c r="AK27" i="17"/>
  <c r="AB27" i="17"/>
  <c r="Y27" i="17"/>
  <c r="M27" i="17"/>
  <c r="O27" i="17" s="1"/>
  <c r="Q27" i="17" s="1"/>
  <c r="AL27" i="17" s="1"/>
  <c r="F27" i="17"/>
  <c r="H27" i="17" s="1"/>
  <c r="J27" i="17" s="1"/>
  <c r="FA26" i="17"/>
  <c r="ES26" i="17"/>
  <c r="EU26" i="17" s="1"/>
  <c r="EW26" i="17" s="1"/>
  <c r="FB26" i="17" s="1"/>
  <c r="EP26" i="17"/>
  <c r="EO26" i="17"/>
  <c r="EG26" i="17"/>
  <c r="EI26" i="17" s="1"/>
  <c r="EK26" i="17" s="1"/>
  <c r="ED26" i="17"/>
  <c r="EC26" i="17"/>
  <c r="DU26" i="17"/>
  <c r="DW26" i="17" s="1"/>
  <c r="DY26" i="17" s="1"/>
  <c r="DR26" i="17"/>
  <c r="DQ26" i="17"/>
  <c r="DI26" i="17"/>
  <c r="DK26" i="17" s="1"/>
  <c r="DM26" i="17" s="1"/>
  <c r="DF26" i="17"/>
  <c r="DE26" i="17"/>
  <c r="CW26" i="17"/>
  <c r="CY26" i="17" s="1"/>
  <c r="DA26" i="17" s="1"/>
  <c r="CT26" i="17"/>
  <c r="CS26" i="17"/>
  <c r="CK26" i="17"/>
  <c r="CM26" i="17" s="1"/>
  <c r="CO26" i="17" s="1"/>
  <c r="CG26" i="17"/>
  <c r="BY26" i="17"/>
  <c r="BW26" i="17"/>
  <c r="BP26" i="17"/>
  <c r="BN26" i="17"/>
  <c r="BK26" i="17"/>
  <c r="AY26" i="17"/>
  <c r="BA26" i="17" s="1"/>
  <c r="BC26" i="17" s="1"/>
  <c r="AU26" i="17"/>
  <c r="AK26" i="17"/>
  <c r="AB26" i="17"/>
  <c r="Y26" i="17"/>
  <c r="M26" i="17"/>
  <c r="O26" i="17" s="1"/>
  <c r="Q26" i="17" s="1"/>
  <c r="AC26" i="17" s="1"/>
  <c r="F26" i="17"/>
  <c r="H26" i="17" s="1"/>
  <c r="J26" i="17" s="1"/>
  <c r="FA25" i="17"/>
  <c r="ES25" i="17"/>
  <c r="EU25" i="17" s="1"/>
  <c r="EW25" i="17" s="1"/>
  <c r="FB25" i="17" s="1"/>
  <c r="EP25" i="17"/>
  <c r="EO25" i="17"/>
  <c r="EG25" i="17"/>
  <c r="EI25" i="17" s="1"/>
  <c r="EK25" i="17" s="1"/>
  <c r="ED25" i="17"/>
  <c r="EC25" i="17"/>
  <c r="DU25" i="17"/>
  <c r="DW25" i="17" s="1"/>
  <c r="DY25" i="17" s="1"/>
  <c r="DR25" i="17"/>
  <c r="DQ25" i="17"/>
  <c r="DI25" i="17"/>
  <c r="DK25" i="17" s="1"/>
  <c r="DM25" i="17" s="1"/>
  <c r="DF25" i="17"/>
  <c r="DE25" i="17"/>
  <c r="CW25" i="17"/>
  <c r="CY25" i="17" s="1"/>
  <c r="DA25" i="17" s="1"/>
  <c r="CT25" i="17"/>
  <c r="CS25" i="17"/>
  <c r="CK25" i="17"/>
  <c r="CM25" i="17" s="1"/>
  <c r="CO25" i="17" s="1"/>
  <c r="CG25" i="17"/>
  <c r="BY25" i="17"/>
  <c r="BW25" i="17"/>
  <c r="BP25" i="17"/>
  <c r="BN25" i="17"/>
  <c r="BK25" i="17"/>
  <c r="AY25" i="17"/>
  <c r="BA25" i="17" s="1"/>
  <c r="BC25" i="17" s="1"/>
  <c r="AU25" i="17"/>
  <c r="AK25" i="17"/>
  <c r="AB25" i="17"/>
  <c r="Y25" i="17"/>
  <c r="M25" i="17"/>
  <c r="O25" i="17" s="1"/>
  <c r="Q25" i="17" s="1"/>
  <c r="F25" i="17"/>
  <c r="H25" i="17" s="1"/>
  <c r="J25" i="17" s="1"/>
  <c r="FA24" i="17"/>
  <c r="ES24" i="17"/>
  <c r="EU24" i="17" s="1"/>
  <c r="EW24" i="17" s="1"/>
  <c r="FB24" i="17" s="1"/>
  <c r="EP24" i="17"/>
  <c r="EO24" i="17"/>
  <c r="EG24" i="17"/>
  <c r="EI24" i="17" s="1"/>
  <c r="EK24" i="17" s="1"/>
  <c r="ED24" i="17"/>
  <c r="EC24" i="17"/>
  <c r="DU24" i="17"/>
  <c r="DW24" i="17" s="1"/>
  <c r="DY24" i="17" s="1"/>
  <c r="DR24" i="17"/>
  <c r="DQ24" i="17"/>
  <c r="DI24" i="17"/>
  <c r="DK24" i="17" s="1"/>
  <c r="DM24" i="17" s="1"/>
  <c r="DF24" i="17"/>
  <c r="DE24" i="17"/>
  <c r="CW24" i="17"/>
  <c r="CY24" i="17" s="1"/>
  <c r="DA24" i="17" s="1"/>
  <c r="CT24" i="17"/>
  <c r="CS24" i="17"/>
  <c r="CK24" i="17"/>
  <c r="CM24" i="17" s="1"/>
  <c r="CO24" i="17" s="1"/>
  <c r="CG24" i="17"/>
  <c r="BY24" i="17"/>
  <c r="BW24" i="17"/>
  <c r="BP24" i="17"/>
  <c r="BN24" i="17"/>
  <c r="BK24" i="17"/>
  <c r="AY24" i="17"/>
  <c r="BA24" i="17" s="1"/>
  <c r="BC24" i="17" s="1"/>
  <c r="BS24" i="17" s="1"/>
  <c r="AU24" i="17"/>
  <c r="AK24" i="17"/>
  <c r="AB24" i="17"/>
  <c r="Y24" i="17"/>
  <c r="M24" i="17"/>
  <c r="O24" i="17" s="1"/>
  <c r="Q24" i="17" s="1"/>
  <c r="F24" i="17"/>
  <c r="H24" i="17" s="1"/>
  <c r="J24" i="17" s="1"/>
  <c r="FA23" i="17"/>
  <c r="ES23" i="17"/>
  <c r="EU23" i="17" s="1"/>
  <c r="EW23" i="17" s="1"/>
  <c r="FB23" i="17" s="1"/>
  <c r="EP23" i="17"/>
  <c r="EO23" i="17"/>
  <c r="EG23" i="17"/>
  <c r="EI23" i="17" s="1"/>
  <c r="EK23" i="17" s="1"/>
  <c r="ED23" i="17"/>
  <c r="EC23" i="17"/>
  <c r="DU23" i="17"/>
  <c r="DW23" i="17" s="1"/>
  <c r="DY23" i="17" s="1"/>
  <c r="DR23" i="17"/>
  <c r="DQ23" i="17"/>
  <c r="DI23" i="17"/>
  <c r="DK23" i="17" s="1"/>
  <c r="DM23" i="17" s="1"/>
  <c r="DF23" i="17"/>
  <c r="DE23" i="17"/>
  <c r="CW23" i="17"/>
  <c r="CY23" i="17" s="1"/>
  <c r="DA23" i="17" s="1"/>
  <c r="CT23" i="17"/>
  <c r="CS23" i="17"/>
  <c r="CK23" i="17"/>
  <c r="CM23" i="17" s="1"/>
  <c r="CO23" i="17" s="1"/>
  <c r="CG23" i="17"/>
  <c r="BY23" i="17"/>
  <c r="BW23" i="17"/>
  <c r="BP23" i="17"/>
  <c r="BN23" i="17"/>
  <c r="BK23" i="17"/>
  <c r="AY23" i="17"/>
  <c r="BA23" i="17" s="1"/>
  <c r="BC23" i="17" s="1"/>
  <c r="AU23" i="17"/>
  <c r="AK23" i="17"/>
  <c r="AB23" i="17"/>
  <c r="Y23" i="17"/>
  <c r="M23" i="17"/>
  <c r="O23" i="17" s="1"/>
  <c r="Q23" i="17" s="1"/>
  <c r="F23" i="17"/>
  <c r="H23" i="17" s="1"/>
  <c r="J23" i="17" s="1"/>
  <c r="FA22" i="17"/>
  <c r="ES22" i="17"/>
  <c r="EU22" i="17" s="1"/>
  <c r="EW22" i="17" s="1"/>
  <c r="FB22" i="17" s="1"/>
  <c r="EP22" i="17"/>
  <c r="EO22" i="17"/>
  <c r="EG22" i="17"/>
  <c r="EI22" i="17" s="1"/>
  <c r="EK22" i="17" s="1"/>
  <c r="ED22" i="17"/>
  <c r="EC22" i="17"/>
  <c r="DU22" i="17"/>
  <c r="DW22" i="17" s="1"/>
  <c r="DY22" i="17" s="1"/>
  <c r="DR22" i="17"/>
  <c r="DQ22" i="17"/>
  <c r="DI22" i="17"/>
  <c r="DK22" i="17" s="1"/>
  <c r="DM22" i="17" s="1"/>
  <c r="DF22" i="17"/>
  <c r="DE22" i="17"/>
  <c r="CW22" i="17"/>
  <c r="CY22" i="17" s="1"/>
  <c r="DA22" i="17" s="1"/>
  <c r="CT22" i="17"/>
  <c r="CS22" i="17"/>
  <c r="CK22" i="17"/>
  <c r="CM22" i="17" s="1"/>
  <c r="CO22" i="17" s="1"/>
  <c r="CG22" i="17"/>
  <c r="BY22" i="17"/>
  <c r="BW22" i="17"/>
  <c r="BP22" i="17"/>
  <c r="BN22" i="17"/>
  <c r="BK22" i="17"/>
  <c r="AY22" i="17"/>
  <c r="BA22" i="17" s="1"/>
  <c r="BC22" i="17" s="1"/>
  <c r="AU22" i="17"/>
  <c r="AK22" i="17"/>
  <c r="AB22" i="17"/>
  <c r="Y22" i="17"/>
  <c r="M22" i="17"/>
  <c r="O22" i="17" s="1"/>
  <c r="Q22" i="17" s="1"/>
  <c r="F22" i="17"/>
  <c r="H22" i="17" s="1"/>
  <c r="J22" i="17" s="1"/>
  <c r="FA21" i="17"/>
  <c r="ES21" i="17"/>
  <c r="EU21" i="17" s="1"/>
  <c r="EW21" i="17" s="1"/>
  <c r="FB21" i="17" s="1"/>
  <c r="EP21" i="17"/>
  <c r="EO21" i="17"/>
  <c r="EG21" i="17"/>
  <c r="EI21" i="17" s="1"/>
  <c r="EK21" i="17" s="1"/>
  <c r="ED21" i="17"/>
  <c r="EC21" i="17"/>
  <c r="DU21" i="17"/>
  <c r="DW21" i="17" s="1"/>
  <c r="DY21" i="17" s="1"/>
  <c r="DR21" i="17"/>
  <c r="DQ21" i="17"/>
  <c r="DI21" i="17"/>
  <c r="DK21" i="17" s="1"/>
  <c r="DM21" i="17" s="1"/>
  <c r="DF21" i="17"/>
  <c r="DE21" i="17"/>
  <c r="CW21" i="17"/>
  <c r="CY21" i="17" s="1"/>
  <c r="DA21" i="17" s="1"/>
  <c r="CT21" i="17"/>
  <c r="CS21" i="17"/>
  <c r="CK21" i="17"/>
  <c r="CM21" i="17" s="1"/>
  <c r="CO21" i="17" s="1"/>
  <c r="CG21" i="17"/>
  <c r="BY21" i="17"/>
  <c r="BW21" i="17"/>
  <c r="BP21" i="17"/>
  <c r="BN21" i="17"/>
  <c r="BK21" i="17"/>
  <c r="AY21" i="17"/>
  <c r="BA21" i="17" s="1"/>
  <c r="BC21" i="17" s="1"/>
  <c r="AU21" i="17"/>
  <c r="AK21" i="17"/>
  <c r="AB21" i="17"/>
  <c r="Y21" i="17"/>
  <c r="M21" i="17"/>
  <c r="O21" i="17" s="1"/>
  <c r="Q21" i="17" s="1"/>
  <c r="AL21" i="17" s="1"/>
  <c r="F21" i="17"/>
  <c r="H21" i="17" s="1"/>
  <c r="J21" i="17" s="1"/>
  <c r="FA20" i="17"/>
  <c r="ES20" i="17"/>
  <c r="EU20" i="17" s="1"/>
  <c r="EW20" i="17" s="1"/>
  <c r="FB20" i="17" s="1"/>
  <c r="EP20" i="17"/>
  <c r="EO20" i="17"/>
  <c r="EG20" i="17"/>
  <c r="EI20" i="17" s="1"/>
  <c r="EK20" i="17" s="1"/>
  <c r="ED20" i="17"/>
  <c r="EC20" i="17"/>
  <c r="DU20" i="17"/>
  <c r="DW20" i="17" s="1"/>
  <c r="DY20" i="17" s="1"/>
  <c r="DR20" i="17"/>
  <c r="DQ20" i="17"/>
  <c r="DI20" i="17"/>
  <c r="DK20" i="17" s="1"/>
  <c r="DM20" i="17" s="1"/>
  <c r="DF20" i="17"/>
  <c r="DE20" i="17"/>
  <c r="CW20" i="17"/>
  <c r="CY20" i="17" s="1"/>
  <c r="DA20" i="17" s="1"/>
  <c r="CT20" i="17"/>
  <c r="CS20" i="17"/>
  <c r="CK20" i="17"/>
  <c r="CM20" i="17" s="1"/>
  <c r="CO20" i="17" s="1"/>
  <c r="CG20" i="17"/>
  <c r="BY20" i="17"/>
  <c r="BW20" i="17"/>
  <c r="BP20" i="17"/>
  <c r="BN20" i="17"/>
  <c r="BK20" i="17"/>
  <c r="AY20" i="17"/>
  <c r="BA20" i="17" s="1"/>
  <c r="BC20" i="17" s="1"/>
  <c r="AU20" i="17"/>
  <c r="AK20" i="17"/>
  <c r="AB20" i="17"/>
  <c r="Y20" i="17"/>
  <c r="M20" i="17"/>
  <c r="O20" i="17" s="1"/>
  <c r="Q20" i="17" s="1"/>
  <c r="AQ20" i="17" s="1"/>
  <c r="F20" i="17"/>
  <c r="H20" i="17" s="1"/>
  <c r="J20" i="17" s="1"/>
  <c r="FA19" i="17"/>
  <c r="ES19" i="17"/>
  <c r="EU19" i="17" s="1"/>
  <c r="EW19" i="17" s="1"/>
  <c r="FB19" i="17" s="1"/>
  <c r="EP19" i="17"/>
  <c r="EO19" i="17"/>
  <c r="EG19" i="17"/>
  <c r="EI19" i="17" s="1"/>
  <c r="EK19" i="17" s="1"/>
  <c r="ED19" i="17"/>
  <c r="EC19" i="17"/>
  <c r="DU19" i="17"/>
  <c r="DW19" i="17" s="1"/>
  <c r="DY19" i="17" s="1"/>
  <c r="DR19" i="17"/>
  <c r="DQ19" i="17"/>
  <c r="DI19" i="17"/>
  <c r="DK19" i="17" s="1"/>
  <c r="DM19" i="17" s="1"/>
  <c r="DF19" i="17"/>
  <c r="DE19" i="17"/>
  <c r="CW19" i="17"/>
  <c r="CY19" i="17" s="1"/>
  <c r="DA19" i="17" s="1"/>
  <c r="CT19" i="17"/>
  <c r="CS19" i="17"/>
  <c r="CK19" i="17"/>
  <c r="CM19" i="17" s="1"/>
  <c r="CO19" i="17" s="1"/>
  <c r="CG19" i="17"/>
  <c r="BY19" i="17"/>
  <c r="BW19" i="17"/>
  <c r="BP19" i="17"/>
  <c r="BN19" i="17"/>
  <c r="BK19" i="17"/>
  <c r="AY19" i="17"/>
  <c r="BA19" i="17" s="1"/>
  <c r="BC19" i="17" s="1"/>
  <c r="AU19" i="17"/>
  <c r="AK19" i="17"/>
  <c r="AB19" i="17"/>
  <c r="Y19" i="17"/>
  <c r="M19" i="17"/>
  <c r="O19" i="17" s="1"/>
  <c r="Q19" i="17" s="1"/>
  <c r="AC19" i="17" s="1"/>
  <c r="F19" i="17"/>
  <c r="H19" i="17" s="1"/>
  <c r="J19" i="17" s="1"/>
  <c r="FA18" i="17"/>
  <c r="ES18" i="17"/>
  <c r="EU18" i="17" s="1"/>
  <c r="EW18" i="17" s="1"/>
  <c r="FB18" i="17" s="1"/>
  <c r="EP18" i="17"/>
  <c r="EO18" i="17"/>
  <c r="EG18" i="17"/>
  <c r="EI18" i="17" s="1"/>
  <c r="EK18" i="17" s="1"/>
  <c r="ED18" i="17"/>
  <c r="EC18" i="17"/>
  <c r="DU18" i="17"/>
  <c r="DW18" i="17" s="1"/>
  <c r="DY18" i="17" s="1"/>
  <c r="DR18" i="17"/>
  <c r="DQ18" i="17"/>
  <c r="DI18" i="17"/>
  <c r="DK18" i="17" s="1"/>
  <c r="DM18" i="17" s="1"/>
  <c r="DF18" i="17"/>
  <c r="DE18" i="17"/>
  <c r="CW18" i="17"/>
  <c r="CY18" i="17" s="1"/>
  <c r="DA18" i="17" s="1"/>
  <c r="CT18" i="17"/>
  <c r="CS18" i="17"/>
  <c r="CK18" i="17"/>
  <c r="CM18" i="17" s="1"/>
  <c r="CO18" i="17" s="1"/>
  <c r="CG18" i="17"/>
  <c r="BY18" i="17"/>
  <c r="BW18" i="17"/>
  <c r="BP18" i="17"/>
  <c r="BN18" i="17"/>
  <c r="BK18" i="17"/>
  <c r="AY18" i="17"/>
  <c r="BA18" i="17" s="1"/>
  <c r="BC18" i="17" s="1"/>
  <c r="BX18" i="17" s="1"/>
  <c r="AU18" i="17"/>
  <c r="AK18" i="17"/>
  <c r="AB18" i="17"/>
  <c r="Y18" i="17"/>
  <c r="M18" i="17"/>
  <c r="O18" i="17" s="1"/>
  <c r="Q18" i="17" s="1"/>
  <c r="AL18" i="17" s="1"/>
  <c r="F18" i="17"/>
  <c r="H18" i="17" s="1"/>
  <c r="J18" i="17" s="1"/>
  <c r="FA17" i="17"/>
  <c r="ES17" i="17"/>
  <c r="EU17" i="17" s="1"/>
  <c r="EW17" i="17" s="1"/>
  <c r="FB17" i="17" s="1"/>
  <c r="EP17" i="17"/>
  <c r="EO17" i="17"/>
  <c r="EG17" i="17"/>
  <c r="EI17" i="17" s="1"/>
  <c r="EK17" i="17" s="1"/>
  <c r="ED17" i="17"/>
  <c r="EC17" i="17"/>
  <c r="DU17" i="17"/>
  <c r="DW17" i="17" s="1"/>
  <c r="DY17" i="17" s="1"/>
  <c r="DR17" i="17"/>
  <c r="DQ17" i="17"/>
  <c r="DI17" i="17"/>
  <c r="DK17" i="17" s="1"/>
  <c r="DM17" i="17" s="1"/>
  <c r="DF17" i="17"/>
  <c r="DE17" i="17"/>
  <c r="CW17" i="17"/>
  <c r="CY17" i="17" s="1"/>
  <c r="DA17" i="17" s="1"/>
  <c r="CT17" i="17"/>
  <c r="CS17" i="17"/>
  <c r="CK17" i="17"/>
  <c r="CM17" i="17" s="1"/>
  <c r="CO17" i="17" s="1"/>
  <c r="CG17" i="17"/>
  <c r="BY17" i="17"/>
  <c r="BW17" i="17"/>
  <c r="BP17" i="17"/>
  <c r="BN17" i="17"/>
  <c r="BK17" i="17"/>
  <c r="BA17" i="17"/>
  <c r="BC17" i="17" s="1"/>
  <c r="AY17" i="17"/>
  <c r="AU17" i="17"/>
  <c r="AK17" i="17"/>
  <c r="AB17" i="17"/>
  <c r="Y17" i="17"/>
  <c r="M17" i="17"/>
  <c r="O17" i="17" s="1"/>
  <c r="Q17" i="17" s="1"/>
  <c r="F17" i="17"/>
  <c r="H17" i="17" s="1"/>
  <c r="J17" i="17" s="1"/>
  <c r="FA16" i="17"/>
  <c r="ES16" i="17"/>
  <c r="EU16" i="17" s="1"/>
  <c r="EW16" i="17" s="1"/>
  <c r="FB16" i="17" s="1"/>
  <c r="EP16" i="17"/>
  <c r="EO16" i="17"/>
  <c r="EG16" i="17"/>
  <c r="EI16" i="17" s="1"/>
  <c r="EK16" i="17" s="1"/>
  <c r="ED16" i="17"/>
  <c r="EC16" i="17"/>
  <c r="DU16" i="17"/>
  <c r="DW16" i="17" s="1"/>
  <c r="DY16" i="17" s="1"/>
  <c r="DR16" i="17"/>
  <c r="DQ16" i="17"/>
  <c r="DI16" i="17"/>
  <c r="DK16" i="17" s="1"/>
  <c r="DM16" i="17" s="1"/>
  <c r="DF16" i="17"/>
  <c r="DE16" i="17"/>
  <c r="CW16" i="17"/>
  <c r="CY16" i="17" s="1"/>
  <c r="DA16" i="17" s="1"/>
  <c r="CT16" i="17"/>
  <c r="CS16" i="17"/>
  <c r="CK16" i="17"/>
  <c r="CM16" i="17" s="1"/>
  <c r="CO16" i="17" s="1"/>
  <c r="CG16" i="17"/>
  <c r="BY16" i="17"/>
  <c r="BW16" i="17"/>
  <c r="BP16" i="17"/>
  <c r="BN16" i="17"/>
  <c r="BK16" i="17"/>
  <c r="AY16" i="17"/>
  <c r="BA16" i="17" s="1"/>
  <c r="BC16" i="17" s="1"/>
  <c r="BZ16" i="17" s="1"/>
  <c r="AU16" i="17"/>
  <c r="AK16" i="17"/>
  <c r="AB16" i="17"/>
  <c r="Y16" i="17"/>
  <c r="M16" i="17"/>
  <c r="O16" i="17" s="1"/>
  <c r="Q16" i="17" s="1"/>
  <c r="F16" i="17"/>
  <c r="H16" i="17" s="1"/>
  <c r="J16" i="17" s="1"/>
  <c r="FA15" i="17"/>
  <c r="ES15" i="17"/>
  <c r="EU15" i="17" s="1"/>
  <c r="EW15" i="17" s="1"/>
  <c r="FB15" i="17" s="1"/>
  <c r="EP15" i="17"/>
  <c r="EO15" i="17"/>
  <c r="EG15" i="17"/>
  <c r="EI15" i="17" s="1"/>
  <c r="EK15" i="17" s="1"/>
  <c r="ED15" i="17"/>
  <c r="EC15" i="17"/>
  <c r="DU15" i="17"/>
  <c r="DW15" i="17" s="1"/>
  <c r="DY15" i="17" s="1"/>
  <c r="DR15" i="17"/>
  <c r="DQ15" i="17"/>
  <c r="DI15" i="17"/>
  <c r="DK15" i="17" s="1"/>
  <c r="DM15" i="17" s="1"/>
  <c r="DF15" i="17"/>
  <c r="DE15" i="17"/>
  <c r="CW15" i="17"/>
  <c r="CY15" i="17" s="1"/>
  <c r="DA15" i="17" s="1"/>
  <c r="CT15" i="17"/>
  <c r="CS15" i="17"/>
  <c r="CK15" i="17"/>
  <c r="CM15" i="17" s="1"/>
  <c r="CO15" i="17" s="1"/>
  <c r="CG15" i="17"/>
  <c r="BY15" i="17"/>
  <c r="BW15" i="17"/>
  <c r="BP15" i="17"/>
  <c r="BN15" i="17"/>
  <c r="BK15" i="17"/>
  <c r="AY15" i="17"/>
  <c r="BA15" i="17" s="1"/>
  <c r="BC15" i="17" s="1"/>
  <c r="AU15" i="17"/>
  <c r="AK15" i="17"/>
  <c r="AB15" i="17"/>
  <c r="Y15" i="17"/>
  <c r="M15" i="17"/>
  <c r="O15" i="17" s="1"/>
  <c r="Q15" i="17" s="1"/>
  <c r="F15" i="17"/>
  <c r="H15" i="17" s="1"/>
  <c r="J15" i="17" s="1"/>
  <c r="FA14" i="17"/>
  <c r="ES14" i="17"/>
  <c r="EU14" i="17" s="1"/>
  <c r="EW14" i="17" s="1"/>
  <c r="FB14" i="17" s="1"/>
  <c r="EP14" i="17"/>
  <c r="EO14" i="17"/>
  <c r="EG14" i="17"/>
  <c r="EI14" i="17" s="1"/>
  <c r="EK14" i="17" s="1"/>
  <c r="ED14" i="17"/>
  <c r="EC14" i="17"/>
  <c r="DU14" i="17"/>
  <c r="DW14" i="17" s="1"/>
  <c r="DY14" i="17" s="1"/>
  <c r="DR14" i="17"/>
  <c r="DQ14" i="17"/>
  <c r="DI14" i="17"/>
  <c r="DK14" i="17" s="1"/>
  <c r="DM14" i="17" s="1"/>
  <c r="DF14" i="17"/>
  <c r="DE14" i="17"/>
  <c r="CW14" i="17"/>
  <c r="CY14" i="17" s="1"/>
  <c r="DA14" i="17" s="1"/>
  <c r="CT14" i="17"/>
  <c r="CS14" i="17"/>
  <c r="CK14" i="17"/>
  <c r="CM14" i="17" s="1"/>
  <c r="CO14" i="17" s="1"/>
  <c r="CG14" i="17"/>
  <c r="BY14" i="17"/>
  <c r="BW14" i="17"/>
  <c r="BP14" i="17"/>
  <c r="BN14" i="17"/>
  <c r="BK14" i="17"/>
  <c r="AY14" i="17"/>
  <c r="BA14" i="17" s="1"/>
  <c r="BC14" i="17" s="1"/>
  <c r="AU14" i="17"/>
  <c r="AK14" i="17"/>
  <c r="AB14" i="17"/>
  <c r="Y14" i="17"/>
  <c r="M14" i="17"/>
  <c r="O14" i="17" s="1"/>
  <c r="Q14" i="17" s="1"/>
  <c r="F14" i="17"/>
  <c r="H14" i="17" s="1"/>
  <c r="J14" i="17" s="1"/>
  <c r="FA13" i="17"/>
  <c r="ES13" i="17"/>
  <c r="EU13" i="17" s="1"/>
  <c r="EW13" i="17" s="1"/>
  <c r="FB13" i="17" s="1"/>
  <c r="EP13" i="17"/>
  <c r="EO13" i="17"/>
  <c r="EG13" i="17"/>
  <c r="EI13" i="17" s="1"/>
  <c r="EK13" i="17" s="1"/>
  <c r="ED13" i="17"/>
  <c r="EC13" i="17"/>
  <c r="DU13" i="17"/>
  <c r="DW13" i="17" s="1"/>
  <c r="DY13" i="17" s="1"/>
  <c r="DR13" i="17"/>
  <c r="DQ13" i="17"/>
  <c r="DI13" i="17"/>
  <c r="DK13" i="17" s="1"/>
  <c r="DM13" i="17" s="1"/>
  <c r="DF13" i="17"/>
  <c r="DE13" i="17"/>
  <c r="CW13" i="17"/>
  <c r="CY13" i="17" s="1"/>
  <c r="DA13" i="17" s="1"/>
  <c r="CT13" i="17"/>
  <c r="CS13" i="17"/>
  <c r="CK13" i="17"/>
  <c r="CM13" i="17" s="1"/>
  <c r="CO13" i="17" s="1"/>
  <c r="CG13" i="17"/>
  <c r="BY13" i="17"/>
  <c r="BW13" i="17"/>
  <c r="BP13" i="17"/>
  <c r="BN13" i="17"/>
  <c r="BK13" i="17"/>
  <c r="AY13" i="17"/>
  <c r="BA13" i="17" s="1"/>
  <c r="BC13" i="17" s="1"/>
  <c r="AU13" i="17"/>
  <c r="AK13" i="17"/>
  <c r="AB13" i="17"/>
  <c r="Y13" i="17"/>
  <c r="M13" i="17"/>
  <c r="O13" i="17" s="1"/>
  <c r="Q13" i="17" s="1"/>
  <c r="F13" i="17"/>
  <c r="H13" i="17" s="1"/>
  <c r="J13" i="17" s="1"/>
  <c r="FA12" i="17"/>
  <c r="ES12" i="17"/>
  <c r="EU12" i="17" s="1"/>
  <c r="EW12" i="17" s="1"/>
  <c r="FB12" i="17" s="1"/>
  <c r="EP12" i="17"/>
  <c r="EO12" i="17"/>
  <c r="EG12" i="17"/>
  <c r="EI12" i="17" s="1"/>
  <c r="EK12" i="17" s="1"/>
  <c r="ED12" i="17"/>
  <c r="EC12" i="17"/>
  <c r="DU12" i="17"/>
  <c r="DW12" i="17" s="1"/>
  <c r="DY12" i="17" s="1"/>
  <c r="DR12" i="17"/>
  <c r="DQ12" i="17"/>
  <c r="DI12" i="17"/>
  <c r="DK12" i="17" s="1"/>
  <c r="DM12" i="17" s="1"/>
  <c r="DF12" i="17"/>
  <c r="DE12" i="17"/>
  <c r="CW12" i="17"/>
  <c r="CY12" i="17" s="1"/>
  <c r="DA12" i="17" s="1"/>
  <c r="CT12" i="17"/>
  <c r="CS12" i="17"/>
  <c r="CK12" i="17"/>
  <c r="CM12" i="17" s="1"/>
  <c r="CO12" i="17" s="1"/>
  <c r="CG12" i="17"/>
  <c r="BY12" i="17"/>
  <c r="BW12" i="17"/>
  <c r="BP12" i="17"/>
  <c r="BN12" i="17"/>
  <c r="BK12" i="17"/>
  <c r="AY12" i="17"/>
  <c r="BA12" i="17" s="1"/>
  <c r="BC12" i="17" s="1"/>
  <c r="AU12" i="17"/>
  <c r="AK12" i="17"/>
  <c r="AB12" i="17"/>
  <c r="Y12" i="17"/>
  <c r="M12" i="17"/>
  <c r="O12" i="17" s="1"/>
  <c r="Q12" i="17" s="1"/>
  <c r="AC12" i="17" s="1"/>
  <c r="F12" i="17"/>
  <c r="H12" i="17" s="1"/>
  <c r="J12" i="17" s="1"/>
  <c r="FA11" i="17"/>
  <c r="ES11" i="17"/>
  <c r="EU11" i="17" s="1"/>
  <c r="EW11" i="17" s="1"/>
  <c r="FB11" i="17" s="1"/>
  <c r="EP11" i="17"/>
  <c r="EO11" i="17"/>
  <c r="EG11" i="17"/>
  <c r="EI11" i="17" s="1"/>
  <c r="EK11" i="17" s="1"/>
  <c r="ED11" i="17"/>
  <c r="EC11" i="17"/>
  <c r="DU11" i="17"/>
  <c r="DW11" i="17" s="1"/>
  <c r="DY11" i="17" s="1"/>
  <c r="DR11" i="17"/>
  <c r="DQ11" i="17"/>
  <c r="DI11" i="17"/>
  <c r="DK11" i="17" s="1"/>
  <c r="DM11" i="17" s="1"/>
  <c r="DF11" i="17"/>
  <c r="DE11" i="17"/>
  <c r="CW11" i="17"/>
  <c r="CY11" i="17" s="1"/>
  <c r="DA11" i="17" s="1"/>
  <c r="CT11" i="17"/>
  <c r="CS11" i="17"/>
  <c r="CK11" i="17"/>
  <c r="CM11" i="17" s="1"/>
  <c r="CO11" i="17" s="1"/>
  <c r="CG11" i="17"/>
  <c r="BY11" i="17"/>
  <c r="BW11" i="17"/>
  <c r="BP11" i="17"/>
  <c r="BN11" i="17"/>
  <c r="BK11" i="17"/>
  <c r="AY11" i="17"/>
  <c r="BA11" i="17" s="1"/>
  <c r="BC11" i="17" s="1"/>
  <c r="BX11" i="17" s="1"/>
  <c r="AU11" i="17"/>
  <c r="AK11" i="17"/>
  <c r="AB11" i="17"/>
  <c r="Y11" i="17"/>
  <c r="M11" i="17"/>
  <c r="O11" i="17" s="1"/>
  <c r="Q11" i="17" s="1"/>
  <c r="F11" i="17"/>
  <c r="H11" i="17" s="1"/>
  <c r="J11" i="17" s="1"/>
  <c r="FA10" i="17"/>
  <c r="ES10" i="17"/>
  <c r="EU10" i="17" s="1"/>
  <c r="EW10" i="17" s="1"/>
  <c r="FB10" i="17" s="1"/>
  <c r="EP10" i="17"/>
  <c r="EO10" i="17"/>
  <c r="EG10" i="17"/>
  <c r="EI10" i="17" s="1"/>
  <c r="EK10" i="17" s="1"/>
  <c r="ED10" i="17"/>
  <c r="EC10" i="17"/>
  <c r="DU10" i="17"/>
  <c r="DW10" i="17" s="1"/>
  <c r="DY10" i="17" s="1"/>
  <c r="DR10" i="17"/>
  <c r="DQ10" i="17"/>
  <c r="DI10" i="17"/>
  <c r="DK10" i="17" s="1"/>
  <c r="DM10" i="17" s="1"/>
  <c r="DF10" i="17"/>
  <c r="DE10" i="17"/>
  <c r="CW10" i="17"/>
  <c r="CY10" i="17" s="1"/>
  <c r="DA10" i="17" s="1"/>
  <c r="CT10" i="17"/>
  <c r="CS10" i="17"/>
  <c r="CK10" i="17"/>
  <c r="CM10" i="17" s="1"/>
  <c r="CO10" i="17" s="1"/>
  <c r="CG10" i="17"/>
  <c r="BY10" i="17"/>
  <c r="BW10" i="17"/>
  <c r="BP10" i="17"/>
  <c r="BN10" i="17"/>
  <c r="BK10" i="17"/>
  <c r="AY10" i="17"/>
  <c r="BA10" i="17" s="1"/>
  <c r="BC10" i="17" s="1"/>
  <c r="AU10" i="17"/>
  <c r="AK10" i="17"/>
  <c r="AB10" i="17"/>
  <c r="Y10" i="17"/>
  <c r="M10" i="17"/>
  <c r="O10" i="17" s="1"/>
  <c r="Q10" i="17" s="1"/>
  <c r="F10" i="17"/>
  <c r="H10" i="17" s="1"/>
  <c r="J10" i="17" s="1"/>
  <c r="FA9" i="17"/>
  <c r="ES9" i="17"/>
  <c r="EU9" i="17" s="1"/>
  <c r="EW9" i="17" s="1"/>
  <c r="FB9" i="17" s="1"/>
  <c r="EP9" i="17"/>
  <c r="EO9" i="17"/>
  <c r="EG9" i="17"/>
  <c r="EI9" i="17" s="1"/>
  <c r="EK9" i="17" s="1"/>
  <c r="ED9" i="17"/>
  <c r="EC9" i="17"/>
  <c r="DU9" i="17"/>
  <c r="DW9" i="17" s="1"/>
  <c r="DY9" i="17" s="1"/>
  <c r="DR9" i="17"/>
  <c r="DQ9" i="17"/>
  <c r="DI9" i="17"/>
  <c r="DK9" i="17" s="1"/>
  <c r="DM9" i="17" s="1"/>
  <c r="DF9" i="17"/>
  <c r="DE9" i="17"/>
  <c r="CW9" i="17"/>
  <c r="CY9" i="17" s="1"/>
  <c r="DA9" i="17" s="1"/>
  <c r="CT9" i="17"/>
  <c r="CS9" i="17"/>
  <c r="CK9" i="17"/>
  <c r="CM9" i="17" s="1"/>
  <c r="CO9" i="17" s="1"/>
  <c r="CG9" i="17"/>
  <c r="BY9" i="17"/>
  <c r="BW9" i="17"/>
  <c r="BP9" i="17"/>
  <c r="BN9" i="17"/>
  <c r="BK9" i="17"/>
  <c r="AY9" i="17"/>
  <c r="BA9" i="17" s="1"/>
  <c r="BC9" i="17" s="1"/>
  <c r="AU9" i="17"/>
  <c r="AK9" i="17"/>
  <c r="AB9" i="17"/>
  <c r="Y9" i="17"/>
  <c r="M9" i="17"/>
  <c r="O9" i="17" s="1"/>
  <c r="Q9" i="17" s="1"/>
  <c r="AL9" i="17" s="1"/>
  <c r="F9" i="17"/>
  <c r="H9" i="17" s="1"/>
  <c r="J9" i="17" s="1"/>
  <c r="FA8" i="17"/>
  <c r="ES8" i="17"/>
  <c r="EU8" i="17" s="1"/>
  <c r="EW8" i="17" s="1"/>
  <c r="FB8" i="17" s="1"/>
  <c r="EP8" i="17"/>
  <c r="EO8" i="17"/>
  <c r="EG8" i="17"/>
  <c r="EI8" i="17" s="1"/>
  <c r="EK8" i="17" s="1"/>
  <c r="ED8" i="17"/>
  <c r="EC8" i="17"/>
  <c r="DU8" i="17"/>
  <c r="DW8" i="17" s="1"/>
  <c r="DY8" i="17" s="1"/>
  <c r="DR8" i="17"/>
  <c r="DQ8" i="17"/>
  <c r="DI8" i="17"/>
  <c r="DK8" i="17" s="1"/>
  <c r="DM8" i="17" s="1"/>
  <c r="DF8" i="17"/>
  <c r="DE8" i="17"/>
  <c r="CW8" i="17"/>
  <c r="CY8" i="17" s="1"/>
  <c r="DA8" i="17" s="1"/>
  <c r="CT8" i="17"/>
  <c r="CS8" i="17"/>
  <c r="CK8" i="17"/>
  <c r="CM8" i="17" s="1"/>
  <c r="CO8" i="17" s="1"/>
  <c r="CG8" i="17"/>
  <c r="BY8" i="17"/>
  <c r="BW8" i="17"/>
  <c r="BP8" i="17"/>
  <c r="BN8" i="17"/>
  <c r="BK8" i="17"/>
  <c r="AY8" i="17"/>
  <c r="BA8" i="17" s="1"/>
  <c r="BC8" i="17" s="1"/>
  <c r="AU8" i="17"/>
  <c r="AK8" i="17"/>
  <c r="AB8" i="17"/>
  <c r="Y8" i="17"/>
  <c r="M8" i="17"/>
  <c r="O8" i="17" s="1"/>
  <c r="Q8" i="17" s="1"/>
  <c r="F8" i="17"/>
  <c r="H8" i="17" s="1"/>
  <c r="J8" i="17" s="1"/>
  <c r="FA7" i="17"/>
  <c r="ES7" i="17"/>
  <c r="EU7" i="17" s="1"/>
  <c r="EW7" i="17" s="1"/>
  <c r="FB7" i="17" s="1"/>
  <c r="EP7" i="17"/>
  <c r="EO7" i="17"/>
  <c r="EG7" i="17"/>
  <c r="EI7" i="17" s="1"/>
  <c r="EK7" i="17" s="1"/>
  <c r="ED7" i="17"/>
  <c r="EC7" i="17"/>
  <c r="DU7" i="17"/>
  <c r="DW7" i="17" s="1"/>
  <c r="DY7" i="17" s="1"/>
  <c r="DR7" i="17"/>
  <c r="DQ7" i="17"/>
  <c r="DI7" i="17"/>
  <c r="DK7" i="17" s="1"/>
  <c r="DM7" i="17" s="1"/>
  <c r="DF7" i="17"/>
  <c r="DE7" i="17"/>
  <c r="CW7" i="17"/>
  <c r="CY7" i="17" s="1"/>
  <c r="DA7" i="17" s="1"/>
  <c r="CT7" i="17"/>
  <c r="CS7" i="17"/>
  <c r="CK7" i="17"/>
  <c r="CM7" i="17" s="1"/>
  <c r="CO7" i="17" s="1"/>
  <c r="CG7" i="17"/>
  <c r="BY7" i="17"/>
  <c r="BW7" i="17"/>
  <c r="BP7" i="17"/>
  <c r="BN7" i="17"/>
  <c r="BK7" i="17"/>
  <c r="AY7" i="17"/>
  <c r="BA7" i="17" s="1"/>
  <c r="BC7" i="17" s="1"/>
  <c r="AU7" i="17"/>
  <c r="AK7" i="17"/>
  <c r="AB7" i="17"/>
  <c r="Y7" i="17"/>
  <c r="M7" i="17"/>
  <c r="O7" i="17" s="1"/>
  <c r="Q7" i="17" s="1"/>
  <c r="F7" i="17"/>
  <c r="H7" i="17" s="1"/>
  <c r="J7" i="17" s="1"/>
  <c r="FA6" i="17"/>
  <c r="ES6" i="17"/>
  <c r="EU6" i="17" s="1"/>
  <c r="EW6" i="17" s="1"/>
  <c r="FB6" i="17" s="1"/>
  <c r="EP6" i="17"/>
  <c r="EO6" i="17"/>
  <c r="EG6" i="17"/>
  <c r="EI6" i="17" s="1"/>
  <c r="EK6" i="17" s="1"/>
  <c r="ED6" i="17"/>
  <c r="EC6" i="17"/>
  <c r="DU6" i="17"/>
  <c r="DW6" i="17" s="1"/>
  <c r="DY6" i="17" s="1"/>
  <c r="DR6" i="17"/>
  <c r="DQ6" i="17"/>
  <c r="DI6" i="17"/>
  <c r="DK6" i="17" s="1"/>
  <c r="DM6" i="17" s="1"/>
  <c r="DF6" i="17"/>
  <c r="DE6" i="17"/>
  <c r="CW6" i="17"/>
  <c r="CY6" i="17" s="1"/>
  <c r="DA6" i="17" s="1"/>
  <c r="CT6" i="17"/>
  <c r="CS6" i="17"/>
  <c r="CK6" i="17"/>
  <c r="CM6" i="17" s="1"/>
  <c r="CO6" i="17" s="1"/>
  <c r="CG6" i="17"/>
  <c r="BY6" i="17"/>
  <c r="BW6" i="17"/>
  <c r="BP6" i="17"/>
  <c r="BN6" i="17"/>
  <c r="BK6" i="17"/>
  <c r="AY6" i="17"/>
  <c r="BA6" i="17" s="1"/>
  <c r="BC6" i="17" s="1"/>
  <c r="AU6" i="17"/>
  <c r="AK6" i="17"/>
  <c r="AB6" i="17"/>
  <c r="Y6" i="17"/>
  <c r="M6" i="17"/>
  <c r="O6" i="17" s="1"/>
  <c r="Q6" i="17" s="1"/>
  <c r="F6" i="17"/>
  <c r="H6" i="17" s="1"/>
  <c r="J6" i="17" s="1"/>
  <c r="FA5" i="17"/>
  <c r="ES5" i="17"/>
  <c r="EU5" i="17" s="1"/>
  <c r="EW5" i="17" s="1"/>
  <c r="FB5" i="17" s="1"/>
  <c r="EP5" i="17"/>
  <c r="EO5" i="17"/>
  <c r="EG5" i="17"/>
  <c r="EI5" i="17" s="1"/>
  <c r="EK5" i="17" s="1"/>
  <c r="ED5" i="17"/>
  <c r="EC5" i="17"/>
  <c r="DU5" i="17"/>
  <c r="DW5" i="17" s="1"/>
  <c r="DY5" i="17" s="1"/>
  <c r="DR5" i="17"/>
  <c r="DQ5" i="17"/>
  <c r="DI5" i="17"/>
  <c r="DK5" i="17" s="1"/>
  <c r="DM5" i="17" s="1"/>
  <c r="DF5" i="17"/>
  <c r="DE5" i="17"/>
  <c r="CW5" i="17"/>
  <c r="CY5" i="17" s="1"/>
  <c r="DA5" i="17" s="1"/>
  <c r="CT5" i="17"/>
  <c r="CS5" i="17"/>
  <c r="CK5" i="17"/>
  <c r="CM5" i="17" s="1"/>
  <c r="CO5" i="17" s="1"/>
  <c r="CG5" i="17"/>
  <c r="BY5" i="17"/>
  <c r="BW5" i="17"/>
  <c r="BP5" i="17"/>
  <c r="BN5" i="17"/>
  <c r="BK5" i="17"/>
  <c r="AY5" i="17"/>
  <c r="BA5" i="17" s="1"/>
  <c r="BC5" i="17" s="1"/>
  <c r="AU5" i="17"/>
  <c r="AK5" i="17"/>
  <c r="AB5" i="17"/>
  <c r="Y5" i="17"/>
  <c r="M5" i="17"/>
  <c r="O5" i="17" s="1"/>
  <c r="Q5" i="17" s="1"/>
  <c r="F5" i="17"/>
  <c r="H5" i="17" s="1"/>
  <c r="J5" i="17" s="1"/>
  <c r="EU4" i="17"/>
  <c r="EW4" i="17" s="1"/>
  <c r="EI4" i="17"/>
  <c r="EK4" i="17" s="1"/>
  <c r="ED4" i="17"/>
  <c r="DW4" i="17"/>
  <c r="DY4" i="17" s="1"/>
  <c r="DR4" i="17"/>
  <c r="DK4" i="17"/>
  <c r="DM4" i="17" s="1"/>
  <c r="DF4" i="17"/>
  <c r="CY4" i="17"/>
  <c r="DA4" i="17" s="1"/>
  <c r="CT4" i="17"/>
  <c r="CM4" i="17"/>
  <c r="CO4" i="17" s="1"/>
  <c r="CG4" i="17"/>
  <c r="CF4" i="17"/>
  <c r="BY4" i="17"/>
  <c r="BW4" i="17"/>
  <c r="BP4" i="17"/>
  <c r="BN4" i="17"/>
  <c r="BK4" i="17"/>
  <c r="BA4" i="17"/>
  <c r="BC4" i="17" s="1"/>
  <c r="AU4" i="17"/>
  <c r="AT4" i="17"/>
  <c r="AK4" i="17"/>
  <c r="AB4" i="17"/>
  <c r="Y4" i="17"/>
  <c r="O4" i="17"/>
  <c r="Q4" i="17" s="1"/>
  <c r="H4" i="17"/>
  <c r="J4" i="17" s="1"/>
  <c r="BQ34" i="17" l="1"/>
  <c r="Q35" i="4"/>
  <c r="J35" i="4"/>
  <c r="C6" i="4"/>
  <c r="BT23" i="17"/>
  <c r="C5" i="4"/>
  <c r="C8" i="4" s="1"/>
  <c r="AG26" i="17"/>
  <c r="AD26" i="17"/>
  <c r="BX16" i="17"/>
  <c r="AS4" i="17"/>
  <c r="AS26" i="17"/>
  <c r="T101" i="19"/>
  <c r="N55" i="23" s="1"/>
  <c r="AD9" i="17"/>
  <c r="AG44" i="3"/>
  <c r="BR33" i="17"/>
  <c r="AP14" i="17"/>
  <c r="AH21" i="17"/>
  <c r="CA32" i="17"/>
  <c r="AN19" i="17"/>
  <c r="CD19" i="17"/>
  <c r="BQ20" i="17"/>
  <c r="AG45" i="3"/>
  <c r="AG48" i="3"/>
  <c r="CE24" i="17"/>
  <c r="AG58" i="3"/>
  <c r="M97" i="19"/>
  <c r="L99" i="19"/>
  <c r="E96" i="19"/>
  <c r="L97" i="19"/>
  <c r="BO10" i="17"/>
  <c r="CC10" i="17"/>
  <c r="BU8" i="17"/>
  <c r="BQ8" i="17"/>
  <c r="BO8" i="17"/>
  <c r="AI8" i="17"/>
  <c r="AQ8" i="17"/>
  <c r="AE8" i="17"/>
  <c r="BU20" i="17"/>
  <c r="AO22" i="17"/>
  <c r="AO32" i="17"/>
  <c r="CE10" i="17"/>
  <c r="BT17" i="17"/>
  <c r="BU21" i="17"/>
  <c r="BQ10" i="17"/>
  <c r="AF13" i="17"/>
  <c r="CE18" i="17"/>
  <c r="BQ24" i="17"/>
  <c r="AD27" i="17"/>
  <c r="AG54" i="3"/>
  <c r="AG57" i="3"/>
  <c r="AG63" i="3"/>
  <c r="AG49" i="3"/>
  <c r="AG62" i="3"/>
  <c r="AG69" i="3"/>
  <c r="AG70" i="3"/>
  <c r="BS15" i="17"/>
  <c r="CA15" i="17"/>
  <c r="CE15" i="17"/>
  <c r="AH17" i="17"/>
  <c r="AD17" i="17"/>
  <c r="AD16" i="17"/>
  <c r="AN16" i="17"/>
  <c r="BX21" i="17"/>
  <c r="DF35" i="17"/>
  <c r="BU10" i="17"/>
  <c r="AP19" i="17"/>
  <c r="AS19" i="17"/>
  <c r="BQ26" i="17"/>
  <c r="AS28" i="17"/>
  <c r="AC28" i="17"/>
  <c r="CC30" i="17"/>
  <c r="BU30" i="17"/>
  <c r="AM34" i="17"/>
  <c r="AE14" i="17"/>
  <c r="AF14" i="17"/>
  <c r="BR15" i="17"/>
  <c r="AR26" i="17"/>
  <c r="AE26" i="17"/>
  <c r="AO26" i="17"/>
  <c r="AF33" i="17"/>
  <c r="AE34" i="17"/>
  <c r="AL16" i="17"/>
  <c r="BR24" i="17"/>
  <c r="BZ6" i="17"/>
  <c r="BS6" i="17"/>
  <c r="BS12" i="17"/>
  <c r="BO12" i="17"/>
  <c r="BO6" i="17"/>
  <c r="AM10" i="17"/>
  <c r="AC10" i="17"/>
  <c r="CE12" i="17"/>
  <c r="BR13" i="17"/>
  <c r="CA13" i="17"/>
  <c r="CD13" i="17"/>
  <c r="BQ23" i="17"/>
  <c r="CC24" i="17"/>
  <c r="BO28" i="17"/>
  <c r="CE28" i="17"/>
  <c r="CE4" i="17"/>
  <c r="CT35" i="17"/>
  <c r="ED35" i="17"/>
  <c r="AR13" i="17"/>
  <c r="BU22" i="17"/>
  <c r="AM26" i="17"/>
  <c r="CE34" i="17"/>
  <c r="CD12" i="17"/>
  <c r="AR29" i="17"/>
  <c r="AE10" i="17"/>
  <c r="CC8" i="17"/>
  <c r="AS8" i="17"/>
  <c r="CE8" i="17"/>
  <c r="AF19" i="17"/>
  <c r="CD29" i="17"/>
  <c r="AG59" i="3"/>
  <c r="AG60" i="3"/>
  <c r="AG61" i="3"/>
  <c r="AG68" i="3"/>
  <c r="AG71" i="3"/>
  <c r="AG50" i="3"/>
  <c r="AG51" i="3"/>
  <c r="AF5" i="3"/>
  <c r="AG5" i="3"/>
  <c r="AG36" i="3" s="1"/>
  <c r="AG52" i="3"/>
  <c r="AG53" i="3"/>
  <c r="AG56" i="3"/>
  <c r="AG66" i="3"/>
  <c r="AG67" i="3"/>
  <c r="C7" i="4"/>
  <c r="E94" i="19"/>
  <c r="L96" i="19"/>
  <c r="T96" i="19" s="1"/>
  <c r="AR6" i="17"/>
  <c r="BC35" i="17"/>
  <c r="BO4" i="17"/>
  <c r="CD4" i="17"/>
  <c r="CC4" i="17"/>
  <c r="BU4" i="17"/>
  <c r="BX4" i="17"/>
  <c r="BT4" i="17"/>
  <c r="BS4" i="17"/>
  <c r="BZ4" i="17"/>
  <c r="CO35" i="17"/>
  <c r="CA5" i="17"/>
  <c r="AL5" i="17"/>
  <c r="AD5" i="17"/>
  <c r="AS5" i="17"/>
  <c r="AC5" i="17"/>
  <c r="AR5" i="17"/>
  <c r="AQ5" i="17"/>
  <c r="AI5" i="17"/>
  <c r="AP5" i="17"/>
  <c r="AH5" i="17"/>
  <c r="AO5" i="17"/>
  <c r="AG5" i="17"/>
  <c r="AM5" i="17"/>
  <c r="AN5" i="17"/>
  <c r="AE5" i="17"/>
  <c r="Q35" i="17"/>
  <c r="C4" i="17" s="1"/>
  <c r="G6" i="19" s="1"/>
  <c r="AC4" i="17"/>
  <c r="AR4" i="17"/>
  <c r="AL4" i="17"/>
  <c r="AD4" i="17"/>
  <c r="AQ4" i="17"/>
  <c r="AI4" i="17"/>
  <c r="AH4" i="17"/>
  <c r="AG4" i="17"/>
  <c r="AF4" i="17"/>
  <c r="AN4" i="17"/>
  <c r="AM4" i="17"/>
  <c r="DA35" i="17"/>
  <c r="AF5" i="17"/>
  <c r="BT5" i="17"/>
  <c r="BX5" i="17"/>
  <c r="BO5" i="17"/>
  <c r="BQ5" i="17"/>
  <c r="CD5" i="17"/>
  <c r="BU5" i="17"/>
  <c r="CC5" i="17"/>
  <c r="BS5" i="17"/>
  <c r="BZ5" i="17"/>
  <c r="AN6" i="17"/>
  <c r="AG6" i="17"/>
  <c r="AM6" i="17"/>
  <c r="AD6" i="17"/>
  <c r="AH6" i="17"/>
  <c r="AL6" i="17"/>
  <c r="AC6" i="17"/>
  <c r="AQ6" i="17"/>
  <c r="AI6" i="17"/>
  <c r="EW35" i="17"/>
  <c r="FB4" i="17"/>
  <c r="FB35" i="17" s="1"/>
  <c r="AM7" i="17"/>
  <c r="AS7" i="17"/>
  <c r="AQ7" i="17"/>
  <c r="AI7" i="17"/>
  <c r="AR7" i="17"/>
  <c r="AG7" i="17"/>
  <c r="AH7" i="17"/>
  <c r="AP7" i="17"/>
  <c r="AF7" i="17"/>
  <c r="AO7" i="17"/>
  <c r="AD7" i="17"/>
  <c r="AN7" i="17"/>
  <c r="AC7" i="17"/>
  <c r="AL7" i="17"/>
  <c r="AS11" i="17"/>
  <c r="AC11" i="17"/>
  <c r="AQ11" i="17"/>
  <c r="AI11" i="17"/>
  <c r="AO11" i="17"/>
  <c r="AG11" i="17"/>
  <c r="AN11" i="17"/>
  <c r="AF11" i="17"/>
  <c r="AM11" i="17"/>
  <c r="AE11" i="17"/>
  <c r="AH11" i="17"/>
  <c r="AL11" i="17"/>
  <c r="AD11" i="17"/>
  <c r="AR11" i="17"/>
  <c r="AP11" i="17"/>
  <c r="CE7" i="17"/>
  <c r="BO7" i="17"/>
  <c r="CC7" i="17"/>
  <c r="BU7" i="17"/>
  <c r="CA7" i="17"/>
  <c r="BR7" i="17"/>
  <c r="BZ7" i="17"/>
  <c r="CB7" i="17"/>
  <c r="BS7" i="17"/>
  <c r="BX7" i="17"/>
  <c r="CD7" i="17"/>
  <c r="BT7" i="17"/>
  <c r="EK35" i="17"/>
  <c r="BR6" i="17"/>
  <c r="CD6" i="17"/>
  <c r="BQ9" i="17"/>
  <c r="BO9" i="17"/>
  <c r="CC9" i="17"/>
  <c r="BU9" i="17"/>
  <c r="CB9" i="17"/>
  <c r="BT9" i="17"/>
  <c r="CA9" i="17"/>
  <c r="BS9" i="17"/>
  <c r="AE4" i="17"/>
  <c r="BQ4" i="17"/>
  <c r="EP4" i="17"/>
  <c r="EP35" i="17" s="1"/>
  <c r="BR5" i="17"/>
  <c r="CS35" i="17"/>
  <c r="FA35" i="17"/>
  <c r="BX6" i="17"/>
  <c r="AC8" i="17"/>
  <c r="AF9" i="17"/>
  <c r="CE9" i="17"/>
  <c r="BZ9" i="17"/>
  <c r="BT11" i="17"/>
  <c r="AR12" i="17"/>
  <c r="AM14" i="17"/>
  <c r="AQ14" i="17"/>
  <c r="AI14" i="17"/>
  <c r="AS14" i="17"/>
  <c r="AH14" i="17"/>
  <c r="AR14" i="17"/>
  <c r="AG14" i="17"/>
  <c r="AO14" i="17"/>
  <c r="AD14" i="17"/>
  <c r="AN14" i="17"/>
  <c r="AC14" i="17"/>
  <c r="AL14" i="17"/>
  <c r="CA31" i="17"/>
  <c r="BS31" i="17"/>
  <c r="BZ31" i="17"/>
  <c r="BR31" i="17"/>
  <c r="BQ31" i="17"/>
  <c r="BX31" i="17"/>
  <c r="CE31" i="17"/>
  <c r="BO31" i="17"/>
  <c r="CD31" i="17"/>
  <c r="CC31" i="17"/>
  <c r="BU31" i="17"/>
  <c r="CB31" i="17"/>
  <c r="BT31" i="17"/>
  <c r="BQ14" i="17"/>
  <c r="CC14" i="17"/>
  <c r="BU14" i="17"/>
  <c r="CA14" i="17"/>
  <c r="BR14" i="17"/>
  <c r="BZ14" i="17"/>
  <c r="BO14" i="17"/>
  <c r="BX14" i="17"/>
  <c r="CE14" i="17"/>
  <c r="CD14" i="17"/>
  <c r="BT14" i="17"/>
  <c r="J35" i="17"/>
  <c r="BR4" i="17"/>
  <c r="DM35" i="17"/>
  <c r="AF6" i="17"/>
  <c r="AS6" i="17"/>
  <c r="AE7" i="17"/>
  <c r="CD9" i="17"/>
  <c r="AI10" i="17"/>
  <c r="BX10" i="17"/>
  <c r="BT10" i="17"/>
  <c r="BS10" i="17"/>
  <c r="BZ10" i="17"/>
  <c r="CC12" i="17"/>
  <c r="BU12" i="17"/>
  <c r="BT12" i="17"/>
  <c r="BZ12" i="17"/>
  <c r="BX12" i="17"/>
  <c r="CA12" i="17"/>
  <c r="AI16" i="17"/>
  <c r="BU16" i="17"/>
  <c r="AN22" i="17"/>
  <c r="AF22" i="17"/>
  <c r="AM22" i="17"/>
  <c r="AL22" i="17"/>
  <c r="AD22" i="17"/>
  <c r="AS22" i="17"/>
  <c r="AQ22" i="17"/>
  <c r="AI22" i="17"/>
  <c r="AH22" i="17"/>
  <c r="AG22" i="17"/>
  <c r="AC22" i="17"/>
  <c r="AP22" i="17"/>
  <c r="AO4" i="17"/>
  <c r="CA4" i="17"/>
  <c r="DR35" i="17"/>
  <c r="DQ35" i="17"/>
  <c r="CA6" i="17"/>
  <c r="AG8" i="17"/>
  <c r="BS8" i="17"/>
  <c r="CD10" i="17"/>
  <c r="CB10" i="17"/>
  <c r="CA10" i="17"/>
  <c r="BR10" i="17"/>
  <c r="AN13" i="17"/>
  <c r="AS16" i="17"/>
  <c r="AP16" i="17"/>
  <c r="AO16" i="17"/>
  <c r="AR16" i="17"/>
  <c r="AF16" i="17"/>
  <c r="AE16" i="17"/>
  <c r="CE16" i="17"/>
  <c r="CB16" i="17"/>
  <c r="CA16" i="17"/>
  <c r="CD16" i="17"/>
  <c r="BR16" i="17"/>
  <c r="BQ16" i="17"/>
  <c r="AQ12" i="17"/>
  <c r="AI12" i="17"/>
  <c r="AH12" i="17"/>
  <c r="AN12" i="17"/>
  <c r="AM12" i="17"/>
  <c r="AL12" i="17"/>
  <c r="AD12" i="17"/>
  <c r="AP4" i="17"/>
  <c r="CB4" i="17"/>
  <c r="CB5" i="17"/>
  <c r="CE5" i="17"/>
  <c r="BQ6" i="17"/>
  <c r="CB6" i="17"/>
  <c r="BQ7" i="17"/>
  <c r="BR9" i="17"/>
  <c r="AG12" i="17"/>
  <c r="BS14" i="17"/>
  <c r="DY35" i="17"/>
  <c r="EO35" i="17"/>
  <c r="CC6" i="17"/>
  <c r="BZ8" i="17"/>
  <c r="BX8" i="17"/>
  <c r="BT8" i="17"/>
  <c r="AM9" i="17"/>
  <c r="AE9" i="17"/>
  <c r="AC9" i="17"/>
  <c r="AQ9" i="17"/>
  <c r="AI9" i="17"/>
  <c r="AP9" i="17"/>
  <c r="AH9" i="17"/>
  <c r="AO9" i="17"/>
  <c r="AG9" i="17"/>
  <c r="AN9" i="17"/>
  <c r="AL10" i="17"/>
  <c r="AD10" i="17"/>
  <c r="AH10" i="17"/>
  <c r="AG10" i="17"/>
  <c r="AN10" i="17"/>
  <c r="AQ10" i="17"/>
  <c r="CE11" i="17"/>
  <c r="BO11" i="17"/>
  <c r="CD11" i="17"/>
  <c r="CC11" i="17"/>
  <c r="BU11" i="17"/>
  <c r="CA11" i="17"/>
  <c r="BS11" i="17"/>
  <c r="BZ11" i="17"/>
  <c r="BR11" i="17"/>
  <c r="BQ11" i="17"/>
  <c r="AQ13" i="17"/>
  <c r="AI13" i="17"/>
  <c r="AP13" i="17"/>
  <c r="AH13" i="17"/>
  <c r="AG13" i="17"/>
  <c r="AM13" i="17"/>
  <c r="AL13" i="17"/>
  <c r="AD13" i="17"/>
  <c r="AS13" i="17"/>
  <c r="AC13" i="17"/>
  <c r="DE35" i="17"/>
  <c r="AE6" i="17"/>
  <c r="AO6" i="17"/>
  <c r="BT6" i="17"/>
  <c r="CE6" i="17"/>
  <c r="AN8" i="17"/>
  <c r="AL8" i="17"/>
  <c r="AD8" i="17"/>
  <c r="AH8" i="17"/>
  <c r="AM8" i="17"/>
  <c r="BR8" i="17"/>
  <c r="CD8" i="17"/>
  <c r="CB8" i="17"/>
  <c r="AS9" i="17"/>
  <c r="AR9" i="17"/>
  <c r="AR10" i="17"/>
  <c r="AP10" i="17"/>
  <c r="AO10" i="17"/>
  <c r="AF10" i="17"/>
  <c r="AS10" i="17"/>
  <c r="CB11" i="17"/>
  <c r="AO12" i="17"/>
  <c r="AO13" i="17"/>
  <c r="CC13" i="17"/>
  <c r="BU13" i="17"/>
  <c r="CB13" i="17"/>
  <c r="BT13" i="17"/>
  <c r="BS13" i="17"/>
  <c r="BX13" i="17"/>
  <c r="BO13" i="17"/>
  <c r="BZ13" i="17"/>
  <c r="AH20" i="17"/>
  <c r="AG20" i="17"/>
  <c r="AN20" i="17"/>
  <c r="AL20" i="17"/>
  <c r="AD20" i="17"/>
  <c r="AC20" i="17"/>
  <c r="AM20" i="17"/>
  <c r="AI20" i="17"/>
  <c r="AP6" i="17"/>
  <c r="BU6" i="17"/>
  <c r="AF8" i="17"/>
  <c r="AR8" i="17"/>
  <c r="AP8" i="17"/>
  <c r="AO8" i="17"/>
  <c r="CA8" i="17"/>
  <c r="BX9" i="17"/>
  <c r="AS12" i="17"/>
  <c r="CB14" i="17"/>
  <c r="AL15" i="17"/>
  <c r="AD15" i="17"/>
  <c r="AQ15" i="17"/>
  <c r="AI15" i="17"/>
  <c r="AH15" i="17"/>
  <c r="AG15" i="17"/>
  <c r="AS15" i="17"/>
  <c r="AF15" i="17"/>
  <c r="AR15" i="17"/>
  <c r="AE15" i="17"/>
  <c r="AO15" i="17"/>
  <c r="AC15" i="17"/>
  <c r="AN15" i="17"/>
  <c r="AM15" i="17"/>
  <c r="AQ23" i="17"/>
  <c r="AI23" i="17"/>
  <c r="AS23" i="17"/>
  <c r="AR23" i="17"/>
  <c r="AH23" i="17"/>
  <c r="AP23" i="17"/>
  <c r="AG23" i="17"/>
  <c r="AN23" i="17"/>
  <c r="AE23" i="17"/>
  <c r="AM23" i="17"/>
  <c r="AD23" i="17"/>
  <c r="AO23" i="17"/>
  <c r="AL23" i="17"/>
  <c r="AF23" i="17"/>
  <c r="AC23" i="17"/>
  <c r="AH24" i="17"/>
  <c r="AG24" i="17"/>
  <c r="AQ24" i="17"/>
  <c r="AN24" i="17"/>
  <c r="AD24" i="17"/>
  <c r="AM24" i="17"/>
  <c r="AC24" i="17"/>
  <c r="AL24" i="17"/>
  <c r="AI24" i="17"/>
  <c r="CE13" i="17"/>
  <c r="AM16" i="17"/>
  <c r="AE17" i="17"/>
  <c r="BQ17" i="17"/>
  <c r="AC18" i="17"/>
  <c r="AP20" i="17"/>
  <c r="AO20" i="17"/>
  <c r="AF20" i="17"/>
  <c r="AS20" i="17"/>
  <c r="AR20" i="17"/>
  <c r="AI21" i="17"/>
  <c r="BS21" i="17"/>
  <c r="BZ21" i="17"/>
  <c r="BO21" i="17"/>
  <c r="BT22" i="17"/>
  <c r="AR24" i="17"/>
  <c r="AP24" i="17"/>
  <c r="AS24" i="17"/>
  <c r="AF24" i="17"/>
  <c r="AO24" i="17"/>
  <c r="AE24" i="17"/>
  <c r="CE25" i="17"/>
  <c r="BO25" i="17"/>
  <c r="CC25" i="17"/>
  <c r="BU25" i="17"/>
  <c r="BS25" i="17"/>
  <c r="CD25" i="17"/>
  <c r="BR25" i="17"/>
  <c r="CB25" i="17"/>
  <c r="BQ25" i="17"/>
  <c r="BZ25" i="17"/>
  <c r="BX25" i="17"/>
  <c r="BT25" i="17"/>
  <c r="AE12" i="17"/>
  <c r="BQ12" i="17"/>
  <c r="AP15" i="17"/>
  <c r="BX15" i="17"/>
  <c r="CC15" i="17"/>
  <c r="BU15" i="17"/>
  <c r="BT15" i="17"/>
  <c r="AD18" i="17"/>
  <c r="CD18" i="17"/>
  <c r="CC18" i="17"/>
  <c r="BU18" i="17"/>
  <c r="CB18" i="17"/>
  <c r="BT18" i="17"/>
  <c r="BZ18" i="17"/>
  <c r="BR18" i="17"/>
  <c r="BQ18" i="17"/>
  <c r="CC19" i="17"/>
  <c r="BU19" i="17"/>
  <c r="BT19" i="17"/>
  <c r="BS19" i="17"/>
  <c r="BX19" i="17"/>
  <c r="CA21" i="17"/>
  <c r="BR21" i="17"/>
  <c r="BQ21" i="17"/>
  <c r="CE21" i="17"/>
  <c r="CD21" i="17"/>
  <c r="CB21" i="17"/>
  <c r="AF12" i="17"/>
  <c r="BR12" i="17"/>
  <c r="AE13" i="17"/>
  <c r="BQ13" i="17"/>
  <c r="CB15" i="17"/>
  <c r="AQ16" i="17"/>
  <c r="CC16" i="17"/>
  <c r="AG18" i="17"/>
  <c r="CA18" i="17"/>
  <c r="CB19" i="17"/>
  <c r="BZ19" i="17"/>
  <c r="AE20" i="17"/>
  <c r="CC21" i="17"/>
  <c r="AO31" i="17"/>
  <c r="AG31" i="17"/>
  <c r="AN31" i="17"/>
  <c r="AF31" i="17"/>
  <c r="AM31" i="17"/>
  <c r="AE31" i="17"/>
  <c r="AL31" i="17"/>
  <c r="AD31" i="17"/>
  <c r="AS31" i="17"/>
  <c r="AC31" i="17"/>
  <c r="AR31" i="17"/>
  <c r="AQ31" i="17"/>
  <c r="AI31" i="17"/>
  <c r="AP31" i="17"/>
  <c r="AH31" i="17"/>
  <c r="AQ17" i="17"/>
  <c r="AI17" i="17"/>
  <c r="AG17" i="17"/>
  <c r="AN17" i="17"/>
  <c r="AL17" i="17"/>
  <c r="CC17" i="17"/>
  <c r="BU17" i="17"/>
  <c r="BS17" i="17"/>
  <c r="BZ17" i="17"/>
  <c r="BX17" i="17"/>
  <c r="BT20" i="17"/>
  <c r="BS20" i="17"/>
  <c r="BZ20" i="17"/>
  <c r="BX20" i="17"/>
  <c r="BO20" i="17"/>
  <c r="AG21" i="17"/>
  <c r="AN21" i="17"/>
  <c r="AM21" i="17"/>
  <c r="AC21" i="17"/>
  <c r="AP21" i="17"/>
  <c r="CC23" i="17"/>
  <c r="BU23" i="17"/>
  <c r="BX23" i="17"/>
  <c r="BO23" i="17"/>
  <c r="CE23" i="17"/>
  <c r="CB23" i="17"/>
  <c r="BS23" i="17"/>
  <c r="CA23" i="17"/>
  <c r="BR23" i="17"/>
  <c r="BZ23" i="17"/>
  <c r="AS25" i="17"/>
  <c r="AC25" i="17"/>
  <c r="AQ25" i="17"/>
  <c r="AI25" i="17"/>
  <c r="AG25" i="17"/>
  <c r="AH25" i="17"/>
  <c r="AR25" i="17"/>
  <c r="AF25" i="17"/>
  <c r="AP25" i="17"/>
  <c r="AE25" i="17"/>
  <c r="AN25" i="17"/>
  <c r="AD25" i="17"/>
  <c r="AM25" i="17"/>
  <c r="AL25" i="17"/>
  <c r="EC35" i="17"/>
  <c r="AP12" i="17"/>
  <c r="CB12" i="17"/>
  <c r="BO15" i="17"/>
  <c r="BZ15" i="17"/>
  <c r="AR17" i="17"/>
  <c r="AM17" i="17"/>
  <c r="CD17" i="17"/>
  <c r="BO18" i="17"/>
  <c r="BO19" i="17"/>
  <c r="CE19" i="17"/>
  <c r="CB20" i="17"/>
  <c r="CA20" i="17"/>
  <c r="BR20" i="17"/>
  <c r="CE20" i="17"/>
  <c r="CC20" i="17"/>
  <c r="AO21" i="17"/>
  <c r="AF21" i="17"/>
  <c r="AE21" i="17"/>
  <c r="AS21" i="17"/>
  <c r="AR21" i="17"/>
  <c r="AQ21" i="17"/>
  <c r="BT21" i="17"/>
  <c r="BS22" i="17"/>
  <c r="BZ22" i="17"/>
  <c r="BX22" i="17"/>
  <c r="BO22" i="17"/>
  <c r="CC22" i="17"/>
  <c r="CD23" i="17"/>
  <c r="AP17" i="17"/>
  <c r="CB17" i="17"/>
  <c r="AR18" i="17"/>
  <c r="AQ18" i="17"/>
  <c r="AI18" i="17"/>
  <c r="AP18" i="17"/>
  <c r="AH18" i="17"/>
  <c r="AN18" i="17"/>
  <c r="AF18" i="17"/>
  <c r="AM18" i="17"/>
  <c r="AE18" i="17"/>
  <c r="AO18" i="17"/>
  <c r="CD20" i="17"/>
  <c r="CD22" i="17"/>
  <c r="CB22" i="17"/>
  <c r="CA22" i="17"/>
  <c r="BR22" i="17"/>
  <c r="BQ22" i="17"/>
  <c r="CE22" i="17"/>
  <c r="BQ15" i="17"/>
  <c r="CD15" i="17"/>
  <c r="AC16" i="17"/>
  <c r="AH16" i="17"/>
  <c r="AG16" i="17"/>
  <c r="BO16" i="17"/>
  <c r="BT16" i="17"/>
  <c r="BS16" i="17"/>
  <c r="AC17" i="17"/>
  <c r="AS17" i="17"/>
  <c r="BO17" i="17"/>
  <c r="CE17" i="17"/>
  <c r="AS18" i="17"/>
  <c r="BS18" i="17"/>
  <c r="AQ19" i="17"/>
  <c r="AI19" i="17"/>
  <c r="AH19" i="17"/>
  <c r="AG19" i="17"/>
  <c r="AM19" i="17"/>
  <c r="AL19" i="17"/>
  <c r="AD19" i="17"/>
  <c r="AR19" i="17"/>
  <c r="BR19" i="17"/>
  <c r="AD21" i="17"/>
  <c r="AF17" i="17"/>
  <c r="BR17" i="17"/>
  <c r="AR22" i="17"/>
  <c r="AO25" i="17"/>
  <c r="AO17" i="17"/>
  <c r="CA17" i="17"/>
  <c r="AE19" i="17"/>
  <c r="BQ19" i="17"/>
  <c r="BX24" i="17"/>
  <c r="BT24" i="17"/>
  <c r="BU24" i="17"/>
  <c r="CA25" i="17"/>
  <c r="CD24" i="17"/>
  <c r="CB24" i="17"/>
  <c r="CC29" i="17"/>
  <c r="BU29" i="17"/>
  <c r="CB29" i="17"/>
  <c r="BT29" i="17"/>
  <c r="BS29" i="17"/>
  <c r="BZ29" i="17"/>
  <c r="BR29" i="17"/>
  <c r="BX29" i="17"/>
  <c r="BO29" i="17"/>
  <c r="AH30" i="17"/>
  <c r="AG30" i="17"/>
  <c r="AN30" i="17"/>
  <c r="AM30" i="17"/>
  <c r="AL30" i="17"/>
  <c r="AD30" i="17"/>
  <c r="AC30" i="17"/>
  <c r="BT30" i="17"/>
  <c r="BS30" i="17"/>
  <c r="BZ30" i="17"/>
  <c r="BX30" i="17"/>
  <c r="BO30" i="17"/>
  <c r="BQ33" i="17"/>
  <c r="BX33" i="17"/>
  <c r="CE33" i="17"/>
  <c r="BO33" i="17"/>
  <c r="CD33" i="17"/>
  <c r="CC33" i="17"/>
  <c r="BU33" i="17"/>
  <c r="CB33" i="17"/>
  <c r="BT33" i="17"/>
  <c r="BS33" i="17"/>
  <c r="AO19" i="17"/>
  <c r="CA19" i="17"/>
  <c r="BX26" i="17"/>
  <c r="BO26" i="17"/>
  <c r="CC26" i="17"/>
  <c r="BU26" i="17"/>
  <c r="BT26" i="17"/>
  <c r="CA26" i="17"/>
  <c r="BS26" i="17"/>
  <c r="BZ26" i="17"/>
  <c r="CE27" i="17"/>
  <c r="BO27" i="17"/>
  <c r="CD27" i="17"/>
  <c r="CC27" i="17"/>
  <c r="BU27" i="17"/>
  <c r="CB27" i="17"/>
  <c r="BT27" i="17"/>
  <c r="CA27" i="17"/>
  <c r="BS27" i="17"/>
  <c r="BZ27" i="17"/>
  <c r="BR27" i="17"/>
  <c r="BQ27" i="17"/>
  <c r="AR28" i="17"/>
  <c r="AQ28" i="17"/>
  <c r="AI28" i="17"/>
  <c r="AH28" i="17"/>
  <c r="AO28" i="17"/>
  <c r="AG28" i="17"/>
  <c r="AN28" i="17"/>
  <c r="AM28" i="17"/>
  <c r="AE28" i="17"/>
  <c r="AL28" i="17"/>
  <c r="AD28" i="17"/>
  <c r="CC28" i="17"/>
  <c r="BU28" i="17"/>
  <c r="BT28" i="17"/>
  <c r="CA28" i="17"/>
  <c r="BS28" i="17"/>
  <c r="BZ28" i="17"/>
  <c r="BQ28" i="17"/>
  <c r="BX28" i="17"/>
  <c r="AQ29" i="17"/>
  <c r="AI29" i="17"/>
  <c r="AP29" i="17"/>
  <c r="AH29" i="17"/>
  <c r="AG29" i="17"/>
  <c r="AN29" i="17"/>
  <c r="AF29" i="17"/>
  <c r="AM29" i="17"/>
  <c r="AL29" i="17"/>
  <c r="AD29" i="17"/>
  <c r="AC29" i="17"/>
  <c r="CA29" i="17"/>
  <c r="AP30" i="17"/>
  <c r="AO30" i="17"/>
  <c r="AF30" i="17"/>
  <c r="AE30" i="17"/>
  <c r="AS30" i="17"/>
  <c r="AR30" i="17"/>
  <c r="CB30" i="17"/>
  <c r="CA30" i="17"/>
  <c r="BR30" i="17"/>
  <c r="BQ30" i="17"/>
  <c r="CE30" i="17"/>
  <c r="CD30" i="17"/>
  <c r="AN32" i="17"/>
  <c r="AF32" i="17"/>
  <c r="AM32" i="17"/>
  <c r="AE32" i="17"/>
  <c r="AL32" i="17"/>
  <c r="AD32" i="17"/>
  <c r="AS32" i="17"/>
  <c r="AC32" i="17"/>
  <c r="AQ32" i="17"/>
  <c r="AI32" i="17"/>
  <c r="AH32" i="17"/>
  <c r="BZ32" i="17"/>
  <c r="BR32" i="17"/>
  <c r="BQ32" i="17"/>
  <c r="BX32" i="17"/>
  <c r="CE32" i="17"/>
  <c r="BO32" i="17"/>
  <c r="CC32" i="17"/>
  <c r="BU32" i="17"/>
  <c r="BT32" i="17"/>
  <c r="AM33" i="17"/>
  <c r="AE33" i="17"/>
  <c r="AL33" i="17"/>
  <c r="AD33" i="17"/>
  <c r="AS33" i="17"/>
  <c r="AC33" i="17"/>
  <c r="AR33" i="17"/>
  <c r="AQ33" i="17"/>
  <c r="AI33" i="17"/>
  <c r="AP33" i="17"/>
  <c r="AH33" i="17"/>
  <c r="AG33" i="17"/>
  <c r="CA33" i="17"/>
  <c r="AL34" i="17"/>
  <c r="AD34" i="17"/>
  <c r="AC34" i="17"/>
  <c r="AQ34" i="17"/>
  <c r="AI34" i="17"/>
  <c r="AH34" i="17"/>
  <c r="AG34" i="17"/>
  <c r="AN34" i="17"/>
  <c r="AE22" i="17"/>
  <c r="BO24" i="17"/>
  <c r="BZ24" i="17"/>
  <c r="AQ26" i="17"/>
  <c r="AI26" i="17"/>
  <c r="AH26" i="17"/>
  <c r="AN26" i="17"/>
  <c r="AL26" i="17"/>
  <c r="CE26" i="17"/>
  <c r="AS27" i="17"/>
  <c r="AC27" i="17"/>
  <c r="AR27" i="17"/>
  <c r="AQ27" i="17"/>
  <c r="AI27" i="17"/>
  <c r="AP27" i="17"/>
  <c r="AH27" i="17"/>
  <c r="AO27" i="17"/>
  <c r="AG27" i="17"/>
  <c r="AN27" i="17"/>
  <c r="AF27" i="17"/>
  <c r="AM27" i="17"/>
  <c r="AE27" i="17"/>
  <c r="AP28" i="17"/>
  <c r="CD28" i="17"/>
  <c r="AO29" i="17"/>
  <c r="AR32" i="17"/>
  <c r="CD32" i="17"/>
  <c r="AO33" i="17"/>
  <c r="AS34" i="17"/>
  <c r="BX34" i="17"/>
  <c r="BO34" i="17"/>
  <c r="CC34" i="17"/>
  <c r="BU34" i="17"/>
  <c r="BT34" i="17"/>
  <c r="BS34" i="17"/>
  <c r="BZ34" i="17"/>
  <c r="CA24" i="17"/>
  <c r="AI30" i="17"/>
  <c r="AF26" i="17"/>
  <c r="BR26" i="17"/>
  <c r="AS29" i="17"/>
  <c r="CE29" i="17"/>
  <c r="AP32" i="17"/>
  <c r="CB32" i="17"/>
  <c r="AF34" i="17"/>
  <c r="BR34" i="17"/>
  <c r="AO34" i="17"/>
  <c r="CA34" i="17"/>
  <c r="AP26" i="17"/>
  <c r="CB26" i="17"/>
  <c r="AF28" i="17"/>
  <c r="BR28" i="17"/>
  <c r="AE29" i="17"/>
  <c r="BQ29" i="17"/>
  <c r="AP34" i="17"/>
  <c r="CB34" i="17"/>
  <c r="CD26" i="17"/>
  <c r="CB28" i="17"/>
  <c r="AR34" i="17"/>
  <c r="CD34" i="17"/>
  <c r="T21" i="19" l="1"/>
  <c r="T25" i="19"/>
  <c r="T29" i="19"/>
  <c r="T33" i="19"/>
  <c r="T37" i="19"/>
  <c r="T41" i="19"/>
  <c r="T45" i="19"/>
  <c r="T49" i="19"/>
  <c r="T18" i="19"/>
  <c r="T22" i="19"/>
  <c r="T26" i="19"/>
  <c r="T30" i="19"/>
  <c r="T34" i="19"/>
  <c r="T38" i="19"/>
  <c r="T42" i="19"/>
  <c r="T46" i="19"/>
  <c r="T50" i="19"/>
  <c r="T19" i="19"/>
  <c r="T23" i="19"/>
  <c r="T27" i="19"/>
  <c r="T31" i="19"/>
  <c r="T35" i="19"/>
  <c r="T39" i="19"/>
  <c r="T43" i="19"/>
  <c r="T47" i="19"/>
  <c r="T51" i="19"/>
  <c r="T20" i="19"/>
  <c r="T24" i="19"/>
  <c r="T28" i="19"/>
  <c r="T32" i="19"/>
  <c r="T36" i="19"/>
  <c r="T40" i="19"/>
  <c r="T44" i="19"/>
  <c r="T48" i="19"/>
  <c r="S115" i="19"/>
  <c r="T115" i="19" s="1"/>
  <c r="N57" i="23" s="1"/>
  <c r="T99" i="19"/>
  <c r="T100" i="19"/>
  <c r="N56" i="23" s="1"/>
  <c r="AJ30" i="17"/>
  <c r="AI31" i="3" s="1"/>
  <c r="BV24" i="17"/>
  <c r="T97" i="19"/>
  <c r="T17" i="19"/>
  <c r="BV8" i="17"/>
  <c r="BV27" i="17"/>
  <c r="CH24" i="17"/>
  <c r="AJ22" i="17"/>
  <c r="AD65" i="3"/>
  <c r="BV10" i="17"/>
  <c r="G4" i="19"/>
  <c r="E58" i="3"/>
  <c r="W27" i="3"/>
  <c r="O47" i="3"/>
  <c r="I18" i="3"/>
  <c r="N68" i="3"/>
  <c r="N72" i="3"/>
  <c r="Q32" i="3"/>
  <c r="P69" i="3"/>
  <c r="Q29" i="3"/>
  <c r="Q10" i="3"/>
  <c r="T67" i="3"/>
  <c r="U22" i="3"/>
  <c r="T61" i="3"/>
  <c r="U8" i="3"/>
  <c r="R9" i="3"/>
  <c r="R5" i="3"/>
  <c r="V31" i="3"/>
  <c r="AB61" i="3"/>
  <c r="AB10" i="3"/>
  <c r="AA31" i="3"/>
  <c r="Z70" i="3"/>
  <c r="Z61" i="3"/>
  <c r="AA73" i="3"/>
  <c r="AA34" i="3"/>
  <c r="M26" i="3"/>
  <c r="L60" i="3"/>
  <c r="L17" i="3"/>
  <c r="J17" i="3"/>
  <c r="K13" i="3"/>
  <c r="H5" i="3"/>
  <c r="I29" i="3"/>
  <c r="H65" i="3"/>
  <c r="H50" i="3"/>
  <c r="G59" i="3"/>
  <c r="G54" i="3"/>
  <c r="L98" i="19"/>
  <c r="T98" i="19" s="1"/>
  <c r="E93" i="19"/>
  <c r="E20" i="3"/>
  <c r="D61" i="3"/>
  <c r="E21" i="3"/>
  <c r="D49" i="3"/>
  <c r="B44" i="3"/>
  <c r="B24" i="3"/>
  <c r="B60" i="3"/>
  <c r="B8" i="3"/>
  <c r="BV20" i="17"/>
  <c r="AB65" i="3"/>
  <c r="AE67" i="3"/>
  <c r="AC68" i="3"/>
  <c r="AB14" i="3"/>
  <c r="AB16" i="3"/>
  <c r="AD6" i="3"/>
  <c r="T66" i="3"/>
  <c r="S67" i="3"/>
  <c r="L11" i="3"/>
  <c r="I35" i="3"/>
  <c r="H34" i="3"/>
  <c r="F49" i="3"/>
  <c r="H9" i="3"/>
  <c r="F9" i="3"/>
  <c r="C16" i="3"/>
  <c r="B7" i="3"/>
  <c r="AA33" i="3"/>
  <c r="AC71" i="3"/>
  <c r="AA68" i="3"/>
  <c r="AE53" i="3"/>
  <c r="S53" i="3"/>
  <c r="Q26" i="3"/>
  <c r="J24" i="3"/>
  <c r="I15" i="3"/>
  <c r="D32" i="3"/>
  <c r="D9" i="3"/>
  <c r="P51" i="3"/>
  <c r="AJ27" i="17"/>
  <c r="AH28" i="3" s="1"/>
  <c r="AV32" i="17"/>
  <c r="AH72" i="3" s="1"/>
  <c r="CH27" i="17"/>
  <c r="BV18" i="17"/>
  <c r="BV13" i="17"/>
  <c r="Z64" i="3"/>
  <c r="Z26" i="3"/>
  <c r="AC11" i="3"/>
  <c r="W7" i="3"/>
  <c r="S62" i="3"/>
  <c r="P34" i="3"/>
  <c r="J25" i="3"/>
  <c r="AV34" i="17"/>
  <c r="AI74" i="3" s="1"/>
  <c r="AB31" i="3"/>
  <c r="AD74" i="3"/>
  <c r="Z71" i="3"/>
  <c r="AB67" i="3"/>
  <c r="Z17" i="3"/>
  <c r="AC15" i="3"/>
  <c r="AE48" i="3"/>
  <c r="W30" i="3"/>
  <c r="W34" i="3"/>
  <c r="W24" i="3"/>
  <c r="U65" i="3"/>
  <c r="Q61" i="3"/>
  <c r="L32" i="3"/>
  <c r="M58" i="3"/>
  <c r="M61" i="3"/>
  <c r="J33" i="3"/>
  <c r="H17" i="3"/>
  <c r="E71" i="3"/>
  <c r="B70" i="3"/>
  <c r="B34" i="3"/>
  <c r="B25" i="3"/>
  <c r="CH8" i="17"/>
  <c r="AV14" i="17"/>
  <c r="AH54" i="3" s="1"/>
  <c r="AB66" i="3"/>
  <c r="AD62" i="3"/>
  <c r="Z63" i="3"/>
  <c r="AE13" i="3"/>
  <c r="V68" i="3"/>
  <c r="X35" i="3"/>
  <c r="V67" i="3"/>
  <c r="W72" i="3"/>
  <c r="U69" i="3"/>
  <c r="T68" i="3"/>
  <c r="R63" i="3"/>
  <c r="S34" i="3"/>
  <c r="R60" i="3"/>
  <c r="S10" i="3"/>
  <c r="M68" i="3"/>
  <c r="M65" i="3"/>
  <c r="K10" i="3"/>
  <c r="H49" i="3"/>
  <c r="E30" i="3"/>
  <c r="D64" i="3"/>
  <c r="D19" i="3"/>
  <c r="B29" i="3"/>
  <c r="AJ19" i="17"/>
  <c r="AI20" i="3" s="1"/>
  <c r="AJ31" i="17"/>
  <c r="AJ12" i="17"/>
  <c r="AH13" i="3" s="1"/>
  <c r="AA62" i="3"/>
  <c r="AB62" i="3"/>
  <c r="AD16" i="3"/>
  <c r="W11" i="3"/>
  <c r="T26" i="3"/>
  <c r="U12" i="3"/>
  <c r="L69" i="3"/>
  <c r="L49" i="3"/>
  <c r="J31" i="3"/>
  <c r="K14" i="3"/>
  <c r="G73" i="3"/>
  <c r="H21" i="3"/>
  <c r="E35" i="3"/>
  <c r="D60" i="3"/>
  <c r="E29" i="3"/>
  <c r="AG75" i="3"/>
  <c r="P15" i="3"/>
  <c r="AJ33" i="17"/>
  <c r="AI34" i="3" s="1"/>
  <c r="BV30" i="17"/>
  <c r="CH28" i="17"/>
  <c r="BV6" i="17"/>
  <c r="AA35" i="3"/>
  <c r="Z15" i="3"/>
  <c r="AB55" i="3"/>
  <c r="V28" i="3"/>
  <c r="V26" i="3"/>
  <c r="W32" i="3"/>
  <c r="W47" i="3"/>
  <c r="U10" i="3"/>
  <c r="P31" i="3"/>
  <c r="N58" i="3"/>
  <c r="L47" i="3"/>
  <c r="I73" i="3"/>
  <c r="H25" i="3"/>
  <c r="F15" i="3"/>
  <c r="I46" i="3"/>
  <c r="H57" i="3"/>
  <c r="C64" i="3"/>
  <c r="E23" i="3"/>
  <c r="C65" i="3"/>
  <c r="Y61" i="3"/>
  <c r="X23" i="3"/>
  <c r="Y67" i="3"/>
  <c r="X27" i="3"/>
  <c r="Y12" i="3"/>
  <c r="X68" i="3"/>
  <c r="X59" i="3"/>
  <c r="X13" i="3"/>
  <c r="Y9" i="3"/>
  <c r="Y17" i="3"/>
  <c r="BV11" i="17"/>
  <c r="AE35" i="3"/>
  <c r="AD35" i="3"/>
  <c r="AD73" i="3"/>
  <c r="AE73" i="3"/>
  <c r="AD51" i="3"/>
  <c r="AE51" i="3"/>
  <c r="AA24" i="3"/>
  <c r="Z24" i="3"/>
  <c r="AI54" i="3"/>
  <c r="CH6" i="17"/>
  <c r="AE71" i="3"/>
  <c r="AD71" i="3"/>
  <c r="AI13" i="3"/>
  <c r="AV16" i="17"/>
  <c r="AD8" i="3"/>
  <c r="AE8" i="3"/>
  <c r="AH32" i="3"/>
  <c r="AI32" i="3"/>
  <c r="AD26" i="3"/>
  <c r="AE26" i="3"/>
  <c r="AE63" i="3"/>
  <c r="AD63" i="3"/>
  <c r="AI23" i="3"/>
  <c r="AH23" i="3"/>
  <c r="AD67" i="3"/>
  <c r="AV19" i="17"/>
  <c r="BV15" i="17"/>
  <c r="AV31" i="17"/>
  <c r="BV21" i="17"/>
  <c r="AJ24" i="17"/>
  <c r="AJ23" i="17"/>
  <c r="AJ10" i="17"/>
  <c r="AV22" i="17"/>
  <c r="AJ14" i="17"/>
  <c r="AV6" i="17"/>
  <c r="AJ5" i="17"/>
  <c r="D52" i="3"/>
  <c r="AG37" i="3"/>
  <c r="T86" i="19" s="1"/>
  <c r="AD23" i="3"/>
  <c r="AE23" i="3"/>
  <c r="I10" i="3"/>
  <c r="H10" i="3"/>
  <c r="AJ26" i="17"/>
  <c r="CH32" i="17"/>
  <c r="BV33" i="17"/>
  <c r="CH30" i="17"/>
  <c r="BV17" i="17"/>
  <c r="BV22" i="17"/>
  <c r="CH25" i="17"/>
  <c r="AJ8" i="17"/>
  <c r="BV14" i="17"/>
  <c r="BV31" i="17"/>
  <c r="B69" i="3"/>
  <c r="B63" i="3"/>
  <c r="B53" i="3"/>
  <c r="C9" i="4"/>
  <c r="AC10" i="3"/>
  <c r="T10" i="3"/>
  <c r="I65" i="3"/>
  <c r="CH13" i="17"/>
  <c r="AV8" i="17"/>
  <c r="CH14" i="17"/>
  <c r="Z31" i="3"/>
  <c r="J45" i="3"/>
  <c r="I25" i="3"/>
  <c r="E68" i="3"/>
  <c r="AD24" i="3"/>
  <c r="AE24" i="3"/>
  <c r="BV32" i="17"/>
  <c r="AJ28" i="17"/>
  <c r="CH20" i="17"/>
  <c r="AV24" i="17"/>
  <c r="BV34" i="17"/>
  <c r="AJ17" i="17"/>
  <c r="CH19" i="17"/>
  <c r="H29" i="3"/>
  <c r="C67" i="3"/>
  <c r="D65" i="3"/>
  <c r="C58" i="3"/>
  <c r="B61" i="3"/>
  <c r="E67" i="3"/>
  <c r="D57" i="3"/>
  <c r="C49" i="3"/>
  <c r="B46" i="3"/>
  <c r="AD70" i="3"/>
  <c r="AE70" i="3"/>
  <c r="AJ34" i="17"/>
  <c r="AV27" i="17"/>
  <c r="BV28" i="17"/>
  <c r="AV26" i="17"/>
  <c r="CH21" i="17"/>
  <c r="AJ18" i="17"/>
  <c r="AJ20" i="17"/>
  <c r="CH12" i="17"/>
  <c r="AV11" i="17"/>
  <c r="B74" i="3"/>
  <c r="B71" i="3"/>
  <c r="D54" i="3"/>
  <c r="D46" i="3"/>
  <c r="AC61" i="3"/>
  <c r="CH18" i="17"/>
  <c r="AJ13" i="17"/>
  <c r="AD32" i="3"/>
  <c r="AE32" i="3"/>
  <c r="AD66" i="3"/>
  <c r="AE66" i="3"/>
  <c r="AV18" i="17"/>
  <c r="AJ21" i="17"/>
  <c r="AV13" i="17"/>
  <c r="AV9" i="17"/>
  <c r="AV4" i="17"/>
  <c r="BV4" i="17"/>
  <c r="BV9" i="17"/>
  <c r="AV7" i="17"/>
  <c r="BV5" i="17"/>
  <c r="AJ4" i="17"/>
  <c r="D73" i="3"/>
  <c r="D70" i="3"/>
  <c r="C73" i="3"/>
  <c r="D56" i="3"/>
  <c r="D50" i="3"/>
  <c r="BV26" i="17"/>
  <c r="BV25" i="17"/>
  <c r="CH31" i="17"/>
  <c r="AJ32" i="17"/>
  <c r="AV21" i="17"/>
  <c r="AV12" i="17"/>
  <c r="AV28" i="17"/>
  <c r="CH16" i="17"/>
  <c r="BV12" i="17"/>
  <c r="CH11" i="17"/>
  <c r="CH7" i="17"/>
  <c r="AJ7" i="17"/>
  <c r="CH5" i="17"/>
  <c r="D63" i="3"/>
  <c r="B54" i="3"/>
  <c r="B50" i="3"/>
  <c r="B52" i="3"/>
  <c r="E52" i="3"/>
  <c r="E64" i="3"/>
  <c r="C5" i="3"/>
  <c r="Z5" i="3"/>
  <c r="CH26" i="17"/>
  <c r="AJ16" i="17"/>
  <c r="AV15" i="17"/>
  <c r="CH4" i="17"/>
  <c r="AV29" i="17"/>
  <c r="AV25" i="17"/>
  <c r="CH10" i="17"/>
  <c r="AJ29" i="17"/>
  <c r="BV29" i="17"/>
  <c r="AV17" i="17"/>
  <c r="AV10" i="17"/>
  <c r="AJ9" i="17"/>
  <c r="AV5" i="17"/>
  <c r="CH15" i="17"/>
  <c r="AV33" i="17"/>
  <c r="CH29" i="17"/>
  <c r="AV23" i="17"/>
  <c r="AV20" i="17"/>
  <c r="AJ6" i="17"/>
  <c r="CH34" i="17"/>
  <c r="CH33" i="17"/>
  <c r="AV30" i="17"/>
  <c r="BV16" i="17"/>
  <c r="AJ25" i="17"/>
  <c r="BV23" i="17"/>
  <c r="CH17" i="17"/>
  <c r="AJ15" i="17"/>
  <c r="CH9" i="17"/>
  <c r="CH22" i="17"/>
  <c r="BV19" i="17"/>
  <c r="CH23" i="17"/>
  <c r="BV7" i="17"/>
  <c r="AJ11" i="17"/>
  <c r="AH31" i="3" l="1"/>
  <c r="AG38" i="3"/>
  <c r="AH20" i="3"/>
  <c r="AC66" i="3"/>
  <c r="AE65" i="3"/>
  <c r="K17" i="3"/>
  <c r="AA61" i="3"/>
  <c r="R53" i="3"/>
  <c r="D58" i="3"/>
  <c r="AI28" i="3"/>
  <c r="AI72" i="3"/>
  <c r="AD13" i="3"/>
  <c r="AD53" i="3"/>
  <c r="AH34" i="3"/>
  <c r="T84" i="19"/>
  <c r="AH74" i="3"/>
  <c r="I50" i="3"/>
  <c r="AE16" i="3"/>
  <c r="I5" i="3"/>
  <c r="D30" i="3"/>
  <c r="E60" i="3"/>
  <c r="E49" i="3"/>
  <c r="P29" i="3"/>
  <c r="O68" i="3"/>
  <c r="AB68" i="3"/>
  <c r="AC67" i="3"/>
  <c r="AA15" i="3"/>
  <c r="AB11" i="3"/>
  <c r="Z34" i="3"/>
  <c r="M47" i="3"/>
  <c r="J14" i="3"/>
  <c r="H18" i="3"/>
  <c r="H73" i="3"/>
  <c r="C60" i="3"/>
  <c r="E50" i="3"/>
  <c r="E65" i="3"/>
  <c r="D29" i="3"/>
  <c r="AC31" i="3"/>
  <c r="AA26" i="3"/>
  <c r="O72" i="3"/>
  <c r="AC65" i="3"/>
  <c r="AA17" i="3"/>
  <c r="U67" i="3"/>
  <c r="T22" i="3"/>
  <c r="T12" i="3"/>
  <c r="R67" i="3"/>
  <c r="D35" i="3"/>
  <c r="E73" i="3"/>
  <c r="E61" i="3"/>
  <c r="D20" i="3"/>
  <c r="E9" i="3"/>
  <c r="AC55" i="3"/>
  <c r="Z73" i="3"/>
  <c r="Z35" i="3"/>
  <c r="X67" i="3"/>
  <c r="V27" i="3"/>
  <c r="V72" i="3"/>
  <c r="R34" i="3"/>
  <c r="U26" i="3"/>
  <c r="U61" i="3"/>
  <c r="T8" i="3"/>
  <c r="P32" i="3"/>
  <c r="Q31" i="3"/>
  <c r="N47" i="3"/>
  <c r="M60" i="3"/>
  <c r="L26" i="3"/>
  <c r="M17" i="3"/>
  <c r="K74" i="3"/>
  <c r="J74" i="3"/>
  <c r="K33" i="3"/>
  <c r="K73" i="3"/>
  <c r="J73" i="3"/>
  <c r="K72" i="3"/>
  <c r="J72" i="3"/>
  <c r="K70" i="3"/>
  <c r="J70" i="3"/>
  <c r="K61" i="3"/>
  <c r="J61" i="3"/>
  <c r="K65" i="3"/>
  <c r="J65" i="3"/>
  <c r="K63" i="3"/>
  <c r="J63" i="3"/>
  <c r="K52" i="3"/>
  <c r="J52" i="3"/>
  <c r="K62" i="3"/>
  <c r="J62" i="3"/>
  <c r="K55" i="3"/>
  <c r="J55" i="3"/>
  <c r="K57" i="3"/>
  <c r="J57" i="3"/>
  <c r="K71" i="3"/>
  <c r="J71" i="3"/>
  <c r="K60" i="3"/>
  <c r="J60" i="3"/>
  <c r="K54" i="3"/>
  <c r="J54" i="3"/>
  <c r="K48" i="3"/>
  <c r="J48" i="3"/>
  <c r="K64" i="3"/>
  <c r="J64" i="3"/>
  <c r="K50" i="3"/>
  <c r="J50" i="3"/>
  <c r="K58" i="3"/>
  <c r="J58" i="3"/>
  <c r="K68" i="3"/>
  <c r="J68" i="3"/>
  <c r="K46" i="3"/>
  <c r="J46" i="3"/>
  <c r="K69" i="3"/>
  <c r="J69" i="3"/>
  <c r="K49" i="3"/>
  <c r="J49" i="3"/>
  <c r="K56" i="3"/>
  <c r="J56" i="3"/>
  <c r="K66" i="3"/>
  <c r="J66" i="3"/>
  <c r="K67" i="3"/>
  <c r="J67" i="3"/>
  <c r="K51" i="3"/>
  <c r="J51" i="3"/>
  <c r="K59" i="3"/>
  <c r="J59" i="3"/>
  <c r="K53" i="3"/>
  <c r="J53" i="3"/>
  <c r="I21" i="3"/>
  <c r="I49" i="3"/>
  <c r="E19" i="3"/>
  <c r="D21" i="3"/>
  <c r="D23" i="3"/>
  <c r="E32" i="3"/>
  <c r="C24" i="3"/>
  <c r="C34" i="3"/>
  <c r="K47" i="3"/>
  <c r="J47" i="3"/>
  <c r="O58" i="3"/>
  <c r="Q69" i="3"/>
  <c r="P26" i="3"/>
  <c r="Q15" i="3"/>
  <c r="P10" i="3"/>
  <c r="P61" i="3"/>
  <c r="Q51" i="3"/>
  <c r="S5" i="3"/>
  <c r="T69" i="3"/>
  <c r="U68" i="3"/>
  <c r="U66" i="3"/>
  <c r="R62" i="3"/>
  <c r="S9" i="3"/>
  <c r="S63" i="3"/>
  <c r="V32" i="3"/>
  <c r="Y68" i="3"/>
  <c r="Y27" i="3"/>
  <c r="W31" i="3"/>
  <c r="V11" i="3"/>
  <c r="V7" i="3"/>
  <c r="W26" i="3"/>
  <c r="W28" i="3"/>
  <c r="V30" i="3"/>
  <c r="AA70" i="3"/>
  <c r="AB15" i="3"/>
  <c r="M69" i="3"/>
  <c r="L68" i="3"/>
  <c r="L61" i="3"/>
  <c r="M11" i="3"/>
  <c r="M49" i="3"/>
  <c r="K25" i="3"/>
  <c r="J13" i="3"/>
  <c r="K31" i="3"/>
  <c r="H15" i="3"/>
  <c r="F27" i="3"/>
  <c r="F59" i="3"/>
  <c r="F54" i="3"/>
  <c r="I9" i="3"/>
  <c r="F73" i="3"/>
  <c r="F31" i="3"/>
  <c r="F14" i="3"/>
  <c r="G49" i="3"/>
  <c r="AE62" i="3"/>
  <c r="AD48" i="3"/>
  <c r="AA64" i="3"/>
  <c r="AA63" i="3"/>
  <c r="V47" i="3"/>
  <c r="W67" i="3"/>
  <c r="L65" i="3"/>
  <c r="E76" i="3"/>
  <c r="D71" i="3"/>
  <c r="E70" i="3"/>
  <c r="D68" i="3"/>
  <c r="E54" i="3"/>
  <c r="C54" i="3"/>
  <c r="B16" i="3"/>
  <c r="E63" i="3"/>
  <c r="E5" i="3"/>
  <c r="B65" i="3"/>
  <c r="C46" i="3"/>
  <c r="C63" i="3"/>
  <c r="C25" i="3"/>
  <c r="C50" i="3"/>
  <c r="C8" i="3"/>
  <c r="C71" i="3"/>
  <c r="C53" i="3"/>
  <c r="C7" i="3"/>
  <c r="AG77" i="3"/>
  <c r="Z68" i="3"/>
  <c r="I37" i="3"/>
  <c r="I86" i="19" s="1"/>
  <c r="AE6" i="3"/>
  <c r="C70" i="3"/>
  <c r="B67" i="3"/>
  <c r="I34" i="3"/>
  <c r="J10" i="3"/>
  <c r="T65" i="3"/>
  <c r="AC16" i="3"/>
  <c r="AC62" i="3"/>
  <c r="R10" i="3"/>
  <c r="C29" i="3"/>
  <c r="M32" i="3"/>
  <c r="K24" i="3"/>
  <c r="Q34" i="3"/>
  <c r="AB71" i="3"/>
  <c r="E57" i="3"/>
  <c r="AC14" i="3"/>
  <c r="I17" i="3"/>
  <c r="H46" i="3"/>
  <c r="S60" i="3"/>
  <c r="AA71" i="3"/>
  <c r="B64" i="3"/>
  <c r="W22" i="3"/>
  <c r="L58" i="3"/>
  <c r="W68" i="3"/>
  <c r="Y35" i="3"/>
  <c r="Z33" i="3"/>
  <c r="I57" i="3"/>
  <c r="Z62" i="3"/>
  <c r="F32" i="3"/>
  <c r="D67" i="3"/>
  <c r="V34" i="3"/>
  <c r="H35" i="3"/>
  <c r="AE74" i="3"/>
  <c r="C69" i="3"/>
  <c r="Y13" i="3"/>
  <c r="X12" i="3"/>
  <c r="Y23" i="3"/>
  <c r="X9" i="3"/>
  <c r="X61" i="3"/>
  <c r="X17" i="3"/>
  <c r="Y59" i="3"/>
  <c r="AA37" i="3"/>
  <c r="Q86" i="19" s="1"/>
  <c r="Z28" i="3"/>
  <c r="AA28" i="3"/>
  <c r="S45" i="3"/>
  <c r="R45" i="3"/>
  <c r="F21" i="3"/>
  <c r="X52" i="3"/>
  <c r="Y52" i="3"/>
  <c r="D12" i="3"/>
  <c r="E12" i="3"/>
  <c r="X31" i="3"/>
  <c r="Y31" i="3"/>
  <c r="F16" i="3"/>
  <c r="AC18" i="3"/>
  <c r="AB18" i="3"/>
  <c r="AE64" i="3"/>
  <c r="AD64" i="3"/>
  <c r="F10" i="3"/>
  <c r="U11" i="3"/>
  <c r="T11" i="3"/>
  <c r="T13" i="3"/>
  <c r="U13" i="3"/>
  <c r="S22" i="3"/>
  <c r="R22" i="3"/>
  <c r="X19" i="3"/>
  <c r="Y19" i="3"/>
  <c r="AI26" i="3"/>
  <c r="AH26" i="3"/>
  <c r="AD54" i="3"/>
  <c r="AE54" i="3"/>
  <c r="W66" i="3"/>
  <c r="V66" i="3"/>
  <c r="R57" i="3"/>
  <c r="S57" i="3"/>
  <c r="AC74" i="3"/>
  <c r="AB74" i="3"/>
  <c r="AH12" i="3"/>
  <c r="AI12" i="3"/>
  <c r="Z50" i="3"/>
  <c r="AA50" i="3"/>
  <c r="W57" i="3"/>
  <c r="V57" i="3"/>
  <c r="N54" i="3"/>
  <c r="O54" i="3"/>
  <c r="H8" i="3"/>
  <c r="I8" i="3"/>
  <c r="E25" i="3"/>
  <c r="D25" i="3"/>
  <c r="L59" i="3"/>
  <c r="M59" i="3"/>
  <c r="AC49" i="3"/>
  <c r="AB49" i="3"/>
  <c r="K11" i="3"/>
  <c r="J11" i="3"/>
  <c r="R65" i="3"/>
  <c r="S65" i="3"/>
  <c r="M8" i="3"/>
  <c r="L8" i="3"/>
  <c r="T74" i="3"/>
  <c r="U74" i="3"/>
  <c r="AB30" i="3"/>
  <c r="AC30" i="3"/>
  <c r="M7" i="3"/>
  <c r="L7" i="3"/>
  <c r="V48" i="3"/>
  <c r="W48" i="3"/>
  <c r="AC23" i="3"/>
  <c r="AB23" i="3"/>
  <c r="AB33" i="3"/>
  <c r="U27" i="3"/>
  <c r="T27" i="3"/>
  <c r="P58" i="3"/>
  <c r="Q58" i="3"/>
  <c r="C11" i="3"/>
  <c r="B11" i="3"/>
  <c r="AB52" i="3"/>
  <c r="AC52" i="3"/>
  <c r="S37" i="3"/>
  <c r="N86" i="19" s="1"/>
  <c r="S8" i="3"/>
  <c r="R8" i="3"/>
  <c r="O10" i="3"/>
  <c r="N10" i="3"/>
  <c r="S27" i="3"/>
  <c r="R27" i="3"/>
  <c r="Q16" i="3"/>
  <c r="P16" i="3"/>
  <c r="C35" i="3"/>
  <c r="B35" i="3"/>
  <c r="T46" i="3"/>
  <c r="U46" i="3"/>
  <c r="M15" i="3"/>
  <c r="L15" i="3"/>
  <c r="T14" i="3"/>
  <c r="U14" i="3"/>
  <c r="Y34" i="3"/>
  <c r="X34" i="3"/>
  <c r="N48" i="3"/>
  <c r="O48" i="3"/>
  <c r="V16" i="3"/>
  <c r="W16" i="3"/>
  <c r="G68" i="3"/>
  <c r="F68" i="3"/>
  <c r="R35" i="3"/>
  <c r="S35" i="3"/>
  <c r="AB54" i="3"/>
  <c r="AC54" i="3"/>
  <c r="X74" i="3"/>
  <c r="Y74" i="3"/>
  <c r="S26" i="3"/>
  <c r="R26" i="3"/>
  <c r="O17" i="3"/>
  <c r="N17" i="3"/>
  <c r="L48" i="3"/>
  <c r="M48" i="3"/>
  <c r="J8" i="3"/>
  <c r="K8" i="3"/>
  <c r="G51" i="3"/>
  <c r="F51" i="3"/>
  <c r="F64" i="3"/>
  <c r="G64" i="3"/>
  <c r="X57" i="3"/>
  <c r="Y57" i="3"/>
  <c r="AI33" i="3"/>
  <c r="AH33" i="3"/>
  <c r="Q9" i="3"/>
  <c r="P9" i="3"/>
  <c r="AB21" i="3"/>
  <c r="AC21" i="3"/>
  <c r="AH14" i="3"/>
  <c r="AI14" i="3"/>
  <c r="H48" i="3"/>
  <c r="I48" i="3"/>
  <c r="P57" i="3"/>
  <c r="Q57" i="3"/>
  <c r="Y48" i="3"/>
  <c r="X48" i="3"/>
  <c r="R52" i="3"/>
  <c r="S52" i="3"/>
  <c r="AA25" i="3"/>
  <c r="Z25" i="3"/>
  <c r="AH27" i="3"/>
  <c r="AI27" i="3"/>
  <c r="F61" i="3"/>
  <c r="G61" i="3"/>
  <c r="R68" i="3"/>
  <c r="S68" i="3"/>
  <c r="AH46" i="3"/>
  <c r="AI46" i="3"/>
  <c r="V61" i="3"/>
  <c r="W61" i="3"/>
  <c r="AH70" i="3"/>
  <c r="AI70" i="3"/>
  <c r="AH65" i="3"/>
  <c r="AI65" i="3"/>
  <c r="AC47" i="3"/>
  <c r="AB47" i="3"/>
  <c r="AE55" i="3"/>
  <c r="AD55" i="3"/>
  <c r="AB59" i="3"/>
  <c r="AC59" i="3"/>
  <c r="Z44" i="3"/>
  <c r="AA44" i="3"/>
  <c r="V52" i="3"/>
  <c r="W52" i="3"/>
  <c r="X46" i="3"/>
  <c r="Y46" i="3"/>
  <c r="X49" i="3"/>
  <c r="Y49" i="3"/>
  <c r="X30" i="3"/>
  <c r="Y30" i="3"/>
  <c r="U59" i="3"/>
  <c r="T59" i="3"/>
  <c r="T25" i="3"/>
  <c r="U25" i="3"/>
  <c r="P74" i="3"/>
  <c r="Q74" i="3"/>
  <c r="O6" i="3"/>
  <c r="N6" i="3"/>
  <c r="O28" i="3"/>
  <c r="N28" i="3"/>
  <c r="O25" i="3"/>
  <c r="N25" i="3"/>
  <c r="O60" i="3"/>
  <c r="N60" i="3"/>
  <c r="O23" i="3"/>
  <c r="N23" i="3"/>
  <c r="L67" i="3"/>
  <c r="M67" i="3"/>
  <c r="M19" i="3"/>
  <c r="L19" i="3"/>
  <c r="M52" i="3"/>
  <c r="L52" i="3"/>
  <c r="J7" i="3"/>
  <c r="K7" i="3"/>
  <c r="H64" i="3"/>
  <c r="I64" i="3"/>
  <c r="I72" i="3"/>
  <c r="H72" i="3"/>
  <c r="H55" i="3"/>
  <c r="I55" i="3"/>
  <c r="G71" i="3"/>
  <c r="F71" i="3"/>
  <c r="C30" i="3"/>
  <c r="B30" i="3"/>
  <c r="E10" i="3"/>
  <c r="D10" i="3"/>
  <c r="G44" i="3"/>
  <c r="F44" i="3"/>
  <c r="W44" i="3"/>
  <c r="V44" i="3"/>
  <c r="C74" i="3"/>
  <c r="D14" i="3"/>
  <c r="E14" i="3"/>
  <c r="F48" i="3"/>
  <c r="G48" i="3"/>
  <c r="I31" i="3"/>
  <c r="H31" i="3"/>
  <c r="N65" i="3"/>
  <c r="O65" i="3"/>
  <c r="R48" i="3"/>
  <c r="S48" i="3"/>
  <c r="S69" i="3"/>
  <c r="R69" i="3"/>
  <c r="Y24" i="3"/>
  <c r="X24" i="3"/>
  <c r="Z22" i="3"/>
  <c r="AA22" i="3"/>
  <c r="Y33" i="3"/>
  <c r="X33" i="3"/>
  <c r="B31" i="3"/>
  <c r="C31" i="3"/>
  <c r="K6" i="3"/>
  <c r="J6" i="3"/>
  <c r="N71" i="3"/>
  <c r="O71" i="3"/>
  <c r="P46" i="3"/>
  <c r="Q46" i="3"/>
  <c r="R15" i="3"/>
  <c r="S15" i="3"/>
  <c r="R33" i="3"/>
  <c r="S33" i="3"/>
  <c r="W23" i="3"/>
  <c r="AB46" i="3"/>
  <c r="AC46" i="3"/>
  <c r="AC63" i="3"/>
  <c r="AB63" i="3"/>
  <c r="AI5" i="3"/>
  <c r="AH5" i="3"/>
  <c r="AH22" i="3"/>
  <c r="AI22" i="3"/>
  <c r="T62" i="3"/>
  <c r="U62" i="3"/>
  <c r="B17" i="3"/>
  <c r="C17" i="3"/>
  <c r="F33" i="3"/>
  <c r="G63" i="3"/>
  <c r="F63" i="3"/>
  <c r="K34" i="3"/>
  <c r="J34" i="3"/>
  <c r="L57" i="3"/>
  <c r="M57" i="3"/>
  <c r="P23" i="3"/>
  <c r="Q23" i="3"/>
  <c r="T53" i="3"/>
  <c r="U53" i="3"/>
  <c r="W9" i="3"/>
  <c r="V9" i="3"/>
  <c r="X73" i="3"/>
  <c r="Y73" i="3"/>
  <c r="Z11" i="3"/>
  <c r="AA11" i="3"/>
  <c r="AB64" i="3"/>
  <c r="AC64" i="3"/>
  <c r="AH21" i="3"/>
  <c r="AI21" i="3"/>
  <c r="C10" i="3"/>
  <c r="B10" i="3"/>
  <c r="E31" i="3"/>
  <c r="D31" i="3"/>
  <c r="H13" i="3"/>
  <c r="I13" i="3"/>
  <c r="U18" i="3"/>
  <c r="T18" i="3"/>
  <c r="W17" i="3"/>
  <c r="V17" i="3"/>
  <c r="AE9" i="3"/>
  <c r="AD9" i="3"/>
  <c r="E26" i="3"/>
  <c r="D26" i="3"/>
  <c r="H60" i="3"/>
  <c r="I60" i="3"/>
  <c r="K30" i="3"/>
  <c r="J30" i="3"/>
  <c r="T33" i="3"/>
  <c r="U33" i="3"/>
  <c r="B15" i="3"/>
  <c r="C15" i="3"/>
  <c r="K26" i="3"/>
  <c r="J26" i="3"/>
  <c r="M24" i="3"/>
  <c r="L24" i="3"/>
  <c r="O51" i="3"/>
  <c r="N51" i="3"/>
  <c r="S12" i="3"/>
  <c r="R12" i="3"/>
  <c r="T71" i="3"/>
  <c r="U71" i="3"/>
  <c r="AA32" i="3"/>
  <c r="Z32" i="3"/>
  <c r="AI9" i="3"/>
  <c r="AH9" i="3"/>
  <c r="F23" i="3"/>
  <c r="Q48" i="3"/>
  <c r="P48" i="3"/>
  <c r="U52" i="3"/>
  <c r="T52" i="3"/>
  <c r="S70" i="3"/>
  <c r="R70" i="3"/>
  <c r="X60" i="3"/>
  <c r="Y60" i="3"/>
  <c r="AB56" i="3"/>
  <c r="AC56" i="3"/>
  <c r="AI15" i="3"/>
  <c r="AH15" i="3"/>
  <c r="AH59" i="3"/>
  <c r="AI59" i="3"/>
  <c r="Y56" i="3"/>
  <c r="X56" i="3"/>
  <c r="U28" i="3"/>
  <c r="T28" i="3"/>
  <c r="G47" i="3"/>
  <c r="F47" i="3"/>
  <c r="R66" i="3"/>
  <c r="S66" i="3"/>
  <c r="M10" i="3"/>
  <c r="L10" i="3"/>
  <c r="U19" i="3"/>
  <c r="T19" i="3"/>
  <c r="AB27" i="3"/>
  <c r="AE21" i="3"/>
  <c r="AD21" i="3"/>
  <c r="N73" i="3"/>
  <c r="O73" i="3"/>
  <c r="Z65" i="3"/>
  <c r="AA65" i="3"/>
  <c r="AD50" i="3"/>
  <c r="AE50" i="3"/>
  <c r="F22" i="3"/>
  <c r="D8" i="3"/>
  <c r="E8" i="3"/>
  <c r="V62" i="3"/>
  <c r="W62" i="3"/>
  <c r="AI61" i="3"/>
  <c r="AH61" i="3"/>
  <c r="I59" i="3"/>
  <c r="H59" i="3"/>
  <c r="R11" i="3"/>
  <c r="S11" i="3"/>
  <c r="AB28" i="3"/>
  <c r="W33" i="3"/>
  <c r="V33" i="3"/>
  <c r="AE20" i="3"/>
  <c r="AD20" i="3"/>
  <c r="AH51" i="3"/>
  <c r="AI51" i="3"/>
  <c r="AC58" i="3"/>
  <c r="AB58" i="3"/>
  <c r="N64" i="3"/>
  <c r="O64" i="3"/>
  <c r="T58" i="3"/>
  <c r="U58" i="3"/>
  <c r="D22" i="3"/>
  <c r="E22" i="3"/>
  <c r="W55" i="3"/>
  <c r="V55" i="3"/>
  <c r="Z18" i="3"/>
  <c r="AA18" i="3"/>
  <c r="W58" i="3"/>
  <c r="V58" i="3"/>
  <c r="Q56" i="3"/>
  <c r="P56" i="3"/>
  <c r="O76" i="3"/>
  <c r="O45" i="3"/>
  <c r="N45" i="3"/>
  <c r="H71" i="3"/>
  <c r="I71" i="3"/>
  <c r="D13" i="3"/>
  <c r="E13" i="3"/>
  <c r="AA5" i="3"/>
  <c r="R44" i="3"/>
  <c r="S44" i="3"/>
  <c r="AA23" i="3"/>
  <c r="Z23" i="3"/>
  <c r="L46" i="3"/>
  <c r="M46" i="3"/>
  <c r="Y53" i="3"/>
  <c r="X53" i="3"/>
  <c r="AC19" i="3"/>
  <c r="AB19" i="3"/>
  <c r="AA51" i="3"/>
  <c r="Z51" i="3"/>
  <c r="J23" i="3"/>
  <c r="K23" i="3"/>
  <c r="P68" i="3"/>
  <c r="Q68" i="3"/>
  <c r="AV35" i="17"/>
  <c r="AI45" i="3"/>
  <c r="AH45" i="3"/>
  <c r="AI69" i="3"/>
  <c r="AH69" i="3"/>
  <c r="AA59" i="3"/>
  <c r="Z59" i="3"/>
  <c r="AB12" i="3"/>
  <c r="AC12" i="3"/>
  <c r="AD60" i="3"/>
  <c r="AE60" i="3"/>
  <c r="AA21" i="3"/>
  <c r="Z21" i="3"/>
  <c r="AC57" i="3"/>
  <c r="AB57" i="3"/>
  <c r="W71" i="3"/>
  <c r="V71" i="3"/>
  <c r="X50" i="3"/>
  <c r="Y50" i="3"/>
  <c r="X58" i="3"/>
  <c r="Y58" i="3"/>
  <c r="X22" i="3"/>
  <c r="Y22" i="3"/>
  <c r="R50" i="3"/>
  <c r="S50" i="3"/>
  <c r="S61" i="3"/>
  <c r="R61" i="3"/>
  <c r="R55" i="3"/>
  <c r="S55" i="3"/>
  <c r="R32" i="3"/>
  <c r="S32" i="3"/>
  <c r="O52" i="3"/>
  <c r="N52" i="3"/>
  <c r="N62" i="3"/>
  <c r="O62" i="3"/>
  <c r="O9" i="3"/>
  <c r="N9" i="3"/>
  <c r="O16" i="3"/>
  <c r="N16" i="3"/>
  <c r="M44" i="3"/>
  <c r="L44" i="3"/>
  <c r="L71" i="3"/>
  <c r="M71" i="3"/>
  <c r="K21" i="3"/>
  <c r="J21" i="3"/>
  <c r="I69" i="3"/>
  <c r="H69" i="3"/>
  <c r="H30" i="3"/>
  <c r="I30" i="3"/>
  <c r="F69" i="3"/>
  <c r="G69" i="3"/>
  <c r="G60" i="3"/>
  <c r="F60" i="3"/>
  <c r="AE45" i="3"/>
  <c r="AD45" i="3"/>
  <c r="K44" i="3"/>
  <c r="J44" i="3"/>
  <c r="E56" i="3"/>
  <c r="E46" i="3"/>
  <c r="C61" i="3"/>
  <c r="G7" i="3"/>
  <c r="F7" i="3"/>
  <c r="I67" i="3"/>
  <c r="H67" i="3"/>
  <c r="P5" i="3"/>
  <c r="Q5" i="3"/>
  <c r="U15" i="3"/>
  <c r="T15" i="3"/>
  <c r="U32" i="3"/>
  <c r="T32" i="3"/>
  <c r="V64" i="3"/>
  <c r="W64" i="3"/>
  <c r="AE61" i="3"/>
  <c r="AD61" i="3"/>
  <c r="W73" i="3"/>
  <c r="V73" i="3"/>
  <c r="H68" i="3"/>
  <c r="I68" i="3"/>
  <c r="K22" i="3"/>
  <c r="J22" i="3"/>
  <c r="M23" i="3"/>
  <c r="L23" i="3"/>
  <c r="R58" i="3"/>
  <c r="S58" i="3"/>
  <c r="S30" i="3"/>
  <c r="R30" i="3"/>
  <c r="W25" i="3"/>
  <c r="AD49" i="3"/>
  <c r="AE49" i="3"/>
  <c r="AE28" i="3"/>
  <c r="AD28" i="3"/>
  <c r="AI58" i="3"/>
  <c r="AH58" i="3"/>
  <c r="E11" i="3"/>
  <c r="D11" i="3"/>
  <c r="H44" i="3"/>
  <c r="I44" i="3"/>
  <c r="I27" i="3"/>
  <c r="H27" i="3"/>
  <c r="J28" i="3"/>
  <c r="K28" i="3"/>
  <c r="S14" i="3"/>
  <c r="R14" i="3"/>
  <c r="X14" i="3"/>
  <c r="Y14" i="3"/>
  <c r="AB8" i="3"/>
  <c r="AC8" i="3"/>
  <c r="AD68" i="3"/>
  <c r="AE68" i="3"/>
  <c r="AH19" i="3"/>
  <c r="AI19" i="3"/>
  <c r="C14" i="3"/>
  <c r="B14" i="3"/>
  <c r="B23" i="3"/>
  <c r="C23" i="3"/>
  <c r="F62" i="3"/>
  <c r="G62" i="3"/>
  <c r="L12" i="3"/>
  <c r="M12" i="3"/>
  <c r="O18" i="3"/>
  <c r="N18" i="3"/>
  <c r="S23" i="3"/>
  <c r="R23" i="3"/>
  <c r="V15" i="3"/>
  <c r="W15" i="3"/>
  <c r="AE11" i="3"/>
  <c r="AD11" i="3"/>
  <c r="AI18" i="3"/>
  <c r="AH18" i="3"/>
  <c r="AH64" i="3"/>
  <c r="AI64" i="3"/>
  <c r="C28" i="3"/>
  <c r="B28" i="3"/>
  <c r="Q63" i="3"/>
  <c r="P63" i="3"/>
  <c r="U51" i="3"/>
  <c r="T51" i="3"/>
  <c r="X11" i="3"/>
  <c r="Y11" i="3"/>
  <c r="Q71" i="3"/>
  <c r="P71" i="3"/>
  <c r="S18" i="3"/>
  <c r="R18" i="3"/>
  <c r="X7" i="3"/>
  <c r="Y7" i="3"/>
  <c r="Z72" i="3"/>
  <c r="AA72" i="3"/>
  <c r="H24" i="3"/>
  <c r="I24" i="3"/>
  <c r="J9" i="3"/>
  <c r="K9" i="3"/>
  <c r="L22" i="3"/>
  <c r="M22" i="3"/>
  <c r="S13" i="3"/>
  <c r="R13" i="3"/>
  <c r="R72" i="3"/>
  <c r="S72" i="3"/>
  <c r="V60" i="3"/>
  <c r="W60" i="3"/>
  <c r="AD58" i="3"/>
  <c r="AE58" i="3"/>
  <c r="AH62" i="3"/>
  <c r="AI62" i="3"/>
  <c r="Y45" i="3"/>
  <c r="X45" i="3"/>
  <c r="P70" i="3"/>
  <c r="Q70" i="3"/>
  <c r="M35" i="3"/>
  <c r="L35" i="3"/>
  <c r="F17" i="3"/>
  <c r="P59" i="3"/>
  <c r="Q59" i="3"/>
  <c r="AE56" i="3"/>
  <c r="AD56" i="3"/>
  <c r="M34" i="3"/>
  <c r="L34" i="3"/>
  <c r="Y25" i="3"/>
  <c r="X25" i="3"/>
  <c r="B13" i="3"/>
  <c r="C13" i="3"/>
  <c r="W18" i="3"/>
  <c r="V18" i="3"/>
  <c r="L13" i="3"/>
  <c r="M13" i="3"/>
  <c r="X62" i="3"/>
  <c r="Y62" i="3"/>
  <c r="BV35" i="17"/>
  <c r="AB60" i="3"/>
  <c r="AC60" i="3"/>
  <c r="AB29" i="3"/>
  <c r="V10" i="3"/>
  <c r="W10" i="3"/>
  <c r="Q72" i="3"/>
  <c r="P72" i="3"/>
  <c r="O14" i="3"/>
  <c r="N14" i="3"/>
  <c r="H22" i="3"/>
  <c r="I22" i="3"/>
  <c r="AA45" i="3"/>
  <c r="Z45" i="3"/>
  <c r="C27" i="3"/>
  <c r="B27" i="3"/>
  <c r="V53" i="3"/>
  <c r="W53" i="3"/>
  <c r="L55" i="3"/>
  <c r="M55" i="3"/>
  <c r="I45" i="3"/>
  <c r="H45" i="3"/>
  <c r="Z14" i="3"/>
  <c r="AA14" i="3"/>
  <c r="Z55" i="3"/>
  <c r="AA55" i="3"/>
  <c r="T29" i="3"/>
  <c r="U29" i="3"/>
  <c r="Z48" i="3"/>
  <c r="AA48" i="3"/>
  <c r="AH73" i="3"/>
  <c r="AI73" i="3"/>
  <c r="W74" i="3"/>
  <c r="V74" i="3"/>
  <c r="S28" i="3"/>
  <c r="R28" i="3"/>
  <c r="F11" i="3"/>
  <c r="T48" i="3"/>
  <c r="U48" i="3"/>
  <c r="AB69" i="3"/>
  <c r="AC69" i="3"/>
  <c r="V8" i="3"/>
  <c r="W8" i="3"/>
  <c r="O61" i="3"/>
  <c r="N61" i="3"/>
  <c r="F53" i="3"/>
  <c r="G53" i="3"/>
  <c r="M53" i="3"/>
  <c r="L53" i="3"/>
  <c r="U31" i="3"/>
  <c r="T31" i="3"/>
  <c r="Q47" i="3"/>
  <c r="P47" i="3"/>
  <c r="W13" i="3"/>
  <c r="V13" i="3"/>
  <c r="Z60" i="3"/>
  <c r="AA60" i="3"/>
  <c r="W49" i="3"/>
  <c r="V49" i="3"/>
  <c r="P30" i="3"/>
  <c r="Q30" i="3"/>
  <c r="O13" i="3"/>
  <c r="N13" i="3"/>
  <c r="F70" i="3"/>
  <c r="G70" i="3"/>
  <c r="F8" i="3"/>
  <c r="I76" i="3"/>
  <c r="I51" i="3"/>
  <c r="H51" i="3"/>
  <c r="D28" i="3"/>
  <c r="E28" i="3"/>
  <c r="U44" i="3"/>
  <c r="T44" i="3"/>
  <c r="F45" i="3"/>
  <c r="G45" i="3"/>
  <c r="C18" i="3"/>
  <c r="B18" i="3"/>
  <c r="H6" i="3"/>
  <c r="I6" i="3"/>
  <c r="J16" i="3"/>
  <c r="K16" i="3"/>
  <c r="L6" i="3"/>
  <c r="M6" i="3"/>
  <c r="L21" i="3"/>
  <c r="M21" i="3"/>
  <c r="P7" i="3"/>
  <c r="Q7" i="3"/>
  <c r="P66" i="3"/>
  <c r="Q66" i="3"/>
  <c r="T17" i="3"/>
  <c r="U17" i="3"/>
  <c r="U34" i="3"/>
  <c r="T34" i="3"/>
  <c r="Y28" i="3"/>
  <c r="X28" i="3"/>
  <c r="AA69" i="3"/>
  <c r="Z69" i="3"/>
  <c r="Z19" i="3"/>
  <c r="AA19" i="3"/>
  <c r="N46" i="3"/>
  <c r="O46" i="3"/>
  <c r="K18" i="3"/>
  <c r="J18" i="3"/>
  <c r="M66" i="3"/>
  <c r="L66" i="3"/>
  <c r="O69" i="3"/>
  <c r="N69" i="3"/>
  <c r="P27" i="3"/>
  <c r="Q27" i="3"/>
  <c r="S59" i="3"/>
  <c r="R59" i="3"/>
  <c r="W12" i="3"/>
  <c r="V12" i="3"/>
  <c r="W21" i="3"/>
  <c r="AA53" i="3"/>
  <c r="Z53" i="3"/>
  <c r="Z66" i="3"/>
  <c r="AA66" i="3"/>
  <c r="AH47" i="3"/>
  <c r="AI47" i="3"/>
  <c r="F18" i="3"/>
  <c r="F35" i="3"/>
  <c r="P33" i="3"/>
  <c r="Q33" i="3"/>
  <c r="T54" i="3"/>
  <c r="U54" i="3"/>
  <c r="Y18" i="3"/>
  <c r="X18" i="3"/>
  <c r="AD46" i="3"/>
  <c r="AE46" i="3"/>
  <c r="AE72" i="3"/>
  <c r="AD72" i="3"/>
  <c r="AH67" i="3"/>
  <c r="AI67" i="3"/>
  <c r="H32" i="3"/>
  <c r="I32" i="3"/>
  <c r="M18" i="3"/>
  <c r="L18" i="3"/>
  <c r="P50" i="3"/>
  <c r="Q50" i="3"/>
  <c r="T70" i="3"/>
  <c r="U70" i="3"/>
  <c r="Y64" i="3"/>
  <c r="X64" i="3"/>
  <c r="AD18" i="3"/>
  <c r="AE18" i="3"/>
  <c r="E33" i="3"/>
  <c r="D33" i="3"/>
  <c r="K29" i="3"/>
  <c r="J29" i="3"/>
  <c r="N49" i="3"/>
  <c r="O49" i="3"/>
  <c r="P67" i="3"/>
  <c r="Q67" i="3"/>
  <c r="R17" i="3"/>
  <c r="S17" i="3"/>
  <c r="E16" i="3"/>
  <c r="D16" i="3"/>
  <c r="F20" i="3"/>
  <c r="P12" i="3"/>
  <c r="Q12" i="3"/>
  <c r="P35" i="3"/>
  <c r="Q35" i="3"/>
  <c r="R19" i="3"/>
  <c r="S19" i="3"/>
  <c r="AD34" i="3"/>
  <c r="AE34" i="3"/>
  <c r="O7" i="3"/>
  <c r="N7" i="3"/>
  <c r="I62" i="3"/>
  <c r="H62" i="3"/>
  <c r="L54" i="3"/>
  <c r="M54" i="3"/>
  <c r="O53" i="3"/>
  <c r="N53" i="3"/>
  <c r="O63" i="3"/>
  <c r="N63" i="3"/>
  <c r="T45" i="3"/>
  <c r="U45" i="3"/>
  <c r="V46" i="3"/>
  <c r="W46" i="3"/>
  <c r="W35" i="3"/>
  <c r="V35" i="3"/>
  <c r="AB22" i="3"/>
  <c r="AC22" i="3"/>
  <c r="AH11" i="3"/>
  <c r="AI11" i="3"/>
  <c r="AD27" i="3"/>
  <c r="AE27" i="3"/>
  <c r="R16" i="3"/>
  <c r="S16" i="3"/>
  <c r="O26" i="3"/>
  <c r="N26" i="3"/>
  <c r="I11" i="3"/>
  <c r="H11" i="3"/>
  <c r="AI52" i="3"/>
  <c r="AH52" i="3"/>
  <c r="I23" i="3"/>
  <c r="H23" i="3"/>
  <c r="O67" i="3"/>
  <c r="N67" i="3"/>
  <c r="AD7" i="3"/>
  <c r="AE7" i="3"/>
  <c r="AB72" i="3"/>
  <c r="AC72" i="3"/>
  <c r="B33" i="3"/>
  <c r="C33" i="3"/>
  <c r="V59" i="3"/>
  <c r="W59" i="3"/>
  <c r="AH30" i="3"/>
  <c r="AI30" i="3"/>
  <c r="V70" i="3"/>
  <c r="W70" i="3"/>
  <c r="Q55" i="3"/>
  <c r="P55" i="3"/>
  <c r="L72" i="3"/>
  <c r="M72" i="3"/>
  <c r="H52" i="3"/>
  <c r="I52" i="3"/>
  <c r="E17" i="3"/>
  <c r="D17" i="3"/>
  <c r="R56" i="3"/>
  <c r="S56" i="3"/>
  <c r="AH8" i="3"/>
  <c r="AI8" i="3"/>
  <c r="P62" i="3"/>
  <c r="Q62" i="3"/>
  <c r="W29" i="3"/>
  <c r="V29" i="3"/>
  <c r="F24" i="3"/>
  <c r="W14" i="3"/>
  <c r="V14" i="3"/>
  <c r="O44" i="3"/>
  <c r="N44" i="3"/>
  <c r="F19" i="3"/>
  <c r="P60" i="3"/>
  <c r="Q60" i="3"/>
  <c r="AE25" i="3"/>
  <c r="AD25" i="3"/>
  <c r="C26" i="3"/>
  <c r="B26" i="3"/>
  <c r="AH6" i="3"/>
  <c r="AI6" i="3"/>
  <c r="AE76" i="3"/>
  <c r="AE44" i="3"/>
  <c r="AD44" i="3"/>
  <c r="X70" i="3"/>
  <c r="Y70" i="3"/>
  <c r="R47" i="3"/>
  <c r="S47" i="3"/>
  <c r="N70" i="3"/>
  <c r="O70" i="3"/>
  <c r="F46" i="3"/>
  <c r="G46" i="3"/>
  <c r="C12" i="3"/>
  <c r="B12" i="3"/>
  <c r="E34" i="3"/>
  <c r="D34" i="3"/>
  <c r="O35" i="3"/>
  <c r="N35" i="3"/>
  <c r="F28" i="3"/>
  <c r="O15" i="3"/>
  <c r="N15" i="3"/>
  <c r="R31" i="3"/>
  <c r="S31" i="3"/>
  <c r="AI53" i="3"/>
  <c r="AH53" i="3"/>
  <c r="P14" i="3"/>
  <c r="Q14" i="3"/>
  <c r="R7" i="3"/>
  <c r="S7" i="3"/>
  <c r="AB24" i="3"/>
  <c r="AC24" i="3"/>
  <c r="E7" i="3"/>
  <c r="D7" i="3"/>
  <c r="G67" i="3"/>
  <c r="F67" i="3"/>
  <c r="K45" i="3"/>
  <c r="L73" i="3"/>
  <c r="M73" i="3"/>
  <c r="Q44" i="3"/>
  <c r="P44" i="3"/>
  <c r="AH48" i="3"/>
  <c r="AI48" i="3"/>
  <c r="O50" i="3"/>
  <c r="N50" i="3"/>
  <c r="AB48" i="3"/>
  <c r="AC48" i="3"/>
  <c r="AI10" i="3"/>
  <c r="AH10" i="3"/>
  <c r="AE12" i="3"/>
  <c r="AD12" i="3"/>
  <c r="Z10" i="3"/>
  <c r="AA10" i="3"/>
  <c r="V69" i="3"/>
  <c r="W69" i="3"/>
  <c r="Y69" i="3"/>
  <c r="X69" i="3"/>
  <c r="T30" i="3"/>
  <c r="U30" i="3"/>
  <c r="T50" i="3"/>
  <c r="U50" i="3"/>
  <c r="O20" i="3"/>
  <c r="N20" i="3"/>
  <c r="N56" i="3"/>
  <c r="O56" i="3"/>
  <c r="O59" i="3"/>
  <c r="N59" i="3"/>
  <c r="L9" i="3"/>
  <c r="M9" i="3"/>
  <c r="F26" i="3"/>
  <c r="AH16" i="3"/>
  <c r="AI16" i="3"/>
  <c r="AH55" i="3"/>
  <c r="AI55" i="3"/>
  <c r="AA29" i="3"/>
  <c r="Z29" i="3"/>
  <c r="Z57" i="3"/>
  <c r="AA57" i="3"/>
  <c r="AE14" i="3"/>
  <c r="AD14" i="3"/>
  <c r="AA9" i="3"/>
  <c r="Z9" i="3"/>
  <c r="AD59" i="3"/>
  <c r="AE59" i="3"/>
  <c r="V45" i="3"/>
  <c r="W45" i="3"/>
  <c r="X66" i="3"/>
  <c r="Y66" i="3"/>
  <c r="W63" i="3"/>
  <c r="V63" i="3"/>
  <c r="Y63" i="3"/>
  <c r="X63" i="3"/>
  <c r="R49" i="3"/>
  <c r="S49" i="3"/>
  <c r="U73" i="3"/>
  <c r="T73" i="3"/>
  <c r="R73" i="3"/>
  <c r="S73" i="3"/>
  <c r="T9" i="3"/>
  <c r="U9" i="3"/>
  <c r="Q45" i="3"/>
  <c r="P45" i="3"/>
  <c r="P54" i="3"/>
  <c r="Q54" i="3"/>
  <c r="O31" i="3"/>
  <c r="N31" i="3"/>
  <c r="O22" i="3"/>
  <c r="N22" i="3"/>
  <c r="O34" i="3"/>
  <c r="N34" i="3"/>
  <c r="O11" i="3"/>
  <c r="N11" i="3"/>
  <c r="O74" i="3"/>
  <c r="N74" i="3"/>
  <c r="O5" i="3"/>
  <c r="N5" i="3"/>
  <c r="M16" i="3"/>
  <c r="L16" i="3"/>
  <c r="I70" i="3"/>
  <c r="H70" i="3"/>
  <c r="F74" i="3"/>
  <c r="G74" i="3"/>
  <c r="F72" i="3"/>
  <c r="G72" i="3"/>
  <c r="H58" i="3"/>
  <c r="I58" i="3"/>
  <c r="D24" i="3"/>
  <c r="E24" i="3"/>
  <c r="AB45" i="3"/>
  <c r="AC45" i="3"/>
  <c r="C52" i="3"/>
  <c r="B73" i="3"/>
  <c r="B49" i="3"/>
  <c r="B58" i="3"/>
  <c r="H56" i="3"/>
  <c r="I56" i="3"/>
  <c r="M74" i="3"/>
  <c r="L74" i="3"/>
  <c r="Q53" i="3"/>
  <c r="P53" i="3"/>
  <c r="Q64" i="3"/>
  <c r="P64" i="3"/>
  <c r="U24" i="3"/>
  <c r="T24" i="3"/>
  <c r="X51" i="3"/>
  <c r="Y51" i="3"/>
  <c r="X29" i="3"/>
  <c r="Y29" i="3"/>
  <c r="AB70" i="3"/>
  <c r="AC70" i="3"/>
  <c r="AI68" i="3"/>
  <c r="AH68" i="3"/>
  <c r="V54" i="3"/>
  <c r="W54" i="3"/>
  <c r="AB32" i="3"/>
  <c r="AC32" i="3"/>
  <c r="F13" i="3"/>
  <c r="O33" i="3"/>
  <c r="N33" i="3"/>
  <c r="P8" i="3"/>
  <c r="Q8" i="3"/>
  <c r="P28" i="3"/>
  <c r="Q28" i="3"/>
  <c r="T21" i="3"/>
  <c r="U21" i="3"/>
  <c r="V51" i="3"/>
  <c r="W51" i="3"/>
  <c r="X32" i="3"/>
  <c r="Y32" i="3"/>
  <c r="AA16" i="3"/>
  <c r="Z16" i="3"/>
  <c r="AC26" i="3"/>
  <c r="AB26" i="3"/>
  <c r="H16" i="3"/>
  <c r="I16" i="3"/>
  <c r="C19" i="3"/>
  <c r="B19" i="3"/>
  <c r="I61" i="3"/>
  <c r="H61" i="3"/>
  <c r="P52" i="3"/>
  <c r="Q52" i="3"/>
  <c r="T64" i="3"/>
  <c r="U64" i="3"/>
  <c r="Y26" i="3"/>
  <c r="X26" i="3"/>
  <c r="AC7" i="3"/>
  <c r="AB7" i="3"/>
  <c r="AC17" i="3"/>
  <c r="AB17" i="3"/>
  <c r="AD30" i="3"/>
  <c r="AE30" i="3"/>
  <c r="AI66" i="3"/>
  <c r="AH66" i="3"/>
  <c r="AH35" i="3"/>
  <c r="AI35" i="3"/>
  <c r="E15" i="3"/>
  <c r="D15" i="3"/>
  <c r="F56" i="3"/>
  <c r="G56" i="3"/>
  <c r="M27" i="3"/>
  <c r="L27" i="3"/>
  <c r="P11" i="3"/>
  <c r="Q11" i="3"/>
  <c r="U7" i="3"/>
  <c r="T7" i="3"/>
  <c r="R71" i="3"/>
  <c r="S71" i="3"/>
  <c r="W65" i="3"/>
  <c r="V65" i="3"/>
  <c r="AE17" i="3"/>
  <c r="AD17" i="3"/>
  <c r="AI29" i="3"/>
  <c r="AH29" i="3"/>
  <c r="R64" i="3"/>
  <c r="S64" i="3"/>
  <c r="I19" i="3"/>
  <c r="H19" i="3"/>
  <c r="I28" i="3"/>
  <c r="H28" i="3"/>
  <c r="J15" i="3"/>
  <c r="K15" i="3"/>
  <c r="M5" i="3"/>
  <c r="L5" i="3"/>
  <c r="O19" i="3"/>
  <c r="N19" i="3"/>
  <c r="P65" i="3"/>
  <c r="Q65" i="3"/>
  <c r="T63" i="3"/>
  <c r="U63" i="3"/>
  <c r="I54" i="3"/>
  <c r="H54" i="3"/>
  <c r="J20" i="3"/>
  <c r="K20" i="3"/>
  <c r="M31" i="3"/>
  <c r="L31" i="3"/>
  <c r="R74" i="3"/>
  <c r="S74" i="3"/>
  <c r="AD52" i="3"/>
  <c r="AE52" i="3"/>
  <c r="AE33" i="3"/>
  <c r="AD33" i="3"/>
  <c r="F34" i="3"/>
  <c r="O21" i="3"/>
  <c r="N21" i="3"/>
  <c r="S51" i="3"/>
  <c r="R51" i="3"/>
  <c r="X8" i="3"/>
  <c r="Y8" i="3"/>
  <c r="Z49" i="3"/>
  <c r="AA49" i="3"/>
  <c r="AB25" i="3"/>
  <c r="AC25" i="3"/>
  <c r="AH24" i="3"/>
  <c r="AI24" i="3"/>
  <c r="AH56" i="3"/>
  <c r="AI56" i="3"/>
  <c r="AH63" i="3"/>
  <c r="AI63" i="3"/>
  <c r="AA54" i="3"/>
  <c r="Z54" i="3"/>
  <c r="U57" i="3"/>
  <c r="T57" i="3"/>
  <c r="O27" i="3"/>
  <c r="N27" i="3"/>
  <c r="M63" i="3"/>
  <c r="L63" i="3"/>
  <c r="F12" i="3"/>
  <c r="C20" i="3"/>
  <c r="B20" i="3"/>
  <c r="N57" i="3"/>
  <c r="O57" i="3"/>
  <c r="Y20" i="3"/>
  <c r="X20" i="3"/>
  <c r="AI44" i="3"/>
  <c r="AH44" i="3"/>
  <c r="Z27" i="3"/>
  <c r="AA27" i="3"/>
  <c r="Z20" i="3"/>
  <c r="AA20" i="3"/>
  <c r="B32" i="3"/>
  <c r="C32" i="3"/>
  <c r="L33" i="3"/>
  <c r="M33" i="3"/>
  <c r="Z52" i="3"/>
  <c r="AA52" i="3"/>
  <c r="H14" i="3"/>
  <c r="I14" i="3"/>
  <c r="L70" i="3"/>
  <c r="M70" i="3"/>
  <c r="P19" i="3"/>
  <c r="Q19" i="3"/>
  <c r="I26" i="3"/>
  <c r="H26" i="3"/>
  <c r="AE47" i="3"/>
  <c r="AD47" i="3"/>
  <c r="S46" i="3"/>
  <c r="R46" i="3"/>
  <c r="O12" i="3"/>
  <c r="N12" i="3"/>
  <c r="H63" i="3"/>
  <c r="I63" i="3"/>
  <c r="I20" i="3"/>
  <c r="H20" i="3"/>
  <c r="O30" i="3"/>
  <c r="N30" i="3"/>
  <c r="Z58" i="3"/>
  <c r="AA58" i="3"/>
  <c r="S29" i="3"/>
  <c r="R29" i="3"/>
  <c r="AH49" i="3"/>
  <c r="AI49" i="3"/>
  <c r="AB13" i="3"/>
  <c r="AC13" i="3"/>
  <c r="F25" i="3"/>
  <c r="Y47" i="3"/>
  <c r="X47" i="3"/>
  <c r="L29" i="3"/>
  <c r="M29" i="3"/>
  <c r="L25" i="3"/>
  <c r="M25" i="3"/>
  <c r="L64" i="3"/>
  <c r="M64" i="3"/>
  <c r="AH71" i="3"/>
  <c r="AI71" i="3"/>
  <c r="W20" i="3"/>
  <c r="V20" i="3"/>
  <c r="AC50" i="3"/>
  <c r="AB50" i="3"/>
  <c r="AD10" i="3"/>
  <c r="AE10" i="3"/>
  <c r="V56" i="3"/>
  <c r="W56" i="3"/>
  <c r="O29" i="3"/>
  <c r="N29" i="3"/>
  <c r="J12" i="3"/>
  <c r="K12" i="3"/>
  <c r="O55" i="3"/>
  <c r="N55" i="3"/>
  <c r="R20" i="3"/>
  <c r="S20" i="3"/>
  <c r="K19" i="3"/>
  <c r="J19" i="3"/>
  <c r="Q21" i="3"/>
  <c r="P21" i="3"/>
  <c r="AA8" i="3"/>
  <c r="Z8" i="3"/>
  <c r="F30" i="3"/>
  <c r="Y72" i="3"/>
  <c r="X72" i="3"/>
  <c r="H47" i="3"/>
  <c r="I47" i="3"/>
  <c r="S21" i="3"/>
  <c r="R21" i="3"/>
  <c r="AA67" i="3"/>
  <c r="Z67" i="3"/>
  <c r="AA46" i="3"/>
  <c r="Z46" i="3"/>
  <c r="F29" i="3"/>
  <c r="Q18" i="3"/>
  <c r="P18" i="3"/>
  <c r="AB9" i="3"/>
  <c r="AC9" i="3"/>
  <c r="AC20" i="3"/>
  <c r="AB20" i="3"/>
  <c r="X54" i="3"/>
  <c r="Y54" i="3"/>
  <c r="U16" i="3"/>
  <c r="T16" i="3"/>
  <c r="T47" i="3"/>
  <c r="U47" i="3"/>
  <c r="P49" i="3"/>
  <c r="Q49" i="3"/>
  <c r="O8" i="3"/>
  <c r="N8" i="3"/>
  <c r="O24" i="3"/>
  <c r="N24" i="3"/>
  <c r="L51" i="3"/>
  <c r="M51" i="3"/>
  <c r="AJ35" i="17"/>
  <c r="AI7" i="3"/>
  <c r="AH7" i="3"/>
  <c r="AI50" i="3"/>
  <c r="AH50" i="3"/>
  <c r="AI60" i="3"/>
  <c r="AH60" i="3"/>
  <c r="AH57" i="3"/>
  <c r="AI57" i="3"/>
  <c r="AI17" i="3"/>
  <c r="AH17" i="3"/>
  <c r="AE29" i="3"/>
  <c r="AD29" i="3"/>
  <c r="AD57" i="3"/>
  <c r="AE57" i="3"/>
  <c r="AD15" i="3"/>
  <c r="AE15" i="3"/>
  <c r="AD22" i="3"/>
  <c r="AE22" i="3"/>
  <c r="W50" i="3"/>
  <c r="V50" i="3"/>
  <c r="Y76" i="3"/>
  <c r="Y44" i="3"/>
  <c r="X44" i="3"/>
  <c r="Y71" i="3"/>
  <c r="X71" i="3"/>
  <c r="R24" i="3"/>
  <c r="S24" i="3"/>
  <c r="U49" i="3"/>
  <c r="T49" i="3"/>
  <c r="R25" i="3"/>
  <c r="S25" i="3"/>
  <c r="T56" i="3"/>
  <c r="U56" i="3"/>
  <c r="P20" i="3"/>
  <c r="Q20" i="3"/>
  <c r="O32" i="3"/>
  <c r="N32" i="3"/>
  <c r="O66" i="3"/>
  <c r="N66" i="3"/>
  <c r="M50" i="3"/>
  <c r="L50" i="3"/>
  <c r="L62" i="3"/>
  <c r="M62" i="3"/>
  <c r="L30" i="3"/>
  <c r="M30" i="3"/>
  <c r="H74" i="3"/>
  <c r="I74" i="3"/>
  <c r="F58" i="3"/>
  <c r="G58" i="3"/>
  <c r="H66" i="3"/>
  <c r="I66" i="3"/>
  <c r="G52" i="3"/>
  <c r="F52" i="3"/>
  <c r="F57" i="3"/>
  <c r="G57" i="3"/>
  <c r="L14" i="3"/>
  <c r="M14" i="3"/>
  <c r="P17" i="3"/>
  <c r="Q17" i="3"/>
  <c r="P73" i="3"/>
  <c r="Q73" i="3"/>
  <c r="S54" i="3"/>
  <c r="R54" i="3"/>
  <c r="X15" i="3"/>
  <c r="Y15" i="3"/>
  <c r="AB53" i="3"/>
  <c r="AC53" i="3"/>
  <c r="AD31" i="3"/>
  <c r="AE31" i="3"/>
  <c r="AB35" i="3"/>
  <c r="G55" i="3"/>
  <c r="F55" i="3"/>
  <c r="K27" i="3"/>
  <c r="J27" i="3"/>
  <c r="P22" i="3"/>
  <c r="Q22" i="3"/>
  <c r="T20" i="3"/>
  <c r="U20" i="3"/>
  <c r="W19" i="3"/>
  <c r="V19" i="3"/>
  <c r="X65" i="3"/>
  <c r="Y65" i="3"/>
  <c r="AB51" i="3"/>
  <c r="AC51" i="3"/>
  <c r="Z74" i="3"/>
  <c r="AA74" i="3"/>
  <c r="AE69" i="3"/>
  <c r="AD69" i="3"/>
  <c r="B22" i="3"/>
  <c r="C22" i="3"/>
  <c r="J32" i="3"/>
  <c r="K32" i="3"/>
  <c r="G50" i="3"/>
  <c r="F50" i="3"/>
  <c r="L28" i="3"/>
  <c r="M28" i="3"/>
  <c r="T72" i="3"/>
  <c r="U72" i="3"/>
  <c r="Y21" i="3"/>
  <c r="X21" i="3"/>
  <c r="Z12" i="3"/>
  <c r="AA12" i="3"/>
  <c r="AD19" i="3"/>
  <c r="AE19" i="3"/>
  <c r="AC73" i="3"/>
  <c r="AB73" i="3"/>
  <c r="Y10" i="3"/>
  <c r="X10" i="3"/>
  <c r="I12" i="3"/>
  <c r="H12" i="3"/>
  <c r="I53" i="3"/>
  <c r="H53" i="3"/>
  <c r="L20" i="3"/>
  <c r="M20" i="3"/>
  <c r="Q6" i="3"/>
  <c r="P6" i="3"/>
  <c r="T55" i="3"/>
  <c r="U55" i="3"/>
  <c r="U35" i="3"/>
  <c r="T35" i="3"/>
  <c r="AA13" i="3"/>
  <c r="Z13" i="3"/>
  <c r="Z56" i="3"/>
  <c r="AA56" i="3"/>
  <c r="B9" i="3"/>
  <c r="C9" i="3"/>
  <c r="I7" i="3"/>
  <c r="H7" i="3"/>
  <c r="G66" i="3"/>
  <c r="F66" i="3"/>
  <c r="L56" i="3"/>
  <c r="M56" i="3"/>
  <c r="E27" i="3"/>
  <c r="D27" i="3"/>
  <c r="H33" i="3"/>
  <c r="I33" i="3"/>
  <c r="M45" i="3"/>
  <c r="L45" i="3"/>
  <c r="P13" i="3"/>
  <c r="Q13" i="3"/>
  <c r="U23" i="3"/>
  <c r="T23" i="3"/>
  <c r="Y16" i="3"/>
  <c r="X16" i="3"/>
  <c r="AA7" i="3"/>
  <c r="Z7" i="3"/>
  <c r="AB34" i="3"/>
  <c r="E18" i="3"/>
  <c r="D18" i="3"/>
  <c r="F65" i="3"/>
  <c r="G65" i="3"/>
  <c r="K35" i="3"/>
  <c r="J35" i="3"/>
  <c r="P24" i="3"/>
  <c r="Q24" i="3"/>
  <c r="Q25" i="3"/>
  <c r="P25" i="3"/>
  <c r="U60" i="3"/>
  <c r="T60" i="3"/>
  <c r="Y55" i="3"/>
  <c r="X55" i="3"/>
  <c r="Z47" i="3"/>
  <c r="AA47" i="3"/>
  <c r="Z30" i="3"/>
  <c r="AA30" i="3"/>
  <c r="AI25" i="3"/>
  <c r="AH25" i="3"/>
  <c r="B59" i="3"/>
  <c r="C59" i="3"/>
  <c r="C57" i="3"/>
  <c r="B57" i="3"/>
  <c r="B68" i="3"/>
  <c r="C68" i="3"/>
  <c r="D62" i="3"/>
  <c r="E62" i="3"/>
  <c r="D55" i="3"/>
  <c r="E55" i="3"/>
  <c r="C48" i="3"/>
  <c r="B48" i="3"/>
  <c r="E51" i="3"/>
  <c r="D51" i="3"/>
  <c r="D69" i="3"/>
  <c r="E69" i="3"/>
  <c r="E74" i="3"/>
  <c r="D74" i="3"/>
  <c r="D47" i="3"/>
  <c r="E47" i="3"/>
  <c r="C66" i="3"/>
  <c r="B66" i="3"/>
  <c r="C72" i="3"/>
  <c r="B72" i="3"/>
  <c r="D72" i="3"/>
  <c r="E72" i="3"/>
  <c r="D53" i="3"/>
  <c r="E53" i="3"/>
  <c r="B62" i="3"/>
  <c r="C62" i="3"/>
  <c r="B47" i="3"/>
  <c r="C47" i="3"/>
  <c r="D48" i="3"/>
  <c r="E48" i="3"/>
  <c r="B55" i="3"/>
  <c r="C55" i="3"/>
  <c r="E66" i="3"/>
  <c r="D66" i="3"/>
  <c r="B51" i="3"/>
  <c r="C51" i="3"/>
  <c r="E59" i="3"/>
  <c r="D59" i="3"/>
  <c r="C56" i="3"/>
  <c r="B56" i="3"/>
  <c r="AC44" i="3"/>
  <c r="AB44" i="3"/>
  <c r="D6" i="3"/>
  <c r="E6" i="3"/>
  <c r="E45" i="3"/>
  <c r="D45" i="3"/>
  <c r="B45" i="3"/>
  <c r="C45" i="3"/>
  <c r="B6" i="3"/>
  <c r="C6" i="3"/>
  <c r="C44" i="3"/>
  <c r="C76" i="3"/>
  <c r="B5" i="3"/>
  <c r="G6" i="3"/>
  <c r="F6" i="3"/>
  <c r="F5" i="3"/>
  <c r="G5" i="3"/>
  <c r="J5" i="3"/>
  <c r="K5" i="3"/>
  <c r="S76" i="3"/>
  <c r="R6" i="3"/>
  <c r="S6" i="3"/>
  <c r="T6" i="3"/>
  <c r="U6" i="3"/>
  <c r="U37" i="3"/>
  <c r="O86" i="19" s="1"/>
  <c r="U5" i="3"/>
  <c r="T5" i="3"/>
  <c r="Y37" i="3"/>
  <c r="Y6" i="3"/>
  <c r="X6" i="3"/>
  <c r="W5" i="3"/>
  <c r="V5" i="3"/>
  <c r="V6" i="3"/>
  <c r="W6" i="3"/>
  <c r="Y5" i="3"/>
  <c r="X5" i="3"/>
  <c r="AB6" i="3"/>
  <c r="AC6" i="3"/>
  <c r="AC5" i="3"/>
  <c r="AB5" i="3"/>
  <c r="Z6" i="3"/>
  <c r="AA6" i="3"/>
  <c r="AE37" i="3"/>
  <c r="S86" i="19" s="1"/>
  <c r="AD5" i="3"/>
  <c r="S21" i="19" s="1"/>
  <c r="AE5" i="3"/>
  <c r="O37" i="3"/>
  <c r="L86" i="19" s="1"/>
  <c r="AA76" i="3"/>
  <c r="CH35" i="17"/>
  <c r="O36" i="3" l="1"/>
  <c r="G36" i="3"/>
  <c r="G38" i="3" s="1"/>
  <c r="S26" i="19"/>
  <c r="S31" i="19"/>
  <c r="S20" i="19"/>
  <c r="S49" i="19"/>
  <c r="S22" i="19"/>
  <c r="S27" i="19"/>
  <c r="S46" i="19"/>
  <c r="S45" i="19"/>
  <c r="S18" i="19"/>
  <c r="S23" i="19"/>
  <c r="S42" i="19"/>
  <c r="S41" i="19"/>
  <c r="U20" i="19"/>
  <c r="U24" i="19"/>
  <c r="U28" i="19"/>
  <c r="U32" i="19"/>
  <c r="U36" i="19"/>
  <c r="U40" i="19"/>
  <c r="U44" i="19"/>
  <c r="U48" i="19"/>
  <c r="U25" i="19"/>
  <c r="U45" i="19"/>
  <c r="U33" i="19"/>
  <c r="U41" i="19"/>
  <c r="U21" i="19"/>
  <c r="U18" i="19"/>
  <c r="U22" i="19"/>
  <c r="U26" i="19"/>
  <c r="U30" i="19"/>
  <c r="U34" i="19"/>
  <c r="U38" i="19"/>
  <c r="U42" i="19"/>
  <c r="U46" i="19"/>
  <c r="U50" i="19"/>
  <c r="U49" i="19"/>
  <c r="U19" i="19"/>
  <c r="U23" i="19"/>
  <c r="U27" i="19"/>
  <c r="U31" i="19"/>
  <c r="U35" i="19"/>
  <c r="U39" i="19"/>
  <c r="U43" i="19"/>
  <c r="U47" i="19"/>
  <c r="U51" i="19"/>
  <c r="U29" i="19"/>
  <c r="U37" i="19"/>
  <c r="S51" i="19"/>
  <c r="S19" i="19"/>
  <c r="S38" i="19"/>
  <c r="S37" i="19"/>
  <c r="S47" i="19"/>
  <c r="S44" i="19"/>
  <c r="S30" i="19"/>
  <c r="S33" i="19"/>
  <c r="S43" i="19"/>
  <c r="S36" i="19"/>
  <c r="S48" i="19"/>
  <c r="S29" i="19"/>
  <c r="S50" i="19"/>
  <c r="S39" i="19"/>
  <c r="S28" i="19"/>
  <c r="S40" i="19"/>
  <c r="S25" i="19"/>
  <c r="S34" i="19"/>
  <c r="S35" i="19"/>
  <c r="S24" i="19"/>
  <c r="S32" i="19"/>
  <c r="F17" i="19"/>
  <c r="D6" i="23" s="1"/>
  <c r="F25" i="19"/>
  <c r="D14" i="23" s="1"/>
  <c r="F33" i="19"/>
  <c r="D22" i="23" s="1"/>
  <c r="F41" i="19"/>
  <c r="D30" i="23" s="1"/>
  <c r="F49" i="19"/>
  <c r="D38" i="23" s="1"/>
  <c r="F51" i="19"/>
  <c r="F36" i="19"/>
  <c r="D25" i="23" s="1"/>
  <c r="F22" i="19"/>
  <c r="D11" i="23" s="1"/>
  <c r="F30" i="19"/>
  <c r="D19" i="23" s="1"/>
  <c r="F38" i="19"/>
  <c r="D27" i="23" s="1"/>
  <c r="F46" i="19"/>
  <c r="D35" i="23" s="1"/>
  <c r="F39" i="19"/>
  <c r="D28" i="23" s="1"/>
  <c r="F44" i="19"/>
  <c r="D33" i="23" s="1"/>
  <c r="F19" i="19"/>
  <c r="D8" i="23" s="1"/>
  <c r="F27" i="19"/>
  <c r="D16" i="23" s="1"/>
  <c r="F35" i="19"/>
  <c r="D24" i="23" s="1"/>
  <c r="F43" i="19"/>
  <c r="D32" i="23" s="1"/>
  <c r="F20" i="19"/>
  <c r="D9" i="23" s="1"/>
  <c r="F24" i="19"/>
  <c r="D13" i="23" s="1"/>
  <c r="F32" i="19"/>
  <c r="D21" i="23" s="1"/>
  <c r="F40" i="19"/>
  <c r="D29" i="23" s="1"/>
  <c r="F48" i="19"/>
  <c r="D37" i="23" s="1"/>
  <c r="F28" i="19"/>
  <c r="D17" i="23" s="1"/>
  <c r="F21" i="19"/>
  <c r="D10" i="23" s="1"/>
  <c r="F29" i="19"/>
  <c r="D18" i="23" s="1"/>
  <c r="F37" i="19"/>
  <c r="D26" i="23" s="1"/>
  <c r="F45" i="19"/>
  <c r="D34" i="23" s="1"/>
  <c r="F31" i="19"/>
  <c r="D20" i="23" s="1"/>
  <c r="F18" i="19"/>
  <c r="D7" i="23" s="1"/>
  <c r="F26" i="19"/>
  <c r="D15" i="23" s="1"/>
  <c r="F34" i="19"/>
  <c r="D23" i="23" s="1"/>
  <c r="F42" i="19"/>
  <c r="D31" i="23" s="1"/>
  <c r="F50" i="19"/>
  <c r="D39" i="23" s="1"/>
  <c r="F47" i="19"/>
  <c r="D36" i="23" s="1"/>
  <c r="F23" i="19"/>
  <c r="D12" i="23" s="1"/>
  <c r="P19" i="19"/>
  <c r="K8" i="23" s="1"/>
  <c r="P18" i="19"/>
  <c r="K7" i="23" s="1"/>
  <c r="P22" i="19"/>
  <c r="K11" i="23" s="1"/>
  <c r="P26" i="19"/>
  <c r="K15" i="23" s="1"/>
  <c r="P30" i="19"/>
  <c r="K19" i="23" s="1"/>
  <c r="P34" i="19"/>
  <c r="K23" i="23" s="1"/>
  <c r="P38" i="19"/>
  <c r="K27" i="23" s="1"/>
  <c r="P42" i="19"/>
  <c r="K31" i="23" s="1"/>
  <c r="P46" i="19"/>
  <c r="K35" i="23" s="1"/>
  <c r="P25" i="19"/>
  <c r="K14" i="23" s="1"/>
  <c r="P41" i="19"/>
  <c r="K30" i="23" s="1"/>
  <c r="P49" i="19"/>
  <c r="K38" i="23" s="1"/>
  <c r="P31" i="19"/>
  <c r="K20" i="23" s="1"/>
  <c r="P39" i="19"/>
  <c r="K28" i="23" s="1"/>
  <c r="P51" i="19"/>
  <c r="K40" i="23" s="1"/>
  <c r="P50" i="19"/>
  <c r="K39" i="23" s="1"/>
  <c r="P21" i="19"/>
  <c r="K10" i="23" s="1"/>
  <c r="P29" i="19"/>
  <c r="K18" i="23" s="1"/>
  <c r="P33" i="19"/>
  <c r="K22" i="23" s="1"/>
  <c r="P37" i="19"/>
  <c r="K26" i="23" s="1"/>
  <c r="P45" i="19"/>
  <c r="K34" i="23" s="1"/>
  <c r="P48" i="19"/>
  <c r="K37" i="23" s="1"/>
  <c r="P27" i="19"/>
  <c r="K16" i="23" s="1"/>
  <c r="P43" i="19"/>
  <c r="K32" i="23" s="1"/>
  <c r="P40" i="19"/>
  <c r="K29" i="23" s="1"/>
  <c r="P20" i="19"/>
  <c r="K9" i="23" s="1"/>
  <c r="P24" i="19"/>
  <c r="K13" i="23" s="1"/>
  <c r="P28" i="19"/>
  <c r="K17" i="23" s="1"/>
  <c r="P32" i="19"/>
  <c r="K21" i="23" s="1"/>
  <c r="P36" i="19"/>
  <c r="K25" i="23" s="1"/>
  <c r="P44" i="19"/>
  <c r="K33" i="23" s="1"/>
  <c r="P23" i="19"/>
  <c r="K12" i="23" s="1"/>
  <c r="P35" i="19"/>
  <c r="K24" i="23" s="1"/>
  <c r="P47" i="19"/>
  <c r="K36" i="23" s="1"/>
  <c r="L21" i="19"/>
  <c r="H10" i="23" s="1"/>
  <c r="L29" i="19"/>
  <c r="H18" i="23" s="1"/>
  <c r="L37" i="19"/>
  <c r="H26" i="23" s="1"/>
  <c r="L45" i="19"/>
  <c r="H34" i="23" s="1"/>
  <c r="L23" i="19"/>
  <c r="H12" i="23" s="1"/>
  <c r="L20" i="19"/>
  <c r="H9" i="23" s="1"/>
  <c r="L28" i="19"/>
  <c r="H17" i="23" s="1"/>
  <c r="L36" i="19"/>
  <c r="H25" i="23" s="1"/>
  <c r="L44" i="19"/>
  <c r="H33" i="23" s="1"/>
  <c r="L31" i="19"/>
  <c r="H20" i="23" s="1"/>
  <c r="L19" i="19"/>
  <c r="H8" i="23" s="1"/>
  <c r="L27" i="19"/>
  <c r="H16" i="23" s="1"/>
  <c r="L35" i="19"/>
  <c r="H24" i="23" s="1"/>
  <c r="L43" i="19"/>
  <c r="H32" i="23" s="1"/>
  <c r="L51" i="19"/>
  <c r="H40" i="23" s="1"/>
  <c r="L18" i="19"/>
  <c r="L26" i="19"/>
  <c r="H15" i="23" s="1"/>
  <c r="L34" i="19"/>
  <c r="H23" i="23" s="1"/>
  <c r="L42" i="19"/>
  <c r="H31" i="23" s="1"/>
  <c r="L50" i="19"/>
  <c r="H39" i="23" s="1"/>
  <c r="L25" i="19"/>
  <c r="H14" i="23" s="1"/>
  <c r="L33" i="19"/>
  <c r="H22" i="23" s="1"/>
  <c r="L41" i="19"/>
  <c r="H30" i="23" s="1"/>
  <c r="L49" i="19"/>
  <c r="H38" i="23" s="1"/>
  <c r="L24" i="19"/>
  <c r="H13" i="23" s="1"/>
  <c r="L32" i="19"/>
  <c r="H21" i="23" s="1"/>
  <c r="L40" i="19"/>
  <c r="H29" i="23" s="1"/>
  <c r="L48" i="19"/>
  <c r="H37" i="23" s="1"/>
  <c r="L47" i="19"/>
  <c r="H36" i="23" s="1"/>
  <c r="L22" i="19"/>
  <c r="H11" i="23" s="1"/>
  <c r="L30" i="19"/>
  <c r="H19" i="23" s="1"/>
  <c r="L38" i="19"/>
  <c r="H27" i="23" s="1"/>
  <c r="L46" i="19"/>
  <c r="H35" i="23" s="1"/>
  <c r="L39" i="19"/>
  <c r="H28" i="23" s="1"/>
  <c r="O19" i="19"/>
  <c r="O25" i="19"/>
  <c r="O30" i="19"/>
  <c r="O36" i="19"/>
  <c r="O41" i="19"/>
  <c r="O46" i="19"/>
  <c r="O50" i="19"/>
  <c r="O20" i="19"/>
  <c r="O24" i="19"/>
  <c r="O35" i="19"/>
  <c r="O45" i="19"/>
  <c r="O21" i="19"/>
  <c r="O26" i="19"/>
  <c r="O34" i="19"/>
  <c r="O44" i="19"/>
  <c r="O18" i="19"/>
  <c r="O28" i="19"/>
  <c r="O33" i="19"/>
  <c r="O39" i="19"/>
  <c r="O43" i="19"/>
  <c r="O49" i="19"/>
  <c r="O22" i="19"/>
  <c r="O27" i="19"/>
  <c r="O31" i="19"/>
  <c r="O37" i="19"/>
  <c r="O40" i="19"/>
  <c r="O47" i="19"/>
  <c r="O51" i="19"/>
  <c r="O23" i="19"/>
  <c r="O29" i="19"/>
  <c r="O32" i="19"/>
  <c r="O38" i="19"/>
  <c r="O42" i="19"/>
  <c r="O48" i="19"/>
  <c r="N25" i="19"/>
  <c r="N31" i="19"/>
  <c r="N22" i="19"/>
  <c r="N36" i="19"/>
  <c r="N18" i="19"/>
  <c r="N23" i="19"/>
  <c r="N48" i="19"/>
  <c r="N28" i="19"/>
  <c r="N35" i="19"/>
  <c r="N40" i="19"/>
  <c r="N45" i="19"/>
  <c r="N20" i="19"/>
  <c r="N19" i="19"/>
  <c r="N24" i="19"/>
  <c r="N29" i="19"/>
  <c r="N43" i="19"/>
  <c r="J32" i="23" s="1"/>
  <c r="N42" i="19"/>
  <c r="N47" i="19"/>
  <c r="N21" i="19"/>
  <c r="N27" i="19"/>
  <c r="N49" i="19"/>
  <c r="N46" i="19"/>
  <c r="N51" i="19"/>
  <c r="N50" i="19"/>
  <c r="J39" i="23" s="1"/>
  <c r="N41" i="19"/>
  <c r="N32" i="19"/>
  <c r="N38" i="19"/>
  <c r="N37" i="19"/>
  <c r="N34" i="19"/>
  <c r="N33" i="19"/>
  <c r="N39" i="19"/>
  <c r="N30" i="19"/>
  <c r="N44" i="19"/>
  <c r="J33" i="23" s="1"/>
  <c r="N26" i="19"/>
  <c r="R19" i="19"/>
  <c r="R23" i="19"/>
  <c r="R27" i="19"/>
  <c r="R31" i="19"/>
  <c r="R35" i="19"/>
  <c r="R39" i="19"/>
  <c r="R24" i="19"/>
  <c r="R36" i="19"/>
  <c r="R44" i="19"/>
  <c r="R45" i="19"/>
  <c r="R50" i="19"/>
  <c r="R51" i="19"/>
  <c r="R20" i="19"/>
  <c r="R28" i="19"/>
  <c r="R32" i="19"/>
  <c r="R40" i="19"/>
  <c r="R48" i="19"/>
  <c r="R49" i="19"/>
  <c r="R47" i="19"/>
  <c r="R25" i="19"/>
  <c r="R29" i="19"/>
  <c r="R37" i="19"/>
  <c r="R21" i="19"/>
  <c r="R33" i="19"/>
  <c r="R41" i="19"/>
  <c r="R46" i="19"/>
  <c r="R18" i="19"/>
  <c r="R22" i="19"/>
  <c r="R26" i="19"/>
  <c r="R30" i="19"/>
  <c r="R34" i="19"/>
  <c r="R38" i="19"/>
  <c r="R42" i="19"/>
  <c r="R43" i="19"/>
  <c r="Q25" i="19"/>
  <c r="Q33" i="19"/>
  <c r="Q41" i="19"/>
  <c r="Q49" i="19"/>
  <c r="Q27" i="19"/>
  <c r="Q20" i="19"/>
  <c r="Q28" i="19"/>
  <c r="Q36" i="19"/>
  <c r="Q44" i="19"/>
  <c r="L33" i="23" s="1"/>
  <c r="Q43" i="19"/>
  <c r="Q23" i="19"/>
  <c r="Q31" i="19"/>
  <c r="Q39" i="19"/>
  <c r="Q47" i="19"/>
  <c r="Q18" i="19"/>
  <c r="Q26" i="19"/>
  <c r="Q34" i="19"/>
  <c r="Q42" i="19"/>
  <c r="Q50" i="19"/>
  <c r="Q51" i="19"/>
  <c r="Q21" i="19"/>
  <c r="Q29" i="19"/>
  <c r="Q37" i="19"/>
  <c r="Q45" i="19"/>
  <c r="L34" i="23" s="1"/>
  <c r="Q19" i="19"/>
  <c r="Q24" i="19"/>
  <c r="Q32" i="19"/>
  <c r="Q40" i="19"/>
  <c r="Q48" i="19"/>
  <c r="Q35" i="19"/>
  <c r="Q22" i="19"/>
  <c r="Q30" i="19"/>
  <c r="Q38" i="19"/>
  <c r="Q46" i="19"/>
  <c r="M23" i="19"/>
  <c r="I12" i="23" s="1"/>
  <c r="M29" i="19"/>
  <c r="I18" i="23" s="1"/>
  <c r="M31" i="19"/>
  <c r="I20" i="23" s="1"/>
  <c r="M37" i="19"/>
  <c r="I26" i="23" s="1"/>
  <c r="M43" i="19"/>
  <c r="I32" i="23" s="1"/>
  <c r="M19" i="19"/>
  <c r="I8" i="23" s="1"/>
  <c r="M25" i="19"/>
  <c r="I14" i="23" s="1"/>
  <c r="M33" i="19"/>
  <c r="I22" i="23" s="1"/>
  <c r="M39" i="19"/>
  <c r="I28" i="23" s="1"/>
  <c r="M45" i="19"/>
  <c r="I34" i="23" s="1"/>
  <c r="M24" i="19"/>
  <c r="I13" i="23" s="1"/>
  <c r="M30" i="19"/>
  <c r="I19" i="23" s="1"/>
  <c r="M36" i="19"/>
  <c r="I25" i="23" s="1"/>
  <c r="M46" i="19"/>
  <c r="I35" i="23" s="1"/>
  <c r="M20" i="19"/>
  <c r="I9" i="23" s="1"/>
  <c r="M32" i="19"/>
  <c r="I21" i="23" s="1"/>
  <c r="M34" i="19"/>
  <c r="I23" i="23" s="1"/>
  <c r="M44" i="19"/>
  <c r="I33" i="23" s="1"/>
  <c r="M51" i="19"/>
  <c r="I40" i="23" s="1"/>
  <c r="M22" i="19"/>
  <c r="I11" i="23" s="1"/>
  <c r="M26" i="19"/>
  <c r="I15" i="23" s="1"/>
  <c r="M40" i="19"/>
  <c r="I29" i="23" s="1"/>
  <c r="M42" i="19"/>
  <c r="I31" i="23" s="1"/>
  <c r="M50" i="19"/>
  <c r="I39" i="23" s="1"/>
  <c r="M18" i="19"/>
  <c r="I7" i="23" s="1"/>
  <c r="M28" i="19"/>
  <c r="I17" i="23" s="1"/>
  <c r="M38" i="19"/>
  <c r="I27" i="23" s="1"/>
  <c r="M48" i="19"/>
  <c r="I37" i="23" s="1"/>
  <c r="M49" i="19"/>
  <c r="I38" i="23" s="1"/>
  <c r="M21" i="19"/>
  <c r="I10" i="23" s="1"/>
  <c r="M27" i="19"/>
  <c r="I16" i="23" s="1"/>
  <c r="M35" i="19"/>
  <c r="I24" i="23" s="1"/>
  <c r="M41" i="19"/>
  <c r="I30" i="23" s="1"/>
  <c r="M47" i="19"/>
  <c r="I36" i="23" s="1"/>
  <c r="K22" i="19"/>
  <c r="G11" i="23" s="1"/>
  <c r="K30" i="19"/>
  <c r="G19" i="23" s="1"/>
  <c r="K38" i="19"/>
  <c r="G27" i="23" s="1"/>
  <c r="K46" i="19"/>
  <c r="G35" i="23" s="1"/>
  <c r="K49" i="19"/>
  <c r="G38" i="23" s="1"/>
  <c r="K19" i="19"/>
  <c r="G8" i="23" s="1"/>
  <c r="K27" i="19"/>
  <c r="G16" i="23" s="1"/>
  <c r="K35" i="19"/>
  <c r="G24" i="23" s="1"/>
  <c r="K43" i="19"/>
  <c r="G32" i="23" s="1"/>
  <c r="K51" i="19"/>
  <c r="G40" i="23" s="1"/>
  <c r="K33" i="19"/>
  <c r="G22" i="23" s="1"/>
  <c r="K24" i="19"/>
  <c r="G13" i="23" s="1"/>
  <c r="K32" i="19"/>
  <c r="G21" i="23" s="1"/>
  <c r="K40" i="19"/>
  <c r="G29" i="23" s="1"/>
  <c r="K48" i="19"/>
  <c r="G37" i="23" s="1"/>
  <c r="K21" i="19"/>
  <c r="G10" i="23" s="1"/>
  <c r="K29" i="19"/>
  <c r="G18" i="23" s="1"/>
  <c r="K37" i="19"/>
  <c r="G26" i="23" s="1"/>
  <c r="K45" i="19"/>
  <c r="G34" i="23" s="1"/>
  <c r="K18" i="19"/>
  <c r="G7" i="23" s="1"/>
  <c r="K26" i="19"/>
  <c r="G15" i="23" s="1"/>
  <c r="K34" i="19"/>
  <c r="G23" i="23" s="1"/>
  <c r="K42" i="19"/>
  <c r="G31" i="23" s="1"/>
  <c r="K50" i="19"/>
  <c r="G39" i="23" s="1"/>
  <c r="K23" i="19"/>
  <c r="G12" i="23" s="1"/>
  <c r="K31" i="19"/>
  <c r="G20" i="23" s="1"/>
  <c r="K39" i="19"/>
  <c r="G28" i="23" s="1"/>
  <c r="K47" i="19"/>
  <c r="G36" i="23" s="1"/>
  <c r="K41" i="19"/>
  <c r="K20" i="19"/>
  <c r="G9" i="23" s="1"/>
  <c r="K28" i="19"/>
  <c r="G17" i="23" s="1"/>
  <c r="K36" i="19"/>
  <c r="G25" i="23" s="1"/>
  <c r="K44" i="19"/>
  <c r="G33" i="23" s="1"/>
  <c r="K25" i="19"/>
  <c r="G14" i="23" s="1"/>
  <c r="I24" i="19"/>
  <c r="I20" i="19"/>
  <c r="I28" i="19"/>
  <c r="I32" i="19"/>
  <c r="I36" i="19"/>
  <c r="I40" i="19"/>
  <c r="I44" i="19"/>
  <c r="I48" i="19"/>
  <c r="I37" i="19"/>
  <c r="I23" i="19"/>
  <c r="I27" i="19"/>
  <c r="I35" i="19"/>
  <c r="I43" i="19"/>
  <c r="I51" i="19"/>
  <c r="I46" i="19"/>
  <c r="I41" i="19"/>
  <c r="I19" i="19"/>
  <c r="I31" i="19"/>
  <c r="I39" i="19"/>
  <c r="I47" i="19"/>
  <c r="I38" i="19"/>
  <c r="I49" i="19"/>
  <c r="I18" i="19"/>
  <c r="I22" i="19"/>
  <c r="I26" i="19"/>
  <c r="I30" i="19"/>
  <c r="I34" i="19"/>
  <c r="I42" i="19"/>
  <c r="I45" i="19"/>
  <c r="I50" i="19"/>
  <c r="I21" i="19"/>
  <c r="I25" i="19"/>
  <c r="I29" i="19"/>
  <c r="I33" i="19"/>
  <c r="J21" i="19"/>
  <c r="F10" i="23" s="1"/>
  <c r="J29" i="19"/>
  <c r="F18" i="23" s="1"/>
  <c r="J37" i="19"/>
  <c r="F26" i="23" s="1"/>
  <c r="J45" i="19"/>
  <c r="F34" i="23" s="1"/>
  <c r="J20" i="19"/>
  <c r="F9" i="23" s="1"/>
  <c r="J28" i="19"/>
  <c r="F17" i="23" s="1"/>
  <c r="J36" i="19"/>
  <c r="F25" i="23" s="1"/>
  <c r="J44" i="19"/>
  <c r="F33" i="23" s="1"/>
  <c r="J25" i="19"/>
  <c r="F14" i="23" s="1"/>
  <c r="J19" i="19"/>
  <c r="F8" i="23" s="1"/>
  <c r="J27" i="19"/>
  <c r="F16" i="23" s="1"/>
  <c r="J35" i="19"/>
  <c r="F24" i="23" s="1"/>
  <c r="J43" i="19"/>
  <c r="F32" i="23" s="1"/>
  <c r="J51" i="19"/>
  <c r="F40" i="23" s="1"/>
  <c r="J49" i="19"/>
  <c r="F38" i="23" s="1"/>
  <c r="J18" i="19"/>
  <c r="F7" i="23" s="1"/>
  <c r="J26" i="19"/>
  <c r="F15" i="23" s="1"/>
  <c r="J34" i="19"/>
  <c r="F23" i="23" s="1"/>
  <c r="J42" i="19"/>
  <c r="F31" i="23" s="1"/>
  <c r="J50" i="19"/>
  <c r="F39" i="23" s="1"/>
  <c r="J24" i="19"/>
  <c r="F13" i="23" s="1"/>
  <c r="J32" i="19"/>
  <c r="F21" i="23" s="1"/>
  <c r="J40" i="19"/>
  <c r="F29" i="23" s="1"/>
  <c r="J48" i="19"/>
  <c r="F37" i="23" s="1"/>
  <c r="J23" i="19"/>
  <c r="F12" i="23" s="1"/>
  <c r="J31" i="19"/>
  <c r="F20" i="23" s="1"/>
  <c r="J39" i="19"/>
  <c r="F28" i="23" s="1"/>
  <c r="J47" i="19"/>
  <c r="F36" i="23" s="1"/>
  <c r="J33" i="19"/>
  <c r="F22" i="23" s="1"/>
  <c r="J22" i="19"/>
  <c r="F11" i="23" s="1"/>
  <c r="J30" i="19"/>
  <c r="F19" i="23" s="1"/>
  <c r="J38" i="19"/>
  <c r="F27" i="23" s="1"/>
  <c r="J46" i="19"/>
  <c r="F35" i="23" s="1"/>
  <c r="J41" i="19"/>
  <c r="F30" i="23" s="1"/>
  <c r="H20" i="19"/>
  <c r="E9" i="23" s="1"/>
  <c r="H37" i="19"/>
  <c r="H26" i="19"/>
  <c r="H42" i="19"/>
  <c r="H33" i="19"/>
  <c r="H30" i="19"/>
  <c r="H23" i="19"/>
  <c r="H36" i="19"/>
  <c r="H28" i="19"/>
  <c r="H25" i="19"/>
  <c r="H46" i="19"/>
  <c r="E35" i="23" s="1"/>
  <c r="H31" i="19"/>
  <c r="H22" i="19"/>
  <c r="H19" i="19"/>
  <c r="H41" i="19"/>
  <c r="H24" i="19"/>
  <c r="H47" i="19"/>
  <c r="E36" i="23" s="1"/>
  <c r="H50" i="19"/>
  <c r="E39" i="23" s="1"/>
  <c r="H35" i="19"/>
  <c r="H18" i="19"/>
  <c r="H40" i="19"/>
  <c r="H44" i="19"/>
  <c r="E33" i="23" s="1"/>
  <c r="H27" i="19"/>
  <c r="H51" i="19"/>
  <c r="H34" i="19"/>
  <c r="H49" i="19"/>
  <c r="E38" i="23" s="1"/>
  <c r="H39" i="19"/>
  <c r="H21" i="19"/>
  <c r="H45" i="19"/>
  <c r="E34" i="23" s="1"/>
  <c r="H29" i="19"/>
  <c r="H43" i="19"/>
  <c r="E32" i="23" s="1"/>
  <c r="H32" i="19"/>
  <c r="H48" i="19"/>
  <c r="E37" i="23" s="1"/>
  <c r="H38" i="19"/>
  <c r="X97" i="19"/>
  <c r="S102" i="19"/>
  <c r="P105" i="19"/>
  <c r="S106" i="19"/>
  <c r="P106" i="19"/>
  <c r="AC76" i="3"/>
  <c r="C37" i="3"/>
  <c r="F86" i="19" s="1"/>
  <c r="O114" i="19"/>
  <c r="S17" i="19"/>
  <c r="O116" i="19"/>
  <c r="S116" i="19"/>
  <c r="R116" i="19"/>
  <c r="Q116" i="19"/>
  <c r="P116" i="19"/>
  <c r="N116" i="19"/>
  <c r="M116" i="19"/>
  <c r="Y109" i="19"/>
  <c r="L116" i="19"/>
  <c r="X109" i="19"/>
  <c r="U17" i="19"/>
  <c r="D44" i="3"/>
  <c r="Y107" i="19" s="1"/>
  <c r="E44" i="3"/>
  <c r="W76" i="3"/>
  <c r="W37" i="3"/>
  <c r="P86" i="19" s="1"/>
  <c r="D5" i="3"/>
  <c r="O113" i="19"/>
  <c r="R17" i="19"/>
  <c r="O112" i="19"/>
  <c r="Q17" i="19"/>
  <c r="O111" i="19"/>
  <c r="O110" i="19"/>
  <c r="P17" i="19"/>
  <c r="K6" i="23" s="1"/>
  <c r="O109" i="19"/>
  <c r="O17" i="19"/>
  <c r="N17" i="19"/>
  <c r="O108" i="19"/>
  <c r="O107" i="19"/>
  <c r="M17" i="19"/>
  <c r="I6" i="23" s="1"/>
  <c r="L17" i="19"/>
  <c r="O106" i="19"/>
  <c r="O105" i="19"/>
  <c r="K17" i="19"/>
  <c r="G6" i="23" s="1"/>
  <c r="O104" i="19"/>
  <c r="I17" i="19"/>
  <c r="O103" i="19"/>
  <c r="O102" i="19"/>
  <c r="H17" i="19"/>
  <c r="E6" i="23" s="1"/>
  <c r="O94" i="19"/>
  <c r="J17" i="19"/>
  <c r="F6" i="23" s="1"/>
  <c r="N106" i="19"/>
  <c r="Q106" i="19"/>
  <c r="R106" i="19"/>
  <c r="L106" i="19"/>
  <c r="M106" i="19"/>
  <c r="Y97" i="19"/>
  <c r="R111" i="19"/>
  <c r="Q111" i="19"/>
  <c r="P111" i="19"/>
  <c r="E97" i="19"/>
  <c r="Y102" i="19"/>
  <c r="N111" i="19"/>
  <c r="X102" i="19"/>
  <c r="M111" i="19"/>
  <c r="L111" i="19"/>
  <c r="S111" i="19"/>
  <c r="K37" i="3"/>
  <c r="J86" i="19" s="1"/>
  <c r="G9" i="19"/>
  <c r="Q114" i="19"/>
  <c r="N114" i="19"/>
  <c r="X105" i="19"/>
  <c r="M114" i="19"/>
  <c r="S114" i="19"/>
  <c r="L114" i="19"/>
  <c r="R114" i="19"/>
  <c r="P114" i="19"/>
  <c r="Y105" i="19"/>
  <c r="Q113" i="19"/>
  <c r="Y104" i="19"/>
  <c r="P113" i="19"/>
  <c r="M113" i="19"/>
  <c r="R113" i="19"/>
  <c r="N113" i="19"/>
  <c r="S113" i="19"/>
  <c r="L113" i="19"/>
  <c r="X104" i="19"/>
  <c r="E99" i="19"/>
  <c r="Q112" i="19"/>
  <c r="P112" i="19"/>
  <c r="Y103" i="19"/>
  <c r="N112" i="19"/>
  <c r="S112" i="19"/>
  <c r="M112" i="19"/>
  <c r="L112" i="19"/>
  <c r="R112" i="19"/>
  <c r="X103" i="19"/>
  <c r="Q110" i="19"/>
  <c r="P110" i="19"/>
  <c r="S110" i="19"/>
  <c r="Y101" i="19"/>
  <c r="N110" i="19"/>
  <c r="X101" i="19"/>
  <c r="M110" i="19"/>
  <c r="L110" i="19"/>
  <c r="R110" i="19"/>
  <c r="Y100" i="19"/>
  <c r="Q109" i="19"/>
  <c r="N109" i="19"/>
  <c r="X100" i="19"/>
  <c r="S109" i="19"/>
  <c r="E101" i="19"/>
  <c r="M109" i="19"/>
  <c r="L109" i="19"/>
  <c r="R109" i="19"/>
  <c r="P109" i="19"/>
  <c r="R108" i="19"/>
  <c r="Y99" i="19"/>
  <c r="Q108" i="19"/>
  <c r="P108" i="19"/>
  <c r="X99" i="19"/>
  <c r="N108" i="19"/>
  <c r="M108" i="19"/>
  <c r="L108" i="19"/>
  <c r="S108" i="19"/>
  <c r="M107" i="19"/>
  <c r="Y98" i="19"/>
  <c r="L107" i="19"/>
  <c r="X98" i="19"/>
  <c r="S107" i="19"/>
  <c r="R107" i="19"/>
  <c r="Q107" i="19"/>
  <c r="P107" i="19"/>
  <c r="N107" i="19"/>
  <c r="E98" i="19"/>
  <c r="N105" i="19"/>
  <c r="M105" i="19"/>
  <c r="L105" i="19"/>
  <c r="S105" i="19"/>
  <c r="Y96" i="19"/>
  <c r="R105" i="19"/>
  <c r="X96" i="19"/>
  <c r="Q105" i="19"/>
  <c r="Q104" i="19"/>
  <c r="P104" i="19"/>
  <c r="X95" i="19"/>
  <c r="N104" i="19"/>
  <c r="M104" i="19"/>
  <c r="S104" i="19"/>
  <c r="L104" i="19"/>
  <c r="Y95" i="19"/>
  <c r="R104" i="19"/>
  <c r="P103" i="19"/>
  <c r="N103" i="19"/>
  <c r="R103" i="19"/>
  <c r="M103" i="19"/>
  <c r="Q103" i="19"/>
  <c r="L103" i="19"/>
  <c r="S103" i="19"/>
  <c r="Y94" i="19"/>
  <c r="X94" i="19"/>
  <c r="L102" i="19"/>
  <c r="R102" i="19"/>
  <c r="X93" i="19"/>
  <c r="Q102" i="19"/>
  <c r="P102" i="19"/>
  <c r="N102" i="19"/>
  <c r="M102" i="19"/>
  <c r="Y93" i="19"/>
  <c r="E37" i="3"/>
  <c r="G86" i="19" s="1"/>
  <c r="N94" i="19"/>
  <c r="E100" i="19"/>
  <c r="M94" i="19"/>
  <c r="Y106" i="19"/>
  <c r="L94" i="19"/>
  <c r="X106" i="19"/>
  <c r="S94" i="19"/>
  <c r="R94" i="19"/>
  <c r="P94" i="19"/>
  <c r="Q94" i="19"/>
  <c r="AA36" i="3"/>
  <c r="AA38" i="3" s="1"/>
  <c r="AE36" i="3"/>
  <c r="AE38" i="3" s="1"/>
  <c r="I36" i="3"/>
  <c r="I38" i="3" s="1"/>
  <c r="AC37" i="3"/>
  <c r="R86" i="19" s="1"/>
  <c r="I75" i="3"/>
  <c r="I77" i="3" s="1"/>
  <c r="Q36" i="3"/>
  <c r="AI36" i="3"/>
  <c r="AA75" i="3"/>
  <c r="AA77" i="3" s="1"/>
  <c r="M36" i="3"/>
  <c r="M37" i="3"/>
  <c r="K86" i="19" s="1"/>
  <c r="W75" i="3"/>
  <c r="K76" i="3"/>
  <c r="AC75" i="3"/>
  <c r="Y36" i="3"/>
  <c r="Y38" i="3" s="1"/>
  <c r="S36" i="3"/>
  <c r="S38" i="3" s="1"/>
  <c r="AI75" i="3"/>
  <c r="AE75" i="3"/>
  <c r="AE77" i="3" s="1"/>
  <c r="G75" i="3"/>
  <c r="Q37" i="3"/>
  <c r="M86" i="19" s="1"/>
  <c r="G76" i="3"/>
  <c r="C6" i="17"/>
  <c r="AI77" i="3"/>
  <c r="S75" i="3"/>
  <c r="S77" i="3" s="1"/>
  <c r="Q75" i="3"/>
  <c r="K36" i="3"/>
  <c r="C5" i="17"/>
  <c r="AI37" i="3"/>
  <c r="U86" i="19" s="1"/>
  <c r="O38" i="3"/>
  <c r="K75" i="3"/>
  <c r="M75" i="3"/>
  <c r="Q76" i="3"/>
  <c r="U76" i="3"/>
  <c r="E36" i="3"/>
  <c r="U75" i="3"/>
  <c r="M76" i="3"/>
  <c r="W36" i="3"/>
  <c r="Y75" i="3"/>
  <c r="Y77" i="3" s="1"/>
  <c r="O75" i="3"/>
  <c r="O77" i="3" s="1"/>
  <c r="AC36" i="3"/>
  <c r="E75" i="3"/>
  <c r="E77" i="3" s="1"/>
  <c r="C75" i="3"/>
  <c r="C77" i="3" s="1"/>
  <c r="C36" i="3"/>
  <c r="H86" i="19"/>
  <c r="U36" i="3"/>
  <c r="U38" i="3" s="1"/>
  <c r="L32" i="23" l="1"/>
  <c r="J34" i="23"/>
  <c r="J35" i="23"/>
  <c r="J36" i="23"/>
  <c r="J38" i="23"/>
  <c r="J37" i="23"/>
  <c r="L36" i="23"/>
  <c r="L39" i="23"/>
  <c r="L35" i="23"/>
  <c r="L38" i="23"/>
  <c r="L37" i="23"/>
  <c r="G19" i="19"/>
  <c r="V19" i="19" s="1"/>
  <c r="G23" i="19"/>
  <c r="M12" i="23" s="1"/>
  <c r="G27" i="19"/>
  <c r="V27" i="19" s="1"/>
  <c r="G31" i="19"/>
  <c r="V31" i="19" s="1"/>
  <c r="G35" i="19"/>
  <c r="V35" i="19" s="1"/>
  <c r="G39" i="19"/>
  <c r="V39" i="19" s="1"/>
  <c r="G45" i="19"/>
  <c r="G22" i="19"/>
  <c r="V22" i="19" s="1"/>
  <c r="G26" i="19"/>
  <c r="V26" i="19" s="1"/>
  <c r="G32" i="19"/>
  <c r="V32" i="19" s="1"/>
  <c r="G38" i="19"/>
  <c r="M27" i="23" s="1"/>
  <c r="G46" i="19"/>
  <c r="V46" i="19" s="1"/>
  <c r="G50" i="19"/>
  <c r="V50" i="19" s="1"/>
  <c r="G20" i="19"/>
  <c r="V20" i="19" s="1"/>
  <c r="G24" i="19"/>
  <c r="V24" i="19" s="1"/>
  <c r="G30" i="19"/>
  <c r="V30" i="19" s="1"/>
  <c r="G36" i="19"/>
  <c r="M25" i="23" s="1"/>
  <c r="G42" i="19"/>
  <c r="V42" i="19" s="1"/>
  <c r="G48" i="19"/>
  <c r="V48" i="19" s="1"/>
  <c r="G47" i="19"/>
  <c r="V47" i="19" s="1"/>
  <c r="G18" i="19"/>
  <c r="V18" i="19" s="1"/>
  <c r="G28" i="19"/>
  <c r="M17" i="23" s="1"/>
  <c r="G34" i="19"/>
  <c r="M23" i="23" s="1"/>
  <c r="G40" i="19"/>
  <c r="M29" i="23" s="1"/>
  <c r="G44" i="19"/>
  <c r="G49" i="19"/>
  <c r="V49" i="19" s="1"/>
  <c r="G21" i="19"/>
  <c r="M10" i="23" s="1"/>
  <c r="G25" i="19"/>
  <c r="V25" i="19" s="1"/>
  <c r="G29" i="19"/>
  <c r="M18" i="23" s="1"/>
  <c r="G33" i="19"/>
  <c r="M22" i="23" s="1"/>
  <c r="G37" i="19"/>
  <c r="V37" i="19" s="1"/>
  <c r="G41" i="19"/>
  <c r="M30" i="23" s="1"/>
  <c r="G43" i="19"/>
  <c r="G51" i="19"/>
  <c r="V51" i="19" s="1"/>
  <c r="E8" i="23"/>
  <c r="E10" i="23"/>
  <c r="E7" i="23"/>
  <c r="E20" i="23"/>
  <c r="E31" i="23"/>
  <c r="E26" i="23"/>
  <c r="E14" i="23"/>
  <c r="E19" i="23"/>
  <c r="E11" i="23"/>
  <c r="E29" i="23"/>
  <c r="E18" i="23"/>
  <c r="E22" i="23"/>
  <c r="E28" i="23"/>
  <c r="E24" i="23"/>
  <c r="E16" i="23"/>
  <c r="E12" i="23"/>
  <c r="E30" i="23"/>
  <c r="E15" i="23"/>
  <c r="E23" i="23"/>
  <c r="E27" i="23"/>
  <c r="E17" i="23"/>
  <c r="E25" i="23"/>
  <c r="E40" i="23"/>
  <c r="E21" i="23"/>
  <c r="E13" i="23"/>
  <c r="J18" i="23"/>
  <c r="J30" i="23"/>
  <c r="J40" i="23"/>
  <c r="J13" i="23"/>
  <c r="L40" i="23"/>
  <c r="L9" i="23"/>
  <c r="J20" i="23"/>
  <c r="D40" i="23"/>
  <c r="J12" i="23"/>
  <c r="Z93" i="19"/>
  <c r="E52" i="23" s="1"/>
  <c r="J31" i="23"/>
  <c r="J29" i="23"/>
  <c r="J15" i="23"/>
  <c r="J9" i="23"/>
  <c r="J23" i="23"/>
  <c r="J16" i="23"/>
  <c r="J17" i="23"/>
  <c r="J11" i="23"/>
  <c r="J27" i="23"/>
  <c r="J14" i="23"/>
  <c r="J25" i="23"/>
  <c r="J21" i="23"/>
  <c r="J22" i="23"/>
  <c r="L27" i="23"/>
  <c r="L26" i="23"/>
  <c r="J24" i="23"/>
  <c r="J19" i="23"/>
  <c r="J28" i="23"/>
  <c r="J26" i="23"/>
  <c r="J10" i="23"/>
  <c r="L25" i="23"/>
  <c r="L24" i="23"/>
  <c r="L20" i="23"/>
  <c r="L21" i="23"/>
  <c r="L11" i="23"/>
  <c r="L30" i="23"/>
  <c r="L10" i="23"/>
  <c r="L19" i="23"/>
  <c r="L17" i="23"/>
  <c r="L23" i="23"/>
  <c r="L29" i="23"/>
  <c r="L18" i="23"/>
  <c r="L16" i="23"/>
  <c r="L13" i="23"/>
  <c r="L31" i="23"/>
  <c r="L15" i="23"/>
  <c r="L22" i="23"/>
  <c r="L12" i="23"/>
  <c r="L14" i="23"/>
  <c r="L28" i="23"/>
  <c r="K44" i="23"/>
  <c r="K51" i="23" s="1"/>
  <c r="I44" i="23"/>
  <c r="I51" i="23" s="1"/>
  <c r="J8" i="23"/>
  <c r="L8" i="23"/>
  <c r="M95" i="19"/>
  <c r="M117" i="19" s="1"/>
  <c r="Z109" i="19"/>
  <c r="H7" i="23"/>
  <c r="H6" i="23"/>
  <c r="L84" i="19"/>
  <c r="AC77" i="3"/>
  <c r="L6" i="23"/>
  <c r="L7" i="23"/>
  <c r="J6" i="23"/>
  <c r="J7" i="23"/>
  <c r="C38" i="3"/>
  <c r="W38" i="3"/>
  <c r="S84" i="19"/>
  <c r="N95" i="19"/>
  <c r="N117" i="19" s="1"/>
  <c r="O95" i="19"/>
  <c r="O117" i="19" s="1"/>
  <c r="U84" i="19"/>
  <c r="Q95" i="19"/>
  <c r="Q117" i="19" s="1"/>
  <c r="R95" i="19"/>
  <c r="R117" i="19" s="1"/>
  <c r="T116" i="19"/>
  <c r="S95" i="19"/>
  <c r="S117" i="19" s="1"/>
  <c r="X107" i="19"/>
  <c r="X110" i="19" s="1"/>
  <c r="P95" i="19"/>
  <c r="P117" i="19" s="1"/>
  <c r="L95" i="19"/>
  <c r="L117" i="19" s="1"/>
  <c r="T114" i="19"/>
  <c r="W77" i="3"/>
  <c r="G17" i="19"/>
  <c r="T113" i="19"/>
  <c r="R84" i="19"/>
  <c r="T112" i="19"/>
  <c r="Q84" i="19"/>
  <c r="T111" i="19"/>
  <c r="T110" i="19"/>
  <c r="P84" i="19"/>
  <c r="T109" i="19"/>
  <c r="O84" i="19"/>
  <c r="N84" i="19"/>
  <c r="T108" i="19"/>
  <c r="M84" i="19"/>
  <c r="T107" i="19"/>
  <c r="T106" i="19"/>
  <c r="Z97" i="19"/>
  <c r="H52" i="23" s="1"/>
  <c r="T105" i="19"/>
  <c r="K84" i="19"/>
  <c r="T103" i="19"/>
  <c r="I84" i="19"/>
  <c r="T102" i="19"/>
  <c r="H84" i="19"/>
  <c r="E38" i="3"/>
  <c r="T94" i="19"/>
  <c r="F84" i="19"/>
  <c r="T104" i="19"/>
  <c r="J84" i="19"/>
  <c r="Z100" i="19"/>
  <c r="Z102" i="19"/>
  <c r="Z101" i="19"/>
  <c r="K52" i="23" s="1"/>
  <c r="Z103" i="19"/>
  <c r="Z105" i="19"/>
  <c r="Z95" i="19"/>
  <c r="F52" i="23" s="1"/>
  <c r="K38" i="3"/>
  <c r="Z94" i="19"/>
  <c r="V86" i="19"/>
  <c r="Z104" i="19"/>
  <c r="Z99" i="19"/>
  <c r="Z98" i="19"/>
  <c r="I52" i="23" s="1"/>
  <c r="E102" i="19"/>
  <c r="G12" i="19" s="1"/>
  <c r="N54" i="23" s="1"/>
  <c r="Z96" i="19"/>
  <c r="G52" i="23" s="1"/>
  <c r="Y110" i="19"/>
  <c r="Z106" i="19"/>
  <c r="D52" i="23" s="1"/>
  <c r="AI38" i="3"/>
  <c r="M77" i="3"/>
  <c r="K77" i="3"/>
  <c r="AC38" i="3"/>
  <c r="U77" i="3"/>
  <c r="M38" i="3"/>
  <c r="Q77" i="3"/>
  <c r="Q38" i="3"/>
  <c r="G77" i="3"/>
  <c r="V45" i="19" l="1"/>
  <c r="M34" i="23"/>
  <c r="N34" i="23" s="1"/>
  <c r="V43" i="19"/>
  <c r="M32" i="23"/>
  <c r="V44" i="19"/>
  <c r="M33" i="23"/>
  <c r="N33" i="23" s="1"/>
  <c r="V38" i="19"/>
  <c r="M8" i="23"/>
  <c r="N8" i="23" s="1"/>
  <c r="M9" i="23"/>
  <c r="N9" i="23" s="1"/>
  <c r="M20" i="23"/>
  <c r="N20" i="23" s="1"/>
  <c r="V36" i="19"/>
  <c r="M35" i="23"/>
  <c r="N35" i="23" s="1"/>
  <c r="M37" i="23"/>
  <c r="N37" i="23" s="1"/>
  <c r="M36" i="23"/>
  <c r="N36" i="23" s="1"/>
  <c r="N32" i="23"/>
  <c r="M39" i="23"/>
  <c r="N39" i="23" s="1"/>
  <c r="M38" i="23"/>
  <c r="N38" i="23" s="1"/>
  <c r="M24" i="23"/>
  <c r="N24" i="23" s="1"/>
  <c r="M14" i="23"/>
  <c r="N14" i="23" s="1"/>
  <c r="V33" i="19"/>
  <c r="V23" i="19"/>
  <c r="M16" i="23"/>
  <c r="N16" i="23" s="1"/>
  <c r="V21" i="19"/>
  <c r="M15" i="23"/>
  <c r="N15" i="23" s="1"/>
  <c r="V41" i="19"/>
  <c r="M13" i="23"/>
  <c r="N13" i="23" s="1"/>
  <c r="V28" i="19"/>
  <c r="M19" i="23"/>
  <c r="N19" i="23" s="1"/>
  <c r="V34" i="19"/>
  <c r="M26" i="23"/>
  <c r="N26" i="23" s="1"/>
  <c r="M28" i="23"/>
  <c r="N28" i="23" s="1"/>
  <c r="V29" i="19"/>
  <c r="M11" i="23"/>
  <c r="N11" i="23" s="1"/>
  <c r="V40" i="19"/>
  <c r="M40" i="23"/>
  <c r="N40" i="23" s="1"/>
  <c r="D44" i="23"/>
  <c r="D51" i="23" s="1"/>
  <c r="N29" i="23"/>
  <c r="N30" i="23"/>
  <c r="N25" i="23"/>
  <c r="N22" i="23"/>
  <c r="N27" i="23"/>
  <c r="M21" i="23"/>
  <c r="N21" i="23" s="1"/>
  <c r="M31" i="23"/>
  <c r="N31" i="23" s="1"/>
  <c r="N23" i="23"/>
  <c r="N12" i="23"/>
  <c r="N17" i="23"/>
  <c r="N18" i="23"/>
  <c r="G44" i="23"/>
  <c r="G51" i="23" s="1"/>
  <c r="F44" i="23"/>
  <c r="F51" i="23" s="1"/>
  <c r="E44" i="23"/>
  <c r="E51" i="23" s="1"/>
  <c r="H44" i="23"/>
  <c r="H51" i="23" s="1"/>
  <c r="L52" i="23"/>
  <c r="J52" i="23"/>
  <c r="J44" i="23"/>
  <c r="J51" i="23" s="1"/>
  <c r="V17" i="19"/>
  <c r="M6" i="23"/>
  <c r="N6" i="23" s="1"/>
  <c r="N10" i="23"/>
  <c r="M7" i="23"/>
  <c r="N7" i="23" s="1"/>
  <c r="L44" i="23"/>
  <c r="L51" i="23" s="1"/>
  <c r="Z107" i="19"/>
  <c r="T95" i="19"/>
  <c r="N53" i="23" s="1"/>
  <c r="G84" i="19"/>
  <c r="T117" i="19"/>
  <c r="G13" i="19"/>
  <c r="N44" i="23" l="1"/>
  <c r="Z110" i="19"/>
  <c r="G11" i="19" s="1"/>
  <c r="M52" i="23"/>
  <c r="N52" i="23" s="1"/>
  <c r="V84" i="19"/>
  <c r="G10" i="19" s="1"/>
  <c r="M44" i="23"/>
  <c r="M51" i="23" s="1"/>
  <c r="N51" i="23" s="1"/>
  <c r="N66" i="23" l="1"/>
  <c r="N58" i="23"/>
  <c r="O58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6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Meter change</t>
        </r>
      </text>
    </comment>
  </commentList>
</comments>
</file>

<file path=xl/sharedStrings.xml><?xml version="1.0" encoding="utf-8"?>
<sst xmlns="http://schemas.openxmlformats.org/spreadsheetml/2006/main" count="4899" uniqueCount="527">
  <si>
    <t xml:space="preserve">                     Meter Name - Hospital Out door Energy Meter at Hospital Panel                                          </t>
  </si>
  <si>
    <t xml:space="preserve"> Meter Name -Makeup room (204 -206) Energy Meter near BackSide of Hospital Main LT Panel                                         </t>
  </si>
  <si>
    <t xml:space="preserve"> Meter Name -Makeup room(11 -14) Energy Meter
 near BackSide of Hospital Main LT Panel </t>
  </si>
  <si>
    <t xml:space="preserve"> Meter Name -Old Make up room (Area 1, 4 no's room) Energy Meter near BackSide of Hospital Main LT Panel  </t>
  </si>
  <si>
    <t xml:space="preserve"> Meter Name -Old Make up room (Area 2, 6 no's room) Energy Meter near BackSide of Hospital Main LT Panel</t>
  </si>
  <si>
    <t xml:space="preserve"> Meter Name -Water Pump Energy Meter near Water Pump LT Panel</t>
  </si>
  <si>
    <t>Meter Name -Ellora Office Energy Meter at Office Enteranace</t>
  </si>
  <si>
    <t>Day</t>
  </si>
  <si>
    <t>Opening Reading</t>
  </si>
  <si>
    <t>Closing Reading</t>
  </si>
  <si>
    <t>Consumption</t>
  </si>
  <si>
    <t>MF value</t>
  </si>
  <si>
    <t>Unit</t>
  </si>
  <si>
    <t>Used By</t>
  </si>
  <si>
    <t>Use For</t>
  </si>
  <si>
    <t>Production Name</t>
  </si>
  <si>
    <t>If "S" is Makeup Room then no. of Make up room</t>
  </si>
  <si>
    <t>Shooting Details</t>
  </si>
  <si>
    <t>Serial With Extra Hrs.</t>
  </si>
  <si>
    <t>Pack up Unit</t>
  </si>
  <si>
    <t>Serial With Multiple Studio Location</t>
  </si>
  <si>
    <t>Add/Movie/Web Series/ ODU/ Vanity Van</t>
  </si>
  <si>
    <t>Serial</t>
  </si>
  <si>
    <t>Serial With Same Location Different Panel</t>
  </si>
  <si>
    <t>Serial With Extra Hours</t>
  </si>
  <si>
    <t>Serial With Extra Hours And Packup</t>
  </si>
  <si>
    <t>Serial With Multiple Location</t>
  </si>
  <si>
    <t>Serial With Multiple Location and Extra Hours</t>
  </si>
  <si>
    <t>Serial With Multiple Location Extra Hours and Packup</t>
  </si>
  <si>
    <t>Billing Unit To Customer</t>
  </si>
  <si>
    <t>Ellora Maintenance Work</t>
  </si>
  <si>
    <t>Serial With Packup</t>
  </si>
  <si>
    <t xml:space="preserve">Pack up </t>
  </si>
  <si>
    <t xml:space="preserve"> Reiki </t>
  </si>
  <si>
    <t>Billing Unit To Ellora</t>
  </si>
  <si>
    <t>If "CL"is Makeup Room Then no. of Makeup Room</t>
  </si>
  <si>
    <t>If "CL" is Shooting then Production Name</t>
  </si>
  <si>
    <t>Creadit to Customer Account</t>
  </si>
  <si>
    <t>Creadit to Ellora Account</t>
  </si>
  <si>
    <t>Sr.no.</t>
  </si>
  <si>
    <t>Details</t>
  </si>
  <si>
    <t>No Of Elctrical Meter At Same Location</t>
  </si>
  <si>
    <t>Hrs.</t>
  </si>
  <si>
    <t>Unit Less from Customer account</t>
  </si>
  <si>
    <t xml:space="preserve">Production </t>
  </si>
  <si>
    <t>Shooting</t>
  </si>
  <si>
    <t>Makeup Room</t>
  </si>
  <si>
    <t>Ellora Infra/Maintenance Others</t>
  </si>
  <si>
    <t>Monthly Unit Consumption of Hospital Out Door Energy Meter at Hospital LT Panel.</t>
  </si>
  <si>
    <t>Monthly Unit Consumption of Makeup room 204 - 206 Energy Meter.</t>
  </si>
  <si>
    <t>Monthly Unit Consumption of Makeup room 11 - 14 Energy Meter.</t>
  </si>
  <si>
    <t>Monthly Unit Consumption of Old Makeup room Area 1 (4 no's room) Energy Meter.</t>
  </si>
  <si>
    <t>Monthly Unit Consumption of Old Makeup room Area 2 (6 no's room) Energy Meter.</t>
  </si>
  <si>
    <t>Monthly Unit Consumption of Water Pump Area Energy Meter.</t>
  </si>
  <si>
    <t>Monthly Unit Consumption of Ellora Office area Energy Meter.</t>
  </si>
  <si>
    <t>Monthly Total Unit Consumption of Hospital Area Different Location Energy Meter.</t>
  </si>
  <si>
    <r>
      <t xml:space="preserve">Variation between 1 and 10 Item. </t>
    </r>
    <r>
      <rPr>
        <sz val="8"/>
        <color rgb="FFFF0000"/>
        <rFont val="Calibri"/>
        <family val="2"/>
        <scheme val="minor"/>
      </rPr>
      <t xml:space="preserve">(Main LT and addition of all Location Energy Meter) </t>
    </r>
  </si>
  <si>
    <r>
      <t xml:space="preserve">Total Monthly Unit Consumption of Hospital Area Different Location Energy Meter for Customer uses. (Follow all Shooting Criteria, Like </t>
    </r>
    <r>
      <rPr>
        <sz val="8"/>
        <color rgb="FFFF0000"/>
        <rFont val="Calibri"/>
        <family val="2"/>
        <scheme val="minor"/>
      </rPr>
      <t xml:space="preserve">Less </t>
    </r>
    <r>
      <rPr>
        <sz val="8"/>
        <color theme="1"/>
        <rFont val="Calibri"/>
        <family val="2"/>
        <scheme val="minor"/>
      </rPr>
      <t>300 unit for serial customer)</t>
    </r>
  </si>
  <si>
    <r>
      <t xml:space="preserve">Variation between 10 and (12 + 13) Item. </t>
    </r>
    <r>
      <rPr>
        <sz val="8"/>
        <color rgb="FFFF0000"/>
        <rFont val="Calibri"/>
        <family val="2"/>
        <scheme val="minor"/>
      </rPr>
      <t>(Ideallly it sould be Zero)</t>
    </r>
  </si>
  <si>
    <t>Total Consumption</t>
  </si>
  <si>
    <t>Ellora</t>
  </si>
  <si>
    <t>Ellora HK Team</t>
  </si>
  <si>
    <t>Add</t>
  </si>
  <si>
    <t>Ellora AC Team</t>
  </si>
  <si>
    <t>Web Series</t>
  </si>
  <si>
    <t>Ellora Electrical Team</t>
  </si>
  <si>
    <t>Movie</t>
  </si>
  <si>
    <t xml:space="preserve">Ellora For Civil </t>
  </si>
  <si>
    <t>Vanity Van</t>
  </si>
  <si>
    <t>Ellora Vendor Work</t>
  </si>
  <si>
    <t>Out Door</t>
  </si>
  <si>
    <t>Ellora Carpentry/Plumbing</t>
  </si>
  <si>
    <t>Ellora Reiki Purpose</t>
  </si>
  <si>
    <t>Serial With Multiple Location And Extra Hours</t>
  </si>
  <si>
    <t>Shooting With Packup</t>
  </si>
  <si>
    <t>Serial With Multiple Location And Extra Hours With Packup</t>
  </si>
  <si>
    <t xml:space="preserve">                     Meter Name -  Hospital Energy Meter at Main LT Panel                       </t>
  </si>
  <si>
    <t>Monthly Unit Consumption of Hill Area Energy Meter at Main LT Panel.</t>
  </si>
  <si>
    <t>Monthly Billing Unit to Customer Account.</t>
  </si>
  <si>
    <t xml:space="preserve">Montly Billing Unit To Ellora. </t>
  </si>
  <si>
    <t xml:space="preserve">                     Meter Name - Villa Set AC LT Panel Energy Meter at Main LT Panel                       </t>
  </si>
  <si>
    <t xml:space="preserve">                     Meter Name - Villa Set Light LT Panel Energy Meter at Main LT Panel                       </t>
  </si>
  <si>
    <t xml:space="preserve">                     Meter Name - Villa Set AC LT Panel Energy Meter at Villa Set AC LT Panel                                           </t>
  </si>
  <si>
    <t xml:space="preserve">                     Meter Name - Villa Set Light LT Panel Energy Meter at Villa Set Light LT Panel                                           </t>
  </si>
  <si>
    <t xml:space="preserve">                     Meter Name - Villa Set Out Door Energy Meter at Villa Set Our Door LT Panel.                                      </t>
  </si>
  <si>
    <t xml:space="preserve"> Meter Name -                                   </t>
  </si>
  <si>
    <t xml:space="preserve"> Meter Name -</t>
  </si>
  <si>
    <t xml:space="preserve"> Meter Name - </t>
  </si>
  <si>
    <t>Meter Name -</t>
  </si>
  <si>
    <t>Monthly Unit Consumption of Villa Set AC LT Panel Energy Meter at Villa Set AC LT Panel.</t>
  </si>
  <si>
    <t>Monthly Unit Consumption of  Villa Set Light LT Panel Energy Meter at Villa Set light LT Panel.</t>
  </si>
  <si>
    <t>Monthly Unit Consumption of  Villa Set Out Door Panel Energy Meter at Villa Set Out Door LT Panel.</t>
  </si>
  <si>
    <r>
      <t>Variation between 1 and 3 Item.</t>
    </r>
    <r>
      <rPr>
        <sz val="8"/>
        <color rgb="FFFF0000"/>
        <rFont val="Calibri"/>
        <family val="2"/>
        <scheme val="minor"/>
      </rPr>
      <t xml:space="preserve"> (Main LT and Location Energy Meter) </t>
    </r>
  </si>
  <si>
    <r>
      <t>Total Monthly Unit Consumption of Villa Set Area Different Location Energy Meter for Customer uses. (Follow all Shooting Criteria, Like</t>
    </r>
    <r>
      <rPr>
        <sz val="8"/>
        <color rgb="FFFF0000"/>
        <rFont val="Calibri"/>
        <family val="2"/>
        <scheme val="minor"/>
      </rPr>
      <t xml:space="preserve"> Less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</si>
  <si>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>Total Monthly Unit Consumption of Villa Set Area Different Location Energy Mete for Ellora uses. (Follow all Shooting Criteria, Like</t>
    </r>
    <r>
      <rPr>
        <sz val="8"/>
        <color rgb="FFFF0000"/>
        <rFont val="Calibri"/>
        <family val="2"/>
        <scheme val="minor"/>
      </rPr>
      <t xml:space="preserve"> Add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</si>
  <si>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 xml:space="preserve">Variation between ( 3 + 4 +5 ) and ( 8 + 9 ) Item. </t>
    </r>
    <r>
      <rPr>
        <sz val="8"/>
        <color rgb="FFFF0000"/>
        <rFont val="Calibri"/>
        <family val="2"/>
        <scheme val="minor"/>
      </rPr>
      <t>(Ideallly it sould be Zero)</t>
    </r>
  </si>
  <si>
    <t xml:space="preserve">                     Meter Name - Bungalow 2 Energy Meter at Main LT Panel                       </t>
  </si>
  <si>
    <t xml:space="preserve">                     Meter Name - Bungalow 2 LT Panel Energy Meter at Bungalow 2 LT Panel                                             </t>
  </si>
  <si>
    <t xml:space="preserve">                     Meter Name -Bungalow 2 Makeup Room Energy Meter near Bungalow 2 LT Panel.                                      </t>
  </si>
  <si>
    <t>Monthly Unit Consumption of Bungalow 2 Energy Meter at Main LT Panel.</t>
  </si>
  <si>
    <t>Monthly Unit Consumption of  Bungalow 2 LT Panel Energy Meter at Bungalow 2 LT Panel.</t>
  </si>
  <si>
    <t>Monthly Unit Consumption of Bungalow 2 Makeup Room Energy Meter near Bungalow 2 LT Panel.</t>
  </si>
  <si>
    <t>Monthly Total Unit Consumption of Bungalow 1 Set Different Location Energy Meter.</t>
  </si>
  <si>
    <r>
      <t>Variation between 1 and 4 Item.</t>
    </r>
    <r>
      <rPr>
        <sz val="8"/>
        <color rgb="FFFF0000"/>
        <rFont val="Calibri"/>
        <family val="2"/>
        <scheme val="minor"/>
      </rPr>
      <t xml:space="preserve"> (Main LT and addition of all Location Energy Meter) </t>
    </r>
  </si>
  <si>
    <r>
      <t>Total Monthly Unit Consumption of Bungalow 2 Set Different Location Energy Meter for Customer uses. (Follow all Shooting Criteria, Like</t>
    </r>
    <r>
      <rPr>
        <sz val="8"/>
        <color rgb="FFFF0000"/>
        <rFont val="Calibri"/>
        <family val="2"/>
        <scheme val="minor"/>
      </rPr>
      <t xml:space="preserve"> Less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</si>
  <si>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>Total Monthly Unit Consumption of Bungalow 2 Set Different Location Energy Meter for Ellora uses. (Follow all Shooting Criteria, Like</t>
    </r>
    <r>
      <rPr>
        <sz val="8"/>
        <color rgb="FFFF0000"/>
        <rFont val="Calibri"/>
        <family val="2"/>
        <scheme val="minor"/>
      </rPr>
      <t xml:space="preserve"> Add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</si>
  <si>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 xml:space="preserve">Variation between 4 and (6 + 7) Item. </t>
    </r>
    <r>
      <rPr>
        <sz val="8"/>
        <color rgb="FFFF0000"/>
        <rFont val="Calibri"/>
        <family val="2"/>
        <scheme val="minor"/>
      </rPr>
      <t>(Ideallly it sould be Zero)</t>
    </r>
  </si>
  <si>
    <t xml:space="preserve">                     Meter Name - Parsi Bungalow AC LT Panel Energy Meter at Main LT Panel                       </t>
  </si>
  <si>
    <t xml:space="preserve">                     Meter Name - Pasi Bungalow Light LT Panel Energy Meter at Main LT Panel                       </t>
  </si>
  <si>
    <t xml:space="preserve">                     Meter Name - Parsi Bungalow AC LT Panel Energy Meter at Parsi Bungalow AC SFU area                                            </t>
  </si>
  <si>
    <t xml:space="preserve">                     Meter Name - Parsi Bungalow Light Energy Meter at Parsi Bungalow Light LT Panel.                                      </t>
  </si>
  <si>
    <t xml:space="preserve">Monthly Unit Consumption of Parsi Bungalow AC LT Panel Energy Meter at Main LT Panel. </t>
  </si>
  <si>
    <t xml:space="preserve">Monthly Unit Consumption of Pasi Bungalow Light LT Panel Energy Meter at Main LT Panel. </t>
  </si>
  <si>
    <t>Monthly Unit Consumption of Parsi Bungalow AC LT Panel Energy Meter at Parsi Bungalow AC SFU area.</t>
  </si>
  <si>
    <t>Monthly Unit Consumption of Parsi Bungalow Light LT Panel Energy Meter at Parsi Bungalow light LT Panel.</t>
  </si>
  <si>
    <r>
      <t>Variation between 2 and 4 Item.</t>
    </r>
    <r>
      <rPr>
        <sz val="8"/>
        <color rgb="FFFF0000"/>
        <rFont val="Calibri"/>
        <family val="2"/>
        <scheme val="minor"/>
      </rPr>
      <t xml:space="preserve"> (Main LT and Location Energy Meter) </t>
    </r>
  </si>
  <si>
    <r>
      <t>Total Monthly Unit Consumption of Parsi Bungalow Area Different Location Energy Meter for Customer uses. (Follow all Shooting Criteria, Like</t>
    </r>
    <r>
      <rPr>
        <sz val="8"/>
        <color rgb="FFFF0000"/>
        <rFont val="Calibri"/>
        <family val="2"/>
        <scheme val="minor"/>
      </rPr>
      <t xml:space="preserve"> Less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</si>
  <si>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>Total Monthly Unit Consumption of Parsi Bungalow Area Different Location Energy Mete for Ellora uses. (Follow all Shooting Criteria, Like</t>
    </r>
    <r>
      <rPr>
        <sz val="8"/>
        <color rgb="FFFF0000"/>
        <rFont val="Calibri"/>
        <family val="2"/>
        <scheme val="minor"/>
      </rPr>
      <t xml:space="preserve"> Add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</si>
  <si>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 xml:space="preserve">Variation between ( 3 + 4 ) and (7 + 8) Item. </t>
    </r>
    <r>
      <rPr>
        <sz val="8"/>
        <color rgb="FFFF0000"/>
        <rFont val="Calibri"/>
        <family val="2"/>
        <scheme val="minor"/>
      </rPr>
      <t>(Ideallly it sould be Zero)</t>
    </r>
  </si>
  <si>
    <t xml:space="preserve">                     Meter Name - Restaurant Set Energy Meter at Main LT Panel                       </t>
  </si>
  <si>
    <t xml:space="preserve">                     Meter Name - Restaurant  Set LT Panel Energy Meter at Restaurant Set LT Panel                                             </t>
  </si>
  <si>
    <t xml:space="preserve">                     Meter Name - Bungalow 1 Out Door Energy Meter at Bungalow 1 LT Panel.                                      </t>
  </si>
  <si>
    <t>Monthly Unit Consumption of Restaurant Energy Meter at Main LT Panel.</t>
  </si>
  <si>
    <t>Monthly Unit Consumption of Restaurant LT Panel Energy Meter at Restaurant LT Panel.</t>
  </si>
  <si>
    <r>
      <t>Variation between 1 and 2 Item.</t>
    </r>
    <r>
      <rPr>
        <sz val="8"/>
        <color rgb="FFFF0000"/>
        <rFont val="Calibri"/>
        <family val="2"/>
        <scheme val="minor"/>
      </rPr>
      <t xml:space="preserve"> (Main LT and Location Energy Meter) </t>
    </r>
  </si>
  <si>
    <r>
      <t>Total Monthly Unit Consumption of Restaurant LT Panel Energy Meter for Customer uses. (Follow all Shooting Criteria, Like</t>
    </r>
    <r>
      <rPr>
        <sz val="8"/>
        <color rgb="FFFF0000"/>
        <rFont val="Calibri"/>
        <family val="2"/>
        <scheme val="minor"/>
      </rPr>
      <t xml:space="preserve"> Less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</si>
  <si>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 xml:space="preserve">Total Monthly Unit Consumption ofRestaurant LT Panel Energy Meter for Ellora uses. (Follow all Shooting Criteria, Like </t>
    </r>
    <r>
      <rPr>
        <sz val="8"/>
        <color rgb="FFFF0000"/>
        <rFont val="Calibri"/>
        <family val="2"/>
        <scheme val="minor"/>
      </rPr>
      <t xml:space="preserve">Add </t>
    </r>
    <r>
      <rPr>
        <sz val="8"/>
        <color theme="1"/>
        <rFont val="Calibri"/>
        <family val="2"/>
        <scheme val="minor"/>
      </rPr>
      <t>300 unit for serial customer)</t>
    </r>
  </si>
  <si>
    <r>
      <t>Variation between 2 and (4 + 5) Item.</t>
    </r>
    <r>
      <rPr>
        <sz val="8"/>
        <color rgb="FFFF0000"/>
        <rFont val="Calibri"/>
        <family val="2"/>
        <scheme val="minor"/>
      </rPr>
      <t xml:space="preserve"> (Ideallly it sould be Zero)</t>
    </r>
  </si>
  <si>
    <t xml:space="preserve">                     Meter Name - 8000 sqft. Set Energy Meter at Main LT Panel                       </t>
  </si>
  <si>
    <t>Monthly Unit Consumption of  8000 sqft.Set Energy Meter at Main LT Panel.</t>
  </si>
  <si>
    <t>Movie/Promo/Live Contest</t>
  </si>
  <si>
    <t>Monthly Unit Consumption of  8000 sqft.Set LT Panel Energy Meter at 8000 sqft. Set LT Panel.</t>
  </si>
  <si>
    <t xml:space="preserve">                     Meter Name -  Police Station Energy Meter at Main LT Panel                       </t>
  </si>
  <si>
    <t>Monthly Unit Consumption of Police Station Energy Meter at Main LT Panel.</t>
  </si>
  <si>
    <t>Monthly Unit Consumption of Police Station LT Panel Energy Meter at Police Station LT Panel.</t>
  </si>
  <si>
    <r>
      <t>Total Monthly Unit Consumption of Police Station LT Panel Energy Meter for Customer uses. (Follow all Shooting Criteria, Like</t>
    </r>
    <r>
      <rPr>
        <sz val="8"/>
        <color rgb="FFFF0000"/>
        <rFont val="Calibri"/>
        <family val="2"/>
        <scheme val="minor"/>
      </rPr>
      <t xml:space="preserve"> Less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</si>
  <si>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 xml:space="preserve">Total Monthly Unit Consumption of Police Station LT Panel Energy Meter for Ellora uses. (Follow all Shooting Criteria, Like </t>
    </r>
    <r>
      <rPr>
        <sz val="8"/>
        <color rgb="FFFF0000"/>
        <rFont val="Calibri"/>
        <family val="2"/>
        <scheme val="minor"/>
      </rPr>
      <t xml:space="preserve">Add </t>
    </r>
    <r>
      <rPr>
        <sz val="8"/>
        <color theme="1"/>
        <rFont val="Calibri"/>
        <family val="2"/>
        <scheme val="minor"/>
      </rPr>
      <t>300 unit for serial customer)</t>
    </r>
  </si>
  <si>
    <t>Monthly Unit Consumption of Office Set Energy Meter at Main LT Panel.</t>
  </si>
  <si>
    <t>Monthly Unit Consumption of Office Set LT Panel Energy Meter at Office Set LT Panel.</t>
  </si>
  <si>
    <r>
      <t>Total Monthly Unit Consumption of Office Set LT Panel Energy Meter for Customer uses. (Follow all Shooting Criteria, Like</t>
    </r>
    <r>
      <rPr>
        <sz val="8"/>
        <color rgb="FFFF0000"/>
        <rFont val="Calibri"/>
        <family val="2"/>
        <scheme val="minor"/>
      </rPr>
      <t xml:space="preserve"> Less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</si>
  <si>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 xml:space="preserve">Total Monthly Unit Consumption of Office Set LT Panel Energy Meter for Ellora uses. (Follow all Shooting Criteria, Like </t>
    </r>
    <r>
      <rPr>
        <sz val="8"/>
        <color rgb="FFFF0000"/>
        <rFont val="Calibri"/>
        <family val="2"/>
        <scheme val="minor"/>
      </rPr>
      <t xml:space="preserve">Add </t>
    </r>
    <r>
      <rPr>
        <sz val="8"/>
        <color theme="1"/>
        <rFont val="Calibri"/>
        <family val="2"/>
        <scheme val="minor"/>
      </rPr>
      <t>300 unit for serial customer)</t>
    </r>
  </si>
  <si>
    <t xml:space="preserve">                     Meter Name -  Bungalow 1 Energy Meter at Main LT Panel                       </t>
  </si>
  <si>
    <t xml:space="preserve">                     Meter Name - Bungalow 1 LT Panel Energy Meter at Bungalow 1 LT Panel                                             </t>
  </si>
  <si>
    <t xml:space="preserve">                     Meter Name -Bungalow 1 Out Door Energy Meter at Bungalow 1 LT Panel.                                      </t>
  </si>
  <si>
    <t>Monthly Unit Consumption of Bungalow 1 Energy Meter at Main LT Panel.</t>
  </si>
  <si>
    <t>Monthly Unit Consumption of  Bungalow 1 LT Panel Energy Meter at Bungalow 1 LT Panel.</t>
  </si>
  <si>
    <t>Monthly Unit Consumption of Bungalow 1 Out Door Energy Meter at Bungalow 1 LT Panel.</t>
  </si>
  <si>
    <r>
      <t>Total Monthly Unit Consumption of Bungalow 1 Set Different Location Energy Meter for Customer uses. (Follow all Shooting Criteria, Like</t>
    </r>
    <r>
      <rPr>
        <sz val="8"/>
        <color rgb="FFFF0000"/>
        <rFont val="Calibri"/>
        <family val="2"/>
        <scheme val="minor"/>
      </rPr>
      <t xml:space="preserve"> Less</t>
    </r>
    <r>
      <rPr>
        <sz val="8"/>
        <color theme="1"/>
        <rFont val="Calibri"/>
        <family val="2"/>
        <scheme val="minor"/>
      </rPr>
      <t xml:space="preserve"> 300 unit for serial customer)</t>
    </r>
  </si>
  <si>
    <r>
      <t>Total Monthly Unit Consumption of Bungalow 1 Set Different Location Energy Meter for Ellora uses. (Follow all Shooting Criteria, Like</t>
    </r>
    <r>
      <rPr>
        <sz val="8"/>
        <color rgb="FFFF0000"/>
        <rFont val="Calibri"/>
        <family val="2"/>
        <scheme val="minor"/>
      </rPr>
      <t xml:space="preserve"> Add</t>
    </r>
    <r>
      <rPr>
        <sz val="8"/>
        <color theme="1"/>
        <rFont val="Calibri"/>
        <family val="2"/>
        <scheme val="minor"/>
      </rPr>
      <t xml:space="preserve"> 300 unit for serial customer)</t>
    </r>
  </si>
  <si>
    <t>Monthly Unit Consumption of Hospital Energy Meter at Main LT Panel.</t>
  </si>
  <si>
    <t>Monthly Unit Consumption of Hospital LT Energy Meter including Makeup Room 201 - 204 at Hospital LT Panel.</t>
  </si>
  <si>
    <r>
      <t>Total Monthly Unit Consumption of Hospital Area  Different Location Energy Metre for Ellora uses. (Follow all Shooting Criteria, Like</t>
    </r>
    <r>
      <rPr>
        <sz val="8"/>
        <color rgb="FFFF0000"/>
        <rFont val="Calibri"/>
        <family val="2"/>
        <scheme val="minor"/>
      </rPr>
      <t xml:space="preserve"> Add</t>
    </r>
    <r>
      <rPr>
        <sz val="8"/>
        <color theme="1"/>
        <rFont val="Calibri"/>
        <family val="2"/>
        <scheme val="minor"/>
      </rPr>
      <t xml:space="preserve"> 300 unit for serial customer)</t>
    </r>
  </si>
  <si>
    <t xml:space="preserve">                     Meter Name - Main LT Incomer Panel Energy Meter at Main LT Panel                        </t>
  </si>
  <si>
    <t>Meter Name - Main LT PanelRelaince/Adani LT Energy Meter at Main LT Panel</t>
  </si>
  <si>
    <t>Meter Name - Capacitor Bank Energy Meter at Capacitor Panel</t>
  </si>
  <si>
    <t>Monthly Unit Billing as per Power Supply Agency Bill</t>
  </si>
  <si>
    <t>Monthly Unit Consumption as per Ellora Main LT Panel Incomer Energy Meter</t>
  </si>
  <si>
    <t>Monthly Unit Consumption as per Ellora Main LT Panel Reliance Energy Meter</t>
  </si>
  <si>
    <t>Monthly Unit Consumption by Capacitor Bank Panel</t>
  </si>
  <si>
    <t xml:space="preserve">Difference between Adani and Ellora Main Incomer </t>
  </si>
  <si>
    <t>Difference between Relaince LT Meter and Ellora Main LT Energy Meter</t>
  </si>
  <si>
    <t>Monthly Total Unit Consumption</t>
  </si>
  <si>
    <t>Meter Name - Hospital LT With Makeup Room 201,202 &amp; 203</t>
  </si>
  <si>
    <t>Meter Name - Hospital Out Door</t>
  </si>
  <si>
    <t>Meter Name -Bungalow 1 LT</t>
  </si>
  <si>
    <t>Meter Name - Bungalow 1 Out Door</t>
  </si>
  <si>
    <t>Meter Name - Office Set</t>
  </si>
  <si>
    <t>Meter Name - Police Station</t>
  </si>
  <si>
    <t>Meter Name - 8000 sqft</t>
  </si>
  <si>
    <t>Meter Name - Restaurant</t>
  </si>
  <si>
    <t>Meter Name - Parsi Bungalow AC</t>
  </si>
  <si>
    <t>Meter Name - Parsi Bungalow Light</t>
  </si>
  <si>
    <t xml:space="preserve">Meter Name - Bungalow 2 LT </t>
  </si>
  <si>
    <t>Meter Name - Bungalow 2 Makeup Room</t>
  </si>
  <si>
    <t>Meter Name - Villa Set AC</t>
  </si>
  <si>
    <t>Meter Name - Villa Set Light</t>
  </si>
  <si>
    <t>Meter Name - Villa Set Out Door</t>
  </si>
  <si>
    <t>Meter Name - Road Light</t>
  </si>
  <si>
    <t>Meter Name - Hill</t>
  </si>
  <si>
    <t xml:space="preserve">                     Meter Name -  Hill Area Energy Meter at Main LT Panel                       </t>
  </si>
  <si>
    <t xml:space="preserve">                     Meter Name -  Hill Arrea Energy Meter at LT Panel                                           </t>
  </si>
  <si>
    <t>Monthly Unit Consumption of Road Light  Energy Meter at Main LT Panel.</t>
  </si>
  <si>
    <t>Monthly Unit Consumption of Canteen Area  Energy Meter near Ellora Maintenance office front area./ Customer Account</t>
  </si>
  <si>
    <t xml:space="preserve">                     Meter Name - Road Light Energy Meter at Main LT Panel                       </t>
  </si>
  <si>
    <t xml:space="preserve">                     Meter Name - Canteen Area Energy Meter Near Ellora Maintenance office front area           </t>
  </si>
  <si>
    <t>1. Total Unit Consumption of Above Meter As Per Details</t>
  </si>
  <si>
    <t>2. Total Unit Consumption of Above Meter As per Sheet Details.</t>
  </si>
  <si>
    <t>Unit Consumption of Different Energy Meter Billed To Ellora Account Used by Production Team/Ellora Team</t>
  </si>
  <si>
    <t>Unit Consumption of Different Energy Meter Billed To Customer Account Used by Production Team</t>
  </si>
  <si>
    <t>Using For</t>
  </si>
  <si>
    <r>
      <t xml:space="preserve">Variation between 1 and 2 </t>
    </r>
    <r>
      <rPr>
        <b/>
        <sz val="8"/>
        <color rgb="FFFF0000"/>
        <rFont val="Calibri"/>
        <family val="2"/>
        <scheme val="minor"/>
      </rPr>
      <t>(Ideally it should be Zero)</t>
    </r>
  </si>
  <si>
    <t>Actual Billing Unit Readings by Power supply Agency(Adani).</t>
  </si>
  <si>
    <t xml:space="preserve">Monthly Total unit consumption at Main LT panel all O/P Energy Meter.  </t>
  </si>
  <si>
    <t>Users Details</t>
  </si>
  <si>
    <t>Billing Unit</t>
  </si>
  <si>
    <t>Total</t>
  </si>
  <si>
    <t xml:space="preserve">Bungalow 1 LT Panel </t>
  </si>
  <si>
    <t>Bungalow 1 Out Door Area</t>
  </si>
  <si>
    <t>Office Set LT Panel</t>
  </si>
  <si>
    <t>Police Station</t>
  </si>
  <si>
    <t>Restaurant</t>
  </si>
  <si>
    <t xml:space="preserve">Villa AC </t>
  </si>
  <si>
    <t>Villa Light</t>
  </si>
  <si>
    <t xml:space="preserve">Hospital LT </t>
  </si>
  <si>
    <t>Hospital Out Door</t>
  </si>
  <si>
    <t xml:space="preserve"> Parsi AC</t>
  </si>
  <si>
    <t>Parsi Light</t>
  </si>
  <si>
    <t>8000 sqft</t>
  </si>
  <si>
    <t>Bungalow 2 LT</t>
  </si>
  <si>
    <t>Ellora Billing Details</t>
  </si>
  <si>
    <t xml:space="preserve">Makeup Room 204 - 206 </t>
  </si>
  <si>
    <t>Water Pump Area</t>
  </si>
  <si>
    <t>Make up room 11-14</t>
  </si>
  <si>
    <t>Ellora Office</t>
  </si>
  <si>
    <t>Old Makeup room Area 1 (4 no's room)</t>
  </si>
  <si>
    <t>Old Makeup room Area 2 (6 no's room)</t>
  </si>
  <si>
    <t>Bungalow 2 Makeup Room</t>
  </si>
  <si>
    <t xml:space="preserve">Total </t>
  </si>
  <si>
    <t>Monthly Unit Consumption as per Ellora Main LT Panel Incomer Energy Meter.</t>
  </si>
  <si>
    <t>Hill</t>
  </si>
  <si>
    <t>Customer Using Location Wise Panel Reading details</t>
  </si>
  <si>
    <t>Monthly total Billing unit to Ellora For Makeup Room.</t>
  </si>
  <si>
    <t>Monthly Total Unit consumption of all Location Energy meter.</t>
  </si>
  <si>
    <t>Monthly total Billing unit to Customer.</t>
  </si>
  <si>
    <t>Monthly total Billing unit to Ellora For Shooting.</t>
  </si>
  <si>
    <t>Monthly total Billing unit to Ellora For Infra.</t>
  </si>
  <si>
    <t>Unit Use For Shooting Purpose</t>
  </si>
  <si>
    <t>Unit Use For Shooting With Packup Purpose</t>
  </si>
  <si>
    <t>Total Unit</t>
  </si>
  <si>
    <t>Bungalow 1 LT Panel</t>
  </si>
  <si>
    <t>Bungalow 1 Out Door Panel</t>
  </si>
  <si>
    <t>Villa Set AC</t>
  </si>
  <si>
    <t>Villa Set Light</t>
  </si>
  <si>
    <t>Villa Set Out Door</t>
  </si>
  <si>
    <t>Road Light</t>
  </si>
  <si>
    <t>Total Unit Billing To Ellora Account For Shooting Purpose</t>
  </si>
  <si>
    <t>Meter Details</t>
  </si>
  <si>
    <t>Hospital LT With Makeup Room 201,202 &amp; 203</t>
  </si>
  <si>
    <t xml:space="preserve"> Work Description</t>
  </si>
  <si>
    <t>Infra/Maintenace Work Details</t>
  </si>
  <si>
    <t>8000 Sqft</t>
  </si>
  <si>
    <t>Villa ODU</t>
  </si>
  <si>
    <t>Raod Light</t>
  </si>
  <si>
    <t xml:space="preserve">                     Meter Name -Bungalow 2 Canteen Area Energy Meter                                      </t>
  </si>
  <si>
    <t xml:space="preserve">                     Meter Name - Road Light Energy Meter at Main LT Panel                                           </t>
  </si>
  <si>
    <t xml:space="preserve">                     Meter Name -Energy Meter for Canteen Area near Maintenance Room                           </t>
  </si>
  <si>
    <t>Crédit to Customer Account</t>
  </si>
  <si>
    <t>Crédit to Ellora Account</t>
  </si>
  <si>
    <t>No Of Electrical Meter At Same Location</t>
  </si>
  <si>
    <t xml:space="preserve">Monthly Billing Unit To Ellora </t>
  </si>
  <si>
    <t>Variation Between 2 and 4. [Difference between Main LT I/P meters with all Location (Panel) Meters]</t>
  </si>
  <si>
    <t>Month</t>
  </si>
  <si>
    <t>Billing Unit As per Power Supply Agency</t>
  </si>
  <si>
    <t xml:space="preserve">Amount As Per Below Calculation </t>
  </si>
  <si>
    <t>PF Incentive Amount if Maintained &gt;= 0.995</t>
  </si>
  <si>
    <t>PF Received Amount As Per Poer Supply Agency Bill</t>
  </si>
  <si>
    <t>PF Loss Amount</t>
  </si>
  <si>
    <t>Ellora Electricity Bill Details - Consumer No - 152283599</t>
  </si>
  <si>
    <t>Tariff Cat</t>
  </si>
  <si>
    <t>HT II</t>
  </si>
  <si>
    <t>Meter no.</t>
  </si>
  <si>
    <t>H952738</t>
  </si>
  <si>
    <t>Bill No</t>
  </si>
  <si>
    <t>Meter Units</t>
  </si>
  <si>
    <t>9:00 Hrs - 12:00 Hrs</t>
  </si>
  <si>
    <t>18:00 Hrs - 22:00 Hrs</t>
  </si>
  <si>
    <t>22:00 Hrs - 6:00 Hrs</t>
  </si>
  <si>
    <r>
      <t xml:space="preserve">Unit Use Between (6:00 Hrs - 9:00 Hrs and 12:00 Hrs - 18:00 Hrs </t>
    </r>
    <r>
      <rPr>
        <b/>
        <sz val="9"/>
        <color rgb="FFFF0000"/>
        <rFont val="Calibri"/>
        <family val="2"/>
      </rPr>
      <t>(No Electricity Extra Charges)</t>
    </r>
  </si>
  <si>
    <t>Sanctioned demand</t>
  </si>
  <si>
    <t>Maximum demand</t>
  </si>
  <si>
    <t>PF Value</t>
  </si>
  <si>
    <t>Billing amount As Per Power Supply Agency</t>
  </si>
  <si>
    <t>Calculation</t>
  </si>
  <si>
    <t>Demand/Fixed Charge</t>
  </si>
  <si>
    <t>Whelling Charges</t>
  </si>
  <si>
    <t>Regulatory Asset Charge</t>
  </si>
  <si>
    <t>Energy Charges</t>
  </si>
  <si>
    <t>9:00 Hrs - 12: Hrs</t>
  </si>
  <si>
    <t>Fuel Adjustment</t>
  </si>
  <si>
    <t>Penalty For Exceeding Contract Demand</t>
  </si>
  <si>
    <t>PF(Incentive)</t>
  </si>
  <si>
    <t>Electricity Duty</t>
  </si>
  <si>
    <t>Tax</t>
  </si>
  <si>
    <t xml:space="preserve">Readings </t>
  </si>
  <si>
    <t>Starting</t>
  </si>
  <si>
    <t>Closing</t>
  </si>
  <si>
    <t>MF Value</t>
  </si>
  <si>
    <t>Transformer Monthly Losses Details</t>
  </si>
  <si>
    <t xml:space="preserve">Month </t>
  </si>
  <si>
    <t>Unit Losses</t>
  </si>
  <si>
    <t>Transformer Losses</t>
  </si>
  <si>
    <t xml:space="preserve">Maximum Demand (KVA) </t>
  </si>
  <si>
    <t>% of Load Utilized Compare With Transformer Full Load</t>
  </si>
  <si>
    <t>Load Losses in %</t>
  </si>
  <si>
    <t>Monthly Iron Losses(fixed 1.5 unit(KWH) consumed per hour</t>
  </si>
  <si>
    <r>
      <t>Cu losses( I</t>
    </r>
    <r>
      <rPr>
        <b/>
        <sz val="8"/>
        <color theme="1"/>
        <rFont val="Calibri"/>
        <family val="2"/>
      </rPr>
      <t>²R, Depend on load</t>
    </r>
    <r>
      <rPr>
        <b/>
        <sz val="8"/>
        <color theme="1"/>
        <rFont val="Calibri"/>
        <family val="2"/>
        <scheme val="minor"/>
      </rPr>
      <t>)</t>
    </r>
  </si>
  <si>
    <t>Power Factor</t>
  </si>
  <si>
    <t>Iron Losses in %</t>
  </si>
  <si>
    <t>cu Losses in %</t>
  </si>
  <si>
    <t>Transformer full Load cu losses is per hour 12.5 Unit/KWH - Confirm by Transformer manufacturer</t>
  </si>
  <si>
    <t>Maximum is recorded on Power supply Agency, when a load run for minimum 30 minutes.</t>
  </si>
  <si>
    <t>Transformer given maximum efficiency when no load loos equal to cu loss.</t>
  </si>
  <si>
    <t xml:space="preserve">                     Meter Name -  Police Station LT Panel Energy Meter at Office Set LT Panel                                             </t>
  </si>
  <si>
    <t xml:space="preserve">Monthly Unit Consumption of Villa Set AC LT Panel Energy Meter at Main LT Panel. </t>
  </si>
  <si>
    <t xml:space="preserve">Monthly Unit Consumption of Villa Light LT Panel Energy Meter at Main LT Panel. </t>
  </si>
  <si>
    <r>
      <t>Variation between 2 and (4 + 5) Item.</t>
    </r>
    <r>
      <rPr>
        <sz val="8"/>
        <color rgb="FFFF0000"/>
        <rFont val="Calibri"/>
        <family val="2"/>
        <scheme val="minor"/>
      </rPr>
      <t xml:space="preserve"> (Main LT and Location Differnet Energy Meter) </t>
    </r>
  </si>
  <si>
    <t>Current Month Bill amount (A)</t>
  </si>
  <si>
    <t>Load Factor Incentive</t>
  </si>
  <si>
    <t>Digital Payment Discount</t>
  </si>
  <si>
    <t>Others</t>
  </si>
  <si>
    <t xml:space="preserve">Delay Payment Charge on Rrevious Month Bill </t>
  </si>
  <si>
    <t>Interest Charged on Arrears</t>
  </si>
  <si>
    <t>Adjustement</t>
  </si>
  <si>
    <t>Net Other Charges in Current Bill ( B)</t>
  </si>
  <si>
    <t>Total Current Month Charges ( A + B)</t>
  </si>
  <si>
    <t>Previous Month Bill Amount</t>
  </si>
  <si>
    <t>Payment Receivied upto 9th of every Maonth</t>
  </si>
  <si>
    <t>Promt Payment Discount</t>
  </si>
  <si>
    <t>Net Prevoius Balance [ C ]</t>
  </si>
  <si>
    <t>Total Bill (A + B + C)</t>
  </si>
  <si>
    <t>LT II (B)</t>
  </si>
  <si>
    <t>9078662 + L1009720</t>
  </si>
  <si>
    <t>L1009720</t>
  </si>
  <si>
    <t>Security Deposite = 10,630/-</t>
  </si>
  <si>
    <t>Security Deposite = 14,57,750/-</t>
  </si>
  <si>
    <t>Makeup Room 11-14</t>
  </si>
  <si>
    <t>Old Makeup Room Area 1 (4 no's room)</t>
  </si>
  <si>
    <t>Restaurant Area Makeup Room</t>
  </si>
  <si>
    <t>Villa Set Makeup Room</t>
  </si>
  <si>
    <t>Hospital LT 201 - 203 Makeup Room</t>
  </si>
  <si>
    <t>Parsi Bungalow Makeup Room</t>
  </si>
  <si>
    <t xml:space="preserve">Ellora  Main LT Panel Meter Units </t>
  </si>
  <si>
    <t>Ellora Main LT Panel Incomer Meter Units</t>
  </si>
  <si>
    <t>All O/P Meter Units</t>
  </si>
  <si>
    <t>Incomer Meter Units</t>
  </si>
  <si>
    <t>Unit Looses</t>
  </si>
  <si>
    <t>Ellora Capacitor Bank Capacity (KVA)</t>
  </si>
  <si>
    <t xml:space="preserve">As per Manufecturer Per KVR KW Looses </t>
  </si>
  <si>
    <t xml:space="preserve">Difference Between Capacitor Bank Meter Unit and LT Panel Unit Looses </t>
  </si>
  <si>
    <t>Fixed/Continously ON Capacitor Bank Capacity(KVA)</t>
  </si>
  <si>
    <t xml:space="preserve">Variable Capacitor Bank Per day uses in % </t>
  </si>
  <si>
    <t>Variable Capacitor Bank Per Day Uses in KVA</t>
  </si>
  <si>
    <t>No of Days of that Month</t>
  </si>
  <si>
    <t>Fixed Capacitor Monthly KW Losses</t>
  </si>
  <si>
    <t>Variable Capacitor Monthly KW Looses</t>
  </si>
  <si>
    <t>Variable Capacitor Bank Capacity(KVA)</t>
  </si>
  <si>
    <t xml:space="preserve">Variable Capacitor Bank Per Day Uses in KVA </t>
  </si>
  <si>
    <t xml:space="preserve">Variable Capacitor Bank Per Hrs. Uses in KVA </t>
  </si>
  <si>
    <t>Total Unit Looses For using of Capacitor Bank</t>
  </si>
  <si>
    <t>Unit Reading As Per Capacitor Bank Unit KWH Meter</t>
  </si>
  <si>
    <t>Transformer Unit Looses</t>
  </si>
  <si>
    <t>Monthly Unit Losses</t>
  </si>
  <si>
    <t>Sum Of Main LT Panel O/P Meter Units</t>
  </si>
  <si>
    <t>Sum Of All Location LT Panel I/P Meter Units</t>
  </si>
  <si>
    <t>Total Looses</t>
  </si>
  <si>
    <t>Capacitor Bank Operational Unit Losses</t>
  </si>
  <si>
    <t>Fixed Capacitor Bank (50 KVA)Operational Unit Losses</t>
  </si>
  <si>
    <t>Variable Capacitor Bank Operational Unit Losses</t>
  </si>
  <si>
    <t>Capacitor Bank Operatinal Unit Losses</t>
  </si>
  <si>
    <t>Capacitor Bank Monthly Operational Unit Looses</t>
  </si>
  <si>
    <t>Difference Between Capacitor Bank Meter Unit and OEM Calculated Capacitor Bank Operational  Unit</t>
  </si>
  <si>
    <t>Capacitor Bank Operational Unit Looses</t>
  </si>
  <si>
    <t>Units</t>
  </si>
  <si>
    <t>in %</t>
  </si>
  <si>
    <r>
      <t xml:space="preserve">Difference Between LT Panel Unit Looses and OEM Calculation Unit </t>
    </r>
    <r>
      <rPr>
        <b/>
        <sz val="8"/>
        <color rgb="FFFF0000"/>
        <rFont val="Calibri"/>
        <family val="2"/>
        <scheme val="minor"/>
      </rPr>
      <t>(Non - identified Load Losses)</t>
    </r>
  </si>
  <si>
    <t>Reliance/Adani Billing Units</t>
  </si>
  <si>
    <r>
      <rPr>
        <b/>
        <sz val="9"/>
        <color rgb="FFFF0000"/>
        <rFont val="Calibri"/>
        <family val="2"/>
        <scheme val="minor"/>
      </rPr>
      <t xml:space="preserve">Note - </t>
    </r>
    <r>
      <rPr>
        <b/>
        <sz val="9"/>
        <color theme="1"/>
        <rFont val="Calibri"/>
        <family val="2"/>
        <scheme val="minor"/>
      </rPr>
      <t>Fixed/continously ON Capacitor capacity is the 5% of Transformer capacity.</t>
    </r>
  </si>
  <si>
    <t>Transformer fixed losses/Iron losses is per hour 1.5 Unit/KWH - Confirm by Transformer manufacturer.</t>
  </si>
  <si>
    <t>Transformer % of Losses should be ≤3% of monthly unit value.</t>
  </si>
  <si>
    <t>Main LT Panel Energy +- 1% Unit Tolerance Looses</t>
  </si>
  <si>
    <t>Location LT Panels Energy Meter +- 1% unit Tolerance and Cable Looses</t>
  </si>
  <si>
    <t>Main LT Panel  Unit Looses</t>
  </si>
  <si>
    <t>Monthly Consumption &amp; Billing</t>
  </si>
  <si>
    <t>ELLORA PROPERTY SERVICES PVT. LTD.</t>
  </si>
  <si>
    <t>Customer Name</t>
  </si>
  <si>
    <t xml:space="preserve"> Parsi</t>
  </si>
  <si>
    <t>Villa</t>
  </si>
  <si>
    <t>ODU</t>
  </si>
  <si>
    <t>Adani Billing Unit as Per Electricity Bill</t>
  </si>
  <si>
    <t>Unit Consmption Details</t>
  </si>
  <si>
    <t>Item Description</t>
  </si>
  <si>
    <t>Location Name</t>
  </si>
  <si>
    <t xml:space="preserve">Unit </t>
  </si>
  <si>
    <t>Losses in %</t>
  </si>
  <si>
    <t>Units Billed to Parties</t>
  </si>
  <si>
    <t>Unit Use for Shooting Purpose</t>
  </si>
  <si>
    <t>Unit use by Ellora Team for Operational Purpose including Vendor Work with Makeup Rooms</t>
  </si>
  <si>
    <t>Unit Use for Makeup Rooms ( Un billed Unit)</t>
  </si>
  <si>
    <t>Unit Use for Ellora Gate Office</t>
  </si>
  <si>
    <t>Unit Use for Electric Motor</t>
  </si>
  <si>
    <t>Unit Use for Road Light</t>
  </si>
  <si>
    <t>Non Identified Unit</t>
  </si>
  <si>
    <t>Unit Losses Details</t>
  </si>
  <si>
    <t>Monthly Transformer Unit Losses</t>
  </si>
  <si>
    <t>Unit Consumed by Capacitor Bank</t>
  </si>
  <si>
    <t>Grand Total of Unit Losses</t>
  </si>
  <si>
    <t>Difference between Adani Biling Unit and Ellora Unit consumtion Details</t>
  </si>
  <si>
    <t>Makeup Room Details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</si>
  <si>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</si>
  <si>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</si>
  <si>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</si>
  <si>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</si>
  <si>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</si>
  <si>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</si>
  <si>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</si>
  <si>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</si>
  <si>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</si>
  <si>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</si>
  <si>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</si>
  <si>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</si>
  <si>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</si>
  <si>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</si>
  <si>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</si>
  <si>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</si>
  <si>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</si>
  <si>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</si>
  <si>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</si>
  <si>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</si>
  <si>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</si>
  <si>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</si>
  <si>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</si>
  <si>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</si>
  <si>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</si>
  <si>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</si>
  <si>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</si>
  <si>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</si>
  <si>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</si>
  <si>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</si>
  <si>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Meter Wise Monthly Makeup Room Qty</t>
  </si>
  <si>
    <t>Hospital Location 201 - 203</t>
  </si>
  <si>
    <t>Hospital Location 204 - 206</t>
  </si>
  <si>
    <t>Hospital Location 11 - 14</t>
  </si>
  <si>
    <t>Parsi</t>
  </si>
  <si>
    <t>Bungalow 2</t>
  </si>
  <si>
    <t>Per Day Makeup Room Details</t>
  </si>
  <si>
    <t>Day 31</t>
  </si>
  <si>
    <t>Monthly Makeup Room Details</t>
  </si>
  <si>
    <t>Monthly Billing Makeup Room Details</t>
  </si>
  <si>
    <t>Monthly Free Makeup Room Details</t>
  </si>
  <si>
    <t xml:space="preserve">Month - </t>
  </si>
  <si>
    <t xml:space="preserve">                     Meter Name - IDBI Area Energy Meter at Main LT Panel                       </t>
  </si>
  <si>
    <t xml:space="preserve">                     Meter Name -  IDBI Arrea Energy Meter at LT Panel                                           </t>
  </si>
  <si>
    <t xml:space="preserve">                     Meter Name - FHS System Energy Meter at Main LT Panel                       </t>
  </si>
  <si>
    <t xml:space="preserve">                     Meter Name -  FHS System Energy Meter at LT Panel                                           </t>
  </si>
  <si>
    <t xml:space="preserve">                     Meter Name - 8000 sqft. Set LT Panel Energy Meter at 8000 sqft Set LT Panel                                             </t>
  </si>
  <si>
    <t xml:space="preserve">Collective Art Private Limited </t>
  </si>
  <si>
    <t>..</t>
  </si>
  <si>
    <t>8000 sqff</t>
  </si>
  <si>
    <t>Monthly Makeup Room Qty</t>
  </si>
  <si>
    <t>Month - Sep 2020</t>
  </si>
  <si>
    <t>Villa (301 - 308)</t>
  </si>
  <si>
    <t>Parsi (601 -611)</t>
  </si>
  <si>
    <t>8000 sift( 401-406)</t>
  </si>
  <si>
    <t>Restaurant (101 -103)</t>
  </si>
  <si>
    <t xml:space="preserve"> Meter Name -Old Make up room (Area -1,) 4 no's room) Energy Meter near BackSide of Hospital Main LT Panel  </t>
  </si>
  <si>
    <t>.</t>
  </si>
  <si>
    <t xml:space="preserve">                     Meter Name -  Hospital LT Panel at location                           </t>
  </si>
  <si>
    <t>s</t>
  </si>
  <si>
    <t>Balaji Telefilms Ltd</t>
  </si>
  <si>
    <t>Boathouse Media Private Limited</t>
  </si>
  <si>
    <t>Four Lions Films Private Limited </t>
  </si>
  <si>
    <t xml:space="preserve"> Location LT Panels Energy Meter loss and Cable losses</t>
  </si>
  <si>
    <t xml:space="preserve"> Main LT Panels Energy Meter loss and Cable losses</t>
  </si>
  <si>
    <t xml:space="preserve"> Month - Nov 2020</t>
  </si>
  <si>
    <t>Month - Nov 2020</t>
  </si>
  <si>
    <t>Electricity Charges for the Month of Nov 2020</t>
  </si>
  <si>
    <t xml:space="preserve"> Meter Name -Makeup room (204 -206)( ALL meter) Energy Meter near BackSide of Hospital Main LT Panel                                         </t>
  </si>
  <si>
    <t>Villa (301 -308)</t>
  </si>
  <si>
    <t>Planet Marathi</t>
  </si>
  <si>
    <t>Bambai Dreams Entertainment (Opc) Private Limited</t>
  </si>
  <si>
    <t xml:space="preserve">Classic Films </t>
  </si>
  <si>
    <t>Contiloe Pictures Pvt Ltd.</t>
  </si>
  <si>
    <t>Dashmi Creations LLP</t>
  </si>
  <si>
    <t>Essel Vision Production Ltd.</t>
  </si>
  <si>
    <t>Fanboy Pictures Private Limited</t>
  </si>
  <si>
    <t>Flying Elephant Studios Pvt.Ltd.</t>
  </si>
  <si>
    <t xml:space="preserve">Four Lions Films Private Limited </t>
  </si>
  <si>
    <t>Gulliver Motion Pictures LLP</t>
  </si>
  <si>
    <t>High Rise Films Private Limited</t>
  </si>
  <si>
    <t>Mahesh Pandey Production LLP</t>
  </si>
  <si>
    <t>Rohan Paresh Pujara</t>
  </si>
  <si>
    <t>Sikhya Entertainment Private Limited</t>
  </si>
  <si>
    <t>Thimmappa Film Company</t>
  </si>
  <si>
    <t>White Rivers Media Solutions Private Limited</t>
  </si>
  <si>
    <t>Contiloe Pictures Pvt Ltd</t>
  </si>
  <si>
    <t>In 10 Media Pvt.Ltd.</t>
  </si>
  <si>
    <t>Maximus Films </t>
  </si>
  <si>
    <t>Rising Star </t>
  </si>
  <si>
    <t>Sabir Khan Films Private Limited </t>
  </si>
  <si>
    <t>Spacewalker Films </t>
  </si>
  <si>
    <t>Superfly Films Private Limited </t>
  </si>
  <si>
    <t>Vijaya Entertainment India </t>
  </si>
  <si>
    <t>Viniyard Films </t>
  </si>
  <si>
    <t xml:space="preserve"> </t>
  </si>
  <si>
    <t>Spacewalker Films</t>
  </si>
  <si>
    <t>add</t>
  </si>
  <si>
    <t xml:space="preserve">Meter </t>
  </si>
  <si>
    <t>Total Reading</t>
  </si>
  <si>
    <t>Daily Breakup</t>
  </si>
  <si>
    <t>From</t>
  </si>
  <si>
    <t>To</t>
  </si>
  <si>
    <t>Usage Type</t>
  </si>
  <si>
    <t>A</t>
  </si>
  <si>
    <t>B</t>
  </si>
  <si>
    <t>Shooting - Party</t>
  </si>
  <si>
    <t>Shooting - Free</t>
  </si>
  <si>
    <t>Partywise Electicty Cahrges</t>
  </si>
  <si>
    <t>Monthly LT Panel Summary</t>
  </si>
  <si>
    <t xml:space="preserve">Daily Readings </t>
  </si>
  <si>
    <t>Daily Readings - Makeup Room</t>
  </si>
  <si>
    <t>Unit Consumption Details</t>
  </si>
  <si>
    <t>BGL2</t>
  </si>
  <si>
    <t>BGL2-2</t>
  </si>
  <si>
    <t>METER</t>
  </si>
  <si>
    <t>CALCULATION</t>
  </si>
  <si>
    <t>Manual Entry</t>
  </si>
  <si>
    <t>LT Panel Entry</t>
  </si>
  <si>
    <t>Bill Master &gt; Monthly Reading</t>
  </si>
  <si>
    <t xml:space="preserve">Entry </t>
  </si>
  <si>
    <t>Variation Between 1 and  2 (Adani Reading and LT Panel Reading)</t>
  </si>
  <si>
    <t>Variation Between 2 and 3 (LT Panel Reading and Location Meter Reading)</t>
  </si>
  <si>
    <t>From Location Meter - ENTRY</t>
  </si>
  <si>
    <t>From Location Meter - FREE Entry</t>
  </si>
  <si>
    <t>From Location Meter - Entry</t>
  </si>
  <si>
    <t>Remarks</t>
  </si>
  <si>
    <t>DONE</t>
  </si>
  <si>
    <t>Formula Reqd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</si>
</sst>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Rs.-4009]#,##0.00;[Red]\-[$Rs.-4009]#,##0.00"/>
    <numFmt numFmtId="165" formatCode="[$-409]mmm\-yy;@"/>
    <numFmt numFmtId="166" formatCode="0.0000"/>
    <numFmt numFmtId="167" formatCode="0.0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8"/>
      <color indexed="8"/>
      <name val="Calibri"/>
      <family val="2"/>
    </font>
    <font>
      <b/>
      <sz val="14"/>
      <color theme="1"/>
      <name val="Calibri"/>
      <family val="2"/>
      <charset val="1"/>
    </font>
    <font>
      <b/>
      <sz val="9"/>
      <color indexed="12"/>
      <name val="Calibri"/>
      <family val="2"/>
      <charset val="1"/>
    </font>
    <font>
      <b/>
      <sz val="9"/>
      <color indexed="8"/>
      <name val="Calibri"/>
      <family val="2"/>
      <charset val="1"/>
    </font>
    <font>
      <sz val="9"/>
      <color indexed="8"/>
      <name val="Calibri"/>
      <family val="2"/>
      <charset val="1"/>
    </font>
    <font>
      <b/>
      <sz val="9"/>
      <color rgb="FFFF0000"/>
      <name val="Calibri"/>
      <family val="2"/>
    </font>
    <font>
      <sz val="9"/>
      <color indexed="10"/>
      <name val="Calibri"/>
      <family val="2"/>
      <charset val="1"/>
    </font>
    <font>
      <b/>
      <sz val="9"/>
      <color indexed="10"/>
      <name val="Calibri"/>
      <family val="2"/>
      <charset val="1"/>
    </font>
    <font>
      <sz val="11"/>
      <color indexed="10"/>
      <name val="Calibri"/>
      <family val="2"/>
      <charset val="1"/>
    </font>
    <font>
      <b/>
      <sz val="9"/>
      <name val="Calibri"/>
      <family val="2"/>
      <charset val="1"/>
    </font>
    <font>
      <b/>
      <sz val="9"/>
      <color indexed="9"/>
      <name val="Calibri"/>
      <family val="2"/>
      <charset val="1"/>
    </font>
    <font>
      <sz val="9"/>
      <color indexed="9"/>
      <name val="Calibri"/>
      <family val="2"/>
      <charset val="1"/>
    </font>
    <font>
      <b/>
      <sz val="8"/>
      <color theme="1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Arial"/>
      <family val="2"/>
    </font>
    <font>
      <sz val="9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4"/>
        <bgColor indexed="24"/>
      </patternFill>
    </fill>
    <fill>
      <patternFill patternType="solid">
        <fgColor indexed="63"/>
        <bgColor indexed="5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0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auto="1"/>
      </right>
      <top style="hair">
        <color indexed="64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double">
        <color indexed="64"/>
      </right>
      <top/>
      <bottom style="medium">
        <color auto="1"/>
      </bottom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auto="1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double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ck">
        <color auto="1"/>
      </right>
      <top style="hair">
        <color indexed="64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/>
      <diagonal/>
    </border>
    <border>
      <left style="thin">
        <color auto="1"/>
      </left>
      <right style="thin">
        <color indexed="64"/>
      </right>
      <top style="medium">
        <color rgb="FFFF0000"/>
      </top>
      <bottom/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/>
      <top/>
      <bottom style="hair">
        <color indexed="64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hair">
        <color auto="1"/>
      </bottom>
      <diagonal/>
    </border>
    <border>
      <left style="medium">
        <color rgb="FFFF0000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</borders>
  <cellStyleXfs count="4">
    <xf numFmtId="0" fontId="0" fillId="0" borderId="0"/>
    <xf numFmtId="0" fontId="10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821">
    <xf numFmtId="0" fontId="0" fillId="0" borderId="0" xfId="0"/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0" xfId="0" applyFont="1"/>
    <xf numFmtId="0" fontId="4" fillId="0" borderId="2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4" xfId="0" applyFont="1" applyBorder="1" applyAlignment="1">
      <alignment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vertical="center" wrapText="1"/>
    </xf>
    <xf numFmtId="0" fontId="4" fillId="0" borderId="4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0" fillId="0" borderId="45" xfId="0" applyBorder="1"/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5" fillId="0" borderId="49" xfId="0" applyFont="1" applyBorder="1" applyAlignment="1">
      <alignment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7" fillId="0" borderId="42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 wrapText="1"/>
    </xf>
    <xf numFmtId="0" fontId="5" fillId="0" borderId="54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vertical="center" wrapText="1"/>
    </xf>
    <xf numFmtId="0" fontId="5" fillId="0" borderId="3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6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" fillId="0" borderId="18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4" xfId="0" applyFont="1" applyBorder="1" applyAlignment="1">
      <alignment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53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77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9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9" fillId="0" borderId="0" xfId="0" applyFont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0" fillId="0" borderId="83" xfId="0" applyBorder="1"/>
    <xf numFmtId="0" fontId="4" fillId="0" borderId="89" xfId="0" applyFont="1" applyBorder="1"/>
    <xf numFmtId="0" fontId="0" fillId="0" borderId="95" xfId="0" applyBorder="1" applyAlignment="1">
      <alignment horizontal="left"/>
    </xf>
    <xf numFmtId="0" fontId="1" fillId="0" borderId="97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5" fillId="0" borderId="90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9" fillId="0" borderId="9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93" xfId="0" applyFont="1" applyBorder="1" applyAlignment="1">
      <alignment horizontal="center" vertical="center" wrapText="1"/>
    </xf>
    <xf numFmtId="0" fontId="4" fillId="0" borderId="115" xfId="0" applyFont="1" applyBorder="1" applyAlignment="1">
      <alignment horizontal="center" vertical="center" wrapText="1"/>
    </xf>
    <xf numFmtId="0" fontId="2" fillId="0" borderId="116" xfId="0" applyFont="1" applyBorder="1" applyAlignment="1">
      <alignment vertical="center" wrapText="1"/>
    </xf>
    <xf numFmtId="0" fontId="4" fillId="0" borderId="116" xfId="0" applyFont="1" applyBorder="1" applyAlignment="1">
      <alignment vertical="center" wrapText="1"/>
    </xf>
    <xf numFmtId="0" fontId="4" fillId="0" borderId="1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1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0" fillId="0" borderId="0" xfId="1" applyAlignment="1">
      <alignment horizontal="center" vertical="center"/>
    </xf>
    <xf numFmtId="0" fontId="12" fillId="4" borderId="117" xfId="1" applyFont="1" applyFill="1" applyBorder="1" applyAlignment="1">
      <alignment horizontal="center" vertical="center"/>
    </xf>
    <xf numFmtId="0" fontId="12" fillId="4" borderId="117" xfId="1" applyFont="1" applyFill="1" applyBorder="1" applyAlignment="1">
      <alignment horizontal="center" vertical="center" wrapText="1"/>
    </xf>
    <xf numFmtId="17" fontId="13" fillId="0" borderId="118" xfId="1" applyNumberFormat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43" fontId="13" fillId="0" borderId="119" xfId="2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43" fontId="13" fillId="0" borderId="14" xfId="2" applyFont="1" applyBorder="1" applyAlignment="1">
      <alignment horizontal="center" vertical="center"/>
    </xf>
    <xf numFmtId="17" fontId="13" fillId="0" borderId="90" xfId="1" applyNumberFormat="1" applyFont="1" applyBorder="1" applyAlignment="1">
      <alignment horizontal="center" vertical="center"/>
    </xf>
    <xf numFmtId="0" fontId="13" fillId="0" borderId="91" xfId="1" applyFont="1" applyBorder="1" applyAlignment="1">
      <alignment horizontal="center" vertical="center"/>
    </xf>
    <xf numFmtId="43" fontId="13" fillId="0" borderId="91" xfId="2" applyFont="1" applyBorder="1" applyAlignment="1">
      <alignment horizontal="center" vertical="center"/>
    </xf>
    <xf numFmtId="0" fontId="15" fillId="5" borderId="124" xfId="1" applyFont="1" applyFill="1" applyBorder="1" applyAlignment="1">
      <alignment horizontal="center" vertical="center"/>
    </xf>
    <xf numFmtId="17" fontId="16" fillId="0" borderId="121" xfId="1" applyNumberFormat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5" fillId="5" borderId="126" xfId="1" applyFont="1" applyFill="1" applyBorder="1" applyAlignment="1">
      <alignment horizontal="center" vertical="center"/>
    </xf>
    <xf numFmtId="0" fontId="22" fillId="0" borderId="127" xfId="1" applyFont="1" applyBorder="1" applyAlignment="1">
      <alignment horizontal="center" vertical="center"/>
    </xf>
    <xf numFmtId="2" fontId="10" fillId="0" borderId="0" xfId="1" applyNumberFormat="1" applyAlignment="1">
      <alignment horizontal="center" vertical="center"/>
    </xf>
    <xf numFmtId="43" fontId="17" fillId="0" borderId="122" xfId="2" applyFont="1" applyBorder="1" applyAlignment="1">
      <alignment horizontal="center" vertical="center"/>
    </xf>
    <xf numFmtId="43" fontId="17" fillId="0" borderId="123" xfId="2" applyFont="1" applyBorder="1" applyAlignment="1">
      <alignment horizontal="center" vertical="center"/>
    </xf>
    <xf numFmtId="0" fontId="17" fillId="0" borderId="124" xfId="1" applyFont="1" applyBorder="1" applyAlignment="1">
      <alignment horizontal="center" vertical="center"/>
    </xf>
    <xf numFmtId="0" fontId="17" fillId="0" borderId="127" xfId="1" applyFont="1" applyBorder="1" applyAlignment="1">
      <alignment horizontal="center" vertical="center"/>
    </xf>
    <xf numFmtId="0" fontId="17" fillId="0" borderId="128" xfId="1" applyFont="1" applyBorder="1" applyAlignment="1">
      <alignment horizontal="center" vertical="center"/>
    </xf>
    <xf numFmtId="0" fontId="17" fillId="0" borderId="129" xfId="1" applyFont="1" applyBorder="1" applyAlignment="1">
      <alignment horizontal="center" vertical="center"/>
    </xf>
    <xf numFmtId="0" fontId="17" fillId="0" borderId="125" xfId="1" applyFont="1" applyBorder="1" applyAlignment="1">
      <alignment horizontal="center" vertical="center"/>
    </xf>
    <xf numFmtId="0" fontId="17" fillId="0" borderId="130" xfId="1" applyFont="1" applyBorder="1" applyAlignment="1">
      <alignment horizontal="center" vertical="center"/>
    </xf>
    <xf numFmtId="0" fontId="17" fillId="0" borderId="131" xfId="1" applyFont="1" applyBorder="1" applyAlignment="1">
      <alignment horizontal="center" vertical="center"/>
    </xf>
    <xf numFmtId="0" fontId="24" fillId="6" borderId="126" xfId="1" applyFont="1" applyFill="1" applyBorder="1" applyAlignment="1">
      <alignment horizontal="center" vertical="center"/>
    </xf>
    <xf numFmtId="0" fontId="20" fillId="0" borderId="121" xfId="1" applyFont="1" applyBorder="1" applyAlignment="1">
      <alignment horizontal="center" vertical="center"/>
    </xf>
    <xf numFmtId="0" fontId="17" fillId="0" borderId="133" xfId="1" applyFont="1" applyBorder="1" applyAlignment="1">
      <alignment horizontal="center" vertical="center"/>
    </xf>
    <xf numFmtId="0" fontId="17" fillId="0" borderId="134" xfId="1" applyFont="1" applyBorder="1" applyAlignment="1">
      <alignment horizontal="center" vertical="center"/>
    </xf>
    <xf numFmtId="165" fontId="5" fillId="0" borderId="25" xfId="0" applyNumberFormat="1" applyFont="1" applyBorder="1" applyAlignment="1">
      <alignment horizontal="center" vertical="center" wrapText="1"/>
    </xf>
    <xf numFmtId="2" fontId="5" fillId="0" borderId="26" xfId="0" applyNumberFormat="1" applyFont="1" applyBorder="1" applyAlignment="1">
      <alignment horizontal="center" vertical="center" wrapText="1"/>
    </xf>
    <xf numFmtId="166" fontId="5" fillId="0" borderId="135" xfId="0" applyNumberFormat="1" applyFont="1" applyBorder="1" applyAlignment="1">
      <alignment horizontal="center" vertical="center"/>
    </xf>
    <xf numFmtId="2" fontId="5" fillId="0" borderId="136" xfId="0" applyNumberFormat="1" applyFont="1" applyBorder="1" applyAlignment="1">
      <alignment horizontal="center" vertical="center"/>
    </xf>
    <xf numFmtId="166" fontId="5" fillId="0" borderId="137" xfId="0" applyNumberFormat="1" applyFont="1" applyBorder="1" applyAlignment="1">
      <alignment horizontal="center" vertical="center"/>
    </xf>
    <xf numFmtId="9" fontId="0" fillId="0" borderId="0" xfId="0" applyNumberFormat="1"/>
    <xf numFmtId="2" fontId="13" fillId="0" borderId="22" xfId="1" applyNumberFormat="1" applyFont="1" applyBorder="1" applyAlignment="1">
      <alignment horizontal="center" vertical="center"/>
    </xf>
    <xf numFmtId="2" fontId="13" fillId="0" borderId="119" xfId="1" applyNumberFormat="1" applyFont="1" applyBorder="1" applyAlignment="1">
      <alignment horizontal="center" vertical="center"/>
    </xf>
    <xf numFmtId="2" fontId="13" fillId="0" borderId="120" xfId="1" applyNumberFormat="1" applyFont="1" applyBorder="1" applyAlignment="1">
      <alignment horizontal="center" vertical="center"/>
    </xf>
    <xf numFmtId="2" fontId="13" fillId="0" borderId="14" xfId="1" applyNumberFormat="1" applyFont="1" applyBorder="1" applyAlignment="1">
      <alignment horizontal="center" vertical="center"/>
    </xf>
    <xf numFmtId="2" fontId="13" fillId="0" borderId="15" xfId="1" applyNumberFormat="1" applyFont="1" applyBorder="1" applyAlignment="1">
      <alignment horizontal="center" vertical="center"/>
    </xf>
    <xf numFmtId="2" fontId="13" fillId="0" borderId="91" xfId="1" applyNumberFormat="1" applyFont="1" applyBorder="1" applyAlignment="1">
      <alignment horizontal="center" vertical="center"/>
    </xf>
    <xf numFmtId="2" fontId="13" fillId="0" borderId="114" xfId="1" applyNumberFormat="1" applyFont="1" applyBorder="1" applyAlignment="1">
      <alignment horizontal="center" vertical="center"/>
    </xf>
    <xf numFmtId="17" fontId="13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43" fontId="13" fillId="0" borderId="0" xfId="2" applyFont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  <xf numFmtId="0" fontId="17" fillId="0" borderId="132" xfId="1" applyFont="1" applyBorder="1" applyAlignment="1">
      <alignment horizontal="center" vertical="center"/>
    </xf>
    <xf numFmtId="0" fontId="17" fillId="0" borderId="140" xfId="1" applyFont="1" applyBorder="1" applyAlignment="1">
      <alignment horizontal="center" vertical="center"/>
    </xf>
    <xf numFmtId="0" fontId="20" fillId="0" borderId="126" xfId="1" applyFont="1" applyBorder="1" applyAlignment="1">
      <alignment horizontal="center" vertical="center"/>
    </xf>
    <xf numFmtId="17" fontId="16" fillId="0" borderId="122" xfId="1" applyNumberFormat="1" applyFont="1" applyBorder="1" applyAlignment="1">
      <alignment horizontal="center" vertical="center"/>
    </xf>
    <xf numFmtId="17" fontId="16" fillId="0" borderId="123" xfId="1" applyNumberFormat="1" applyFont="1" applyBorder="1" applyAlignment="1">
      <alignment horizontal="center" vertical="center"/>
    </xf>
    <xf numFmtId="0" fontId="16" fillId="0" borderId="141" xfId="1" applyFont="1" applyBorder="1" applyAlignment="1">
      <alignment horizontal="center" vertical="center"/>
    </xf>
    <xf numFmtId="0" fontId="16" fillId="0" borderId="142" xfId="1" applyFont="1" applyBorder="1" applyAlignment="1">
      <alignment horizontal="center" vertical="center"/>
    </xf>
    <xf numFmtId="0" fontId="16" fillId="0" borderId="143" xfId="1" applyFont="1" applyBorder="1" applyAlignment="1">
      <alignment horizontal="center" vertical="center"/>
    </xf>
    <xf numFmtId="1" fontId="17" fillId="0" borderId="142" xfId="1" applyNumberFormat="1" applyFont="1" applyBorder="1" applyAlignment="1">
      <alignment horizontal="center" vertical="center"/>
    </xf>
    <xf numFmtId="1" fontId="17" fillId="0" borderId="143" xfId="1" applyNumberFormat="1" applyFont="1" applyBorder="1" applyAlignment="1">
      <alignment horizontal="center" vertical="center"/>
    </xf>
    <xf numFmtId="0" fontId="17" fillId="0" borderId="142" xfId="1" applyFont="1" applyBorder="1" applyAlignment="1">
      <alignment horizontal="center" vertical="center"/>
    </xf>
    <xf numFmtId="0" fontId="17" fillId="0" borderId="143" xfId="1" applyFont="1" applyBorder="1" applyAlignment="1">
      <alignment horizontal="center" vertical="center"/>
    </xf>
    <xf numFmtId="0" fontId="16" fillId="0" borderId="141" xfId="1" applyFont="1" applyBorder="1" applyAlignment="1">
      <alignment horizontal="center" vertical="center" wrapText="1"/>
    </xf>
    <xf numFmtId="0" fontId="16" fillId="0" borderId="144" xfId="1" applyFont="1" applyBorder="1" applyAlignment="1">
      <alignment horizontal="center" vertical="center" wrapText="1"/>
    </xf>
    <xf numFmtId="164" fontId="16" fillId="0" borderId="145" xfId="1" applyNumberFormat="1" applyFont="1" applyBorder="1" applyAlignment="1">
      <alignment horizontal="center" vertical="center"/>
    </xf>
    <xf numFmtId="164" fontId="16" fillId="0" borderId="146" xfId="1" applyNumberFormat="1" applyFont="1" applyBorder="1" applyAlignment="1">
      <alignment horizontal="center" vertical="center"/>
    </xf>
    <xf numFmtId="164" fontId="16" fillId="0" borderId="147" xfId="1" applyNumberFormat="1" applyFont="1" applyBorder="1" applyAlignment="1">
      <alignment horizontal="center" vertical="center"/>
    </xf>
    <xf numFmtId="43" fontId="17" fillId="4" borderId="128" xfId="2" applyFont="1" applyFill="1" applyBorder="1" applyAlignment="1">
      <alignment horizontal="center" vertical="center"/>
    </xf>
    <xf numFmtId="43" fontId="17" fillId="4" borderId="129" xfId="2" applyFont="1" applyFill="1" applyBorder="1" applyAlignment="1">
      <alignment horizontal="center" vertical="center"/>
    </xf>
    <xf numFmtId="0" fontId="22" fillId="0" borderId="148" xfId="1" applyFont="1" applyBorder="1" applyAlignment="1">
      <alignment horizontal="center" vertical="center"/>
    </xf>
    <xf numFmtId="43" fontId="17" fillId="0" borderId="142" xfId="2" applyFont="1" applyBorder="1" applyAlignment="1">
      <alignment horizontal="center" vertical="center"/>
    </xf>
    <xf numFmtId="43" fontId="17" fillId="0" borderId="143" xfId="2" applyFont="1" applyBorder="1" applyAlignment="1">
      <alignment horizontal="center" vertical="center"/>
    </xf>
    <xf numFmtId="0" fontId="22" fillId="0" borderId="148" xfId="1" applyFont="1" applyBorder="1" applyAlignment="1">
      <alignment horizontal="center" vertical="center" wrapText="1"/>
    </xf>
    <xf numFmtId="0" fontId="16" fillId="0" borderId="148" xfId="1" applyFont="1" applyBorder="1" applyAlignment="1">
      <alignment horizontal="center" vertical="center"/>
    </xf>
    <xf numFmtId="164" fontId="16" fillId="0" borderId="148" xfId="1" applyNumberFormat="1" applyFont="1" applyBorder="1" applyAlignment="1">
      <alignment horizontal="center" vertical="center"/>
    </xf>
    <xf numFmtId="164" fontId="16" fillId="0" borderId="148" xfId="1" applyNumberFormat="1" applyFont="1" applyBorder="1" applyAlignment="1">
      <alignment horizontal="center" vertical="center" wrapText="1"/>
    </xf>
    <xf numFmtId="0" fontId="23" fillId="6" borderId="121" xfId="1" applyFont="1" applyFill="1" applyBorder="1" applyAlignment="1">
      <alignment horizontal="center" vertical="center" wrapText="1"/>
    </xf>
    <xf numFmtId="43" fontId="17" fillId="0" borderId="149" xfId="2" applyFont="1" applyBorder="1" applyAlignment="1">
      <alignment horizontal="center" vertical="center"/>
    </xf>
    <xf numFmtId="43" fontId="17" fillId="0" borderId="150" xfId="2" applyFont="1" applyBorder="1" applyAlignment="1">
      <alignment horizontal="center" vertical="center"/>
    </xf>
    <xf numFmtId="43" fontId="17" fillId="0" borderId="151" xfId="2" applyFont="1" applyBorder="1" applyAlignment="1">
      <alignment horizontal="center" vertical="center"/>
    </xf>
    <xf numFmtId="43" fontId="17" fillId="0" borderId="152" xfId="2" applyFont="1" applyBorder="1" applyAlignment="1">
      <alignment horizontal="center" vertical="center"/>
    </xf>
    <xf numFmtId="164" fontId="16" fillId="0" borderId="153" xfId="1" applyNumberFormat="1" applyFont="1" applyBorder="1" applyAlignment="1">
      <alignment horizontal="center" vertical="center" wrapText="1"/>
    </xf>
    <xf numFmtId="43" fontId="17" fillId="0" borderId="154" xfId="2" applyFont="1" applyBorder="1" applyAlignment="1">
      <alignment horizontal="center" vertical="center"/>
    </xf>
    <xf numFmtId="43" fontId="17" fillId="0" borderId="155" xfId="2" applyFont="1" applyBorder="1" applyAlignment="1">
      <alignment horizontal="center" vertical="center"/>
    </xf>
    <xf numFmtId="164" fontId="12" fillId="0" borderId="126" xfId="1" applyNumberFormat="1" applyFont="1" applyBorder="1" applyAlignment="1">
      <alignment horizontal="center" vertical="center" wrapText="1"/>
    </xf>
    <xf numFmtId="43" fontId="12" fillId="0" borderId="126" xfId="2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164" fontId="16" fillId="0" borderId="0" xfId="1" applyNumberFormat="1" applyFont="1" applyAlignment="1">
      <alignment horizontal="center" vertical="center" wrapText="1"/>
    </xf>
    <xf numFmtId="43" fontId="17" fillId="0" borderId="0" xfId="2" applyFont="1" applyAlignment="1">
      <alignment horizontal="center" vertical="center"/>
    </xf>
    <xf numFmtId="1" fontId="20" fillId="0" borderId="121" xfId="1" applyNumberFormat="1" applyFont="1" applyBorder="1" applyAlignment="1">
      <alignment horizontal="center" vertical="center"/>
    </xf>
    <xf numFmtId="165" fontId="5" fillId="0" borderId="157" xfId="0" applyNumberFormat="1" applyFont="1" applyBorder="1" applyAlignment="1">
      <alignment horizontal="center" vertical="center" wrapText="1"/>
    </xf>
    <xf numFmtId="0" fontId="5" fillId="0" borderId="158" xfId="0" applyFont="1" applyBorder="1" applyAlignment="1">
      <alignment horizontal="center" vertical="center" wrapText="1"/>
    </xf>
    <xf numFmtId="2" fontId="5" fillId="0" borderId="158" xfId="0" applyNumberFormat="1" applyFont="1" applyBorder="1" applyAlignment="1">
      <alignment horizontal="center" vertical="center" wrapText="1"/>
    </xf>
    <xf numFmtId="2" fontId="5" fillId="0" borderId="159" xfId="0" applyNumberFormat="1" applyFont="1" applyBorder="1" applyAlignment="1">
      <alignment horizontal="center" vertical="center"/>
    </xf>
    <xf numFmtId="165" fontId="5" fillId="0" borderId="160" xfId="0" applyNumberFormat="1" applyFont="1" applyBorder="1" applyAlignment="1">
      <alignment horizontal="center" vertical="center" wrapText="1"/>
    </xf>
    <xf numFmtId="0" fontId="5" fillId="0" borderId="161" xfId="0" applyFont="1" applyBorder="1" applyAlignment="1">
      <alignment horizontal="center" vertical="center" wrapText="1"/>
    </xf>
    <xf numFmtId="2" fontId="5" fillId="0" borderId="161" xfId="0" applyNumberFormat="1" applyFont="1" applyBorder="1" applyAlignment="1">
      <alignment horizontal="center" vertical="center" wrapText="1"/>
    </xf>
    <xf numFmtId="2" fontId="5" fillId="0" borderId="161" xfId="0" applyNumberFormat="1" applyFont="1" applyBorder="1" applyAlignment="1">
      <alignment horizontal="center" vertical="center"/>
    </xf>
    <xf numFmtId="166" fontId="5" fillId="0" borderId="162" xfId="0" applyNumberFormat="1" applyFont="1" applyBorder="1" applyAlignment="1">
      <alignment horizontal="center" vertical="center"/>
    </xf>
    <xf numFmtId="2" fontId="5" fillId="0" borderId="163" xfId="0" applyNumberFormat="1" applyFont="1" applyBorder="1" applyAlignment="1">
      <alignment horizontal="center" vertical="center"/>
    </xf>
    <xf numFmtId="1" fontId="13" fillId="0" borderId="14" xfId="1" applyNumberFormat="1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 wrapText="1"/>
    </xf>
    <xf numFmtId="0" fontId="4" fillId="0" borderId="156" xfId="0" applyFont="1" applyBorder="1" applyAlignment="1">
      <alignment horizontal="center" vertical="center" wrapText="1"/>
    </xf>
    <xf numFmtId="0" fontId="5" fillId="0" borderId="166" xfId="0" applyFont="1" applyBorder="1" applyAlignment="1">
      <alignment horizontal="center" vertical="center" wrapText="1"/>
    </xf>
    <xf numFmtId="9" fontId="0" fillId="0" borderId="0" xfId="3" applyFont="1" applyAlignment="1">
      <alignment vertical="center" wrapText="1"/>
    </xf>
    <xf numFmtId="0" fontId="0" fillId="0" borderId="158" xfId="0" applyBorder="1"/>
    <xf numFmtId="0" fontId="0" fillId="0" borderId="168" xfId="0" applyBorder="1"/>
    <xf numFmtId="0" fontId="0" fillId="0" borderId="161" xfId="0" applyBorder="1"/>
    <xf numFmtId="0" fontId="0" fillId="0" borderId="169" xfId="0" applyBorder="1"/>
    <xf numFmtId="0" fontId="5" fillId="0" borderId="26" xfId="0" applyFont="1" applyBorder="1" applyAlignment="1">
      <alignment horizontal="center" vertical="center"/>
    </xf>
    <xf numFmtId="9" fontId="5" fillId="0" borderId="26" xfId="3" applyFont="1" applyBorder="1" applyAlignment="1">
      <alignment horizontal="center" vertical="center"/>
    </xf>
    <xf numFmtId="0" fontId="4" fillId="0" borderId="167" xfId="0" applyFont="1" applyBorder="1" applyAlignment="1">
      <alignment horizontal="center" vertical="center" wrapText="1"/>
    </xf>
    <xf numFmtId="0" fontId="4" fillId="0" borderId="167" xfId="0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9" fontId="5" fillId="0" borderId="29" xfId="3" applyFont="1" applyBorder="1" applyAlignment="1">
      <alignment horizontal="center" vertical="center"/>
    </xf>
    <xf numFmtId="9" fontId="5" fillId="0" borderId="49" xfId="3" applyFont="1" applyBorder="1" applyAlignment="1">
      <alignment horizontal="center" vertical="center"/>
    </xf>
    <xf numFmtId="0" fontId="3" fillId="0" borderId="116" xfId="0" applyFont="1" applyBorder="1" applyAlignment="1">
      <alignment vertical="center"/>
    </xf>
    <xf numFmtId="0" fontId="3" fillId="0" borderId="0" xfId="0" applyFont="1" applyAlignment="1">
      <alignment vertical="center"/>
    </xf>
    <xf numFmtId="1" fontId="5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 vertical="center"/>
    </xf>
    <xf numFmtId="0" fontId="5" fillId="0" borderId="172" xfId="0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 vertical="center"/>
    </xf>
    <xf numFmtId="1" fontId="5" fillId="0" borderId="173" xfId="0" applyNumberFormat="1" applyFont="1" applyBorder="1" applyAlignment="1">
      <alignment horizontal="center" vertical="center"/>
    </xf>
    <xf numFmtId="1" fontId="5" fillId="0" borderId="174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 wrapText="1"/>
    </xf>
    <xf numFmtId="1" fontId="5" fillId="0" borderId="158" xfId="0" applyNumberFormat="1" applyFont="1" applyBorder="1" applyAlignment="1">
      <alignment horizontal="center" vertical="center" wrapText="1"/>
    </xf>
    <xf numFmtId="1" fontId="5" fillId="0" borderId="161" xfId="0" applyNumberFormat="1" applyFont="1" applyBorder="1" applyAlignment="1">
      <alignment horizontal="center" vertical="center" wrapText="1"/>
    </xf>
    <xf numFmtId="1" fontId="5" fillId="0" borderId="26" xfId="0" applyNumberFormat="1" applyFont="1" applyBorder="1" applyAlignment="1">
      <alignment horizontal="center" vertical="center" wrapText="1"/>
    </xf>
    <xf numFmtId="165" fontId="5" fillId="0" borderId="170" xfId="0" applyNumberFormat="1" applyFont="1" applyBorder="1" applyAlignment="1">
      <alignment horizontal="center" vertical="center" wrapText="1"/>
    </xf>
    <xf numFmtId="0" fontId="5" fillId="0" borderId="167" xfId="0" applyFont="1" applyBorder="1" applyAlignment="1">
      <alignment horizontal="center" vertical="center" wrapText="1"/>
    </xf>
    <xf numFmtId="1" fontId="5" fillId="0" borderId="167" xfId="0" applyNumberFormat="1" applyFont="1" applyBorder="1" applyAlignment="1">
      <alignment horizontal="center" vertical="center" wrapText="1"/>
    </xf>
    <xf numFmtId="1" fontId="27" fillId="0" borderId="171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 vertical="center" wrapText="1"/>
    </xf>
    <xf numFmtId="1" fontId="5" fillId="0" borderId="158" xfId="0" applyNumberFormat="1" applyFont="1" applyBorder="1" applyAlignment="1">
      <alignment horizontal="center" vertical="center"/>
    </xf>
    <xf numFmtId="165" fontId="5" fillId="0" borderId="182" xfId="0" applyNumberFormat="1" applyFont="1" applyBorder="1" applyAlignment="1">
      <alignment horizontal="center" vertical="center" wrapText="1"/>
    </xf>
    <xf numFmtId="0" fontId="5" fillId="0" borderId="183" xfId="0" applyFont="1" applyBorder="1" applyAlignment="1">
      <alignment horizontal="center" vertical="center" wrapText="1"/>
    </xf>
    <xf numFmtId="1" fontId="5" fillId="0" borderId="183" xfId="0" applyNumberFormat="1" applyFont="1" applyBorder="1" applyAlignment="1">
      <alignment horizontal="center" vertical="center" wrapText="1"/>
    </xf>
    <xf numFmtId="1" fontId="27" fillId="0" borderId="184" xfId="0" applyNumberFormat="1" applyFont="1" applyBorder="1" applyAlignment="1">
      <alignment horizontal="center" vertical="center"/>
    </xf>
    <xf numFmtId="1" fontId="5" fillId="0" borderId="161" xfId="0" applyNumberFormat="1" applyFont="1" applyBorder="1" applyAlignment="1">
      <alignment horizontal="center" vertical="center"/>
    </xf>
    <xf numFmtId="1" fontId="5" fillId="0" borderId="179" xfId="0" applyNumberFormat="1" applyFont="1" applyBorder="1" applyAlignment="1">
      <alignment horizontal="center" vertical="center" wrapText="1"/>
    </xf>
    <xf numFmtId="0" fontId="4" fillId="0" borderId="191" xfId="0" applyFont="1" applyBorder="1" applyAlignment="1">
      <alignment horizontal="center" vertical="center" wrapText="1"/>
    </xf>
    <xf numFmtId="0" fontId="4" fillId="0" borderId="192" xfId="0" applyFont="1" applyBorder="1" applyAlignment="1">
      <alignment horizontal="center" vertical="center" wrapText="1"/>
    </xf>
    <xf numFmtId="0" fontId="5" fillId="0" borderId="193" xfId="0" applyFont="1" applyBorder="1" applyAlignment="1">
      <alignment horizontal="center" vertical="center"/>
    </xf>
    <xf numFmtId="0" fontId="5" fillId="0" borderId="194" xfId="0" applyFont="1" applyBorder="1" applyAlignment="1">
      <alignment horizontal="center" vertical="center"/>
    </xf>
    <xf numFmtId="0" fontId="5" fillId="0" borderId="135" xfId="0" applyFont="1" applyBorder="1" applyAlignment="1">
      <alignment horizontal="center" vertical="center"/>
    </xf>
    <xf numFmtId="0" fontId="5" fillId="0" borderId="195" xfId="0" applyFont="1" applyBorder="1" applyAlignment="1">
      <alignment horizontal="center" vertical="center"/>
    </xf>
    <xf numFmtId="0" fontId="5" fillId="0" borderId="196" xfId="0" applyFont="1" applyBorder="1" applyAlignment="1">
      <alignment horizontal="center" vertical="center"/>
    </xf>
    <xf numFmtId="0" fontId="5" fillId="0" borderId="137" xfId="0" applyFont="1" applyBorder="1" applyAlignment="1">
      <alignment horizontal="center" vertical="center"/>
    </xf>
    <xf numFmtId="0" fontId="5" fillId="0" borderId="197" xfId="0" applyFont="1" applyBorder="1" applyAlignment="1">
      <alignment horizontal="center" vertical="center"/>
    </xf>
    <xf numFmtId="0" fontId="5" fillId="0" borderId="158" xfId="0" applyFont="1" applyBorder="1" applyAlignment="1">
      <alignment horizontal="center" vertical="center"/>
    </xf>
    <xf numFmtId="0" fontId="5" fillId="0" borderId="198" xfId="0" applyFont="1" applyBorder="1" applyAlignment="1">
      <alignment horizontal="center" vertical="center"/>
    </xf>
    <xf numFmtId="0" fontId="5" fillId="0" borderId="164" xfId="0" applyFont="1" applyBorder="1" applyAlignment="1">
      <alignment horizontal="center" vertical="center"/>
    </xf>
    <xf numFmtId="0" fontId="5" fillId="0" borderId="199" xfId="0" applyFont="1" applyBorder="1" applyAlignment="1">
      <alignment horizontal="center" vertical="center"/>
    </xf>
    <xf numFmtId="0" fontId="5" fillId="0" borderId="200" xfId="0" applyFont="1" applyBorder="1" applyAlignment="1">
      <alignment horizontal="center" vertical="center"/>
    </xf>
    <xf numFmtId="0" fontId="5" fillId="0" borderId="201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202" xfId="0" applyFont="1" applyBorder="1" applyAlignment="1">
      <alignment horizontal="center" vertical="center"/>
    </xf>
    <xf numFmtId="0" fontId="5" fillId="0" borderId="161" xfId="0" applyFont="1" applyBorder="1" applyAlignment="1">
      <alignment horizontal="center" vertical="center"/>
    </xf>
    <xf numFmtId="0" fontId="5" fillId="0" borderId="203" xfId="0" applyFont="1" applyBorder="1" applyAlignment="1">
      <alignment horizontal="center" vertical="center"/>
    </xf>
    <xf numFmtId="0" fontId="5" fillId="0" borderId="165" xfId="0" applyFont="1" applyBorder="1" applyAlignment="1">
      <alignment horizontal="center" vertical="center"/>
    </xf>
    <xf numFmtId="0" fontId="4" fillId="0" borderId="171" xfId="0" applyFont="1" applyBorder="1" applyAlignment="1">
      <alignment horizontal="center" vertical="center" wrapText="1"/>
    </xf>
    <xf numFmtId="0" fontId="4" fillId="0" borderId="171" xfId="0" applyFont="1" applyBorder="1" applyAlignment="1">
      <alignment horizontal="center" vertical="center"/>
    </xf>
    <xf numFmtId="10" fontId="5" fillId="0" borderId="167" xfId="3" applyNumberFormat="1" applyFont="1" applyBorder="1" applyAlignment="1">
      <alignment horizontal="center" vertical="center"/>
    </xf>
    <xf numFmtId="10" fontId="5" fillId="0" borderId="167" xfId="0" applyNumberFormat="1" applyFont="1" applyBorder="1" applyAlignment="1">
      <alignment horizontal="center" vertical="center"/>
    </xf>
    <xf numFmtId="1" fontId="5" fillId="0" borderId="172" xfId="0" applyNumberFormat="1" applyFont="1" applyBorder="1" applyAlignment="1">
      <alignment horizontal="center" vertical="center"/>
    </xf>
    <xf numFmtId="0" fontId="5" fillId="0" borderId="172" xfId="0" applyFont="1" applyBorder="1" applyAlignment="1">
      <alignment horizontal="center" vertical="center" wrapText="1"/>
    </xf>
    <xf numFmtId="10" fontId="5" fillId="0" borderId="30" xfId="3" applyNumberFormat="1" applyFont="1" applyBorder="1" applyAlignment="1">
      <alignment horizontal="center" vertical="center"/>
    </xf>
    <xf numFmtId="1" fontId="5" fillId="0" borderId="204" xfId="0" applyNumberFormat="1" applyFont="1" applyBorder="1" applyAlignment="1">
      <alignment horizontal="center" vertical="center"/>
    </xf>
    <xf numFmtId="0" fontId="5" fillId="0" borderId="204" xfId="0" applyFont="1" applyBorder="1" applyAlignment="1">
      <alignment horizontal="center" vertical="center" wrapText="1"/>
    </xf>
    <xf numFmtId="10" fontId="5" fillId="0" borderId="27" xfId="3" applyNumberFormat="1" applyFont="1" applyBorder="1" applyAlignment="1">
      <alignment horizontal="center" vertical="center"/>
    </xf>
    <xf numFmtId="10" fontId="5" fillId="0" borderId="168" xfId="3" applyNumberFormat="1" applyFont="1" applyBorder="1" applyAlignment="1">
      <alignment horizontal="center" vertical="center"/>
    </xf>
    <xf numFmtId="10" fontId="5" fillId="0" borderId="183" xfId="3" applyNumberFormat="1" applyFont="1" applyBorder="1" applyAlignment="1">
      <alignment horizontal="center" vertical="center"/>
    </xf>
    <xf numFmtId="10" fontId="5" fillId="0" borderId="183" xfId="0" applyNumberFormat="1" applyFont="1" applyBorder="1" applyAlignment="1">
      <alignment horizontal="center" vertical="center"/>
    </xf>
    <xf numFmtId="1" fontId="5" fillId="0" borderId="205" xfId="0" applyNumberFormat="1" applyFont="1" applyBorder="1" applyAlignment="1">
      <alignment horizontal="center" vertical="center"/>
    </xf>
    <xf numFmtId="10" fontId="5" fillId="0" borderId="169" xfId="3" applyNumberFormat="1" applyFont="1" applyBorder="1" applyAlignment="1">
      <alignment horizontal="center" vertical="center"/>
    </xf>
    <xf numFmtId="0" fontId="5" fillId="0" borderId="205" xfId="0" applyFont="1" applyBorder="1" applyAlignment="1">
      <alignment horizontal="center" vertical="center" wrapText="1"/>
    </xf>
    <xf numFmtId="10" fontId="5" fillId="0" borderId="179" xfId="3" applyNumberFormat="1" applyFont="1" applyBorder="1" applyAlignment="1">
      <alignment horizontal="center" vertical="center"/>
    </xf>
    <xf numFmtId="0" fontId="4" fillId="0" borderId="83" xfId="0" applyFont="1" applyBorder="1" applyAlignment="1">
      <alignment vertical="center"/>
    </xf>
    <xf numFmtId="0" fontId="0" fillId="0" borderId="207" xfId="0" applyBorder="1"/>
    <xf numFmtId="0" fontId="0" fillId="0" borderId="208" xfId="0" applyBorder="1"/>
    <xf numFmtId="0" fontId="2" fillId="0" borderId="83" xfId="0" applyFont="1" applyBorder="1" applyAlignment="1">
      <alignment vertical="center"/>
    </xf>
    <xf numFmtId="0" fontId="3" fillId="0" borderId="83" xfId="0" applyFont="1" applyBorder="1" applyAlignment="1">
      <alignment vertical="center"/>
    </xf>
    <xf numFmtId="0" fontId="13" fillId="0" borderId="167" xfId="1" applyFont="1" applyBorder="1" applyAlignment="1">
      <alignment horizontal="center" vertical="center"/>
    </xf>
    <xf numFmtId="43" fontId="13" fillId="0" borderId="167" xfId="2" applyFont="1" applyBorder="1" applyAlignment="1">
      <alignment horizontal="center" vertical="center"/>
    </xf>
    <xf numFmtId="2" fontId="13" fillId="0" borderId="167" xfId="1" applyNumberFormat="1" applyFont="1" applyBorder="1" applyAlignment="1">
      <alignment horizontal="center" vertical="center"/>
    </xf>
    <xf numFmtId="2" fontId="13" fillId="0" borderId="171" xfId="1" applyNumberFormat="1" applyFont="1" applyBorder="1" applyAlignment="1">
      <alignment horizontal="center" vertical="center"/>
    </xf>
    <xf numFmtId="17" fontId="13" fillId="0" borderId="182" xfId="1" applyNumberFormat="1" applyFont="1" applyBorder="1" applyAlignment="1">
      <alignment horizontal="center" vertical="center"/>
    </xf>
    <xf numFmtId="0" fontId="13" fillId="0" borderId="183" xfId="1" applyFont="1" applyBorder="1" applyAlignment="1">
      <alignment horizontal="center" vertical="center"/>
    </xf>
    <xf numFmtId="43" fontId="13" fillId="0" borderId="183" xfId="2" applyFont="1" applyBorder="1" applyAlignment="1">
      <alignment horizontal="center" vertical="center"/>
    </xf>
    <xf numFmtId="2" fontId="13" fillId="0" borderId="183" xfId="1" applyNumberFormat="1" applyFont="1" applyBorder="1" applyAlignment="1">
      <alignment horizontal="center" vertical="center"/>
    </xf>
    <xf numFmtId="2" fontId="13" fillId="0" borderId="184" xfId="1" applyNumberFormat="1" applyFont="1" applyBorder="1" applyAlignment="1">
      <alignment horizontal="center" vertical="center"/>
    </xf>
    <xf numFmtId="0" fontId="17" fillId="0" borderId="209" xfId="1" applyFont="1" applyBorder="1" applyAlignment="1">
      <alignment horizontal="center" vertical="center"/>
    </xf>
    <xf numFmtId="0" fontId="17" fillId="0" borderId="210" xfId="1" applyFont="1" applyBorder="1" applyAlignment="1">
      <alignment horizontal="center" vertical="center"/>
    </xf>
    <xf numFmtId="0" fontId="17" fillId="0" borderId="211" xfId="1" applyFont="1" applyBorder="1" applyAlignment="1">
      <alignment horizontal="center" vertical="center"/>
    </xf>
    <xf numFmtId="0" fontId="17" fillId="0" borderId="212" xfId="1" applyFont="1" applyBorder="1" applyAlignment="1">
      <alignment horizontal="center" vertical="center"/>
    </xf>
    <xf numFmtId="0" fontId="17" fillId="0" borderId="213" xfId="1" applyFont="1" applyBorder="1" applyAlignment="1">
      <alignment horizontal="center" vertical="center"/>
    </xf>
    <xf numFmtId="0" fontId="17" fillId="0" borderId="214" xfId="1" applyFont="1" applyBorder="1" applyAlignment="1">
      <alignment horizontal="center" vertical="center"/>
    </xf>
    <xf numFmtId="0" fontId="16" fillId="0" borderId="215" xfId="1" applyFont="1" applyBorder="1" applyAlignment="1">
      <alignment horizontal="center" vertical="center"/>
    </xf>
    <xf numFmtId="0" fontId="16" fillId="0" borderId="216" xfId="1" applyFont="1" applyBorder="1" applyAlignment="1">
      <alignment horizontal="center" vertical="center"/>
    </xf>
    <xf numFmtId="0" fontId="16" fillId="0" borderId="217" xfId="1" applyFont="1" applyBorder="1" applyAlignment="1">
      <alignment horizontal="center" vertical="center"/>
    </xf>
    <xf numFmtId="1" fontId="17" fillId="0" borderId="216" xfId="1" applyNumberFormat="1" applyFont="1" applyBorder="1" applyAlignment="1">
      <alignment horizontal="center" vertical="center"/>
    </xf>
    <xf numFmtId="1" fontId="17" fillId="0" borderId="217" xfId="1" applyNumberFormat="1" applyFont="1" applyBorder="1" applyAlignment="1">
      <alignment horizontal="center" vertical="center"/>
    </xf>
    <xf numFmtId="0" fontId="17" fillId="0" borderId="216" xfId="1" applyFont="1" applyBorder="1" applyAlignment="1">
      <alignment horizontal="center" vertical="center"/>
    </xf>
    <xf numFmtId="0" fontId="17" fillId="0" borderId="217" xfId="1" applyFont="1" applyBorder="1" applyAlignment="1">
      <alignment horizontal="center" vertical="center"/>
    </xf>
    <xf numFmtId="0" fontId="16" fillId="0" borderId="215" xfId="1" applyFont="1" applyBorder="1" applyAlignment="1">
      <alignment horizontal="center" vertical="center" wrapText="1"/>
    </xf>
    <xf numFmtId="0" fontId="16" fillId="0" borderId="218" xfId="1" applyFont="1" applyBorder="1" applyAlignment="1">
      <alignment horizontal="center" vertical="center" wrapText="1"/>
    </xf>
    <xf numFmtId="164" fontId="16" fillId="0" borderId="219" xfId="1" applyNumberFormat="1" applyFont="1" applyBorder="1" applyAlignment="1">
      <alignment horizontal="center" vertical="center"/>
    </xf>
    <xf numFmtId="164" fontId="16" fillId="0" borderId="220" xfId="1" applyNumberFormat="1" applyFont="1" applyBorder="1" applyAlignment="1">
      <alignment horizontal="center" vertical="center"/>
    </xf>
    <xf numFmtId="164" fontId="16" fillId="0" borderId="221" xfId="1" applyNumberFormat="1" applyFont="1" applyBorder="1" applyAlignment="1">
      <alignment horizontal="center" vertical="center"/>
    </xf>
    <xf numFmtId="0" fontId="22" fillId="0" borderId="222" xfId="1" applyFont="1" applyBorder="1" applyAlignment="1">
      <alignment horizontal="center" vertical="center"/>
    </xf>
    <xf numFmtId="43" fontId="17" fillId="0" borderId="216" xfId="2" applyFont="1" applyBorder="1" applyAlignment="1">
      <alignment horizontal="center" vertical="center"/>
    </xf>
    <xf numFmtId="43" fontId="17" fillId="0" borderId="217" xfId="2" applyFont="1" applyBorder="1" applyAlignment="1">
      <alignment horizontal="center" vertical="center"/>
    </xf>
    <xf numFmtId="0" fontId="22" fillId="0" borderId="222" xfId="1" applyFont="1" applyBorder="1" applyAlignment="1">
      <alignment horizontal="center" vertical="center" wrapText="1"/>
    </xf>
    <xf numFmtId="0" fontId="16" fillId="0" borderId="222" xfId="1" applyFont="1" applyBorder="1" applyAlignment="1">
      <alignment horizontal="center" vertical="center"/>
    </xf>
    <xf numFmtId="164" fontId="16" fillId="0" borderId="222" xfId="1" applyNumberFormat="1" applyFont="1" applyBorder="1" applyAlignment="1">
      <alignment horizontal="center" vertical="center"/>
    </xf>
    <xf numFmtId="164" fontId="16" fillId="0" borderId="222" xfId="1" applyNumberFormat="1" applyFont="1" applyBorder="1" applyAlignment="1">
      <alignment horizontal="center" vertical="center" wrapText="1"/>
    </xf>
    <xf numFmtId="164" fontId="16" fillId="0" borderId="223" xfId="1" applyNumberFormat="1" applyFont="1" applyBorder="1" applyAlignment="1">
      <alignment horizontal="center" vertical="center" wrapText="1"/>
    </xf>
    <xf numFmtId="1" fontId="5" fillId="0" borderId="34" xfId="0" applyNumberFormat="1" applyFont="1" applyBorder="1" applyAlignment="1">
      <alignment horizontal="center" vertical="center"/>
    </xf>
    <xf numFmtId="1" fontId="5" fillId="0" borderId="53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1" fontId="5" fillId="0" borderId="169" xfId="0" applyNumberFormat="1" applyFont="1" applyBorder="1" applyAlignment="1">
      <alignment horizontal="center" vertical="center"/>
    </xf>
    <xf numFmtId="0" fontId="5" fillId="0" borderId="224" xfId="0" applyFont="1" applyBorder="1" applyAlignment="1">
      <alignment horizontal="center" vertical="center"/>
    </xf>
    <xf numFmtId="0" fontId="5" fillId="0" borderId="225" xfId="0" applyFont="1" applyBorder="1" applyAlignment="1">
      <alignment horizontal="center" vertical="center"/>
    </xf>
    <xf numFmtId="0" fontId="5" fillId="0" borderId="226" xfId="0" applyFont="1" applyBorder="1" applyAlignment="1">
      <alignment horizontal="center" vertical="center"/>
    </xf>
    <xf numFmtId="0" fontId="5" fillId="0" borderId="227" xfId="0" applyFont="1" applyBorder="1" applyAlignment="1">
      <alignment horizontal="center" vertical="center"/>
    </xf>
    <xf numFmtId="0" fontId="5" fillId="0" borderId="228" xfId="0" applyFont="1" applyBorder="1" applyAlignment="1">
      <alignment horizontal="center" vertical="center"/>
    </xf>
    <xf numFmtId="0" fontId="3" fillId="0" borderId="231" xfId="0" applyFont="1" applyBorder="1" applyAlignment="1">
      <alignment horizontal="center" vertical="center"/>
    </xf>
    <xf numFmtId="0" fontId="4" fillId="0" borderId="238" xfId="0" applyFont="1" applyBorder="1" applyAlignment="1">
      <alignment horizontal="center" vertical="center" wrapText="1"/>
    </xf>
    <xf numFmtId="10" fontId="0" fillId="0" borderId="0" xfId="3" applyNumberFormat="1" applyFont="1"/>
    <xf numFmtId="0" fontId="4" fillId="0" borderId="157" xfId="0" applyFont="1" applyBorder="1" applyAlignment="1">
      <alignment horizontal="center" vertical="center"/>
    </xf>
    <xf numFmtId="0" fontId="4" fillId="0" borderId="158" xfId="0" applyFont="1" applyBorder="1" applyAlignment="1">
      <alignment horizontal="center" vertical="center"/>
    </xf>
    <xf numFmtId="0" fontId="4" fillId="0" borderId="168" xfId="0" applyFont="1" applyBorder="1" applyAlignment="1">
      <alignment horizontal="center" vertical="center"/>
    </xf>
    <xf numFmtId="0" fontId="5" fillId="0" borderId="240" xfId="0" applyFont="1" applyBorder="1" applyAlignment="1">
      <alignment horizontal="center" vertical="center"/>
    </xf>
    <xf numFmtId="0" fontId="5" fillId="0" borderId="173" xfId="0" applyFont="1" applyBorder="1" applyAlignment="1">
      <alignment horizontal="center" vertical="center"/>
    </xf>
    <xf numFmtId="0" fontId="5" fillId="0" borderId="168" xfId="0" applyFont="1" applyBorder="1" applyAlignment="1">
      <alignment horizontal="center" vertical="center"/>
    </xf>
    <xf numFmtId="0" fontId="4" fillId="0" borderId="157" xfId="0" applyFont="1" applyBorder="1" applyAlignment="1">
      <alignment horizontal="center" vertical="center" wrapText="1"/>
    </xf>
    <xf numFmtId="0" fontId="5" fillId="0" borderId="240" xfId="0" applyFont="1" applyBorder="1" applyAlignment="1">
      <alignment horizontal="center" vertical="center" wrapText="1"/>
    </xf>
    <xf numFmtId="0" fontId="5" fillId="0" borderId="173" xfId="0" applyFont="1" applyBorder="1" applyAlignment="1">
      <alignment horizontal="center" vertical="center" wrapText="1"/>
    </xf>
    <xf numFmtId="0" fontId="5" fillId="0" borderId="168" xfId="0" applyFont="1" applyBorder="1" applyAlignment="1">
      <alignment horizontal="center" vertical="center" wrapText="1"/>
    </xf>
    <xf numFmtId="0" fontId="5" fillId="0" borderId="157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4" fillId="0" borderId="92" xfId="0" applyFont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8" fillId="0" borderId="29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158" xfId="0" applyFont="1" applyBorder="1" applyAlignment="1">
      <alignment horizontal="center" vertical="center"/>
    </xf>
    <xf numFmtId="0" fontId="0" fillId="0" borderId="105" xfId="0" applyBorder="1"/>
    <xf numFmtId="0" fontId="0" fillId="0" borderId="106" xfId="0" applyBorder="1"/>
    <xf numFmtId="0" fontId="8" fillId="0" borderId="238" xfId="0" applyFont="1" applyBorder="1" applyAlignment="1">
      <alignment horizontal="center" vertical="center" wrapText="1"/>
    </xf>
    <xf numFmtId="0" fontId="8" fillId="0" borderId="238" xfId="0" applyFont="1" applyBorder="1"/>
    <xf numFmtId="9" fontId="8" fillId="0" borderId="241" xfId="3" applyFont="1" applyBorder="1" applyAlignment="1">
      <alignment horizontal="center" vertical="center"/>
    </xf>
    <xf numFmtId="0" fontId="8" fillId="0" borderId="238" xfId="0" applyFont="1" applyBorder="1" applyAlignment="1">
      <alignment vertical="center"/>
    </xf>
    <xf numFmtId="0" fontId="8" fillId="0" borderId="235" xfId="0" applyFont="1" applyBorder="1"/>
    <xf numFmtId="0" fontId="8" fillId="0" borderId="236" xfId="0" applyFont="1" applyBorder="1"/>
    <xf numFmtId="0" fontId="8" fillId="0" borderId="237" xfId="0" applyFont="1" applyBorder="1"/>
    <xf numFmtId="10" fontId="8" fillId="0" borderId="241" xfId="3" applyNumberFormat="1" applyFont="1" applyBorder="1" applyAlignment="1">
      <alignment horizontal="center" vertical="center"/>
    </xf>
    <xf numFmtId="0" fontId="8" fillId="0" borderId="250" xfId="0" applyFont="1" applyBorder="1"/>
    <xf numFmtId="0" fontId="8" fillId="0" borderId="251" xfId="0" applyFont="1" applyBorder="1"/>
    <xf numFmtId="9" fontId="0" fillId="0" borderId="242" xfId="0" applyNumberFormat="1" applyBorder="1"/>
    <xf numFmtId="0" fontId="8" fillId="0" borderId="0" xfId="0" applyFont="1"/>
    <xf numFmtId="0" fontId="3" fillId="0" borderId="238" xfId="0" applyFont="1" applyBorder="1" applyAlignment="1">
      <alignment horizontal="center" vertical="center"/>
    </xf>
    <xf numFmtId="0" fontId="8" fillId="0" borderId="243" xfId="0" applyFont="1" applyBorder="1"/>
    <xf numFmtId="0" fontId="8" fillId="0" borderId="196" xfId="0" applyFont="1" applyBorder="1" applyAlignment="1">
      <alignment horizontal="center" vertical="center"/>
    </xf>
    <xf numFmtId="0" fontId="8" fillId="0" borderId="245" xfId="0" applyFont="1" applyBorder="1"/>
    <xf numFmtId="0" fontId="8" fillId="0" borderId="253" xfId="0" applyFont="1" applyBorder="1" applyAlignment="1">
      <alignment horizontal="center" vertical="center"/>
    </xf>
    <xf numFmtId="0" fontId="8" fillId="0" borderId="254" xfId="0" applyFont="1" applyBorder="1"/>
    <xf numFmtId="0" fontId="8" fillId="0" borderId="255" xfId="0" applyFont="1" applyBorder="1" applyAlignment="1">
      <alignment horizontal="center" vertical="center"/>
    </xf>
    <xf numFmtId="0" fontId="8" fillId="0" borderId="161" xfId="0" applyFont="1" applyBorder="1" applyAlignment="1">
      <alignment horizontal="center" vertical="center"/>
    </xf>
    <xf numFmtId="0" fontId="3" fillId="0" borderId="80" xfId="0" applyFont="1" applyBorder="1"/>
    <xf numFmtId="0" fontId="3" fillId="0" borderId="89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8" fillId="0" borderId="256" xfId="0" applyFont="1" applyBorder="1" applyAlignment="1">
      <alignment wrapText="1"/>
    </xf>
    <xf numFmtId="0" fontId="3" fillId="0" borderId="256" xfId="0" applyFont="1" applyBorder="1" applyAlignment="1">
      <alignment wrapText="1"/>
    </xf>
    <xf numFmtId="0" fontId="3" fillId="0" borderId="251" xfId="0" applyFont="1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8" fillId="0" borderId="194" xfId="0" applyFont="1" applyBorder="1" applyAlignment="1">
      <alignment horizontal="center" vertical="center"/>
    </xf>
    <xf numFmtId="0" fontId="8" fillId="0" borderId="135" xfId="0" applyFont="1" applyBorder="1" applyAlignment="1">
      <alignment horizontal="center" vertical="center"/>
    </xf>
    <xf numFmtId="0" fontId="8" fillId="0" borderId="258" xfId="0" applyFont="1" applyBorder="1" applyAlignment="1">
      <alignment horizontal="center" vertical="center"/>
    </xf>
    <xf numFmtId="0" fontId="8" fillId="0" borderId="162" xfId="0" applyFont="1" applyBorder="1" applyAlignment="1">
      <alignment horizontal="center" vertical="center"/>
    </xf>
    <xf numFmtId="0" fontId="3" fillId="0" borderId="244" xfId="0" applyFont="1" applyBorder="1" applyAlignment="1">
      <alignment horizontal="center" vertical="center"/>
    </xf>
    <xf numFmtId="0" fontId="3" fillId="0" borderId="246" xfId="0" applyFont="1" applyBorder="1" applyAlignment="1">
      <alignment horizontal="center" vertical="center"/>
    </xf>
    <xf numFmtId="0" fontId="3" fillId="0" borderId="257" xfId="0" applyFont="1" applyBorder="1" applyAlignment="1">
      <alignment horizontal="center" vertical="center"/>
    </xf>
    <xf numFmtId="0" fontId="3" fillId="0" borderId="256" xfId="0" applyFont="1" applyBorder="1" applyAlignment="1">
      <alignment horizontal="center" vertical="center"/>
    </xf>
    <xf numFmtId="0" fontId="3" fillId="0" borderId="261" xfId="0" applyFont="1" applyBorder="1" applyAlignment="1">
      <alignment horizontal="center" vertical="center"/>
    </xf>
    <xf numFmtId="0" fontId="4" fillId="0" borderId="262" xfId="0" applyFont="1" applyBorder="1" applyAlignment="1">
      <alignment horizontal="center" vertical="center"/>
    </xf>
    <xf numFmtId="0" fontId="4" fillId="0" borderId="238" xfId="0" applyFont="1" applyBorder="1" applyAlignment="1">
      <alignment horizontal="center" vertical="center"/>
    </xf>
    <xf numFmtId="0" fontId="4" fillId="0" borderId="259" xfId="0" applyFont="1" applyBorder="1" applyAlignment="1">
      <alignment horizontal="center" vertical="center"/>
    </xf>
    <xf numFmtId="0" fontId="5" fillId="0" borderId="238" xfId="0" applyFont="1" applyBorder="1" applyAlignment="1">
      <alignment horizontal="center" vertical="center" wrapText="1"/>
    </xf>
    <xf numFmtId="0" fontId="5" fillId="0" borderId="238" xfId="0" applyFont="1" applyBorder="1" applyAlignment="1">
      <alignment horizontal="center" vertical="center"/>
    </xf>
    <xf numFmtId="0" fontId="5" fillId="0" borderId="158" xfId="0" applyFont="1" applyBorder="1" applyAlignment="1">
      <alignment vertical="center" wrapText="1"/>
    </xf>
    <xf numFmtId="0" fontId="5" fillId="0" borderId="157" xfId="0" applyFont="1" applyBorder="1" applyAlignment="1">
      <alignment horizontal="center" vertical="center" wrapText="1"/>
    </xf>
    <xf numFmtId="0" fontId="4" fillId="0" borderId="267" xfId="0" applyFont="1" applyBorder="1" applyAlignment="1">
      <alignment horizontal="center" vertical="center"/>
    </xf>
    <xf numFmtId="0" fontId="0" fillId="0" borderId="251" xfId="0" applyBorder="1"/>
    <xf numFmtId="0" fontId="4" fillId="0" borderId="269" xfId="0" applyFont="1" applyBorder="1" applyAlignment="1">
      <alignment horizontal="center" vertical="center"/>
    </xf>
    <xf numFmtId="0" fontId="5" fillId="0" borderId="174" xfId="0" applyFont="1" applyBorder="1" applyAlignment="1">
      <alignment horizontal="center" vertical="center"/>
    </xf>
    <xf numFmtId="0" fontId="7" fillId="0" borderId="169" xfId="0" applyFont="1" applyBorder="1" applyAlignment="1">
      <alignment horizontal="center" vertical="center"/>
    </xf>
    <xf numFmtId="0" fontId="5" fillId="0" borderId="174" xfId="0" applyFont="1" applyBorder="1" applyAlignment="1">
      <alignment horizontal="center" vertical="center" wrapText="1"/>
    </xf>
    <xf numFmtId="0" fontId="7" fillId="0" borderId="169" xfId="0" applyFont="1" applyBorder="1" applyAlignment="1">
      <alignment horizontal="center" vertical="center" wrapText="1"/>
    </xf>
    <xf numFmtId="0" fontId="0" fillId="0" borderId="264" xfId="0" applyBorder="1"/>
    <xf numFmtId="0" fontId="0" fillId="0" borderId="265" xfId="0" applyBorder="1"/>
    <xf numFmtId="0" fontId="7" fillId="0" borderId="265" xfId="0" applyFont="1" applyBorder="1" applyAlignment="1">
      <alignment horizontal="center" vertical="center"/>
    </xf>
    <xf numFmtId="0" fontId="7" fillId="0" borderId="268" xfId="0" applyFont="1" applyBorder="1" applyAlignment="1">
      <alignment horizontal="center" vertical="center"/>
    </xf>
    <xf numFmtId="0" fontId="3" fillId="0" borderId="270" xfId="0" applyFont="1" applyBorder="1" applyAlignment="1">
      <alignment horizontal="center" vertical="center"/>
    </xf>
    <xf numFmtId="0" fontId="3" fillId="0" borderId="271" xfId="0" applyFont="1" applyBorder="1" applyAlignment="1">
      <alignment horizontal="center" vertical="center"/>
    </xf>
    <xf numFmtId="0" fontId="3" fillId="0" borderId="272" xfId="0" applyFont="1" applyBorder="1" applyAlignment="1">
      <alignment horizontal="center" vertical="center"/>
    </xf>
    <xf numFmtId="0" fontId="4" fillId="0" borderId="249" xfId="0" applyFont="1" applyBorder="1" applyAlignment="1">
      <alignment horizontal="center" vertical="center"/>
    </xf>
    <xf numFmtId="0" fontId="4" fillId="0" borderId="241" xfId="0" applyFont="1" applyBorder="1" applyAlignment="1">
      <alignment horizontal="center" vertical="center"/>
    </xf>
    <xf numFmtId="0" fontId="4" fillId="0" borderId="236" xfId="0" applyFont="1" applyBorder="1" applyAlignment="1">
      <alignment horizontal="center" vertical="center" wrapText="1"/>
    </xf>
    <xf numFmtId="0" fontId="4" fillId="0" borderId="236" xfId="0" applyFont="1" applyBorder="1" applyAlignment="1">
      <alignment horizontal="center" vertical="center"/>
    </xf>
    <xf numFmtId="0" fontId="5" fillId="0" borderId="239" xfId="0" applyFont="1" applyBorder="1" applyAlignment="1">
      <alignment horizontal="center" vertical="center"/>
    </xf>
    <xf numFmtId="0" fontId="4" fillId="0" borderId="207" xfId="0" applyFont="1" applyBorder="1" applyAlignment="1">
      <alignment horizontal="center" vertical="center"/>
    </xf>
    <xf numFmtId="0" fontId="5" fillId="0" borderId="160" xfId="0" applyFont="1" applyBorder="1" applyAlignment="1">
      <alignment horizontal="center" vertical="center"/>
    </xf>
    <xf numFmtId="0" fontId="5" fillId="0" borderId="161" xfId="0" applyFont="1" applyBorder="1" applyAlignment="1">
      <alignment vertical="center" wrapText="1"/>
    </xf>
    <xf numFmtId="0" fontId="4" fillId="0" borderId="169" xfId="0" applyFont="1" applyBorder="1" applyAlignment="1">
      <alignment horizontal="center" vertical="center"/>
    </xf>
    <xf numFmtId="0" fontId="5" fillId="0" borderId="160" xfId="0" applyFont="1" applyBorder="1" applyAlignment="1">
      <alignment horizontal="center" vertical="center" wrapText="1"/>
    </xf>
    <xf numFmtId="0" fontId="4" fillId="0" borderId="237" xfId="0" applyFont="1" applyBorder="1" applyAlignment="1">
      <alignment horizontal="center" vertical="center"/>
    </xf>
    <xf numFmtId="0" fontId="5" fillId="0" borderId="169" xfId="0" applyFont="1" applyBorder="1" applyAlignment="1">
      <alignment horizontal="center" vertical="center"/>
    </xf>
    <xf numFmtId="1" fontId="8" fillId="0" borderId="238" xfId="0" applyNumberFormat="1" applyFont="1" applyBorder="1" applyAlignment="1">
      <alignment horizontal="center" vertical="center"/>
    </xf>
    <xf numFmtId="0" fontId="8" fillId="0" borderId="253" xfId="0" applyFont="1" applyBorder="1" applyAlignment="1">
      <alignment vertical="center"/>
    </xf>
    <xf numFmtId="0" fontId="4" fillId="0" borderId="26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3" fillId="0" borderId="274" xfId="0" applyFont="1" applyBorder="1" applyAlignment="1">
      <alignment horizontal="center" vertical="center" wrapText="1"/>
    </xf>
    <xf numFmtId="167" fontId="17" fillId="0" borderId="142" xfId="1" applyNumberFormat="1" applyFont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8" fillId="0" borderId="249" xfId="0" applyFont="1" applyBorder="1" applyAlignment="1">
      <alignment horizontal="center" vertical="center"/>
    </xf>
    <xf numFmtId="0" fontId="8" fillId="0" borderId="23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58" xfId="0" applyFont="1" applyBorder="1" applyAlignment="1">
      <alignment vertical="center"/>
    </xf>
    <xf numFmtId="0" fontId="3" fillId="0" borderId="104" xfId="0" applyFont="1" applyBorder="1" applyAlignment="1">
      <alignment vertical="center"/>
    </xf>
    <xf numFmtId="0" fontId="3" fillId="0" borderId="105" xfId="0" applyFont="1" applyBorder="1" applyAlignment="1">
      <alignment vertical="center"/>
    </xf>
    <xf numFmtId="0" fontId="3" fillId="0" borderId="10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49" xfId="0" applyFont="1" applyBorder="1" applyAlignment="1">
      <alignment vertical="center"/>
    </xf>
    <xf numFmtId="0" fontId="1" fillId="0" borderId="80" xfId="0" applyFont="1" applyBorder="1"/>
    <xf numFmtId="0" fontId="1" fillId="0" borderId="104" xfId="0" applyFont="1" applyBorder="1"/>
    <xf numFmtId="0" fontId="1" fillId="0" borderId="105" xfId="0" applyFont="1" applyBorder="1"/>
    <xf numFmtId="0" fontId="8" fillId="0" borderId="238" xfId="0" applyFont="1" applyBorder="1" applyAlignment="1">
      <alignment vertical="center" wrapText="1"/>
    </xf>
    <xf numFmtId="0" fontId="32" fillId="0" borderId="0" xfId="0" applyFont="1" applyAlignment="1">
      <alignment vertical="center"/>
    </xf>
    <xf numFmtId="0" fontId="0" fillId="0" borderId="185" xfId="0" applyBorder="1"/>
    <xf numFmtId="1" fontId="3" fillId="0" borderId="248" xfId="0" applyNumberFormat="1" applyFont="1" applyBorder="1" applyAlignment="1">
      <alignment horizontal="center" vertical="center"/>
    </xf>
    <xf numFmtId="167" fontId="2" fillId="0" borderId="80" xfId="0" applyNumberFormat="1" applyFont="1" applyBorder="1" applyAlignment="1">
      <alignment horizontal="center" vertical="center"/>
    </xf>
    <xf numFmtId="2" fontId="5" fillId="3" borderId="158" xfId="0" applyNumberFormat="1" applyFont="1" applyFill="1" applyBorder="1" applyAlignment="1">
      <alignment horizontal="center" vertical="center" wrapText="1"/>
    </xf>
    <xf numFmtId="0" fontId="8" fillId="0" borderId="256" xfId="0" applyFont="1" applyBorder="1" applyAlignment="1">
      <alignment horizontal="left" vertical="center" wrapText="1"/>
    </xf>
    <xf numFmtId="0" fontId="8" fillId="0" borderId="256" xfId="0" applyFont="1" applyBorder="1" applyAlignment="1">
      <alignment horizontal="left" vertical="center"/>
    </xf>
    <xf numFmtId="0" fontId="3" fillId="3" borderId="113" xfId="0" applyFont="1" applyFill="1" applyBorder="1" applyAlignment="1">
      <alignment horizontal="center" vertical="center" wrapText="1"/>
    </xf>
    <xf numFmtId="0" fontId="4" fillId="3" borderId="168" xfId="0" applyFont="1" applyFill="1" applyBorder="1" applyAlignment="1">
      <alignment horizontal="center" vertical="center"/>
    </xf>
    <xf numFmtId="0" fontId="8" fillId="0" borderId="232" xfId="0" applyFont="1" applyBorder="1"/>
    <xf numFmtId="0" fontId="8" fillId="0" borderId="11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 wrapText="1"/>
    </xf>
    <xf numFmtId="0" fontId="8" fillId="2" borderId="238" xfId="0" applyFont="1" applyFill="1" applyBorder="1"/>
    <xf numFmtId="0" fontId="8" fillId="2" borderId="158" xfId="0" applyFont="1" applyFill="1" applyBorder="1" applyAlignment="1">
      <alignment horizontal="center" vertical="center"/>
    </xf>
    <xf numFmtId="0" fontId="4" fillId="2" borderId="168" xfId="0" applyFont="1" applyFill="1" applyBorder="1" applyAlignment="1">
      <alignment horizontal="center" vertical="center"/>
    </xf>
    <xf numFmtId="0" fontId="5" fillId="2" borderId="158" xfId="0" applyFont="1" applyFill="1" applyBorder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3" fillId="9" borderId="0" xfId="0" applyFont="1" applyFill="1"/>
    <xf numFmtId="0" fontId="0" fillId="0" borderId="0" xfId="0" applyAlignment="1">
      <alignment horizontal="left" vertical="center"/>
    </xf>
    <xf numFmtId="0" fontId="8" fillId="10" borderId="256" xfId="0" applyFont="1" applyFill="1" applyBorder="1" applyAlignment="1">
      <alignment wrapText="1"/>
    </xf>
    <xf numFmtId="0" fontId="5" fillId="10" borderId="168" xfId="0" applyFont="1" applyFill="1" applyBorder="1" applyAlignment="1">
      <alignment horizontal="center" vertical="center"/>
    </xf>
    <xf numFmtId="0" fontId="5" fillId="10" borderId="168" xfId="0" applyFont="1" applyFill="1" applyBorder="1" applyAlignment="1">
      <alignment horizontal="center" vertical="center" wrapText="1"/>
    </xf>
    <xf numFmtId="0" fontId="5" fillId="11" borderId="158" xfId="0" applyFont="1" applyFill="1" applyBorder="1" applyAlignment="1">
      <alignment vertical="center" wrapText="1"/>
    </xf>
    <xf numFmtId="0" fontId="8" fillId="11" borderId="256" xfId="0" applyFont="1" applyFill="1" applyBorder="1" applyAlignment="1">
      <alignment wrapText="1"/>
    </xf>
    <xf numFmtId="0" fontId="8" fillId="11" borderId="10" xfId="0" applyFont="1" applyFill="1" applyBorder="1" applyAlignment="1">
      <alignment wrapText="1"/>
    </xf>
    <xf numFmtId="0" fontId="8" fillId="0" borderId="176" xfId="0" applyFont="1" applyBorder="1"/>
    <xf numFmtId="0" fontId="8" fillId="0" borderId="11" xfId="0" applyFont="1" applyBorder="1"/>
    <xf numFmtId="0" fontId="8" fillId="0" borderId="177" xfId="0" applyFont="1" applyBorder="1"/>
    <xf numFmtId="9" fontId="8" fillId="0" borderId="156" xfId="3" applyFont="1" applyBorder="1" applyAlignment="1">
      <alignment horizontal="center" vertical="center"/>
    </xf>
    <xf numFmtId="0" fontId="8" fillId="0" borderId="280" xfId="0" applyFont="1" applyBorder="1"/>
    <xf numFmtId="0" fontId="8" fillId="0" borderId="281" xfId="0" applyFont="1" applyBorder="1"/>
    <xf numFmtId="0" fontId="8" fillId="0" borderId="282" xfId="0" applyFont="1" applyBorder="1"/>
    <xf numFmtId="0" fontId="8" fillId="0" borderId="283" xfId="0" applyFont="1" applyBorder="1" applyAlignment="1">
      <alignment vertical="center" wrapText="1"/>
    </xf>
    <xf numFmtId="0" fontId="8" fillId="0" borderId="284" xfId="0" applyFont="1" applyBorder="1" applyAlignment="1">
      <alignment vertical="center" wrapText="1"/>
    </xf>
    <xf numFmtId="0" fontId="8" fillId="0" borderId="286" xfId="0" applyFont="1" applyBorder="1" applyAlignment="1">
      <alignment vertical="center" wrapText="1"/>
    </xf>
    <xf numFmtId="0" fontId="8" fillId="0" borderId="287" xfId="0" applyFont="1" applyBorder="1" applyAlignment="1">
      <alignment horizontal="center" vertical="center"/>
    </xf>
    <xf numFmtId="9" fontId="8" fillId="0" borderId="286" xfId="3" applyFont="1" applyBorder="1" applyAlignment="1">
      <alignment horizontal="center" vertical="center"/>
    </xf>
    <xf numFmtId="0" fontId="8" fillId="0" borderId="288" xfId="0" applyFont="1" applyBorder="1" applyAlignment="1">
      <alignment horizontal="center" vertical="center"/>
    </xf>
    <xf numFmtId="0" fontId="8" fillId="10" borderId="289" xfId="0" applyFont="1" applyFill="1" applyBorder="1" applyAlignment="1">
      <alignment wrapText="1"/>
    </xf>
    <xf numFmtId="0" fontId="8" fillId="0" borderId="290" xfId="0" applyFont="1" applyBorder="1"/>
    <xf numFmtId="0" fontId="8" fillId="0" borderId="291" xfId="0" applyFont="1" applyBorder="1"/>
    <xf numFmtId="0" fontId="8" fillId="0" borderId="292" xfId="0" applyFont="1" applyBorder="1"/>
    <xf numFmtId="0" fontId="8" fillId="2" borderId="293" xfId="0" applyFont="1" applyFill="1" applyBorder="1" applyAlignment="1">
      <alignment horizontal="center" vertical="center"/>
    </xf>
    <xf numFmtId="9" fontId="8" fillId="0" borderId="294" xfId="3" applyFont="1" applyBorder="1" applyAlignment="1">
      <alignment horizontal="center" vertical="center"/>
    </xf>
    <xf numFmtId="0" fontId="3" fillId="0" borderId="295" xfId="0" applyFont="1" applyBorder="1" applyAlignment="1">
      <alignment horizontal="center" vertical="center" wrapText="1"/>
    </xf>
    <xf numFmtId="0" fontId="3" fillId="0" borderId="283" xfId="0" applyFont="1" applyBorder="1" applyAlignment="1">
      <alignment horizontal="center" vertical="center" wrapText="1"/>
    </xf>
    <xf numFmtId="0" fontId="3" fillId="0" borderId="284" xfId="0" applyFont="1" applyBorder="1" applyAlignment="1">
      <alignment horizontal="center" vertical="center" wrapText="1"/>
    </xf>
    <xf numFmtId="0" fontId="8" fillId="0" borderId="296" xfId="0" applyFont="1" applyBorder="1" applyAlignment="1">
      <alignment horizontal="center"/>
    </xf>
    <xf numFmtId="0" fontId="8" fillId="0" borderId="297" xfId="0" applyFont="1" applyBorder="1" applyAlignment="1">
      <alignment horizontal="center" vertical="center"/>
    </xf>
    <xf numFmtId="0" fontId="8" fillId="0" borderId="298" xfId="0" applyFont="1" applyBorder="1" applyAlignment="1">
      <alignment horizontal="center"/>
    </xf>
    <xf numFmtId="0" fontId="8" fillId="0" borderId="299" xfId="0" applyFont="1" applyBorder="1" applyAlignment="1">
      <alignment horizontal="center" vertical="center"/>
    </xf>
    <xf numFmtId="0" fontId="8" fillId="0" borderId="288" xfId="0" applyFont="1" applyBorder="1"/>
    <xf numFmtId="0" fontId="3" fillId="0" borderId="293" xfId="0" applyFont="1" applyBorder="1" applyAlignment="1">
      <alignment horizontal="center" vertical="center"/>
    </xf>
    <xf numFmtId="0" fontId="3" fillId="2" borderId="293" xfId="0" applyFont="1" applyFill="1" applyBorder="1" applyAlignment="1">
      <alignment horizontal="center" vertical="center"/>
    </xf>
    <xf numFmtId="0" fontId="3" fillId="0" borderId="294" xfId="0" applyFont="1" applyBorder="1" applyAlignment="1">
      <alignment horizontal="center" vertical="center"/>
    </xf>
    <xf numFmtId="0" fontId="8" fillId="0" borderId="278" xfId="0" applyFont="1" applyBorder="1" applyAlignment="1">
      <alignment horizontal="center" vertical="center"/>
    </xf>
    <xf numFmtId="0" fontId="8" fillId="0" borderId="285" xfId="0" applyFont="1" applyBorder="1" applyAlignment="1">
      <alignment horizontal="center" vertical="center"/>
    </xf>
    <xf numFmtId="0" fontId="8" fillId="0" borderId="27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52" xfId="0" applyFont="1" applyBorder="1" applyAlignment="1">
      <alignment horizontal="center" vertical="center" wrapText="1"/>
    </xf>
    <xf numFmtId="0" fontId="3" fillId="0" borderId="156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121" xfId="1" applyFont="1" applyBorder="1" applyAlignment="1">
      <alignment horizontal="center" vertical="center"/>
    </xf>
    <xf numFmtId="0" fontId="14" fillId="0" borderId="122" xfId="1" applyFont="1" applyBorder="1" applyAlignment="1">
      <alignment horizontal="center" vertical="center"/>
    </xf>
    <xf numFmtId="0" fontId="14" fillId="0" borderId="123" xfId="1" applyFont="1" applyBorder="1" applyAlignment="1">
      <alignment horizontal="center" vertical="center"/>
    </xf>
    <xf numFmtId="0" fontId="26" fillId="0" borderId="61" xfId="1" applyFont="1" applyBorder="1" applyAlignment="1">
      <alignment horizontal="center" vertical="center"/>
    </xf>
    <xf numFmtId="0" fontId="4" fillId="0" borderId="167" xfId="0" applyFont="1" applyBorder="1" applyAlignment="1">
      <alignment horizontal="center" vertical="center" wrapText="1"/>
    </xf>
    <xf numFmtId="0" fontId="4" fillId="0" borderId="175" xfId="0" applyFont="1" applyBorder="1" applyAlignment="1">
      <alignment horizontal="center" vertical="center" wrapText="1"/>
    </xf>
    <xf numFmtId="0" fontId="4" fillId="0" borderId="156" xfId="0" applyFont="1" applyBorder="1" applyAlignment="1">
      <alignment horizontal="center" vertical="center" wrapText="1"/>
    </xf>
    <xf numFmtId="0" fontId="4" fillId="0" borderId="18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70" xfId="0" applyFont="1" applyBorder="1" applyAlignment="1">
      <alignment horizontal="center" vertical="center" wrapText="1"/>
    </xf>
    <xf numFmtId="0" fontId="4" fillId="0" borderId="164" xfId="0" applyFont="1" applyBorder="1" applyAlignment="1">
      <alignment horizontal="center" vertical="center"/>
    </xf>
    <xf numFmtId="0" fontId="4" fillId="0" borderId="159" xfId="0" applyFont="1" applyBorder="1" applyAlignment="1">
      <alignment horizontal="center" vertical="center"/>
    </xf>
    <xf numFmtId="0" fontId="4" fillId="0" borderId="165" xfId="0" applyFont="1" applyBorder="1" applyAlignment="1">
      <alignment horizontal="center" vertical="center"/>
    </xf>
    <xf numFmtId="0" fontId="4" fillId="0" borderId="163" xfId="0" applyFont="1" applyBorder="1" applyAlignment="1">
      <alignment horizontal="center" vertical="center"/>
    </xf>
    <xf numFmtId="0" fontId="4" fillId="0" borderId="178" xfId="0" applyFont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71" xfId="0" applyFont="1" applyBorder="1" applyAlignment="1">
      <alignment horizontal="center" vertical="center" wrapText="1"/>
    </xf>
    <xf numFmtId="0" fontId="4" fillId="0" borderId="185" xfId="0" applyFont="1" applyBorder="1" applyAlignment="1">
      <alignment horizontal="center" vertical="center" wrapText="1"/>
    </xf>
    <xf numFmtId="0" fontId="4" fillId="0" borderId="176" xfId="0" applyFont="1" applyBorder="1" applyAlignment="1">
      <alignment horizontal="center" vertical="center" wrapText="1"/>
    </xf>
    <xf numFmtId="0" fontId="4" fillId="0" borderId="186" xfId="0" applyFont="1" applyBorder="1" applyAlignment="1">
      <alignment horizontal="center" vertical="center" wrapText="1"/>
    </xf>
    <xf numFmtId="0" fontId="4" fillId="0" borderId="187" xfId="0" applyFont="1" applyBorder="1" applyAlignment="1">
      <alignment horizontal="center" vertical="center" wrapText="1"/>
    </xf>
    <xf numFmtId="0" fontId="4" fillId="0" borderId="188" xfId="0" applyFont="1" applyBorder="1" applyAlignment="1">
      <alignment horizontal="center" vertical="center"/>
    </xf>
    <xf numFmtId="0" fontId="4" fillId="0" borderId="189" xfId="0" applyFont="1" applyBorder="1" applyAlignment="1">
      <alignment horizontal="center" vertical="center"/>
    </xf>
    <xf numFmtId="0" fontId="4" fillId="0" borderId="190" xfId="0" applyFont="1" applyBorder="1" applyAlignment="1">
      <alignment horizontal="center" vertical="center"/>
    </xf>
    <xf numFmtId="0" fontId="4" fillId="0" borderId="17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239" xfId="0" applyFont="1" applyBorder="1" applyAlignment="1">
      <alignment horizontal="center" vertical="center"/>
    </xf>
    <xf numFmtId="0" fontId="3" fillId="0" borderId="20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92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107" xfId="0" applyFont="1" applyBorder="1" applyAlignment="1">
      <alignment horizontal="center" vertical="center" wrapText="1"/>
    </xf>
    <xf numFmtId="0" fontId="4" fillId="0" borderId="138" xfId="0" applyFont="1" applyBorder="1" applyAlignment="1">
      <alignment horizontal="center" vertical="center" wrapText="1"/>
    </xf>
    <xf numFmtId="0" fontId="4" fillId="0" borderId="139" xfId="0" applyFont="1" applyBorder="1" applyAlignment="1">
      <alignment horizontal="center" vertical="center" wrapText="1"/>
    </xf>
    <xf numFmtId="0" fontId="4" fillId="0" borderId="164" xfId="0" applyFont="1" applyBorder="1" applyAlignment="1">
      <alignment horizontal="center" vertical="center" wrapText="1"/>
    </xf>
    <xf numFmtId="0" fontId="4" fillId="0" borderId="15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167" xfId="0" applyFont="1" applyBorder="1" applyAlignment="1">
      <alignment horizont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180" xfId="0" applyFont="1" applyBorder="1" applyAlignment="1">
      <alignment horizontal="center" vertical="center" wrapText="1"/>
    </xf>
    <xf numFmtId="0" fontId="4" fillId="0" borderId="178" xfId="0" applyFont="1" applyBorder="1" applyAlignment="1">
      <alignment horizontal="center" vertical="center" wrapText="1"/>
    </xf>
    <xf numFmtId="0" fontId="4" fillId="0" borderId="235" xfId="0" applyFont="1" applyBorder="1" applyAlignment="1">
      <alignment horizontal="center" vertical="center" wrapText="1"/>
    </xf>
    <xf numFmtId="0" fontId="4" fillId="0" borderId="23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0" xfId="0" applyFont="1" applyBorder="1" applyAlignment="1">
      <alignment horizontal="center" vertical="center" wrapText="1"/>
    </xf>
    <xf numFmtId="0" fontId="4" fillId="0" borderId="9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3" fillId="2" borderId="82" xfId="0" applyFont="1" applyFill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left" vertical="center"/>
    </xf>
    <xf numFmtId="0" fontId="2" fillId="0" borderId="63" xfId="0" applyFont="1" applyBorder="1" applyAlignment="1">
      <alignment horizontal="left" vertical="center"/>
    </xf>
    <xf numFmtId="0" fontId="2" fillId="0" borderId="64" xfId="0" applyFont="1" applyBorder="1" applyAlignment="1">
      <alignment horizontal="left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229" xfId="0" applyFont="1" applyBorder="1" applyAlignment="1">
      <alignment horizontal="center" vertical="center"/>
    </xf>
    <xf numFmtId="0" fontId="3" fillId="0" borderId="23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left" vertical="center"/>
    </xf>
    <xf numFmtId="0" fontId="1" fillId="0" borderId="66" xfId="0" applyFont="1" applyBorder="1" applyAlignment="1">
      <alignment horizontal="left" vertical="center"/>
    </xf>
    <xf numFmtId="0" fontId="1" fillId="0" borderId="67" xfId="0" applyFont="1" applyBorder="1" applyAlignment="1">
      <alignment horizontal="left" vertical="center"/>
    </xf>
    <xf numFmtId="0" fontId="0" fillId="0" borderId="235" xfId="0" applyBorder="1" applyAlignment="1">
      <alignment horizontal="center"/>
    </xf>
    <xf numFmtId="0" fontId="0" fillId="0" borderId="236" xfId="0" applyBorder="1" applyAlignment="1">
      <alignment horizontal="center"/>
    </xf>
    <xf numFmtId="0" fontId="0" fillId="0" borderId="237" xfId="0" applyBorder="1" applyAlignment="1">
      <alignment horizontal="center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0" fillId="0" borderId="232" xfId="0" applyBorder="1" applyAlignment="1">
      <alignment horizontal="center"/>
    </xf>
    <xf numFmtId="0" fontId="0" fillId="0" borderId="233" xfId="0" applyBorder="1" applyAlignment="1">
      <alignment horizontal="center"/>
    </xf>
    <xf numFmtId="0" fontId="0" fillId="0" borderId="234" xfId="0" applyBorder="1" applyAlignment="1">
      <alignment horizontal="center"/>
    </xf>
    <xf numFmtId="0" fontId="3" fillId="0" borderId="232" xfId="0" applyFont="1" applyBorder="1" applyAlignment="1">
      <alignment horizontal="center" vertical="center"/>
    </xf>
    <xf numFmtId="0" fontId="3" fillId="0" borderId="233" xfId="0" applyFont="1" applyBorder="1" applyAlignment="1">
      <alignment horizontal="center" vertical="center"/>
    </xf>
    <xf numFmtId="0" fontId="3" fillId="0" borderId="234" xfId="0" applyFont="1" applyBorder="1" applyAlignment="1">
      <alignment horizontal="center" vertical="center"/>
    </xf>
    <xf numFmtId="0" fontId="3" fillId="0" borderId="232" xfId="0" applyFont="1" applyBorder="1" applyAlignment="1">
      <alignment horizontal="center" vertical="center" wrapText="1"/>
    </xf>
    <xf numFmtId="0" fontId="3" fillId="0" borderId="233" xfId="0" applyFont="1" applyBorder="1" applyAlignment="1">
      <alignment horizontal="center" vertical="center" wrapText="1"/>
    </xf>
    <xf numFmtId="0" fontId="3" fillId="0" borderId="234" xfId="0" applyFont="1" applyBorder="1" applyAlignment="1">
      <alignment horizontal="center" vertical="center" wrapText="1"/>
    </xf>
    <xf numFmtId="0" fontId="32" fillId="0" borderId="238" xfId="0" applyFont="1" applyBorder="1" applyAlignment="1">
      <alignment horizontal="center" vertical="center"/>
    </xf>
    <xf numFmtId="0" fontId="32" fillId="0" borderId="235" xfId="0" applyFont="1" applyBorder="1" applyAlignment="1">
      <alignment horizontal="center" vertical="center"/>
    </xf>
    <xf numFmtId="0" fontId="32" fillId="0" borderId="236" xfId="0" applyFont="1" applyBorder="1" applyAlignment="1">
      <alignment horizontal="center" vertical="center"/>
    </xf>
    <xf numFmtId="0" fontId="32" fillId="0" borderId="237" xfId="0" applyFont="1" applyBorder="1" applyAlignment="1">
      <alignment horizontal="center" vertical="center"/>
    </xf>
    <xf numFmtId="0" fontId="9" fillId="0" borderId="235" xfId="0" applyFont="1" applyBorder="1" applyAlignment="1">
      <alignment horizontal="center" vertical="center"/>
    </xf>
    <xf numFmtId="0" fontId="9" fillId="0" borderId="236" xfId="0" applyFont="1" applyBorder="1" applyAlignment="1">
      <alignment horizontal="center" vertical="center"/>
    </xf>
    <xf numFmtId="0" fontId="9" fillId="0" borderId="237" xfId="0" applyFont="1" applyBorder="1" applyAlignment="1">
      <alignment horizontal="center" vertical="center"/>
    </xf>
    <xf numFmtId="0" fontId="9" fillId="0" borderId="104" xfId="0" applyFont="1" applyBorder="1" applyAlignment="1">
      <alignment horizontal="left" vertical="center"/>
    </xf>
    <xf numFmtId="0" fontId="9" fillId="0" borderId="105" xfId="0" applyFont="1" applyBorder="1" applyAlignment="1">
      <alignment horizontal="left" vertical="center"/>
    </xf>
    <xf numFmtId="0" fontId="9" fillId="0" borderId="9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232" xfId="0" applyFont="1" applyBorder="1" applyAlignment="1">
      <alignment horizontal="center" wrapText="1"/>
    </xf>
    <xf numFmtId="0" fontId="3" fillId="0" borderId="233" xfId="0" applyFont="1" applyBorder="1" applyAlignment="1">
      <alignment horizontal="center" wrapText="1"/>
    </xf>
    <xf numFmtId="0" fontId="3" fillId="0" borderId="234" xfId="0" applyFont="1" applyBorder="1" applyAlignment="1">
      <alignment horizont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4" xfId="0" applyFont="1" applyBorder="1" applyAlignment="1">
      <alignment horizontal="center" vertical="center"/>
    </xf>
    <xf numFmtId="0" fontId="2" fillId="0" borderId="105" xfId="0" applyFont="1" applyBorder="1" applyAlignment="1">
      <alignment horizontal="center" vertical="center"/>
    </xf>
    <xf numFmtId="0" fontId="2" fillId="0" borderId="10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78" xfId="0" applyFont="1" applyBorder="1" applyAlignment="1">
      <alignment horizontal="left" vertical="center" wrapText="1"/>
    </xf>
    <xf numFmtId="0" fontId="5" fillId="0" borderId="93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0" fontId="4" fillId="0" borderId="89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0" fontId="4" fillId="0" borderId="105" xfId="0" applyFont="1" applyBorder="1" applyAlignment="1">
      <alignment horizontal="center" vertical="center" wrapText="1"/>
    </xf>
    <xf numFmtId="0" fontId="4" fillId="0" borderId="264" xfId="0" applyFont="1" applyBorder="1" applyAlignment="1">
      <alignment horizontal="center" vertical="center"/>
    </xf>
    <xf numFmtId="0" fontId="4" fillId="0" borderId="265" xfId="0" applyFont="1" applyBorder="1" applyAlignment="1">
      <alignment horizontal="center" vertical="center"/>
    </xf>
    <xf numFmtId="0" fontId="4" fillId="0" borderId="268" xfId="0" applyFont="1" applyBorder="1" applyAlignment="1">
      <alignment horizontal="center" vertical="center"/>
    </xf>
    <xf numFmtId="0" fontId="4" fillId="0" borderId="266" xfId="0" applyFont="1" applyBorder="1" applyAlignment="1">
      <alignment horizontal="center" vertical="center"/>
    </xf>
    <xf numFmtId="0" fontId="4" fillId="0" borderId="276" xfId="0" applyFont="1" applyBorder="1" applyAlignment="1">
      <alignment horizontal="center" vertical="center" wrapText="1"/>
    </xf>
    <xf numFmtId="0" fontId="4" fillId="0" borderId="248" xfId="0" applyFont="1" applyBorder="1" applyAlignment="1">
      <alignment horizontal="center" vertical="center" wrapText="1"/>
    </xf>
    <xf numFmtId="0" fontId="4" fillId="0" borderId="277" xfId="0" applyFont="1" applyBorder="1" applyAlignment="1">
      <alignment horizontal="center" vertical="center" wrapText="1"/>
    </xf>
    <xf numFmtId="0" fontId="4" fillId="0" borderId="242" xfId="0" applyFont="1" applyBorder="1" applyAlignment="1">
      <alignment horizontal="center" vertical="center" wrapText="1"/>
    </xf>
    <xf numFmtId="0" fontId="4" fillId="0" borderId="241" xfId="0" applyFont="1" applyBorder="1" applyAlignment="1">
      <alignment horizontal="center" vertical="center" wrapText="1"/>
    </xf>
    <xf numFmtId="0" fontId="4" fillId="0" borderId="275" xfId="0" applyFont="1" applyBorder="1" applyAlignment="1">
      <alignment horizontal="center" vertical="center" wrapText="1"/>
    </xf>
    <xf numFmtId="0" fontId="4" fillId="0" borderId="247" xfId="0" applyFont="1" applyBorder="1" applyAlignment="1">
      <alignment horizontal="center" vertical="center" wrapText="1"/>
    </xf>
    <xf numFmtId="0" fontId="4" fillId="0" borderId="238" xfId="0" applyFont="1" applyBorder="1" applyAlignment="1">
      <alignment horizontal="center" vertical="center" wrapText="1"/>
    </xf>
    <xf numFmtId="0" fontId="4" fillId="0" borderId="260" xfId="0" applyFont="1" applyBorder="1" applyAlignment="1">
      <alignment horizontal="center" vertical="center" wrapText="1"/>
    </xf>
    <xf numFmtId="0" fontId="4" fillId="0" borderId="249" xfId="0" applyFont="1" applyBorder="1" applyAlignment="1">
      <alignment horizontal="center" vertical="center" wrapText="1"/>
    </xf>
    <xf numFmtId="0" fontId="5" fillId="0" borderId="238" xfId="0" applyFont="1" applyBorder="1" applyAlignment="1">
      <alignment horizontal="center" vertical="center" wrapText="1"/>
    </xf>
    <xf numFmtId="0" fontId="5" fillId="0" borderId="26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8" xfId="0" applyFont="1" applyBorder="1" applyAlignment="1">
      <alignment horizontal="center" vertical="center"/>
    </xf>
    <xf numFmtId="0" fontId="4" fillId="0" borderId="23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00" xfId="0" applyFont="1" applyBorder="1" applyAlignment="1">
      <alignment horizontal="left" vertical="center"/>
    </xf>
    <xf numFmtId="0" fontId="3" fillId="0" borderId="301" xfId="0" applyFont="1" applyBorder="1" applyAlignment="1">
      <alignment horizontal="left" vertical="center"/>
    </xf>
    <xf numFmtId="0" fontId="3" fillId="0" borderId="30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0" borderId="263" xfId="0" applyFont="1" applyBorder="1" applyAlignment="1">
      <alignment horizontal="center" vertical="center" wrapText="1"/>
    </xf>
    <xf numFmtId="0" fontId="4" fillId="0" borderId="250" xfId="0" applyFont="1" applyBorder="1" applyAlignment="1">
      <alignment horizontal="center" vertical="center"/>
    </xf>
    <xf numFmtId="0" fontId="4" fillId="0" borderId="251" xfId="0" applyFont="1" applyBorder="1" applyAlignment="1">
      <alignment horizontal="center" vertical="center"/>
    </xf>
    <xf numFmtId="0" fontId="4" fillId="0" borderId="269" xfId="0" applyFont="1" applyBorder="1" applyAlignment="1">
      <alignment horizontal="center" vertical="center"/>
    </xf>
    <xf numFmtId="0" fontId="4" fillId="0" borderId="273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102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92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78" xfId="0" applyFont="1" applyBorder="1" applyAlignment="1">
      <alignment horizontal="left" vertical="center" wrapText="1"/>
    </xf>
    <xf numFmtId="0" fontId="1" fillId="0" borderId="10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08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" fillId="0" borderId="110" xfId="0" applyFont="1" applyBorder="1" applyAlignment="1">
      <alignment horizontal="left" vertical="center" wrapText="1"/>
    </xf>
    <xf numFmtId="0" fontId="1" fillId="0" borderId="303" xfId="0" applyFont="1" applyBorder="1" applyAlignment="1">
      <alignment horizontal="center" vertical="center"/>
    </xf>
    <xf numFmtId="0" fontId="1" fillId="0" borderId="304" xfId="0" applyFont="1" applyBorder="1" applyAlignment="1">
      <alignment horizontal="center" vertical="center"/>
    </xf>
    <xf numFmtId="0" fontId="1" fillId="0" borderId="235" xfId="0" applyFont="1" applyBorder="1" applyAlignment="1">
      <alignment horizontal="center" vertical="center"/>
    </xf>
    <xf numFmtId="0" fontId="35" fillId="8" borderId="235" xfId="0" applyFont="1" applyFill="1" applyBorder="1" applyAlignment="1">
      <alignment horizontal="center" vertical="center"/>
    </xf>
    <xf numFmtId="0" fontId="1" fillId="0" borderId="232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0" fillId="0" borderId="238" xfId="0" applyBorder="1" applyAlignment="1">
      <alignment horizontal="center" vertical="center" wrapText="1"/>
    </xf>
    <xf numFmtId="0" fontId="1" fillId="0" borderId="238" xfId="0" applyFont="1" applyBorder="1" applyAlignment="1">
      <alignment horizontal="center" vertical="center" wrapText="1"/>
    </xf>
  </cellXfs>
  <cellStyles count="4">
    <cellStyle name="Comma" xfId="2" builtinId="3"/>
    <cellStyle name="Excel Built-in Normal" xfId="1" xr:uid="{00000000-0005-0000-0000-000001000000}"/>
    <cellStyle name="Normal" xfId="0" builtinId="0"/>
    <cellStyle name="Percent" xfId="3" builtinId="5"/>
  </cellStyles>
  <dxfs count="187"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FF00"/>
      </font>
      <fill>
        <patternFill>
          <bgColor theme="0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92D05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FFFF00"/>
      </font>
      <numFmt numFmtId="30" formatCode="@"/>
    </dxf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Transformer Monthly Losses Details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54466925811489"/>
          <c:y val="0.17267225325884544"/>
          <c:w val="0.60107644772251567"/>
          <c:h val="0.54821661607941463"/>
        </c:manualLayout>
      </c:layout>
      <c:barChart>
        <c:barDir val="col"/>
        <c:grouping val="clustered"/>
        <c:varyColors val="0"/>
        <c:ser>
          <c:idx val="0"/>
          <c:order val="0"/>
          <c:tx>
            <c:v>Iron Losses in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'Monthly Unit Losses'!$L$22:$L$33</c15:sqref>
                  </c15:fullRef>
                </c:ext>
              </c:extLst>
              <c:f>'Monthly Unit Losses'!$L$22:$L$32</c:f>
              <c:numCache>
                <c:formatCode>[$-409]mmm\-yy;@</c:formatCode>
                <c:ptCount val="11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44013</c:v>
                </c:pt>
                <c:pt idx="6">
                  <c:v>44045</c:v>
                </c:pt>
                <c:pt idx="7">
                  <c:v>44077</c:v>
                </c:pt>
                <c:pt idx="8">
                  <c:v>44109</c:v>
                </c:pt>
                <c:pt idx="9">
                  <c:v>44141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Unit Losses'!$S$22:$S$33</c15:sqref>
                  </c15:fullRef>
                </c:ext>
              </c:extLst>
              <c:f>'Monthly Unit Losses'!$S$22:$S$32</c:f>
              <c:numCache>
                <c:formatCode>0.00</c:formatCode>
                <c:ptCount val="11"/>
                <c:pt idx="0">
                  <c:v>1.5306122448979591</c:v>
                </c:pt>
                <c:pt idx="1">
                  <c:v>1.2</c:v>
                </c:pt>
                <c:pt idx="2">
                  <c:v>1.6974726518294982</c:v>
                </c:pt>
                <c:pt idx="3">
                  <c:v>1.7908723281340264</c:v>
                </c:pt>
                <c:pt idx="4">
                  <c:v>1.8633540372670807</c:v>
                </c:pt>
                <c:pt idx="5">
                  <c:v>3.358000124370375</c:v>
                </c:pt>
                <c:pt idx="6">
                  <c:v>1.7888055395268321</c:v>
                </c:pt>
                <c:pt idx="7">
                  <c:v>1.4720314033366046</c:v>
                </c:pt>
                <c:pt idx="8">
                  <c:v>2.3088381330685204</c:v>
                </c:pt>
                <c:pt idx="9">
                  <c:v>2.4603174603174605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0-4783-B06E-28DCFDF2FA9C}"/>
            </c:ext>
          </c:extLst>
        </c:ser>
        <c:ser>
          <c:idx val="1"/>
          <c:order val="1"/>
          <c:tx>
            <c:v>cu Losses in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'Monthly Unit Losses'!$L$22:$L$33</c15:sqref>
                  </c15:fullRef>
                </c:ext>
              </c:extLst>
              <c:f>'Monthly Unit Losses'!$L$22:$L$32</c:f>
              <c:numCache>
                <c:formatCode>[$-409]mmm\-yy;@</c:formatCode>
                <c:ptCount val="11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44013</c:v>
                </c:pt>
                <c:pt idx="6">
                  <c:v>44045</c:v>
                </c:pt>
                <c:pt idx="7">
                  <c:v>44077</c:v>
                </c:pt>
                <c:pt idx="8">
                  <c:v>44109</c:v>
                </c:pt>
                <c:pt idx="9">
                  <c:v>44141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Unit Losses'!$T$22:$T$33</c15:sqref>
                  </c15:fullRef>
                </c:ext>
              </c:extLst>
              <c:f>'Monthly Unit Losses'!$T$22:$T$32</c:f>
              <c:numCache>
                <c:formatCode>0.00</c:formatCode>
                <c:ptCount val="11"/>
                <c:pt idx="0">
                  <c:v>3.3304988662131518</c:v>
                </c:pt>
                <c:pt idx="1">
                  <c:v>3.7892473118279568</c:v>
                </c:pt>
                <c:pt idx="2">
                  <c:v>3.6527096693071797</c:v>
                </c:pt>
                <c:pt idx="3">
                  <c:v>3.3217793183131139</c:v>
                </c:pt>
                <c:pt idx="4">
                  <c:v>4.3678621518733722</c:v>
                </c:pt>
                <c:pt idx="5">
                  <c:v>5.6339779864436297</c:v>
                </c:pt>
                <c:pt idx="6">
                  <c:v>4.8759376803231387</c:v>
                </c:pt>
                <c:pt idx="7">
                  <c:v>4.5632973503434737</c:v>
                </c:pt>
                <c:pt idx="8">
                  <c:v>4.3652763985435286</c:v>
                </c:pt>
                <c:pt idx="9">
                  <c:v>4.9250440917107587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0-4783-B06E-28DCFDF2FA9C}"/>
            </c:ext>
          </c:extLst>
        </c:ser>
        <c:ser>
          <c:idx val="2"/>
          <c:order val="2"/>
          <c:tx>
            <c:v>Load Losses in %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'Monthly Unit Losses'!$L$22:$L$33</c15:sqref>
                  </c15:fullRef>
                </c:ext>
              </c:extLst>
              <c:f>'Monthly Unit Losses'!$L$22:$L$32</c:f>
              <c:numCache>
                <c:formatCode>[$-409]mmm\-yy;@</c:formatCode>
                <c:ptCount val="11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44013</c:v>
                </c:pt>
                <c:pt idx="6">
                  <c:v>44045</c:v>
                </c:pt>
                <c:pt idx="7">
                  <c:v>44077</c:v>
                </c:pt>
                <c:pt idx="8">
                  <c:v>44109</c:v>
                </c:pt>
                <c:pt idx="9">
                  <c:v>44141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Unit Losses'!$W$22:$W$33</c15:sqref>
                  </c15:fullRef>
                </c:ext>
              </c:extLst>
              <c:f>'Monthly Unit Losses'!$W$22:$W$32</c:f>
              <c:numCache>
                <c:formatCode>0.00</c:formatCode>
                <c:ptCount val="11"/>
                <c:pt idx="0">
                  <c:v>1.6035875124241579</c:v>
                </c:pt>
                <c:pt idx="1">
                  <c:v>2.5654983263387696</c:v>
                </c:pt>
                <c:pt idx="2">
                  <c:v>1.09166007174144</c:v>
                </c:pt>
                <c:pt idx="3">
                  <c:v>0.90798171471051203</c:v>
                </c:pt>
                <c:pt idx="4">
                  <c:v>1.1158086841884318</c:v>
                </c:pt>
                <c:pt idx="5">
                  <c:v>0.54759641009555216</c:v>
                </c:pt>
                <c:pt idx="6">
                  <c:v>1.1581421701104937</c:v>
                </c:pt>
                <c:pt idx="7">
                  <c:v>1.0271429615015208</c:v>
                </c:pt>
                <c:pt idx="8">
                  <c:v>0.5122341971628771</c:v>
                </c:pt>
                <c:pt idx="9">
                  <c:v>1.4125057897016973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0-4783-B06E-28DCFDF2FA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0650104"/>
        <c:axId val="200651280"/>
      </c:barChart>
      <c:dateAx>
        <c:axId val="200650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Month</a:t>
                </a:r>
                <a:r>
                  <a:rPr lang="en-US"/>
                  <a:t> </a:t>
                </a:r>
              </a:p>
            </c:rich>
          </c:tx>
          <c:layout>
            <c:manualLayout>
              <c:xMode val="edge"/>
              <c:yMode val="edge"/>
              <c:x val="0.37712622784100941"/>
              <c:y val="0.886104145111037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51280"/>
        <c:crosses val="autoZero"/>
        <c:auto val="1"/>
        <c:lblOffset val="100"/>
        <c:baseTimeUnit val="months"/>
      </c:dateAx>
      <c:valAx>
        <c:axId val="20065128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rgbClr val="FF0000"/>
                    </a:solidFill>
                  </a:rPr>
                  <a:t>Transformer Losses</a:t>
                </a:r>
              </a:p>
            </c:rich>
          </c:tx>
          <c:layout>
            <c:manualLayout>
              <c:xMode val="edge"/>
              <c:yMode val="edge"/>
              <c:x val="4.2127049954022569E-2"/>
              <c:y val="0.264077945156632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crossAx val="20065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689216922130678"/>
          <c:y val="0.21726057906458801"/>
          <c:w val="0.19961071426396526"/>
          <c:h val="0.70109546440325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Transformer Monthly Losses Details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54466925811489"/>
          <c:y val="0.17267225325884544"/>
          <c:w val="0.60107644772251567"/>
          <c:h val="0.54821661607941463"/>
        </c:manualLayout>
      </c:layout>
      <c:lineChart>
        <c:grouping val="stacked"/>
        <c:varyColors val="0"/>
        <c:ser>
          <c:idx val="0"/>
          <c:order val="0"/>
          <c:tx>
            <c:v>Iron Losses in %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'Monthly Unit Losses'!$L$22:$L$33</c15:sqref>
                  </c15:fullRef>
                </c:ext>
              </c:extLst>
              <c:f>'Monthly Unit Losses'!$L$22:$L$31</c:f>
              <c:numCache>
                <c:formatCode>[$-409]mmm\-yy;@</c:formatCode>
                <c:ptCount val="1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44013</c:v>
                </c:pt>
                <c:pt idx="6">
                  <c:v>44045</c:v>
                </c:pt>
                <c:pt idx="7">
                  <c:v>44077</c:v>
                </c:pt>
                <c:pt idx="8">
                  <c:v>44109</c:v>
                </c:pt>
                <c:pt idx="9">
                  <c:v>44141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Unit Losses'!$S$22:$S$33</c15:sqref>
                  </c15:fullRef>
                </c:ext>
              </c:extLst>
              <c:f>'Monthly Unit Losses'!$S$22:$S$31</c:f>
              <c:numCache>
                <c:formatCode>0.00</c:formatCode>
                <c:ptCount val="10"/>
                <c:pt idx="0">
                  <c:v>1.5306122448979591</c:v>
                </c:pt>
                <c:pt idx="1">
                  <c:v>1.2</c:v>
                </c:pt>
                <c:pt idx="2">
                  <c:v>1.6974726518294982</c:v>
                </c:pt>
                <c:pt idx="3">
                  <c:v>1.7908723281340264</c:v>
                </c:pt>
                <c:pt idx="4">
                  <c:v>1.8633540372670807</c:v>
                </c:pt>
                <c:pt idx="5">
                  <c:v>3.358000124370375</c:v>
                </c:pt>
                <c:pt idx="6">
                  <c:v>1.7888055395268321</c:v>
                </c:pt>
                <c:pt idx="7">
                  <c:v>1.4720314033366046</c:v>
                </c:pt>
                <c:pt idx="8">
                  <c:v>2.3088381330685204</c:v>
                </c:pt>
                <c:pt idx="9">
                  <c:v>2.4603174603174605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9-4332-BC83-B433C8FB59F3}"/>
            </c:ext>
          </c:extLst>
        </c:ser>
        <c:ser>
          <c:idx val="1"/>
          <c:order val="1"/>
          <c:tx>
            <c:v>cu Losses in %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'Monthly Unit Losses'!$L$22:$L$33</c15:sqref>
                  </c15:fullRef>
                </c:ext>
              </c:extLst>
              <c:f>'Monthly Unit Losses'!$L$22:$L$31</c:f>
              <c:numCache>
                <c:formatCode>[$-409]mmm\-yy;@</c:formatCode>
                <c:ptCount val="1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44013</c:v>
                </c:pt>
                <c:pt idx="6">
                  <c:v>44045</c:v>
                </c:pt>
                <c:pt idx="7">
                  <c:v>44077</c:v>
                </c:pt>
                <c:pt idx="8">
                  <c:v>44109</c:v>
                </c:pt>
                <c:pt idx="9">
                  <c:v>44141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Unit Losses'!$T$22:$T$33</c15:sqref>
                  </c15:fullRef>
                </c:ext>
              </c:extLst>
              <c:f>'Monthly Unit Losses'!$T$22:$T$31</c:f>
              <c:numCache>
                <c:formatCode>0.00</c:formatCode>
                <c:ptCount val="10"/>
                <c:pt idx="0">
                  <c:v>3.3304988662131518</c:v>
                </c:pt>
                <c:pt idx="1">
                  <c:v>3.7892473118279568</c:v>
                </c:pt>
                <c:pt idx="2">
                  <c:v>3.6527096693071797</c:v>
                </c:pt>
                <c:pt idx="3">
                  <c:v>3.3217793183131139</c:v>
                </c:pt>
                <c:pt idx="4">
                  <c:v>4.3678621518733722</c:v>
                </c:pt>
                <c:pt idx="5">
                  <c:v>5.6339779864436297</c:v>
                </c:pt>
                <c:pt idx="6">
                  <c:v>4.8759376803231387</c:v>
                </c:pt>
                <c:pt idx="7">
                  <c:v>4.5632973503434737</c:v>
                </c:pt>
                <c:pt idx="8">
                  <c:v>4.3652763985435286</c:v>
                </c:pt>
                <c:pt idx="9">
                  <c:v>4.9250440917107587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9-4332-BC83-B433C8FB59F3}"/>
            </c:ext>
          </c:extLst>
        </c:ser>
        <c:ser>
          <c:idx val="2"/>
          <c:order val="2"/>
          <c:tx>
            <c:v>Load Losses in %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'Monthly Unit Losses'!$L$22:$L$33</c15:sqref>
                  </c15:fullRef>
                </c:ext>
              </c:extLst>
              <c:f>'Monthly Unit Losses'!$L$22:$L$31</c:f>
              <c:numCache>
                <c:formatCode>[$-409]mmm\-yy;@</c:formatCode>
                <c:ptCount val="1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44013</c:v>
                </c:pt>
                <c:pt idx="6">
                  <c:v>44045</c:v>
                </c:pt>
                <c:pt idx="7">
                  <c:v>44077</c:v>
                </c:pt>
                <c:pt idx="8">
                  <c:v>44109</c:v>
                </c:pt>
                <c:pt idx="9">
                  <c:v>44141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Unit Losses'!$W$22:$W$33</c15:sqref>
                  </c15:fullRef>
                </c:ext>
              </c:extLst>
              <c:f>'Monthly Unit Losses'!$W$22:$W$31</c:f>
              <c:numCache>
                <c:formatCode>0.00</c:formatCode>
                <c:ptCount val="10"/>
                <c:pt idx="0">
                  <c:v>1.6035875124241579</c:v>
                </c:pt>
                <c:pt idx="1">
                  <c:v>2.5654983263387696</c:v>
                </c:pt>
                <c:pt idx="2">
                  <c:v>1.09166007174144</c:v>
                </c:pt>
                <c:pt idx="3">
                  <c:v>0.90798171471051203</c:v>
                </c:pt>
                <c:pt idx="4">
                  <c:v>1.1158086841884318</c:v>
                </c:pt>
                <c:pt idx="5">
                  <c:v>0.54759641009555216</c:v>
                </c:pt>
                <c:pt idx="6">
                  <c:v>1.1581421701104937</c:v>
                </c:pt>
                <c:pt idx="7">
                  <c:v>1.0271429615015208</c:v>
                </c:pt>
                <c:pt idx="8">
                  <c:v>0.5122341971628771</c:v>
                </c:pt>
                <c:pt idx="9">
                  <c:v>1.4125057897016973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9-4332-BC83-B433C8FB59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3507040"/>
        <c:axId val="453507432"/>
      </c:lineChart>
      <c:dateAx>
        <c:axId val="45350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Month</a:t>
                </a:r>
                <a:r>
                  <a:rPr lang="en-US"/>
                  <a:t> </a:t>
                </a:r>
              </a:p>
            </c:rich>
          </c:tx>
          <c:layout>
            <c:manualLayout>
              <c:xMode val="edge"/>
              <c:yMode val="edge"/>
              <c:x val="0.34619037497073429"/>
              <c:y val="0.874968287650012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[$-409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07432"/>
        <c:crosses val="autoZero"/>
        <c:auto val="1"/>
        <c:lblOffset val="100"/>
        <c:baseTimeUnit val="months"/>
      </c:dateAx>
      <c:valAx>
        <c:axId val="4535074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FF0000"/>
                    </a:solidFill>
                  </a:rPr>
                  <a:t>Transformer Losses</a:t>
                </a:r>
              </a:p>
            </c:rich>
          </c:tx>
          <c:layout>
            <c:manualLayout>
              <c:xMode val="edge"/>
              <c:yMode val="edge"/>
              <c:x val="3.6326599139896248E-2"/>
              <c:y val="0.174991085468436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crossAx val="45350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261154855643045"/>
          <c:y val="0.40671629576369761"/>
          <c:w val="0.20182780158809263"/>
          <c:h val="0.3257741028473890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Transformer Monthly Losses Details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54466925811489"/>
          <c:y val="0.17267225325884544"/>
          <c:w val="0.60107644772251567"/>
          <c:h val="0.54821661607941463"/>
        </c:manualLayout>
      </c:layout>
      <c:barChart>
        <c:barDir val="col"/>
        <c:grouping val="clustered"/>
        <c:varyColors val="0"/>
        <c:ser>
          <c:idx val="0"/>
          <c:order val="0"/>
          <c:tx>
            <c:v>Iron Losses in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'Monthly Unit Losses'!$L$22:$L$33</c:f>
              <c:numCache>
                <c:formatCode>[$-409]mmm\-yy;@</c:formatCode>
                <c:ptCount val="12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44013</c:v>
                </c:pt>
                <c:pt idx="6">
                  <c:v>44045</c:v>
                </c:pt>
                <c:pt idx="7">
                  <c:v>44077</c:v>
                </c:pt>
                <c:pt idx="8">
                  <c:v>44109</c:v>
                </c:pt>
                <c:pt idx="9">
                  <c:v>44141</c:v>
                </c:pt>
              </c:numCache>
            </c:numRef>
          </c:cat>
          <c:val>
            <c:numRef>
              <c:f>'Monthly Unit Losses'!$S$22:$S$33</c:f>
              <c:numCache>
                <c:formatCode>0.00</c:formatCode>
                <c:ptCount val="12"/>
                <c:pt idx="0">
                  <c:v>1.5306122448979591</c:v>
                </c:pt>
                <c:pt idx="1">
                  <c:v>1.2</c:v>
                </c:pt>
                <c:pt idx="2">
                  <c:v>1.6974726518294982</c:v>
                </c:pt>
                <c:pt idx="3">
                  <c:v>1.7908723281340264</c:v>
                </c:pt>
                <c:pt idx="4">
                  <c:v>1.8633540372670807</c:v>
                </c:pt>
                <c:pt idx="5">
                  <c:v>3.358000124370375</c:v>
                </c:pt>
                <c:pt idx="6">
                  <c:v>1.7888055395268321</c:v>
                </c:pt>
                <c:pt idx="7">
                  <c:v>1.4720314033366046</c:v>
                </c:pt>
                <c:pt idx="8">
                  <c:v>2.3088381330685204</c:v>
                </c:pt>
                <c:pt idx="9">
                  <c:v>2.4603174603174605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6-4707-89BC-DBE4828279F1}"/>
            </c:ext>
          </c:extLst>
        </c:ser>
        <c:ser>
          <c:idx val="1"/>
          <c:order val="1"/>
          <c:tx>
            <c:v>cu Losses in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'Monthly Unit Losses'!$L$22:$L$33</c:f>
              <c:numCache>
                <c:formatCode>[$-409]mmm\-yy;@</c:formatCode>
                <c:ptCount val="12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44013</c:v>
                </c:pt>
                <c:pt idx="6">
                  <c:v>44045</c:v>
                </c:pt>
                <c:pt idx="7">
                  <c:v>44077</c:v>
                </c:pt>
                <c:pt idx="8">
                  <c:v>44109</c:v>
                </c:pt>
                <c:pt idx="9">
                  <c:v>44141</c:v>
                </c:pt>
              </c:numCache>
            </c:numRef>
          </c:cat>
          <c:val>
            <c:numRef>
              <c:f>'Monthly Unit Losses'!$T$22:$T$33</c:f>
              <c:numCache>
                <c:formatCode>0.00</c:formatCode>
                <c:ptCount val="12"/>
                <c:pt idx="0">
                  <c:v>3.3304988662131518</c:v>
                </c:pt>
                <c:pt idx="1">
                  <c:v>3.7892473118279568</c:v>
                </c:pt>
                <c:pt idx="2">
                  <c:v>3.6527096693071797</c:v>
                </c:pt>
                <c:pt idx="3">
                  <c:v>3.3217793183131139</c:v>
                </c:pt>
                <c:pt idx="4">
                  <c:v>4.3678621518733722</c:v>
                </c:pt>
                <c:pt idx="5">
                  <c:v>5.6339779864436297</c:v>
                </c:pt>
                <c:pt idx="6">
                  <c:v>4.8759376803231387</c:v>
                </c:pt>
                <c:pt idx="7">
                  <c:v>4.5632973503434737</c:v>
                </c:pt>
                <c:pt idx="8">
                  <c:v>4.3652763985435286</c:v>
                </c:pt>
                <c:pt idx="9">
                  <c:v>4.9250440917107587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6-4707-89BC-DBE4828279F1}"/>
            </c:ext>
          </c:extLst>
        </c:ser>
        <c:ser>
          <c:idx val="2"/>
          <c:order val="2"/>
          <c:tx>
            <c:v>Load Losses in %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'Monthly Unit Losses'!$L$22:$L$33</c:f>
              <c:numCache>
                <c:formatCode>[$-409]mmm\-yy;@</c:formatCode>
                <c:ptCount val="12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44013</c:v>
                </c:pt>
                <c:pt idx="6">
                  <c:v>44045</c:v>
                </c:pt>
                <c:pt idx="7">
                  <c:v>44077</c:v>
                </c:pt>
                <c:pt idx="8">
                  <c:v>44109</c:v>
                </c:pt>
                <c:pt idx="9">
                  <c:v>44141</c:v>
                </c:pt>
              </c:numCache>
            </c:numRef>
          </c:cat>
          <c:val>
            <c:numRef>
              <c:f>'Monthly Unit Losses'!$W$22:$W$33</c:f>
              <c:numCache>
                <c:formatCode>0.00</c:formatCode>
                <c:ptCount val="12"/>
                <c:pt idx="0">
                  <c:v>1.6035875124241579</c:v>
                </c:pt>
                <c:pt idx="1">
                  <c:v>2.5654983263387696</c:v>
                </c:pt>
                <c:pt idx="2">
                  <c:v>1.09166007174144</c:v>
                </c:pt>
                <c:pt idx="3">
                  <c:v>0.90798171471051203</c:v>
                </c:pt>
                <c:pt idx="4">
                  <c:v>1.1158086841884318</c:v>
                </c:pt>
                <c:pt idx="5">
                  <c:v>0.54759641009555216</c:v>
                </c:pt>
                <c:pt idx="6">
                  <c:v>1.1581421701104937</c:v>
                </c:pt>
                <c:pt idx="7">
                  <c:v>1.0271429615015208</c:v>
                </c:pt>
                <c:pt idx="8">
                  <c:v>0.5122341971628771</c:v>
                </c:pt>
                <c:pt idx="9">
                  <c:v>1.4125057897016973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56-4707-89BC-DBE4828279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53508216"/>
        <c:axId val="453508608"/>
      </c:barChart>
      <c:dateAx>
        <c:axId val="453508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Month</a:t>
                </a:r>
                <a:r>
                  <a:rPr lang="en-US"/>
                  <a:t> </a:t>
                </a:r>
              </a:p>
            </c:rich>
          </c:tx>
          <c:layout>
            <c:manualLayout>
              <c:xMode val="edge"/>
              <c:yMode val="edge"/>
              <c:x val="0.37712622784100941"/>
              <c:y val="0.886104145111037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08608"/>
        <c:crosses val="autoZero"/>
        <c:auto val="1"/>
        <c:lblOffset val="100"/>
        <c:baseTimeUnit val="months"/>
      </c:dateAx>
      <c:valAx>
        <c:axId val="45350860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rgbClr val="FF0000"/>
                    </a:solidFill>
                  </a:rPr>
                  <a:t>Transformer Losses</a:t>
                </a:r>
              </a:p>
            </c:rich>
          </c:tx>
          <c:layout>
            <c:manualLayout>
              <c:xMode val="edge"/>
              <c:yMode val="edge"/>
              <c:x val="4.2127049954022569E-2"/>
              <c:y val="0.264077945156632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crossAx val="45350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689216922130678"/>
          <c:y val="0.21726057906458801"/>
          <c:w val="0.19961071426396526"/>
          <c:h val="0.70109546440325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</xdr:row>
      <xdr:rowOff>0</xdr:rowOff>
    </xdr:from>
    <xdr:to>
      <xdr:col>5</xdr:col>
      <xdr:colOff>818295</xdr:colOff>
      <xdr:row>73</xdr:row>
      <xdr:rowOff>56886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B5259-5C9A-45EA-87F6-F3BE6F0D8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7620"/>
          <a:ext cx="7005735" cy="21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5</xdr:col>
      <xdr:colOff>818295</xdr:colOff>
      <xdr:row>73</xdr:row>
      <xdr:rowOff>56886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CB55EE-9566-41A0-9D5A-D508354C7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7620"/>
          <a:ext cx="7005735" cy="2114286"/>
        </a:xfrm>
        <a:prstGeom prst="rect">
          <a:avLst/>
        </a:prstGeom>
      </xdr:spPr>
    </xdr:pic>
    <xdr:clientData/>
  </xdr:twoCellAnchor>
  <xdr:twoCellAnchor editAs="oneCell">
    <xdr:from>
      <xdr:col>6</xdr:col>
      <xdr:colOff>826842</xdr:colOff>
      <xdr:row>64</xdr:row>
      <xdr:rowOff>0</xdr:rowOff>
    </xdr:from>
    <xdr:to>
      <xdr:col>13</xdr:col>
      <xdr:colOff>181807</xdr:colOff>
      <xdr:row>84</xdr:row>
      <xdr:rowOff>91440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7F198A-56A2-4075-9B05-542959D43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1102" y="22867620"/>
          <a:ext cx="7942705" cy="3749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5</xdr:col>
      <xdr:colOff>1041950</xdr:colOff>
      <xdr:row>89</xdr:row>
      <xdr:rowOff>142324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D149B2A-70BC-4603-9308-781A67116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696420"/>
          <a:ext cx="7229390" cy="2885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6</xdr:col>
      <xdr:colOff>1051560</xdr:colOff>
      <xdr:row>120</xdr:row>
      <xdr:rowOff>178083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76659BE-BE44-42FE-B7D7-5F1877804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805380"/>
          <a:ext cx="8465820" cy="548160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871635</xdr:colOff>
      <xdr:row>6</xdr:row>
      <xdr:rowOff>110226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D810E77-7358-4C5B-9436-2AE14BD64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1080" y="190500"/>
          <a:ext cx="7005735" cy="1702806"/>
        </a:xfrm>
        <a:prstGeom prst="rect">
          <a:avLst/>
        </a:prstGeom>
      </xdr:spPr>
    </xdr:pic>
    <xdr:clientData/>
  </xdr:twoCellAnchor>
  <xdr:twoCellAnchor editAs="oneCell">
    <xdr:from>
      <xdr:col>7</xdr:col>
      <xdr:colOff>106680</xdr:colOff>
      <xdr:row>6</xdr:row>
      <xdr:rowOff>160021</xdr:rowOff>
    </xdr:from>
    <xdr:to>
      <xdr:col>12</xdr:col>
      <xdr:colOff>167640</xdr:colOff>
      <xdr:row>14</xdr:row>
      <xdr:rowOff>129541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2E684D-8257-4FFC-9815-78232077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47760" y="1943101"/>
          <a:ext cx="6195060" cy="2529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5</xdr:col>
      <xdr:colOff>818295</xdr:colOff>
      <xdr:row>73</xdr:row>
      <xdr:rowOff>56886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9D7111-1050-4535-B5DF-D19D43B2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7620"/>
          <a:ext cx="7005735" cy="17028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5</xdr:col>
      <xdr:colOff>818295</xdr:colOff>
      <xdr:row>73</xdr:row>
      <xdr:rowOff>56886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ED110D1-8151-4025-BF37-03086D2DC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7620"/>
          <a:ext cx="7005735" cy="1702806"/>
        </a:xfrm>
        <a:prstGeom prst="rect">
          <a:avLst/>
        </a:prstGeom>
      </xdr:spPr>
    </xdr:pic>
    <xdr:clientData/>
  </xdr:twoCellAnchor>
  <xdr:twoCellAnchor editAs="oneCell">
    <xdr:from>
      <xdr:col>6</xdr:col>
      <xdr:colOff>826842</xdr:colOff>
      <xdr:row>64</xdr:row>
      <xdr:rowOff>0</xdr:rowOff>
    </xdr:from>
    <xdr:to>
      <xdr:col>13</xdr:col>
      <xdr:colOff>181807</xdr:colOff>
      <xdr:row>84</xdr:row>
      <xdr:rowOff>91440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4DBEC65-BB4B-4043-9AB9-5D31BFE3D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1102" y="22867620"/>
          <a:ext cx="7942705" cy="3749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5</xdr:col>
      <xdr:colOff>1041950</xdr:colOff>
      <xdr:row>89</xdr:row>
      <xdr:rowOff>142324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B6EA8B2-ECCB-4320-82F6-3845C17BE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696420"/>
          <a:ext cx="7229390" cy="2885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6</xdr:col>
      <xdr:colOff>1051560</xdr:colOff>
      <xdr:row>120</xdr:row>
      <xdr:rowOff>178083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AF216A1-DBEC-432D-868C-4E108E534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805380"/>
          <a:ext cx="8465820" cy="548160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871635</xdr:colOff>
      <xdr:row>6</xdr:row>
      <xdr:rowOff>110226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D94E1B6-FF2B-47DC-A990-DB06F70D3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1080" y="190500"/>
          <a:ext cx="7005735" cy="1702806"/>
        </a:xfrm>
        <a:prstGeom prst="rect">
          <a:avLst/>
        </a:prstGeom>
      </xdr:spPr>
    </xdr:pic>
    <xdr:clientData/>
  </xdr:twoCellAnchor>
  <xdr:twoCellAnchor editAs="oneCell">
    <xdr:from>
      <xdr:col>7</xdr:col>
      <xdr:colOff>106680</xdr:colOff>
      <xdr:row>6</xdr:row>
      <xdr:rowOff>160021</xdr:rowOff>
    </xdr:from>
    <xdr:to>
      <xdr:col>12</xdr:col>
      <xdr:colOff>167640</xdr:colOff>
      <xdr:row>14</xdr:row>
      <xdr:rowOff>129541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31179A2-087D-42B4-8230-23DC9240E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47760" y="1943101"/>
          <a:ext cx="6195060" cy="2529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</xdr:row>
      <xdr:rowOff>0</xdr:rowOff>
    </xdr:from>
    <xdr:to>
      <xdr:col>5</xdr:col>
      <xdr:colOff>985935</xdr:colOff>
      <xdr:row>75</xdr:row>
      <xdr:rowOff>102606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848E1E-65FC-4F27-923D-56C388C51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7620"/>
          <a:ext cx="7005735" cy="211428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64</xdr:row>
      <xdr:rowOff>0</xdr:rowOff>
    </xdr:from>
    <xdr:to>
      <xdr:col>13</xdr:col>
      <xdr:colOff>410408</xdr:colOff>
      <xdr:row>93</xdr:row>
      <xdr:rowOff>77432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E413B1-D876-4CD8-A5EB-75E7DF08C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4260" y="22867620"/>
          <a:ext cx="8784788" cy="5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5</xdr:col>
      <xdr:colOff>1041950</xdr:colOff>
      <xdr:row>89</xdr:row>
      <xdr:rowOff>142324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AC4A0F-2E20-4A37-861E-09F26787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930860"/>
          <a:ext cx="7229390" cy="288552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94</xdr:row>
      <xdr:rowOff>68580</xdr:rowOff>
    </xdr:from>
    <xdr:to>
      <xdr:col>6</xdr:col>
      <xdr:colOff>98323</xdr:colOff>
      <xdr:row>120</xdr:row>
      <xdr:rowOff>178083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5CD595-3FC5-43B7-8315-B26A9B2B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29657040"/>
          <a:ext cx="7512582" cy="486438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871635</xdr:colOff>
      <xdr:row>6</xdr:row>
      <xdr:rowOff>110226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CDE93E5-6AC7-49B3-AE0C-0D490B67C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1080" y="190500"/>
          <a:ext cx="7005735" cy="1702806"/>
        </a:xfrm>
        <a:prstGeom prst="rect">
          <a:avLst/>
        </a:prstGeom>
      </xdr:spPr>
    </xdr:pic>
    <xdr:clientData/>
  </xdr:twoCellAnchor>
  <xdr:twoCellAnchor editAs="oneCell">
    <xdr:from>
      <xdr:col>7</xdr:col>
      <xdr:colOff>180422</xdr:colOff>
      <xdr:row>6</xdr:row>
      <xdr:rowOff>91440</xdr:rowOff>
    </xdr:from>
    <xdr:to>
      <xdr:col>11</xdr:col>
      <xdr:colOff>1188719</xdr:colOff>
      <xdr:row>14</xdr:row>
      <xdr:rowOff>272977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97246C-8D34-470F-A072-D71D24CC9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21502" y="1874520"/>
          <a:ext cx="5915577" cy="2741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10</xdr:col>
      <xdr:colOff>396240</xdr:colOff>
      <xdr:row>33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72C224-D0F3-4FC0-8268-5E7D2453F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160020</xdr:colOff>
      <xdr:row>17</xdr:row>
      <xdr:rowOff>144780</xdr:rowOff>
    </xdr:from>
    <xdr:to>
      <xdr:col>27</xdr:col>
      <xdr:colOff>967740</xdr:colOff>
      <xdr:row>32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BAB441-1B5A-49C3-906F-8B803A847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17</xdr:row>
      <xdr:rowOff>83820</xdr:rowOff>
    </xdr:from>
    <xdr:to>
      <xdr:col>10</xdr:col>
      <xdr:colOff>396240</xdr:colOff>
      <xdr:row>33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E9434D-4B94-4B92-BD14-EFD5DAD79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22860</xdr:colOff>
      <xdr:row>42</xdr:row>
      <xdr:rowOff>45720</xdr:rowOff>
    </xdr:from>
    <xdr:to>
      <xdr:col>7</xdr:col>
      <xdr:colOff>29507</xdr:colOff>
      <xdr:row>54</xdr:row>
      <xdr:rowOff>175259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113C3B-4245-4930-9360-52D2355A2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2060" y="9288780"/>
          <a:ext cx="3930947" cy="2377439"/>
        </a:xfrm>
        <a:prstGeom prst="rect">
          <a:avLst/>
        </a:prstGeom>
      </xdr:spPr>
    </xdr:pic>
    <xdr:clientData/>
  </xdr:twoCellAnchor>
  <xdr:twoCellAnchor editAs="oneCell">
    <xdr:from>
      <xdr:col>1</xdr:col>
      <xdr:colOff>131902</xdr:colOff>
      <xdr:row>55</xdr:row>
      <xdr:rowOff>91440</xdr:rowOff>
    </xdr:from>
    <xdr:to>
      <xdr:col>7</xdr:col>
      <xdr:colOff>539099</xdr:colOff>
      <xdr:row>74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9161625-25F3-48A2-B308-27326AE13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502" y="11772900"/>
          <a:ext cx="4331497" cy="3459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J116"/>
  <sheetViews>
    <sheetView showGridLines="0" topLeftCell="B48" zoomScale="113" zoomScaleNormal="80" workbookViewId="0">
      <selection activeCell="C68" sqref="C68"/>
    </sheetView>
  </sheetViews>
  <sheetFormatPr defaultRowHeight="14.4" x14ac:dyDescent="0.3"/>
  <cols>
    <col min="3" max="3" width="37.6640625" bestFit="1" customWidth="1"/>
    <col min="14" max="14" width="9.109375" style="76"/>
    <col min="35" max="35" width="16.33203125" style="76" customWidth="1"/>
  </cols>
  <sheetData>
    <row r="2" spans="2:35" x14ac:dyDescent="0.3">
      <c r="G2" s="417" t="s">
        <v>372</v>
      </c>
      <c r="H2" s="418"/>
      <c r="I2" s="418"/>
      <c r="AI2"/>
    </row>
    <row r="3" spans="2:35" x14ac:dyDescent="0.3">
      <c r="G3" s="418"/>
      <c r="H3" s="419" t="s">
        <v>373</v>
      </c>
      <c r="I3" s="419"/>
      <c r="AI3"/>
    </row>
    <row r="4" spans="2:35" ht="15" thickBot="1" x14ac:dyDescent="0.35">
      <c r="G4" s="418"/>
      <c r="H4" s="420" t="s">
        <v>465</v>
      </c>
      <c r="I4" s="420"/>
      <c r="P4" t="s">
        <v>506</v>
      </c>
      <c r="AI4"/>
    </row>
    <row r="5" spans="2:35" ht="24" x14ac:dyDescent="0.3">
      <c r="B5" s="566" t="s">
        <v>39</v>
      </c>
      <c r="C5" s="567" t="s">
        <v>374</v>
      </c>
      <c r="D5" s="567" t="s">
        <v>203</v>
      </c>
      <c r="E5" s="567" t="s">
        <v>196</v>
      </c>
      <c r="F5" s="567" t="s">
        <v>198</v>
      </c>
      <c r="G5" s="567" t="s">
        <v>199</v>
      </c>
      <c r="H5" s="567" t="s">
        <v>240</v>
      </c>
      <c r="I5" s="567" t="s">
        <v>200</v>
      </c>
      <c r="J5" s="567" t="s">
        <v>375</v>
      </c>
      <c r="K5" s="567" t="s">
        <v>208</v>
      </c>
      <c r="L5" s="567" t="s">
        <v>376</v>
      </c>
      <c r="M5" s="567" t="s">
        <v>377</v>
      </c>
      <c r="N5" s="568" t="s">
        <v>195</v>
      </c>
      <c r="AI5"/>
    </row>
    <row r="6" spans="2:35" x14ac:dyDescent="0.3">
      <c r="B6" s="569">
        <v>1</v>
      </c>
      <c r="C6" s="528" t="s">
        <v>458</v>
      </c>
      <c r="D6" s="421">
        <f>Summary!F17</f>
        <v>0</v>
      </c>
      <c r="E6" s="421">
        <f>Summary!H17</f>
        <v>0</v>
      </c>
      <c r="F6" s="422">
        <f>Summary!J17</f>
        <v>0</v>
      </c>
      <c r="G6" s="423">
        <f>Summary!K17</f>
        <v>73</v>
      </c>
      <c r="H6" s="423">
        <f>Summary!L17</f>
        <v>0</v>
      </c>
      <c r="I6" s="423">
        <f>Summary!M17</f>
        <v>0</v>
      </c>
      <c r="J6" s="423">
        <f>Summary!N17+Summary!O17</f>
        <v>0</v>
      </c>
      <c r="K6" s="423">
        <f>Summary!P17</f>
        <v>0</v>
      </c>
      <c r="L6" s="423">
        <f>Summary!Q17+Summary!R17</f>
        <v>0</v>
      </c>
      <c r="M6" s="423">
        <f>Summary!G17+Summary!I17+Summary!S17+Summary!T17+Summary!U17</f>
        <v>0</v>
      </c>
      <c r="N6" s="570">
        <f>SUM(D6:M6)</f>
        <v>73</v>
      </c>
      <c r="P6" t="s">
        <v>508</v>
      </c>
      <c r="AI6"/>
    </row>
    <row r="7" spans="2:35" x14ac:dyDescent="0.3">
      <c r="B7" s="571">
        <v>2</v>
      </c>
      <c r="C7" s="509" t="s">
        <v>469</v>
      </c>
      <c r="D7" s="424">
        <f>Summary!F18</f>
        <v>368</v>
      </c>
      <c r="E7" s="424">
        <f>Summary!H18</f>
        <v>0</v>
      </c>
      <c r="F7" s="422">
        <f>Summary!J18</f>
        <v>0</v>
      </c>
      <c r="G7" s="423">
        <f>Summary!K18</f>
        <v>0</v>
      </c>
      <c r="H7" s="423">
        <f>Summary!L18</f>
        <v>0</v>
      </c>
      <c r="I7" s="423">
        <f>Summary!M18</f>
        <v>0</v>
      </c>
      <c r="J7" s="423">
        <f>Summary!N18+Summary!O18</f>
        <v>0</v>
      </c>
      <c r="K7" s="423">
        <f>Summary!P18</f>
        <v>0</v>
      </c>
      <c r="L7" s="423">
        <f>Summary!Q18+Summary!R18</f>
        <v>0</v>
      </c>
      <c r="M7" s="423">
        <f>Summary!G18+Summary!I18+Summary!S18+Summary!T18+Summary!U18</f>
        <v>0</v>
      </c>
      <c r="N7" s="572">
        <f t="shared" ref="N7:N32" si="0">SUM(D7:M7)</f>
        <v>368</v>
      </c>
      <c r="P7" t="s">
        <v>509</v>
      </c>
      <c r="AI7"/>
    </row>
    <row r="8" spans="2:35" x14ac:dyDescent="0.3">
      <c r="B8" s="569">
        <v>3</v>
      </c>
      <c r="C8" s="509" t="s">
        <v>459</v>
      </c>
      <c r="D8" s="424">
        <f>Summary!F19</f>
        <v>0</v>
      </c>
      <c r="E8" s="424">
        <f>Summary!H19</f>
        <v>620</v>
      </c>
      <c r="F8" s="422">
        <f>Summary!J19</f>
        <v>0</v>
      </c>
      <c r="G8" s="423">
        <f>Summary!K19</f>
        <v>0</v>
      </c>
      <c r="H8" s="423">
        <f>Summary!L19</f>
        <v>0</v>
      </c>
      <c r="I8" s="423">
        <f>Summary!M19</f>
        <v>0</v>
      </c>
      <c r="J8" s="423">
        <f>Summary!N19+Summary!O19</f>
        <v>0</v>
      </c>
      <c r="K8" s="423">
        <f>Summary!P19</f>
        <v>0</v>
      </c>
      <c r="L8" s="423">
        <f>Summary!Q19+Summary!R19</f>
        <v>0</v>
      </c>
      <c r="M8" s="423">
        <f>Summary!G19+Summary!I19+Summary!S19+Summary!T19+Summary!U19</f>
        <v>0</v>
      </c>
      <c r="N8" s="572">
        <f t="shared" si="0"/>
        <v>620</v>
      </c>
      <c r="P8" s="584" t="s">
        <v>510</v>
      </c>
      <c r="Q8" s="584"/>
      <c r="R8" s="584"/>
      <c r="AI8"/>
    </row>
    <row r="9" spans="2:35" x14ac:dyDescent="0.3">
      <c r="B9" s="571">
        <v>4</v>
      </c>
      <c r="C9" s="509" t="s">
        <v>470</v>
      </c>
      <c r="D9" s="424">
        <f>Summary!F20</f>
        <v>0</v>
      </c>
      <c r="E9" s="424">
        <f>Summary!H20</f>
        <v>692</v>
      </c>
      <c r="F9" s="422">
        <f>Summary!J20</f>
        <v>0</v>
      </c>
      <c r="G9" s="423">
        <f>Summary!K20</f>
        <v>0</v>
      </c>
      <c r="H9" s="423">
        <f>Summary!L20</f>
        <v>0</v>
      </c>
      <c r="I9" s="423">
        <f>Summary!M20</f>
        <v>0</v>
      </c>
      <c r="J9" s="423">
        <f>Summary!N20+Summary!O20</f>
        <v>0</v>
      </c>
      <c r="K9" s="423">
        <f>Summary!P20</f>
        <v>1954</v>
      </c>
      <c r="L9" s="423">
        <f>Summary!Q20+Summary!R20</f>
        <v>0</v>
      </c>
      <c r="M9" s="423">
        <f>Summary!G20+Summary!I20+Summary!S20+Summary!T20+Summary!U20</f>
        <v>0</v>
      </c>
      <c r="N9" s="572">
        <f t="shared" si="0"/>
        <v>2646</v>
      </c>
      <c r="P9" s="98" t="s">
        <v>507</v>
      </c>
      <c r="Q9" s="152"/>
      <c r="R9" s="152"/>
      <c r="AI9"/>
    </row>
    <row r="10" spans="2:35" x14ac:dyDescent="0.3">
      <c r="B10" s="569">
        <v>5</v>
      </c>
      <c r="C10" s="509" t="s">
        <v>471</v>
      </c>
      <c r="D10" s="424">
        <f>Summary!F21</f>
        <v>0</v>
      </c>
      <c r="E10" s="424">
        <f>Summary!H21</f>
        <v>0</v>
      </c>
      <c r="F10" s="422">
        <f>Summary!J21</f>
        <v>0</v>
      </c>
      <c r="G10" s="423">
        <f>Summary!K21</f>
        <v>0</v>
      </c>
      <c r="H10" s="423">
        <f>Summary!L21</f>
        <v>0</v>
      </c>
      <c r="I10" s="423">
        <f>Summary!M21</f>
        <v>0</v>
      </c>
      <c r="J10" s="423">
        <f>Summary!N21+Summary!O21</f>
        <v>0</v>
      </c>
      <c r="K10" s="423">
        <f>Summary!P21</f>
        <v>0</v>
      </c>
      <c r="L10" s="423">
        <f>Summary!Q21+Summary!R21</f>
        <v>0</v>
      </c>
      <c r="M10" s="423">
        <f>Summary!G21+Summary!I21+Summary!S21+Summary!T21+Summary!U21</f>
        <v>0</v>
      </c>
      <c r="N10" s="572">
        <f t="shared" si="0"/>
        <v>0</v>
      </c>
      <c r="P10" s="585"/>
      <c r="Q10" s="585"/>
      <c r="R10" s="585"/>
      <c r="AI10"/>
    </row>
    <row r="11" spans="2:35" x14ac:dyDescent="0.3">
      <c r="B11" s="571">
        <v>6</v>
      </c>
      <c r="C11" s="509" t="s">
        <v>472</v>
      </c>
      <c r="D11" s="424">
        <f>Summary!F22</f>
        <v>173</v>
      </c>
      <c r="E11" s="424">
        <f>Summary!H22</f>
        <v>116</v>
      </c>
      <c r="F11" s="422">
        <f>Summary!J22</f>
        <v>0</v>
      </c>
      <c r="G11" s="423">
        <f>Summary!K22</f>
        <v>86</v>
      </c>
      <c r="H11" s="423">
        <f>Summary!L22</f>
        <v>0</v>
      </c>
      <c r="I11" s="423">
        <f>Summary!M22</f>
        <v>39</v>
      </c>
      <c r="J11" s="423">
        <f>Summary!N22+Summary!O22</f>
        <v>0</v>
      </c>
      <c r="K11" s="423">
        <f>Summary!P22</f>
        <v>0</v>
      </c>
      <c r="L11" s="423">
        <f>Summary!Q22+Summary!R22</f>
        <v>0</v>
      </c>
      <c r="M11" s="423">
        <f>Summary!G22+Summary!I22+Summary!S22+Summary!T22+Summary!U22</f>
        <v>0</v>
      </c>
      <c r="N11" s="572">
        <f t="shared" si="0"/>
        <v>414</v>
      </c>
      <c r="P11" s="585"/>
      <c r="Q11" s="585"/>
      <c r="R11" s="585"/>
      <c r="AI11"/>
    </row>
    <row r="12" spans="2:35" x14ac:dyDescent="0.3">
      <c r="B12" s="569">
        <v>7</v>
      </c>
      <c r="C12" s="509" t="s">
        <v>473</v>
      </c>
      <c r="D12" s="424">
        <f>Summary!F23</f>
        <v>486</v>
      </c>
      <c r="E12" s="424">
        <f>Summary!H23</f>
        <v>0</v>
      </c>
      <c r="F12" s="422">
        <f>Summary!J23</f>
        <v>0</v>
      </c>
      <c r="G12" s="423">
        <f>Summary!K23</f>
        <v>0</v>
      </c>
      <c r="H12" s="423">
        <f>Summary!L23</f>
        <v>0</v>
      </c>
      <c r="I12" s="423">
        <f>Summary!M23</f>
        <v>0</v>
      </c>
      <c r="J12" s="423">
        <f>Summary!N23+Summary!O23</f>
        <v>0</v>
      </c>
      <c r="K12" s="423">
        <f>Summary!P23</f>
        <v>0</v>
      </c>
      <c r="L12" s="423">
        <f>Summary!Q23+Summary!R23</f>
        <v>1776</v>
      </c>
      <c r="M12" s="423">
        <f>Summary!G23+Summary!I23+Summary!S23+Summary!T23+Summary!U23</f>
        <v>304</v>
      </c>
      <c r="N12" s="572">
        <f t="shared" si="0"/>
        <v>2566</v>
      </c>
      <c r="P12" s="585"/>
      <c r="Q12" s="585"/>
      <c r="R12" s="585"/>
      <c r="AI12"/>
    </row>
    <row r="13" spans="2:35" x14ac:dyDescent="0.3">
      <c r="B13" s="569">
        <v>8</v>
      </c>
      <c r="C13" s="509" t="s">
        <v>474</v>
      </c>
      <c r="D13" s="424">
        <f>Summary!F24</f>
        <v>0</v>
      </c>
      <c r="E13" s="424">
        <f>Summary!H24</f>
        <v>720</v>
      </c>
      <c r="F13" s="422">
        <f>Summary!J24</f>
        <v>47</v>
      </c>
      <c r="G13" s="423">
        <f>Summary!K24</f>
        <v>130</v>
      </c>
      <c r="H13" s="423">
        <f>Summary!L24</f>
        <v>0</v>
      </c>
      <c r="I13" s="423">
        <f>Summary!M24</f>
        <v>0</v>
      </c>
      <c r="J13" s="423">
        <f>Summary!N24+Summary!O24</f>
        <v>0</v>
      </c>
      <c r="K13" s="423">
        <f>Summary!P24</f>
        <v>0</v>
      </c>
      <c r="L13" s="423">
        <f>Summary!Q24+Summary!R24</f>
        <v>0</v>
      </c>
      <c r="M13" s="423">
        <f>Summary!G24+Summary!I24+Summary!S24+Summary!T24+Summary!U24</f>
        <v>0</v>
      </c>
      <c r="N13" s="572">
        <f t="shared" si="0"/>
        <v>897</v>
      </c>
      <c r="P13" s="585"/>
      <c r="Q13" s="585"/>
      <c r="R13" s="585"/>
      <c r="AI13"/>
    </row>
    <row r="14" spans="2:35" x14ac:dyDescent="0.3">
      <c r="B14" s="571">
        <v>9</v>
      </c>
      <c r="C14" s="509" t="s">
        <v>475</v>
      </c>
      <c r="D14" s="424">
        <f>Summary!F25</f>
        <v>0</v>
      </c>
      <c r="E14" s="424">
        <f>Summary!H25</f>
        <v>0</v>
      </c>
      <c r="F14" s="422">
        <f>Summary!J25</f>
        <v>0</v>
      </c>
      <c r="G14" s="423">
        <f>Summary!K25</f>
        <v>0</v>
      </c>
      <c r="H14" s="423">
        <f>Summary!L25</f>
        <v>0</v>
      </c>
      <c r="I14" s="423">
        <f>Summary!M25</f>
        <v>559</v>
      </c>
      <c r="J14" s="423">
        <f>Summary!N25+Summary!O25</f>
        <v>0</v>
      </c>
      <c r="K14" s="423">
        <f>Summary!P25</f>
        <v>0</v>
      </c>
      <c r="L14" s="423">
        <f>Summary!Q25+Summary!R25</f>
        <v>0</v>
      </c>
      <c r="M14" s="423">
        <f>Summary!G25+Summary!I25+Summary!S25+Summary!T25+Summary!U25</f>
        <v>0</v>
      </c>
      <c r="N14" s="572">
        <f t="shared" si="0"/>
        <v>559</v>
      </c>
      <c r="P14" s="585"/>
      <c r="Q14" s="585"/>
      <c r="R14" s="585"/>
      <c r="AI14"/>
    </row>
    <row r="15" spans="2:35" x14ac:dyDescent="0.3">
      <c r="B15" s="569">
        <v>10</v>
      </c>
      <c r="C15" s="509" t="s">
        <v>476</v>
      </c>
      <c r="D15" s="424">
        <f>Summary!F26</f>
        <v>0</v>
      </c>
      <c r="E15" s="424">
        <f>Summary!H26</f>
        <v>0</v>
      </c>
      <c r="F15" s="422">
        <f>Summary!J26</f>
        <v>0</v>
      </c>
      <c r="G15" s="423">
        <f>Summary!K26</f>
        <v>0</v>
      </c>
      <c r="H15" s="423">
        <f>Summary!L26</f>
        <v>0</v>
      </c>
      <c r="I15" s="423">
        <f>Summary!M26</f>
        <v>0</v>
      </c>
      <c r="J15" s="423">
        <f>Summary!N26+Summary!O26</f>
        <v>0</v>
      </c>
      <c r="K15" s="423">
        <f>Summary!P26</f>
        <v>207</v>
      </c>
      <c r="L15" s="423">
        <f>Summary!Q26+Summary!R26</f>
        <v>0</v>
      </c>
      <c r="M15" s="423">
        <f>Summary!G26+Summary!I26+Summary!S26+Summary!T26+Summary!U26</f>
        <v>0</v>
      </c>
      <c r="N15" s="572">
        <f t="shared" si="0"/>
        <v>207</v>
      </c>
      <c r="P15" s="585"/>
      <c r="Q15" s="585"/>
      <c r="R15" s="585"/>
      <c r="AI15"/>
    </row>
    <row r="16" spans="2:35" x14ac:dyDescent="0.3">
      <c r="B16" s="571">
        <v>11</v>
      </c>
      <c r="C16" s="509" t="s">
        <v>477</v>
      </c>
      <c r="D16" s="424">
        <f>Summary!F27</f>
        <v>0</v>
      </c>
      <c r="E16" s="424">
        <f>Summary!H27</f>
        <v>743</v>
      </c>
      <c r="F16" s="422">
        <f>Summary!J27</f>
        <v>0</v>
      </c>
      <c r="G16" s="423">
        <f>Summary!K27</f>
        <v>0</v>
      </c>
      <c r="H16" s="423">
        <f>Summary!L27</f>
        <v>0</v>
      </c>
      <c r="I16" s="423">
        <f>Summary!M27</f>
        <v>0</v>
      </c>
      <c r="J16" s="423">
        <f>Summary!N27+Summary!O27</f>
        <v>0</v>
      </c>
      <c r="K16" s="423">
        <f>Summary!P27</f>
        <v>0</v>
      </c>
      <c r="L16" s="423">
        <f>Summary!Q27+Summary!R27</f>
        <v>0</v>
      </c>
      <c r="M16" s="423">
        <f>Summary!G27+Summary!I27+Summary!S27+Summary!T27+Summary!U27</f>
        <v>0</v>
      </c>
      <c r="N16" s="572">
        <f t="shared" si="0"/>
        <v>743</v>
      </c>
      <c r="P16" s="585"/>
      <c r="Q16" s="585"/>
      <c r="R16" s="585"/>
      <c r="AI16"/>
    </row>
    <row r="17" spans="2:35" x14ac:dyDescent="0.3">
      <c r="B17" s="569">
        <v>12</v>
      </c>
      <c r="C17" s="509" t="s">
        <v>478</v>
      </c>
      <c r="D17" s="424">
        <f>Summary!F28</f>
        <v>0</v>
      </c>
      <c r="E17" s="424">
        <f>Summary!H28</f>
        <v>0</v>
      </c>
      <c r="F17" s="422">
        <f>Summary!J28</f>
        <v>0</v>
      </c>
      <c r="G17" s="423">
        <f>Summary!K28</f>
        <v>0</v>
      </c>
      <c r="H17" s="423">
        <f>Summary!L28</f>
        <v>0</v>
      </c>
      <c r="I17" s="423">
        <f>Summary!M28</f>
        <v>370</v>
      </c>
      <c r="J17" s="423">
        <f>Summary!N28+Summary!O28</f>
        <v>1524</v>
      </c>
      <c r="K17" s="423">
        <f>Summary!P28</f>
        <v>0</v>
      </c>
      <c r="L17" s="423">
        <f>Summary!Q28+Summary!R28</f>
        <v>0</v>
      </c>
      <c r="M17" s="423">
        <f>Summary!G28+Summary!I28+Summary!S28+Summary!T28+Summary!U28</f>
        <v>0</v>
      </c>
      <c r="N17" s="572">
        <f t="shared" si="0"/>
        <v>1894</v>
      </c>
      <c r="P17" s="585"/>
      <c r="Q17" s="585"/>
      <c r="R17" s="585"/>
      <c r="AI17"/>
    </row>
    <row r="18" spans="2:35" x14ac:dyDescent="0.3">
      <c r="B18" s="569">
        <v>13</v>
      </c>
      <c r="C18" s="509" t="s">
        <v>485</v>
      </c>
      <c r="D18" s="535">
        <f>Summary!F29</f>
        <v>73</v>
      </c>
      <c r="E18" s="424">
        <f>Summary!H29</f>
        <v>258</v>
      </c>
      <c r="F18" s="422">
        <f>Summary!J29</f>
        <v>788</v>
      </c>
      <c r="G18" s="423">
        <f>Summary!K29</f>
        <v>0</v>
      </c>
      <c r="H18" s="423">
        <f>Summary!L29</f>
        <v>0</v>
      </c>
      <c r="I18" s="423">
        <f>Summary!M29</f>
        <v>0</v>
      </c>
      <c r="J18" s="423">
        <f>Summary!N29+Summary!O29</f>
        <v>0</v>
      </c>
      <c r="K18" s="423">
        <f>Summary!P29</f>
        <v>0</v>
      </c>
      <c r="L18" s="423">
        <f>Summary!Q29+Summary!R29</f>
        <v>0</v>
      </c>
      <c r="M18" s="423">
        <f>Summary!G29+Summary!I29+Summary!S29+Summary!T29+Summary!U29</f>
        <v>0</v>
      </c>
      <c r="N18" s="572">
        <f t="shared" si="0"/>
        <v>1119</v>
      </c>
      <c r="P18" s="585"/>
      <c r="Q18" s="585"/>
      <c r="R18" s="585"/>
      <c r="AI18"/>
    </row>
    <row r="19" spans="2:35" x14ac:dyDescent="0.3">
      <c r="B19" s="571">
        <v>14</v>
      </c>
      <c r="C19" s="509" t="s">
        <v>479</v>
      </c>
      <c r="D19" s="424">
        <f>Summary!F30</f>
        <v>0</v>
      </c>
      <c r="E19" s="424">
        <f>Summary!H30</f>
        <v>432</v>
      </c>
      <c r="F19" s="422">
        <f>Summary!J30</f>
        <v>0</v>
      </c>
      <c r="G19" s="423">
        <f>Summary!K30</f>
        <v>0</v>
      </c>
      <c r="H19" s="423">
        <f>Summary!L30</f>
        <v>0</v>
      </c>
      <c r="I19" s="423">
        <f>Summary!M30</f>
        <v>0</v>
      </c>
      <c r="J19" s="423">
        <f>Summary!N30+Summary!O30</f>
        <v>0</v>
      </c>
      <c r="K19" s="423">
        <f>Summary!P30</f>
        <v>0</v>
      </c>
      <c r="L19" s="423">
        <f>Summary!Q30+Summary!R30</f>
        <v>0</v>
      </c>
      <c r="M19" s="423">
        <f>Summary!G30+Summary!I30+Summary!S30+Summary!T30+Summary!U30</f>
        <v>0</v>
      </c>
      <c r="N19" s="572">
        <f t="shared" si="0"/>
        <v>432</v>
      </c>
      <c r="P19" s="585"/>
      <c r="Q19" s="585"/>
      <c r="R19" s="585"/>
      <c r="AI19"/>
    </row>
    <row r="20" spans="2:35" x14ac:dyDescent="0.3">
      <c r="B20" s="569">
        <v>15</v>
      </c>
      <c r="C20" s="509" t="s">
        <v>486</v>
      </c>
      <c r="D20" s="424">
        <f>Summary!F31</f>
        <v>0</v>
      </c>
      <c r="E20" s="424">
        <f>Summary!H31</f>
        <v>0</v>
      </c>
      <c r="F20" s="422">
        <f>Summary!J31</f>
        <v>0</v>
      </c>
      <c r="G20" s="423">
        <f>Summary!K31</f>
        <v>0</v>
      </c>
      <c r="H20" s="423">
        <f>Summary!L31</f>
        <v>0</v>
      </c>
      <c r="I20" s="423">
        <f>Summary!M31</f>
        <v>0</v>
      </c>
      <c r="J20" s="423">
        <f>Summary!N31+Summary!O31</f>
        <v>0</v>
      </c>
      <c r="K20" s="423">
        <f>Summary!P31</f>
        <v>547</v>
      </c>
      <c r="L20" s="423">
        <f>Summary!Q31+Summary!R31</f>
        <v>0</v>
      </c>
      <c r="M20" s="423">
        <f>Summary!G31+Summary!I31+Summary!S31+Summary!T31+Summary!U31</f>
        <v>0</v>
      </c>
      <c r="N20" s="572">
        <f t="shared" si="0"/>
        <v>547</v>
      </c>
      <c r="P20" s="585"/>
      <c r="Q20" s="585"/>
      <c r="R20" s="585"/>
      <c r="AI20"/>
    </row>
    <row r="21" spans="2:35" x14ac:dyDescent="0.3">
      <c r="B21" s="571">
        <v>16</v>
      </c>
      <c r="C21" s="509" t="s">
        <v>468</v>
      </c>
      <c r="D21" s="424">
        <f>Summary!F32</f>
        <v>0</v>
      </c>
      <c r="E21" s="424">
        <f>Summary!H32</f>
        <v>727</v>
      </c>
      <c r="F21" s="422">
        <f>Summary!J32</f>
        <v>0</v>
      </c>
      <c r="G21" s="423">
        <f>Summary!K32</f>
        <v>0</v>
      </c>
      <c r="H21" s="423">
        <f>Summary!L32</f>
        <v>0</v>
      </c>
      <c r="I21" s="423">
        <f>Summary!M32</f>
        <v>0</v>
      </c>
      <c r="J21" s="423">
        <f>Summary!N32+Summary!O32</f>
        <v>0</v>
      </c>
      <c r="K21" s="423">
        <f>Summary!P32</f>
        <v>0</v>
      </c>
      <c r="L21" s="423">
        <f>Summary!Q32+Summary!R32</f>
        <v>0</v>
      </c>
      <c r="M21" s="423">
        <f>Summary!G32+Summary!I32+Summary!S32+Summary!T32+Summary!U32</f>
        <v>40</v>
      </c>
      <c r="N21" s="572">
        <f t="shared" si="0"/>
        <v>767</v>
      </c>
      <c r="P21" s="585"/>
      <c r="Q21" s="585"/>
      <c r="R21" s="585"/>
      <c r="AI21"/>
    </row>
    <row r="22" spans="2:35" x14ac:dyDescent="0.3">
      <c r="B22" s="571">
        <v>17</v>
      </c>
      <c r="C22" s="509" t="s">
        <v>487</v>
      </c>
      <c r="D22" s="424">
        <f>Summary!F33</f>
        <v>0</v>
      </c>
      <c r="E22" s="424">
        <f>Summary!H33</f>
        <v>0</v>
      </c>
      <c r="F22" s="422">
        <f>Summary!J33</f>
        <v>0</v>
      </c>
      <c r="G22" s="423">
        <f>Summary!K33</f>
        <v>0</v>
      </c>
      <c r="H22" s="423">
        <f>Summary!L33</f>
        <v>0</v>
      </c>
      <c r="I22" s="423">
        <f>Summary!M33</f>
        <v>46</v>
      </c>
      <c r="J22" s="423">
        <f>Summary!N33+Summary!O33</f>
        <v>0</v>
      </c>
      <c r="K22" s="423">
        <f>Summary!P33</f>
        <v>1574</v>
      </c>
      <c r="L22" s="423">
        <f>Summary!Q33+Summary!R33</f>
        <v>43</v>
      </c>
      <c r="M22" s="423">
        <f>Summary!G33+Summary!I33+Summary!S33+Summary!T33+Summary!U33</f>
        <v>0</v>
      </c>
      <c r="N22" s="572">
        <f t="shared" si="0"/>
        <v>1663</v>
      </c>
      <c r="P22" s="585"/>
      <c r="Q22" s="585"/>
      <c r="R22" s="585"/>
      <c r="AI22"/>
    </row>
    <row r="23" spans="2:35" x14ac:dyDescent="0.3">
      <c r="B23" s="569">
        <v>18</v>
      </c>
      <c r="C23" s="509" t="s">
        <v>480</v>
      </c>
      <c r="D23" s="424">
        <f>Summary!F34</f>
        <v>0</v>
      </c>
      <c r="E23" s="424">
        <f>Summary!H34</f>
        <v>606</v>
      </c>
      <c r="F23" s="422">
        <f>Summary!J34</f>
        <v>0</v>
      </c>
      <c r="G23" s="423">
        <f>Summary!K34</f>
        <v>0</v>
      </c>
      <c r="H23" s="423">
        <f>Summary!L34</f>
        <v>0</v>
      </c>
      <c r="I23" s="423">
        <f>Summary!M34</f>
        <v>0</v>
      </c>
      <c r="J23" s="423">
        <f>Summary!N34+Summary!O34</f>
        <v>0</v>
      </c>
      <c r="K23" s="423">
        <f>Summary!P34</f>
        <v>0</v>
      </c>
      <c r="L23" s="423">
        <f>Summary!Q34+Summary!R34</f>
        <v>0</v>
      </c>
      <c r="M23" s="423">
        <f>Summary!G34+Summary!I34+Summary!S34+Summary!T34+Summary!U34</f>
        <v>0</v>
      </c>
      <c r="N23" s="572">
        <f t="shared" si="0"/>
        <v>606</v>
      </c>
      <c r="P23" s="585"/>
      <c r="Q23" s="585"/>
      <c r="R23" s="585"/>
      <c r="AI23"/>
    </row>
    <row r="24" spans="2:35" x14ac:dyDescent="0.3">
      <c r="B24" s="569">
        <v>19</v>
      </c>
      <c r="C24" s="509" t="s">
        <v>488</v>
      </c>
      <c r="D24" s="424">
        <f>Summary!F35</f>
        <v>227</v>
      </c>
      <c r="E24" s="424">
        <f>Summary!H35</f>
        <v>7</v>
      </c>
      <c r="F24" s="422">
        <f>Summary!J35</f>
        <v>0</v>
      </c>
      <c r="G24" s="423">
        <f>Summary!K35</f>
        <v>0</v>
      </c>
      <c r="H24" s="423">
        <f>Summary!L35</f>
        <v>0</v>
      </c>
      <c r="I24" s="423">
        <f>Summary!M35</f>
        <v>0</v>
      </c>
      <c r="J24" s="423">
        <f>Summary!N35+Summary!O35</f>
        <v>0</v>
      </c>
      <c r="K24" s="423">
        <f>Summary!P35</f>
        <v>0</v>
      </c>
      <c r="L24" s="423">
        <f>Summary!Q35+Summary!R35</f>
        <v>1781</v>
      </c>
      <c r="M24" s="423">
        <f>Summary!G35+Summary!I35+Summary!S35+Summary!T35+Summary!U35</f>
        <v>0</v>
      </c>
      <c r="N24" s="572">
        <f t="shared" si="0"/>
        <v>2015</v>
      </c>
      <c r="P24" s="585"/>
      <c r="Q24" s="585"/>
      <c r="R24" s="585"/>
      <c r="AI24"/>
    </row>
    <row r="25" spans="2:35" x14ac:dyDescent="0.3">
      <c r="B25" s="571">
        <v>20</v>
      </c>
      <c r="C25" s="509" t="s">
        <v>481</v>
      </c>
      <c r="D25" s="424">
        <f>Summary!F36</f>
        <v>0</v>
      </c>
      <c r="E25" s="424">
        <f>Summary!H36</f>
        <v>0</v>
      </c>
      <c r="F25" s="422">
        <f>Summary!J36</f>
        <v>0</v>
      </c>
      <c r="G25" s="423">
        <f>Summary!K36</f>
        <v>0</v>
      </c>
      <c r="H25" s="423">
        <f>Summary!L36</f>
        <v>0</v>
      </c>
      <c r="I25" s="423">
        <f>Summary!M36</f>
        <v>0</v>
      </c>
      <c r="J25" s="423">
        <f>Summary!N36+Summary!O36</f>
        <v>0</v>
      </c>
      <c r="K25" s="423">
        <f>Summary!P36</f>
        <v>0</v>
      </c>
      <c r="L25" s="423">
        <f>Summary!Q36+Summary!R36</f>
        <v>0</v>
      </c>
      <c r="M25" s="423">
        <f>Summary!G36+Summary!I36+Summary!S36+Summary!T36+Summary!U36</f>
        <v>0</v>
      </c>
      <c r="N25" s="572">
        <f t="shared" si="0"/>
        <v>0</v>
      </c>
      <c r="P25" s="585"/>
      <c r="Q25" s="585"/>
      <c r="R25" s="585"/>
      <c r="AI25"/>
    </row>
    <row r="26" spans="2:35" x14ac:dyDescent="0.3">
      <c r="B26" s="569">
        <v>21</v>
      </c>
      <c r="C26" s="509" t="s">
        <v>494</v>
      </c>
      <c r="D26" s="424">
        <f>Summary!F37</f>
        <v>30</v>
      </c>
      <c r="E26" s="424">
        <f>Summary!H37</f>
        <v>0</v>
      </c>
      <c r="F26" s="422">
        <f>Summary!J37</f>
        <v>830</v>
      </c>
      <c r="G26" s="423">
        <f>Summary!K37</f>
        <v>260</v>
      </c>
      <c r="H26" s="423">
        <f>Summary!L37</f>
        <v>49</v>
      </c>
      <c r="I26" s="423">
        <f>Summary!M37</f>
        <v>186</v>
      </c>
      <c r="J26" s="423">
        <f>Summary!N37+Summary!O37</f>
        <v>0</v>
      </c>
      <c r="K26" s="423">
        <f>Summary!P37</f>
        <v>386</v>
      </c>
      <c r="L26" s="423">
        <f>Summary!Q37+Summary!R37</f>
        <v>0</v>
      </c>
      <c r="M26" s="423">
        <f>Summary!G37+Summary!I37+Summary!S37+Summary!T37+Summary!U37</f>
        <v>0</v>
      </c>
      <c r="N26" s="572">
        <f t="shared" si="0"/>
        <v>1741</v>
      </c>
      <c r="P26" s="585"/>
      <c r="Q26" s="585"/>
      <c r="R26" s="585"/>
      <c r="AI26"/>
    </row>
    <row r="27" spans="2:35" ht="16.2" customHeight="1" x14ac:dyDescent="0.3">
      <c r="B27" s="571">
        <v>22</v>
      </c>
      <c r="C27" s="509" t="s">
        <v>490</v>
      </c>
      <c r="D27" s="424">
        <f>Summary!F38</f>
        <v>300</v>
      </c>
      <c r="E27" s="424">
        <f>Summary!H38</f>
        <v>0</v>
      </c>
      <c r="F27" s="422">
        <f>Summary!J38</f>
        <v>0</v>
      </c>
      <c r="G27" s="423">
        <f>Summary!K38</f>
        <v>0</v>
      </c>
      <c r="H27" s="423">
        <f>Summary!L38</f>
        <v>0</v>
      </c>
      <c r="I27" s="423">
        <f>Summary!M38</f>
        <v>0</v>
      </c>
      <c r="J27" s="423">
        <f>Summary!N38+Summary!O38</f>
        <v>0</v>
      </c>
      <c r="K27" s="423">
        <f>Summary!P38</f>
        <v>0</v>
      </c>
      <c r="L27" s="423">
        <f>Summary!Q38+Summary!R38</f>
        <v>0</v>
      </c>
      <c r="M27" s="423">
        <f>Summary!G38+Summary!I38+Summary!S38+Summary!T38+Summary!U38</f>
        <v>0</v>
      </c>
      <c r="N27" s="572">
        <f t="shared" si="0"/>
        <v>300</v>
      </c>
      <c r="P27" s="585"/>
      <c r="Q27" s="585"/>
      <c r="R27" s="585"/>
      <c r="AI27"/>
    </row>
    <row r="28" spans="2:35" ht="12.6" customHeight="1" x14ac:dyDescent="0.3">
      <c r="B28" s="571">
        <v>23</v>
      </c>
      <c r="C28" s="509" t="s">
        <v>482</v>
      </c>
      <c r="D28" s="424">
        <f>Summary!F39</f>
        <v>0</v>
      </c>
      <c r="E28" s="424">
        <f>Summary!H39</f>
        <v>0</v>
      </c>
      <c r="F28" s="422">
        <f>Summary!J39</f>
        <v>0</v>
      </c>
      <c r="G28" s="423">
        <f>Summary!K39</f>
        <v>0</v>
      </c>
      <c r="H28" s="423">
        <f>Summary!L39</f>
        <v>912</v>
      </c>
      <c r="I28" s="423">
        <f>Summary!M39</f>
        <v>0</v>
      </c>
      <c r="J28" s="423">
        <f>Summary!N39+Summary!O39</f>
        <v>0</v>
      </c>
      <c r="K28" s="423">
        <f>Summary!P39</f>
        <v>0</v>
      </c>
      <c r="L28" s="423">
        <f>Summary!Q39+Summary!R39</f>
        <v>0</v>
      </c>
      <c r="M28" s="423">
        <f>Summary!G39+Summary!I39+Summary!S39+Summary!T39+Summary!U39</f>
        <v>0</v>
      </c>
      <c r="N28" s="572">
        <f t="shared" si="0"/>
        <v>912</v>
      </c>
      <c r="P28" s="585"/>
      <c r="Q28" s="585"/>
      <c r="R28" s="585"/>
      <c r="AI28"/>
    </row>
    <row r="29" spans="2:35" x14ac:dyDescent="0.3">
      <c r="B29" s="569">
        <v>24</v>
      </c>
      <c r="C29" s="509" t="s">
        <v>491</v>
      </c>
      <c r="D29" s="424">
        <f>Summary!F40</f>
        <v>0</v>
      </c>
      <c r="E29" s="424">
        <f>Summary!H40</f>
        <v>0</v>
      </c>
      <c r="F29" s="422">
        <f>Summary!J40</f>
        <v>0</v>
      </c>
      <c r="G29" s="423">
        <f>Summary!K40</f>
        <v>35</v>
      </c>
      <c r="H29" s="423">
        <f>Summary!L40</f>
        <v>0</v>
      </c>
      <c r="I29" s="423">
        <f>Summary!M40</f>
        <v>1</v>
      </c>
      <c r="J29" s="423">
        <f>Summary!N40+Summary!O40</f>
        <v>0</v>
      </c>
      <c r="K29" s="423">
        <f>Summary!P40</f>
        <v>474</v>
      </c>
      <c r="L29" s="423">
        <f>Summary!Q40+Summary!R40</f>
        <v>923</v>
      </c>
      <c r="M29" s="423">
        <f>Summary!G40+Summary!I40+Summary!S40+Summary!T40+Summary!U40</f>
        <v>11</v>
      </c>
      <c r="N29" s="572">
        <f t="shared" si="0"/>
        <v>1444</v>
      </c>
      <c r="P29" s="585"/>
      <c r="Q29" s="585"/>
      <c r="R29" s="585"/>
      <c r="AI29"/>
    </row>
    <row r="30" spans="2:35" x14ac:dyDescent="0.3">
      <c r="B30" s="569">
        <v>25</v>
      </c>
      <c r="C30" s="509" t="s">
        <v>492</v>
      </c>
      <c r="D30" s="424">
        <f>Summary!F41</f>
        <v>0</v>
      </c>
      <c r="E30" s="424">
        <f>Summary!H41</f>
        <v>0</v>
      </c>
      <c r="F30" s="422">
        <f>Summary!J41</f>
        <v>0</v>
      </c>
      <c r="G30" s="423">
        <v>0</v>
      </c>
      <c r="H30" s="423">
        <f>Summary!L41</f>
        <v>0</v>
      </c>
      <c r="I30" s="423">
        <f>Summary!M41</f>
        <v>445</v>
      </c>
      <c r="J30" s="423">
        <f>Summary!N41+Summary!O41</f>
        <v>0</v>
      </c>
      <c r="K30" s="423">
        <f>Summary!P41</f>
        <v>0</v>
      </c>
      <c r="L30" s="423">
        <f>Summary!Q41+Summary!R41</f>
        <v>4911</v>
      </c>
      <c r="M30" s="423">
        <f>Summary!G41+Summary!I41+Summary!S41+Summary!T41+Summary!U41</f>
        <v>0</v>
      </c>
      <c r="N30" s="572">
        <f t="shared" si="0"/>
        <v>5356</v>
      </c>
      <c r="P30" s="585"/>
      <c r="Q30" s="585"/>
      <c r="R30" s="585"/>
      <c r="AI30"/>
    </row>
    <row r="31" spans="2:35" x14ac:dyDescent="0.3">
      <c r="B31" s="571">
        <v>26</v>
      </c>
      <c r="C31" s="509" t="s">
        <v>483</v>
      </c>
      <c r="D31" s="424">
        <f>Summary!F42</f>
        <v>506</v>
      </c>
      <c r="E31" s="424">
        <f>Summary!H42</f>
        <v>0</v>
      </c>
      <c r="F31" s="422">
        <f>Summary!J42</f>
        <v>0</v>
      </c>
      <c r="G31" s="423">
        <f>Summary!K42</f>
        <v>0</v>
      </c>
      <c r="H31" s="423">
        <f>Summary!L42</f>
        <v>0</v>
      </c>
      <c r="I31" s="423">
        <f>Summary!M42</f>
        <v>0</v>
      </c>
      <c r="J31" s="423">
        <f>Summary!N42+Summary!O42</f>
        <v>0</v>
      </c>
      <c r="K31" s="423">
        <f>Summary!P42</f>
        <v>0</v>
      </c>
      <c r="L31" s="423">
        <f>Summary!Q42+Summary!R42</f>
        <v>0</v>
      </c>
      <c r="M31" s="423">
        <f>Summary!G42+Summary!I42+Summary!S42+Summary!T42+Summary!U42</f>
        <v>0</v>
      </c>
      <c r="N31" s="572">
        <f t="shared" si="0"/>
        <v>506</v>
      </c>
      <c r="P31" s="585"/>
      <c r="Q31" s="585"/>
      <c r="R31" s="585"/>
      <c r="AI31"/>
    </row>
    <row r="32" spans="2:35" hidden="1" x14ac:dyDescent="0.3">
      <c r="B32" s="569">
        <v>27</v>
      </c>
      <c r="C32" s="509"/>
      <c r="D32" s="509">
        <f>Summary!F43</f>
        <v>0</v>
      </c>
      <c r="E32" s="509">
        <f>Summary!H43</f>
        <v>0</v>
      </c>
      <c r="F32" s="422">
        <f>Summary!J43</f>
        <v>0</v>
      </c>
      <c r="G32" s="423">
        <f>Summary!K43</f>
        <v>0</v>
      </c>
      <c r="H32" s="423">
        <f>Summary!L43</f>
        <v>0</v>
      </c>
      <c r="I32" s="423">
        <f>Summary!M43</f>
        <v>0</v>
      </c>
      <c r="J32" s="423">
        <f>Summary!N43+Summary!O43</f>
        <v>0</v>
      </c>
      <c r="K32" s="423">
        <f>Summary!P43</f>
        <v>0</v>
      </c>
      <c r="L32" s="423">
        <f>Summary!Q43+Summary!R43</f>
        <v>0</v>
      </c>
      <c r="M32" s="423">
        <f>Summary!G43+Summary!I43+Summary!S43+Summary!T43+Summary!U43</f>
        <v>0</v>
      </c>
      <c r="N32" s="572">
        <f t="shared" si="0"/>
        <v>0</v>
      </c>
      <c r="P32" s="519"/>
      <c r="Q32" s="519"/>
      <c r="R32" s="519"/>
      <c r="AI32"/>
    </row>
    <row r="33" spans="2:35" hidden="1" x14ac:dyDescent="0.3">
      <c r="B33" s="571">
        <v>28</v>
      </c>
      <c r="C33" s="509"/>
      <c r="D33" s="509">
        <f>Summary!F44</f>
        <v>0</v>
      </c>
      <c r="E33" s="509">
        <f>Summary!H44</f>
        <v>0</v>
      </c>
      <c r="F33" s="422">
        <f>Summary!J44</f>
        <v>0</v>
      </c>
      <c r="G33" s="423">
        <f>Summary!K44</f>
        <v>0</v>
      </c>
      <c r="H33" s="423">
        <f>Summary!L44</f>
        <v>0</v>
      </c>
      <c r="I33" s="423">
        <f>Summary!M44</f>
        <v>0</v>
      </c>
      <c r="J33" s="423">
        <f>Summary!N44+Summary!O44</f>
        <v>0</v>
      </c>
      <c r="K33" s="423">
        <f>Summary!P44</f>
        <v>0</v>
      </c>
      <c r="L33" s="423">
        <f>Summary!Q44+Summary!R44</f>
        <v>0</v>
      </c>
      <c r="M33" s="423">
        <f>Summary!G44+Summary!I44+Summary!S44+Summary!T44+Summary!U44</f>
        <v>0</v>
      </c>
      <c r="N33" s="572">
        <f t="shared" ref="N33:N40" si="1">SUM(D33:M33)</f>
        <v>0</v>
      </c>
      <c r="P33" s="519"/>
      <c r="Q33" s="519"/>
      <c r="R33" s="519"/>
      <c r="AI33"/>
    </row>
    <row r="34" spans="2:35" hidden="1" x14ac:dyDescent="0.3">
      <c r="B34" s="569">
        <v>29</v>
      </c>
      <c r="D34" s="509">
        <f>Summary!F45</f>
        <v>0</v>
      </c>
      <c r="E34" s="509">
        <f>Summary!H45</f>
        <v>0</v>
      </c>
      <c r="F34" s="422">
        <f>Summary!J45</f>
        <v>0</v>
      </c>
      <c r="G34" s="423">
        <f>Summary!K45</f>
        <v>0</v>
      </c>
      <c r="H34" s="423">
        <f>Summary!L45</f>
        <v>0</v>
      </c>
      <c r="I34" s="423">
        <f>Summary!M45</f>
        <v>0</v>
      </c>
      <c r="J34" s="423">
        <f>Summary!N45+Summary!O45</f>
        <v>0</v>
      </c>
      <c r="K34" s="423">
        <f>Summary!P45</f>
        <v>0</v>
      </c>
      <c r="L34" s="423">
        <f>Summary!Q45+Summary!R45</f>
        <v>0</v>
      </c>
      <c r="M34" s="423">
        <f>Summary!G45+Summary!I45+Summary!S45+Summary!T45+Summary!U45</f>
        <v>0</v>
      </c>
      <c r="N34" s="572">
        <f t="shared" si="1"/>
        <v>0</v>
      </c>
      <c r="P34" s="519"/>
      <c r="Q34" s="519"/>
      <c r="R34" s="519"/>
      <c r="AI34"/>
    </row>
    <row r="35" spans="2:35" hidden="1" x14ac:dyDescent="0.3">
      <c r="B35" s="571">
        <v>30</v>
      </c>
      <c r="C35" s="509"/>
      <c r="D35" s="509">
        <f>Summary!F46</f>
        <v>0</v>
      </c>
      <c r="E35" s="509">
        <f>Summary!H46</f>
        <v>0</v>
      </c>
      <c r="F35" s="422">
        <f>Summary!J46</f>
        <v>0</v>
      </c>
      <c r="G35" s="423">
        <f>Summary!K46</f>
        <v>0</v>
      </c>
      <c r="H35" s="423">
        <f>Summary!L46</f>
        <v>0</v>
      </c>
      <c r="I35" s="423">
        <f>Summary!M46</f>
        <v>0</v>
      </c>
      <c r="J35" s="423">
        <f>Summary!N46+Summary!O46</f>
        <v>0</v>
      </c>
      <c r="K35" s="423">
        <f>Summary!P46</f>
        <v>0</v>
      </c>
      <c r="L35" s="423">
        <f>Summary!Q46+Summary!R46</f>
        <v>0</v>
      </c>
      <c r="M35" s="423">
        <f>Summary!G46+Summary!I46+Summary!S46+Summary!T46+Summary!U46</f>
        <v>0</v>
      </c>
      <c r="N35" s="572">
        <f t="shared" si="1"/>
        <v>0</v>
      </c>
      <c r="P35" s="519"/>
      <c r="Q35" s="519"/>
      <c r="R35" s="519"/>
      <c r="AI35"/>
    </row>
    <row r="36" spans="2:35" hidden="1" x14ac:dyDescent="0.3">
      <c r="B36" s="569">
        <v>31</v>
      </c>
      <c r="C36" s="509"/>
      <c r="D36" s="509">
        <f>Summary!F47</f>
        <v>0</v>
      </c>
      <c r="E36" s="509">
        <f>Summary!H47</f>
        <v>0</v>
      </c>
      <c r="F36" s="422">
        <f>Summary!J47</f>
        <v>0</v>
      </c>
      <c r="G36" s="423">
        <f>Summary!K47</f>
        <v>0</v>
      </c>
      <c r="H36" s="423">
        <f>Summary!L47</f>
        <v>0</v>
      </c>
      <c r="I36" s="423">
        <f>Summary!M47</f>
        <v>0</v>
      </c>
      <c r="J36" s="423">
        <f>Summary!N47+Summary!O47</f>
        <v>0</v>
      </c>
      <c r="K36" s="423">
        <f>Summary!P47</f>
        <v>0</v>
      </c>
      <c r="L36" s="423">
        <f>Summary!Q47+Summary!R47</f>
        <v>0</v>
      </c>
      <c r="M36" s="423">
        <f>Summary!G47+Summary!I47+Summary!S47+Summary!T47+Summary!U47</f>
        <v>0</v>
      </c>
      <c r="N36" s="572">
        <f t="shared" si="1"/>
        <v>0</v>
      </c>
      <c r="P36" s="583"/>
      <c r="Q36" s="583"/>
      <c r="R36" s="583"/>
      <c r="AI36"/>
    </row>
    <row r="37" spans="2:35" hidden="1" x14ac:dyDescent="0.3">
      <c r="B37" s="571">
        <v>32</v>
      </c>
      <c r="C37" s="509"/>
      <c r="D37" s="509">
        <f>Summary!F48</f>
        <v>0</v>
      </c>
      <c r="E37" s="509">
        <f>Summary!H48</f>
        <v>0</v>
      </c>
      <c r="F37" s="422">
        <f>Summary!J48</f>
        <v>0</v>
      </c>
      <c r="G37" s="423">
        <f>Summary!K48</f>
        <v>0</v>
      </c>
      <c r="H37" s="423">
        <f>Summary!L48</f>
        <v>0</v>
      </c>
      <c r="I37" s="423">
        <f>Summary!M48</f>
        <v>0</v>
      </c>
      <c r="J37" s="423">
        <f>Summary!N48+Summary!O48</f>
        <v>0</v>
      </c>
      <c r="K37" s="423">
        <f>Summary!P48</f>
        <v>0</v>
      </c>
      <c r="L37" s="423">
        <f>Summary!Q48+Summary!R48</f>
        <v>0</v>
      </c>
      <c r="M37" s="423">
        <f>Summary!G48+Summary!I48+Summary!S48+Summary!T48+Summary!U48</f>
        <v>0</v>
      </c>
      <c r="N37" s="572">
        <f t="shared" si="1"/>
        <v>0</v>
      </c>
      <c r="P37" s="583"/>
      <c r="Q37" s="583"/>
      <c r="R37" s="583"/>
      <c r="AI37"/>
    </row>
    <row r="38" spans="2:35" hidden="1" x14ac:dyDescent="0.3">
      <c r="B38" s="569">
        <v>33</v>
      </c>
      <c r="C38" s="509"/>
      <c r="D38" s="509">
        <f>Summary!F49</f>
        <v>0</v>
      </c>
      <c r="E38" s="509">
        <f>Summary!H49</f>
        <v>0</v>
      </c>
      <c r="F38" s="422">
        <f>Summary!J49</f>
        <v>0</v>
      </c>
      <c r="G38" s="423">
        <f>Summary!K49</f>
        <v>0</v>
      </c>
      <c r="H38" s="423">
        <f>Summary!L49</f>
        <v>0</v>
      </c>
      <c r="I38" s="423">
        <f>Summary!M49</f>
        <v>0</v>
      </c>
      <c r="J38" s="423">
        <f>Summary!N49+Summary!O49</f>
        <v>0</v>
      </c>
      <c r="K38" s="423">
        <f>Summary!P49</f>
        <v>0</v>
      </c>
      <c r="L38" s="423">
        <f>Summary!Q49+Summary!R49</f>
        <v>0</v>
      </c>
      <c r="M38" s="423">
        <f>Summary!G49+Summary!I49+Summary!S49+Summary!T49+Summary!U49</f>
        <v>0</v>
      </c>
      <c r="N38" s="572">
        <f t="shared" si="1"/>
        <v>0</v>
      </c>
      <c r="AI38"/>
    </row>
    <row r="39" spans="2:35" hidden="1" x14ac:dyDescent="0.3">
      <c r="B39" s="571">
        <v>34</v>
      </c>
      <c r="C39" s="509"/>
      <c r="D39" s="509">
        <f>Summary!F50</f>
        <v>0</v>
      </c>
      <c r="E39" s="509">
        <f>Summary!H50</f>
        <v>0</v>
      </c>
      <c r="F39" s="422">
        <f>Summary!J50</f>
        <v>0</v>
      </c>
      <c r="G39" s="423">
        <f>Summary!K50</f>
        <v>0</v>
      </c>
      <c r="H39" s="423">
        <f>Summary!L50</f>
        <v>0</v>
      </c>
      <c r="I39" s="423">
        <f>Summary!M50</f>
        <v>0</v>
      </c>
      <c r="J39" s="423">
        <f>Summary!N50+Summary!O50</f>
        <v>0</v>
      </c>
      <c r="K39" s="423">
        <f>Summary!P50</f>
        <v>0</v>
      </c>
      <c r="L39" s="423">
        <f>Summary!Q50+Summary!R50</f>
        <v>0</v>
      </c>
      <c r="M39" s="423">
        <f>Summary!G50+Summary!I50+Summary!S50+Summary!T50+Summary!U50</f>
        <v>0</v>
      </c>
      <c r="N39" s="572">
        <f t="shared" si="1"/>
        <v>0</v>
      </c>
      <c r="AI39"/>
    </row>
    <row r="40" spans="2:35" hidden="1" x14ac:dyDescent="0.3">
      <c r="B40" s="569">
        <v>35</v>
      </c>
      <c r="C40" s="509"/>
      <c r="D40" s="509">
        <f>Summary!F51</f>
        <v>0</v>
      </c>
      <c r="E40" s="509">
        <f>Summary!H51</f>
        <v>0</v>
      </c>
      <c r="F40" s="422">
        <f>Summary!J51</f>
        <v>0</v>
      </c>
      <c r="G40" s="423">
        <f>Summary!K51</f>
        <v>0</v>
      </c>
      <c r="H40" s="423">
        <f>Summary!L51</f>
        <v>0</v>
      </c>
      <c r="I40" s="423">
        <f>Summary!M51</f>
        <v>0</v>
      </c>
      <c r="J40" s="423">
        <f>Summary!N51+Summary!O51</f>
        <v>0</v>
      </c>
      <c r="K40" s="423">
        <f>Summary!P51</f>
        <v>0</v>
      </c>
      <c r="L40" s="423">
        <f>Summary!Q51+Summary!R51</f>
        <v>0</v>
      </c>
      <c r="M40" s="423">
        <f>Summary!G51+Summary!I51+Summary!S51+Summary!T51+Summary!U51</f>
        <v>0</v>
      </c>
      <c r="N40" s="572">
        <f t="shared" si="1"/>
        <v>0</v>
      </c>
      <c r="AI40"/>
    </row>
    <row r="41" spans="2:35" hidden="1" x14ac:dyDescent="0.3">
      <c r="B41" s="571">
        <v>36</v>
      </c>
      <c r="C41" s="520"/>
      <c r="D41" s="509"/>
      <c r="E41" s="509"/>
      <c r="F41" s="422"/>
      <c r="G41" s="423"/>
      <c r="H41" s="423"/>
      <c r="I41" s="423"/>
      <c r="J41" s="423"/>
      <c r="K41" s="423"/>
      <c r="L41" s="423"/>
      <c r="M41" s="423"/>
      <c r="N41" s="572"/>
      <c r="AI41"/>
    </row>
    <row r="42" spans="2:35" hidden="1" x14ac:dyDescent="0.3">
      <c r="B42" s="569">
        <v>37</v>
      </c>
      <c r="C42" s="520"/>
      <c r="D42" s="509"/>
      <c r="E42" s="509"/>
      <c r="F42" s="422"/>
      <c r="G42" s="423"/>
      <c r="H42" s="423"/>
      <c r="I42" s="423"/>
      <c r="J42" s="423"/>
      <c r="K42" s="423"/>
      <c r="L42" s="423"/>
      <c r="M42" s="423"/>
      <c r="N42" s="572"/>
      <c r="AI42"/>
    </row>
    <row r="43" spans="2:35" x14ac:dyDescent="0.3">
      <c r="B43" s="569"/>
      <c r="C43" s="499"/>
      <c r="D43" s="424"/>
      <c r="E43" s="424"/>
      <c r="F43" s="422"/>
      <c r="G43" s="423"/>
      <c r="H43" s="423"/>
      <c r="I43" s="423"/>
      <c r="J43" s="423"/>
      <c r="K43" s="423"/>
      <c r="L43" s="423"/>
      <c r="M43" s="423"/>
      <c r="N43" s="572"/>
      <c r="AI43"/>
    </row>
    <row r="44" spans="2:35" ht="15" thickBot="1" x14ac:dyDescent="0.35">
      <c r="B44" s="573"/>
      <c r="C44" s="574" t="s">
        <v>195</v>
      </c>
      <c r="D44" s="575">
        <f t="shared" ref="D44:N44" si="2">SUM(D6:D43)</f>
        <v>2163</v>
      </c>
      <c r="E44" s="574">
        <f t="shared" si="2"/>
        <v>4921</v>
      </c>
      <c r="F44" s="574">
        <f t="shared" si="2"/>
        <v>1665</v>
      </c>
      <c r="G44" s="574">
        <f t="shared" si="2"/>
        <v>584</v>
      </c>
      <c r="H44" s="574">
        <f t="shared" si="2"/>
        <v>961</v>
      </c>
      <c r="I44" s="574">
        <f t="shared" si="2"/>
        <v>1646</v>
      </c>
      <c r="J44" s="574">
        <f t="shared" si="2"/>
        <v>1524</v>
      </c>
      <c r="K44" s="574">
        <f t="shared" si="2"/>
        <v>5142</v>
      </c>
      <c r="L44" s="574">
        <f t="shared" si="2"/>
        <v>9434</v>
      </c>
      <c r="M44" s="574">
        <f t="shared" si="2"/>
        <v>355</v>
      </c>
      <c r="N44" s="576">
        <f t="shared" si="2"/>
        <v>28395</v>
      </c>
      <c r="O44">
        <v>32633</v>
      </c>
      <c r="AI44"/>
    </row>
    <row r="45" spans="2:35" ht="15" thickBot="1" x14ac:dyDescent="0.35">
      <c r="AI45"/>
    </row>
    <row r="46" spans="2:35" ht="15" thickBot="1" x14ac:dyDescent="0.35">
      <c r="B46" s="516" t="s">
        <v>378</v>
      </c>
      <c r="C46" s="517"/>
      <c r="D46" s="425"/>
      <c r="E46" s="425"/>
      <c r="F46" s="425"/>
      <c r="G46" s="425"/>
      <c r="H46" s="425"/>
      <c r="I46" s="425"/>
      <c r="J46" s="425"/>
      <c r="K46" s="425"/>
      <c r="L46" s="425"/>
      <c r="M46" s="426"/>
      <c r="N46" s="451">
        <v>45360</v>
      </c>
      <c r="AI46"/>
    </row>
    <row r="48" spans="2:35" ht="15" thickBot="1" x14ac:dyDescent="0.35">
      <c r="B48" s="141" t="s">
        <v>379</v>
      </c>
      <c r="AI48"/>
    </row>
    <row r="49" spans="2:35" x14ac:dyDescent="0.3">
      <c r="B49" s="577" t="s">
        <v>39</v>
      </c>
      <c r="C49" s="579" t="s">
        <v>380</v>
      </c>
      <c r="D49" s="551" t="s">
        <v>381</v>
      </c>
      <c r="E49" s="552"/>
      <c r="F49" s="552"/>
      <c r="G49" s="552"/>
      <c r="H49" s="552"/>
      <c r="I49" s="552"/>
      <c r="J49" s="552"/>
      <c r="K49" s="552"/>
      <c r="L49" s="552"/>
      <c r="M49" s="553"/>
      <c r="N49" s="554" t="s">
        <v>382</v>
      </c>
      <c r="O49" s="555" t="s">
        <v>383</v>
      </c>
      <c r="AI49"/>
    </row>
    <row r="50" spans="2:35" ht="24" x14ac:dyDescent="0.3">
      <c r="B50" s="578"/>
      <c r="C50" s="580"/>
      <c r="D50" s="427" t="s">
        <v>203</v>
      </c>
      <c r="E50" s="427" t="s">
        <v>196</v>
      </c>
      <c r="F50" s="427" t="s">
        <v>198</v>
      </c>
      <c r="G50" s="427" t="s">
        <v>199</v>
      </c>
      <c r="H50" s="427" t="s">
        <v>240</v>
      </c>
      <c r="I50" s="427" t="s">
        <v>200</v>
      </c>
      <c r="J50" s="427" t="s">
        <v>375</v>
      </c>
      <c r="K50" s="427" t="s">
        <v>208</v>
      </c>
      <c r="L50" s="427" t="s">
        <v>376</v>
      </c>
      <c r="M50" s="427" t="s">
        <v>377</v>
      </c>
      <c r="N50" s="518"/>
      <c r="O50" s="556"/>
      <c r="AI50"/>
    </row>
    <row r="51" spans="2:35" x14ac:dyDescent="0.3">
      <c r="B51" s="557">
        <v>1</v>
      </c>
      <c r="C51" s="541" t="s">
        <v>384</v>
      </c>
      <c r="D51" s="534">
        <f>D44</f>
        <v>2163</v>
      </c>
      <c r="E51" s="428">
        <f t="shared" ref="E51:M51" si="3">E44</f>
        <v>4921</v>
      </c>
      <c r="F51" s="428">
        <f t="shared" si="3"/>
        <v>1665</v>
      </c>
      <c r="G51" s="428">
        <f t="shared" si="3"/>
        <v>584</v>
      </c>
      <c r="H51" s="428">
        <f t="shared" si="3"/>
        <v>961</v>
      </c>
      <c r="I51" s="428">
        <f t="shared" si="3"/>
        <v>1646</v>
      </c>
      <c r="J51" s="428">
        <f t="shared" si="3"/>
        <v>1524</v>
      </c>
      <c r="K51" s="428">
        <f t="shared" si="3"/>
        <v>5142</v>
      </c>
      <c r="L51" s="428">
        <f t="shared" si="3"/>
        <v>9434</v>
      </c>
      <c r="M51" s="428">
        <f t="shared" si="3"/>
        <v>355</v>
      </c>
      <c r="N51" s="507">
        <f>SUM(D51:M51)</f>
        <v>28395</v>
      </c>
      <c r="O51" s="558"/>
      <c r="P51" t="s">
        <v>525</v>
      </c>
      <c r="AI51"/>
    </row>
    <row r="52" spans="2:35" x14ac:dyDescent="0.3">
      <c r="B52" s="557">
        <v>2</v>
      </c>
      <c r="C52" s="541" t="s">
        <v>385</v>
      </c>
      <c r="D52" s="534">
        <f>Summary!Z106</f>
        <v>600</v>
      </c>
      <c r="E52" s="428">
        <f>Summary!Z93</f>
        <v>866</v>
      </c>
      <c r="F52" s="428">
        <f>Summary!Z95</f>
        <v>2657</v>
      </c>
      <c r="G52" s="428">
        <f>Summary!Z96</f>
        <v>0</v>
      </c>
      <c r="H52" s="428">
        <f>Summary!Z97</f>
        <v>0</v>
      </c>
      <c r="I52" s="428">
        <f>Summary!Z98</f>
        <v>150</v>
      </c>
      <c r="J52" s="428">
        <f>Summary!Z99+Summary!Z100</f>
        <v>0</v>
      </c>
      <c r="K52" s="428">
        <f>Summary!Z101</f>
        <v>600</v>
      </c>
      <c r="L52" s="428">
        <f>Summary!Z103+Summary!Z104</f>
        <v>0</v>
      </c>
      <c r="M52" s="428">
        <f>Summary!Z94+Summary!Z105+Summary!Z107+Summary!Z108+Summary!Z109</f>
        <v>9</v>
      </c>
      <c r="N52" s="507">
        <f>SUM(D52:M52)</f>
        <v>4882</v>
      </c>
      <c r="O52" s="558"/>
      <c r="P52" t="s">
        <v>525</v>
      </c>
      <c r="AI52"/>
    </row>
    <row r="53" spans="2:35" ht="24.6" x14ac:dyDescent="0.3">
      <c r="B53" s="557">
        <v>3</v>
      </c>
      <c r="C53" s="541" t="s">
        <v>386</v>
      </c>
      <c r="D53" s="430"/>
      <c r="E53" s="430"/>
      <c r="F53" s="430"/>
      <c r="G53" s="430"/>
      <c r="H53" s="430"/>
      <c r="I53" s="430"/>
      <c r="J53" s="430"/>
      <c r="K53" s="430"/>
      <c r="L53" s="430"/>
      <c r="M53" s="430"/>
      <c r="N53" s="507">
        <f>Summary!T94+Summary!T95+Summary!T96+Summary!T97+Summary!T98+Summary!T99+Summary!T102+Summary!T103+Summary!T104+Summary!T105+Summary!T106+Summary!T107+Summary!T108+Summary!T109+Summary!T110+Summary!T111+Summary!T112+Summary!T113+Summary!T114+Summary!T116</f>
        <v>923</v>
      </c>
      <c r="O53" s="558"/>
      <c r="P53" t="s">
        <v>525</v>
      </c>
      <c r="AI53"/>
    </row>
    <row r="54" spans="2:35" ht="15" thickBot="1" x14ac:dyDescent="0.35">
      <c r="B54" s="559">
        <v>4</v>
      </c>
      <c r="C54" s="560" t="s">
        <v>387</v>
      </c>
      <c r="D54" s="561"/>
      <c r="E54" s="562"/>
      <c r="F54" s="562"/>
      <c r="G54" s="562"/>
      <c r="H54" s="562"/>
      <c r="I54" s="562"/>
      <c r="J54" s="562"/>
      <c r="K54" s="562"/>
      <c r="L54" s="562"/>
      <c r="M54" s="563"/>
      <c r="N54" s="564">
        <f>Summary!G12</f>
        <v>3072</v>
      </c>
      <c r="O54" s="565"/>
      <c r="P54" t="s">
        <v>525</v>
      </c>
      <c r="AI54"/>
    </row>
    <row r="55" spans="2:35" x14ac:dyDescent="0.3">
      <c r="B55" s="529">
        <v>5</v>
      </c>
      <c r="C55" s="546" t="s">
        <v>388</v>
      </c>
      <c r="D55" s="547"/>
      <c r="E55" s="548"/>
      <c r="F55" s="548"/>
      <c r="G55" s="548"/>
      <c r="H55" s="548"/>
      <c r="I55" s="548"/>
      <c r="J55" s="548"/>
      <c r="K55" s="548"/>
      <c r="L55" s="548"/>
      <c r="M55" s="549"/>
      <c r="N55" s="530">
        <f>Summary!T101</f>
        <v>396</v>
      </c>
      <c r="O55" s="550"/>
      <c r="P55" t="s">
        <v>525</v>
      </c>
      <c r="AI55"/>
    </row>
    <row r="56" spans="2:35" x14ac:dyDescent="0.3">
      <c r="B56" s="506">
        <v>6</v>
      </c>
      <c r="C56" s="545" t="s">
        <v>389</v>
      </c>
      <c r="D56" s="431"/>
      <c r="E56" s="432"/>
      <c r="F56" s="432"/>
      <c r="G56" s="432"/>
      <c r="H56" s="432"/>
      <c r="I56" s="432"/>
      <c r="J56" s="432"/>
      <c r="K56" s="432"/>
      <c r="L56" s="432"/>
      <c r="M56" s="433"/>
      <c r="N56" s="507">
        <f>Summary!T100</f>
        <v>871</v>
      </c>
      <c r="O56" s="429"/>
      <c r="P56" t="s">
        <v>525</v>
      </c>
      <c r="AI56"/>
    </row>
    <row r="57" spans="2:35" x14ac:dyDescent="0.3">
      <c r="B57" s="506">
        <v>7</v>
      </c>
      <c r="C57" s="545" t="s">
        <v>390</v>
      </c>
      <c r="D57" s="431"/>
      <c r="E57" s="432"/>
      <c r="F57" s="432"/>
      <c r="G57" s="432"/>
      <c r="H57" s="432"/>
      <c r="I57" s="432"/>
      <c r="J57" s="432"/>
      <c r="K57" s="432"/>
      <c r="L57" s="432"/>
      <c r="M57" s="433"/>
      <c r="N57" s="507">
        <f>Summary!T115</f>
        <v>1735</v>
      </c>
      <c r="O57" s="429"/>
      <c r="P57" t="s">
        <v>525</v>
      </c>
      <c r="AI57"/>
    </row>
    <row r="58" spans="2:35" x14ac:dyDescent="0.3">
      <c r="B58" s="506"/>
      <c r="C58" s="453" t="s">
        <v>391</v>
      </c>
      <c r="D58" s="432"/>
      <c r="E58" s="432"/>
      <c r="F58" s="432"/>
      <c r="G58" s="432"/>
      <c r="H58" s="432"/>
      <c r="I58" s="432"/>
      <c r="J58" s="432"/>
      <c r="K58" s="432"/>
      <c r="L58" s="432"/>
      <c r="M58" s="433"/>
      <c r="N58" s="439">
        <f>N46-(SUM(N51:N57))</f>
        <v>5086</v>
      </c>
      <c r="O58" s="434">
        <f>(N58/$N$46)</f>
        <v>0.11212522045855379</v>
      </c>
      <c r="P58" t="s">
        <v>525</v>
      </c>
    </row>
    <row r="59" spans="2:35" x14ac:dyDescent="0.3">
      <c r="B59" s="506"/>
      <c r="C59" s="453" t="s">
        <v>392</v>
      </c>
      <c r="D59" s="432"/>
      <c r="E59" s="432"/>
      <c r="F59" s="432"/>
      <c r="G59" s="432"/>
      <c r="H59" s="432"/>
      <c r="I59" s="432"/>
      <c r="J59" s="432"/>
      <c r="K59" s="432"/>
      <c r="L59" s="432"/>
      <c r="M59" s="433"/>
      <c r="N59" s="507"/>
      <c r="O59" s="429"/>
    </row>
    <row r="60" spans="2:35" x14ac:dyDescent="0.3">
      <c r="B60" s="506">
        <v>1</v>
      </c>
      <c r="C60" s="452" t="s">
        <v>393</v>
      </c>
      <c r="D60" s="431"/>
      <c r="E60" s="432"/>
      <c r="F60" s="432"/>
      <c r="G60" s="432"/>
      <c r="H60" s="432"/>
      <c r="I60" s="432"/>
      <c r="J60" s="432"/>
      <c r="K60" s="432"/>
      <c r="L60" s="432"/>
      <c r="M60" s="433"/>
      <c r="N60" s="507">
        <f>'Monthly Unit Losses'!C14</f>
        <v>3350</v>
      </c>
      <c r="O60" s="434">
        <f>(N60/$N$46)</f>
        <v>7.385361552028219E-2</v>
      </c>
      <c r="P60" t="s">
        <v>526</v>
      </c>
    </row>
    <row r="61" spans="2:35" x14ac:dyDescent="0.3">
      <c r="B61" s="506">
        <v>2</v>
      </c>
      <c r="C61" s="452" t="s">
        <v>394</v>
      </c>
      <c r="D61" s="431"/>
      <c r="E61" s="432"/>
      <c r="F61" s="432"/>
      <c r="G61" s="432"/>
      <c r="H61" s="432"/>
      <c r="I61" s="432"/>
      <c r="J61" s="432"/>
      <c r="K61" s="432"/>
      <c r="L61" s="432"/>
      <c r="M61" s="433"/>
      <c r="N61" s="498">
        <f>'Monthly Unit Losses'!E14</f>
        <v>64.022400000000005</v>
      </c>
      <c r="O61" s="434">
        <f>(N61/$N$46)</f>
        <v>1.4114285714285715E-3</v>
      </c>
      <c r="P61" t="s">
        <v>526</v>
      </c>
    </row>
    <row r="62" spans="2:35" x14ac:dyDescent="0.3">
      <c r="B62" s="506">
        <v>3</v>
      </c>
      <c r="C62" s="524" t="s">
        <v>462</v>
      </c>
      <c r="D62" s="431"/>
      <c r="E62" s="432"/>
      <c r="F62" s="432"/>
      <c r="G62" s="432"/>
      <c r="H62" s="432"/>
      <c r="I62" s="432"/>
      <c r="J62" s="432"/>
      <c r="K62" s="432"/>
      <c r="L62" s="432"/>
      <c r="M62" s="433"/>
      <c r="N62" s="498">
        <f>'Monthly Unit Losses'!G14</f>
        <v>598.97759999999994</v>
      </c>
      <c r="O62" s="434">
        <f>(N62/$N$46)</f>
        <v>1.3204973544973544E-2</v>
      </c>
      <c r="P62" t="s">
        <v>526</v>
      </c>
    </row>
    <row r="63" spans="2:35" x14ac:dyDescent="0.3">
      <c r="B63" s="506">
        <v>4</v>
      </c>
      <c r="C63" s="525" t="s">
        <v>461</v>
      </c>
      <c r="D63" s="431"/>
      <c r="E63" s="432"/>
      <c r="F63" s="432"/>
      <c r="G63" s="432"/>
      <c r="H63" s="432"/>
      <c r="I63" s="432"/>
      <c r="J63" s="432"/>
      <c r="K63" s="432"/>
      <c r="L63" s="432"/>
      <c r="M63" s="433"/>
      <c r="N63" s="507">
        <f>'Monthly Unit Losses'!I14</f>
        <v>663</v>
      </c>
      <c r="O63" s="434">
        <f>(N63/$N$46)</f>
        <v>1.4616402116402116E-2</v>
      </c>
      <c r="P63" t="s">
        <v>526</v>
      </c>
    </row>
    <row r="64" spans="2:35" ht="15" thickBot="1" x14ac:dyDescent="0.35">
      <c r="B64" s="435"/>
      <c r="C64" s="454" t="s">
        <v>395</v>
      </c>
      <c r="D64" s="436"/>
      <c r="E64" s="436"/>
      <c r="F64" s="436"/>
      <c r="G64" s="436"/>
      <c r="H64" s="436"/>
      <c r="I64" s="436"/>
      <c r="J64" s="436"/>
      <c r="K64" s="436"/>
      <c r="L64" s="436"/>
      <c r="M64" s="436"/>
      <c r="N64" s="521">
        <f>SUM(N60:N63)</f>
        <v>4676</v>
      </c>
      <c r="O64" s="437"/>
    </row>
    <row r="65" spans="2:36" ht="15" thickBot="1" x14ac:dyDescent="0.35">
      <c r="B65" s="438"/>
      <c r="D65" s="438"/>
      <c r="E65" s="438"/>
      <c r="F65" s="438"/>
      <c r="G65" s="438"/>
      <c r="H65" s="438"/>
      <c r="I65" s="438"/>
      <c r="J65" s="438"/>
      <c r="K65" s="438"/>
      <c r="L65" s="438"/>
      <c r="M65" s="438"/>
      <c r="N65" s="450"/>
    </row>
    <row r="66" spans="2:36" ht="15" thickBot="1" x14ac:dyDescent="0.35">
      <c r="B66" s="515" t="s">
        <v>396</v>
      </c>
      <c r="C66" s="515"/>
      <c r="D66" s="515"/>
      <c r="E66" s="515"/>
      <c r="F66" s="515"/>
      <c r="G66" s="515"/>
      <c r="H66" s="515"/>
      <c r="I66" s="515"/>
      <c r="J66" s="515"/>
      <c r="K66" s="515"/>
      <c r="L66" s="515"/>
      <c r="M66" s="515"/>
      <c r="N66" s="522">
        <f>N46-((SUM(N51:N57))+N64)</f>
        <v>410</v>
      </c>
    </row>
    <row r="67" spans="2:36" ht="15" thickBot="1" x14ac:dyDescent="0.35">
      <c r="B67" s="438"/>
      <c r="C67" s="438"/>
      <c r="D67" s="438"/>
      <c r="E67" s="438"/>
      <c r="F67" s="438"/>
      <c r="G67" s="438"/>
      <c r="H67" s="438"/>
      <c r="I67" s="438"/>
      <c r="J67" s="438"/>
      <c r="K67" s="438"/>
      <c r="L67" s="438"/>
      <c r="M67" s="438"/>
      <c r="N67" s="450"/>
    </row>
    <row r="68" spans="2:36" ht="15" thickBot="1" x14ac:dyDescent="0.35">
      <c r="B68" s="438"/>
      <c r="C68" s="510" t="s">
        <v>436</v>
      </c>
      <c r="D68" s="511"/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1"/>
      <c r="AB68" s="511"/>
      <c r="AC68" s="511"/>
      <c r="AD68" s="511"/>
      <c r="AE68" s="511"/>
      <c r="AF68" s="511"/>
      <c r="AG68" s="511"/>
      <c r="AH68" s="511"/>
      <c r="AI68" s="512"/>
    </row>
    <row r="69" spans="2:36" ht="14.4" customHeight="1" x14ac:dyDescent="0.3">
      <c r="B69" s="438"/>
      <c r="C69" s="513" t="s">
        <v>397</v>
      </c>
      <c r="D69" s="508" t="s">
        <v>398</v>
      </c>
      <c r="E69" s="508" t="s">
        <v>399</v>
      </c>
      <c r="F69" s="508" t="s">
        <v>400</v>
      </c>
      <c r="G69" s="508" t="s">
        <v>401</v>
      </c>
      <c r="H69" s="508" t="s">
        <v>402</v>
      </c>
      <c r="I69" s="508" t="s">
        <v>403</v>
      </c>
      <c r="J69" s="508" t="s">
        <v>404</v>
      </c>
      <c r="K69" s="508" t="s">
        <v>405</v>
      </c>
      <c r="L69" s="508" t="s">
        <v>406</v>
      </c>
      <c r="M69" s="508" t="s">
        <v>407</v>
      </c>
      <c r="N69" s="508" t="s">
        <v>408</v>
      </c>
      <c r="O69" s="508" t="s">
        <v>409</v>
      </c>
      <c r="P69" s="508" t="s">
        <v>410</v>
      </c>
      <c r="Q69" s="508" t="s">
        <v>411</v>
      </c>
      <c r="R69" s="508" t="s">
        <v>412</v>
      </c>
      <c r="S69" s="508" t="s">
        <v>413</v>
      </c>
      <c r="T69" s="508" t="s">
        <v>414</v>
      </c>
      <c r="U69" s="508" t="s">
        <v>415</v>
      </c>
      <c r="V69" s="508" t="s">
        <v>416</v>
      </c>
      <c r="W69" s="508" t="s">
        <v>417</v>
      </c>
      <c r="X69" s="508" t="s">
        <v>418</v>
      </c>
      <c r="Y69" s="508" t="s">
        <v>419</v>
      </c>
      <c r="Z69" s="508" t="s">
        <v>420</v>
      </c>
      <c r="AA69" s="508" t="s">
        <v>421</v>
      </c>
      <c r="AB69" s="508" t="s">
        <v>422</v>
      </c>
      <c r="AC69" s="508" t="s">
        <v>423</v>
      </c>
      <c r="AD69" s="508" t="s">
        <v>424</v>
      </c>
      <c r="AE69" s="508" t="s">
        <v>425</v>
      </c>
      <c r="AF69" s="508" t="s">
        <v>426</v>
      </c>
      <c r="AG69" s="508" t="s">
        <v>427</v>
      </c>
      <c r="AH69" s="508" t="s">
        <v>435</v>
      </c>
      <c r="AI69" s="581" t="s">
        <v>428</v>
      </c>
    </row>
    <row r="70" spans="2:36" x14ac:dyDescent="0.3">
      <c r="B70" s="438"/>
      <c r="C70" s="514"/>
      <c r="D70" s="439" t="s">
        <v>195</v>
      </c>
      <c r="E70" s="439" t="s">
        <v>195</v>
      </c>
      <c r="F70" s="439" t="s">
        <v>195</v>
      </c>
      <c r="G70" s="439" t="s">
        <v>195</v>
      </c>
      <c r="H70" s="439" t="s">
        <v>195</v>
      </c>
      <c r="I70" s="439" t="s">
        <v>195</v>
      </c>
      <c r="J70" s="439" t="s">
        <v>195</v>
      </c>
      <c r="K70" s="439" t="s">
        <v>195</v>
      </c>
      <c r="L70" s="439" t="s">
        <v>195</v>
      </c>
      <c r="M70" s="439" t="s">
        <v>195</v>
      </c>
      <c r="N70" s="439" t="s">
        <v>195</v>
      </c>
      <c r="O70" s="439" t="s">
        <v>195</v>
      </c>
      <c r="P70" s="439" t="s">
        <v>195</v>
      </c>
      <c r="Q70" s="439" t="s">
        <v>195</v>
      </c>
      <c r="R70" s="439" t="s">
        <v>195</v>
      </c>
      <c r="S70" s="439" t="s">
        <v>195</v>
      </c>
      <c r="T70" s="439" t="s">
        <v>195</v>
      </c>
      <c r="U70" s="439" t="s">
        <v>195</v>
      </c>
      <c r="V70" s="439" t="s">
        <v>195</v>
      </c>
      <c r="W70" s="439" t="s">
        <v>195</v>
      </c>
      <c r="X70" s="439" t="s">
        <v>195</v>
      </c>
      <c r="Y70" s="439" t="s">
        <v>195</v>
      </c>
      <c r="Z70" s="439" t="s">
        <v>195</v>
      </c>
      <c r="AA70" s="439" t="s">
        <v>195</v>
      </c>
      <c r="AB70" s="439" t="s">
        <v>195</v>
      </c>
      <c r="AC70" s="439" t="s">
        <v>195</v>
      </c>
      <c r="AD70" s="439" t="s">
        <v>195</v>
      </c>
      <c r="AE70" s="439" t="s">
        <v>195</v>
      </c>
      <c r="AF70" s="439" t="s">
        <v>195</v>
      </c>
      <c r="AG70" s="439" t="s">
        <v>195</v>
      </c>
      <c r="AH70" s="439" t="s">
        <v>195</v>
      </c>
      <c r="AI70" s="582"/>
    </row>
    <row r="71" spans="2:36" x14ac:dyDescent="0.3">
      <c r="B71" s="438"/>
      <c r="C71" s="440" t="s">
        <v>429</v>
      </c>
      <c r="D71" s="441">
        <v>3</v>
      </c>
      <c r="E71" s="441">
        <v>0</v>
      </c>
      <c r="F71" s="441">
        <v>3</v>
      </c>
      <c r="G71" s="441">
        <v>0</v>
      </c>
      <c r="H71" s="441">
        <v>3</v>
      </c>
      <c r="I71" s="441">
        <v>0</v>
      </c>
      <c r="J71" s="441">
        <v>1</v>
      </c>
      <c r="K71" s="441">
        <v>0</v>
      </c>
      <c r="L71" s="441">
        <v>0</v>
      </c>
      <c r="M71" s="441">
        <v>0</v>
      </c>
      <c r="N71" s="441">
        <v>0</v>
      </c>
      <c r="O71" s="441">
        <v>0</v>
      </c>
      <c r="P71" s="441">
        <v>0</v>
      </c>
      <c r="Q71" s="441">
        <v>0</v>
      </c>
      <c r="R71" s="441">
        <v>0</v>
      </c>
      <c r="S71" s="441">
        <v>3</v>
      </c>
      <c r="T71" s="441">
        <v>3</v>
      </c>
      <c r="U71" s="441">
        <v>0</v>
      </c>
      <c r="V71" s="441">
        <v>2</v>
      </c>
      <c r="W71" s="441">
        <v>0</v>
      </c>
      <c r="X71" s="441">
        <v>0</v>
      </c>
      <c r="Y71" s="441">
        <v>3</v>
      </c>
      <c r="Z71" s="441">
        <v>1</v>
      </c>
      <c r="AA71" s="441">
        <v>1</v>
      </c>
      <c r="AB71" s="441">
        <v>1</v>
      </c>
      <c r="AC71" s="441">
        <v>1</v>
      </c>
      <c r="AD71" s="441">
        <v>0</v>
      </c>
      <c r="AE71" s="441">
        <v>0</v>
      </c>
      <c r="AF71" s="441">
        <v>0</v>
      </c>
      <c r="AG71" s="441">
        <v>0</v>
      </c>
      <c r="AH71" s="441">
        <v>0</v>
      </c>
      <c r="AI71" s="460">
        <f>SUM(D71:AH71)</f>
        <v>25</v>
      </c>
    </row>
    <row r="72" spans="2:36" x14ac:dyDescent="0.3">
      <c r="B72" s="438"/>
      <c r="C72" s="442" t="s">
        <v>430</v>
      </c>
      <c r="D72" s="443">
        <v>0</v>
      </c>
      <c r="E72" s="443">
        <v>0</v>
      </c>
      <c r="F72" s="443">
        <v>0</v>
      </c>
      <c r="G72" s="443">
        <v>0</v>
      </c>
      <c r="H72" s="443">
        <v>0</v>
      </c>
      <c r="I72" s="443">
        <v>0</v>
      </c>
      <c r="J72" s="443">
        <v>0</v>
      </c>
      <c r="K72" s="443">
        <v>0</v>
      </c>
      <c r="L72" s="443">
        <v>0</v>
      </c>
      <c r="M72" s="443">
        <v>0</v>
      </c>
      <c r="N72" s="443">
        <v>0</v>
      </c>
      <c r="O72" s="443">
        <v>0</v>
      </c>
      <c r="P72" s="443">
        <v>0</v>
      </c>
      <c r="Q72" s="443">
        <v>0</v>
      </c>
      <c r="R72" s="443">
        <v>0</v>
      </c>
      <c r="S72" s="443">
        <v>0</v>
      </c>
      <c r="T72" s="443">
        <v>0</v>
      </c>
      <c r="U72" s="443">
        <v>0</v>
      </c>
      <c r="V72" s="443">
        <v>0</v>
      </c>
      <c r="W72" s="443">
        <v>0</v>
      </c>
      <c r="X72" s="443">
        <v>0</v>
      </c>
      <c r="Y72" s="443">
        <v>0</v>
      </c>
      <c r="Z72" s="443">
        <v>0</v>
      </c>
      <c r="AA72" s="443">
        <v>0</v>
      </c>
      <c r="AB72" s="443">
        <v>0</v>
      </c>
      <c r="AC72" s="443">
        <v>0</v>
      </c>
      <c r="AD72" s="443">
        <v>0</v>
      </c>
      <c r="AE72" s="443">
        <v>0</v>
      </c>
      <c r="AF72" s="443">
        <v>0</v>
      </c>
      <c r="AG72" s="443">
        <v>0</v>
      </c>
      <c r="AH72" s="443">
        <v>0</v>
      </c>
      <c r="AI72" s="461">
        <f>SUM(D72:AG72)</f>
        <v>0</v>
      </c>
    </row>
    <row r="73" spans="2:36" x14ac:dyDescent="0.3">
      <c r="B73" s="438"/>
      <c r="C73" s="442" t="s">
        <v>431</v>
      </c>
      <c r="D73" s="443">
        <v>2</v>
      </c>
      <c r="E73" s="443">
        <v>0</v>
      </c>
      <c r="F73" s="443">
        <v>3</v>
      </c>
      <c r="G73" s="443">
        <v>0</v>
      </c>
      <c r="H73" s="443">
        <v>3</v>
      </c>
      <c r="I73" s="443">
        <v>0</v>
      </c>
      <c r="J73" s="443">
        <v>2</v>
      </c>
      <c r="K73" s="443">
        <v>0</v>
      </c>
      <c r="L73" s="443">
        <v>0</v>
      </c>
      <c r="M73" s="443">
        <v>0</v>
      </c>
      <c r="N73" s="443">
        <v>0</v>
      </c>
      <c r="O73" s="443">
        <v>0</v>
      </c>
      <c r="P73" s="443">
        <v>0</v>
      </c>
      <c r="Q73" s="443">
        <v>0</v>
      </c>
      <c r="R73" s="443">
        <v>0</v>
      </c>
      <c r="S73" s="443">
        <v>3</v>
      </c>
      <c r="T73" s="443">
        <v>3</v>
      </c>
      <c r="U73" s="443">
        <v>0</v>
      </c>
      <c r="V73" s="443">
        <v>0</v>
      </c>
      <c r="W73" s="443">
        <v>0</v>
      </c>
      <c r="X73" s="443">
        <v>0</v>
      </c>
      <c r="Y73" s="443">
        <v>0</v>
      </c>
      <c r="Z73" s="443">
        <v>0</v>
      </c>
      <c r="AA73" s="443">
        <v>0</v>
      </c>
      <c r="AB73" s="443">
        <v>0</v>
      </c>
      <c r="AC73" s="443">
        <v>0</v>
      </c>
      <c r="AD73" s="443">
        <v>0</v>
      </c>
      <c r="AE73" s="443">
        <v>0</v>
      </c>
      <c r="AF73" s="443">
        <v>0</v>
      </c>
      <c r="AG73" s="443">
        <v>0</v>
      </c>
      <c r="AH73" s="443">
        <v>0</v>
      </c>
      <c r="AI73" s="461">
        <f>SUM(D73:AH73)</f>
        <v>16</v>
      </c>
    </row>
    <row r="74" spans="2:36" x14ac:dyDescent="0.3">
      <c r="B74" s="438"/>
      <c r="C74" s="442" t="s">
        <v>450</v>
      </c>
      <c r="D74" s="441">
        <v>8</v>
      </c>
      <c r="E74" s="441">
        <v>7</v>
      </c>
      <c r="F74" s="441">
        <v>0</v>
      </c>
      <c r="G74" s="441">
        <v>0</v>
      </c>
      <c r="H74" s="441">
        <v>8</v>
      </c>
      <c r="I74" s="441">
        <v>0</v>
      </c>
      <c r="J74" s="441">
        <v>0</v>
      </c>
      <c r="K74" s="441">
        <v>2</v>
      </c>
      <c r="L74" s="441">
        <v>0</v>
      </c>
      <c r="M74" s="441">
        <v>3</v>
      </c>
      <c r="N74" s="441">
        <v>6</v>
      </c>
      <c r="O74" s="441">
        <v>8</v>
      </c>
      <c r="P74" s="441">
        <v>1</v>
      </c>
      <c r="Q74" s="441">
        <v>0</v>
      </c>
      <c r="R74" s="441">
        <v>4</v>
      </c>
      <c r="S74" s="441">
        <v>7</v>
      </c>
      <c r="T74" s="441">
        <v>6</v>
      </c>
      <c r="U74" s="441">
        <v>8</v>
      </c>
      <c r="V74" s="441">
        <v>8</v>
      </c>
      <c r="W74" s="441">
        <v>5</v>
      </c>
      <c r="X74" s="441">
        <v>6</v>
      </c>
      <c r="Y74" s="441">
        <v>5</v>
      </c>
      <c r="Z74" s="441">
        <v>6</v>
      </c>
      <c r="AA74" s="441">
        <v>2</v>
      </c>
      <c r="AB74" s="441">
        <v>2</v>
      </c>
      <c r="AC74" s="441">
        <v>6</v>
      </c>
      <c r="AD74" s="441">
        <v>6</v>
      </c>
      <c r="AE74" s="441">
        <v>4</v>
      </c>
      <c r="AF74" s="441">
        <v>3</v>
      </c>
      <c r="AG74" s="441">
        <v>0</v>
      </c>
      <c r="AH74" s="443">
        <v>0</v>
      </c>
      <c r="AI74" s="461">
        <f>SUM(D74:AH74)</f>
        <v>121</v>
      </c>
    </row>
    <row r="75" spans="2:36" x14ac:dyDescent="0.3">
      <c r="B75" s="438"/>
      <c r="C75" s="442" t="s">
        <v>451</v>
      </c>
      <c r="D75" s="443">
        <v>0</v>
      </c>
      <c r="E75" s="443">
        <v>0</v>
      </c>
      <c r="F75" s="443">
        <v>0</v>
      </c>
      <c r="G75" s="443">
        <v>0</v>
      </c>
      <c r="H75" s="443">
        <v>0</v>
      </c>
      <c r="I75" s="443">
        <v>3</v>
      </c>
      <c r="J75" s="443">
        <v>0</v>
      </c>
      <c r="K75" s="443">
        <v>0</v>
      </c>
      <c r="L75" s="443">
        <v>0</v>
      </c>
      <c r="M75" s="443">
        <v>0</v>
      </c>
      <c r="N75" s="443">
        <v>0</v>
      </c>
      <c r="O75" s="443">
        <v>0</v>
      </c>
      <c r="P75" s="443">
        <v>0</v>
      </c>
      <c r="Q75" s="443">
        <v>0</v>
      </c>
      <c r="R75" s="443">
        <v>0</v>
      </c>
      <c r="S75" s="443">
        <v>0</v>
      </c>
      <c r="T75" s="443">
        <v>0</v>
      </c>
      <c r="U75" s="443">
        <v>0</v>
      </c>
      <c r="V75" s="443">
        <v>0</v>
      </c>
      <c r="W75" s="443">
        <v>0</v>
      </c>
      <c r="X75" s="443">
        <v>0</v>
      </c>
      <c r="Y75" s="443">
        <v>6</v>
      </c>
      <c r="Z75" s="443">
        <v>0</v>
      </c>
      <c r="AA75" s="443">
        <v>0</v>
      </c>
      <c r="AB75" s="443">
        <v>0</v>
      </c>
      <c r="AC75" s="443">
        <v>0</v>
      </c>
      <c r="AD75" s="443">
        <v>0</v>
      </c>
      <c r="AE75" s="443">
        <v>0</v>
      </c>
      <c r="AF75" s="443">
        <v>0</v>
      </c>
      <c r="AG75" s="443">
        <v>0</v>
      </c>
      <c r="AH75" s="443">
        <v>0</v>
      </c>
      <c r="AI75" s="461">
        <f>SUM(D75:AH75)</f>
        <v>9</v>
      </c>
    </row>
    <row r="76" spans="2:36" x14ac:dyDescent="0.3">
      <c r="B76" s="438"/>
      <c r="C76" s="442" t="s">
        <v>452</v>
      </c>
      <c r="D76" s="443">
        <v>0</v>
      </c>
      <c r="E76" s="443">
        <v>0</v>
      </c>
      <c r="F76" s="443">
        <v>0</v>
      </c>
      <c r="G76" s="443">
        <v>0</v>
      </c>
      <c r="H76" s="443">
        <v>0</v>
      </c>
      <c r="I76" s="443">
        <v>0</v>
      </c>
      <c r="J76" s="443">
        <v>0</v>
      </c>
      <c r="K76" s="443">
        <v>0</v>
      </c>
      <c r="L76" s="443">
        <v>0</v>
      </c>
      <c r="M76" s="443">
        <v>0</v>
      </c>
      <c r="N76" s="443">
        <v>0</v>
      </c>
      <c r="O76" s="443">
        <v>0</v>
      </c>
      <c r="P76" s="443">
        <v>0</v>
      </c>
      <c r="Q76" s="443">
        <v>0</v>
      </c>
      <c r="R76" s="443">
        <v>0</v>
      </c>
      <c r="S76" s="443">
        <v>0</v>
      </c>
      <c r="T76" s="443">
        <v>0</v>
      </c>
      <c r="U76" s="443">
        <v>0</v>
      </c>
      <c r="V76" s="443">
        <v>0</v>
      </c>
      <c r="W76" s="443">
        <v>0</v>
      </c>
      <c r="X76" s="443">
        <v>0</v>
      </c>
      <c r="Y76" s="443">
        <v>0</v>
      </c>
      <c r="Z76" s="443">
        <v>0</v>
      </c>
      <c r="AA76" s="443">
        <v>0</v>
      </c>
      <c r="AB76" s="443">
        <v>0</v>
      </c>
      <c r="AC76" s="443">
        <v>0</v>
      </c>
      <c r="AD76" s="443">
        <v>0</v>
      </c>
      <c r="AE76" s="443">
        <v>2</v>
      </c>
      <c r="AF76" s="443">
        <v>0</v>
      </c>
      <c r="AG76" s="443">
        <v>0</v>
      </c>
      <c r="AH76" s="443">
        <v>0</v>
      </c>
      <c r="AI76" s="461">
        <f>SUM(D76:AH76)</f>
        <v>2</v>
      </c>
    </row>
    <row r="77" spans="2:36" x14ac:dyDescent="0.3">
      <c r="B77" s="438"/>
      <c r="C77" s="442" t="s">
        <v>453</v>
      </c>
      <c r="D77" s="441">
        <v>3</v>
      </c>
      <c r="E77" s="441">
        <v>2</v>
      </c>
      <c r="F77" s="441">
        <v>1</v>
      </c>
      <c r="G77" s="441">
        <v>0</v>
      </c>
      <c r="H77" s="441">
        <v>0</v>
      </c>
      <c r="I77" s="441">
        <v>0</v>
      </c>
      <c r="J77" s="441">
        <v>0</v>
      </c>
      <c r="K77" s="441">
        <v>0</v>
      </c>
      <c r="L77" s="441">
        <v>0</v>
      </c>
      <c r="M77" s="441">
        <v>3</v>
      </c>
      <c r="N77" s="441">
        <v>3</v>
      </c>
      <c r="O77" s="441">
        <v>3</v>
      </c>
      <c r="P77" s="441">
        <v>0</v>
      </c>
      <c r="Q77" s="441">
        <v>0</v>
      </c>
      <c r="R77" s="441">
        <v>0</v>
      </c>
      <c r="S77" s="441">
        <v>0</v>
      </c>
      <c r="T77" s="441">
        <v>0</v>
      </c>
      <c r="U77" s="441">
        <v>1</v>
      </c>
      <c r="V77" s="441">
        <v>3</v>
      </c>
      <c r="W77" s="441">
        <v>3</v>
      </c>
      <c r="X77" s="441">
        <v>3</v>
      </c>
      <c r="Y77" s="441">
        <v>3</v>
      </c>
      <c r="Z77" s="441">
        <v>3</v>
      </c>
      <c r="AA77" s="441">
        <v>3</v>
      </c>
      <c r="AB77" s="441">
        <v>3</v>
      </c>
      <c r="AC77" s="441">
        <v>0</v>
      </c>
      <c r="AD77" s="441">
        <v>3</v>
      </c>
      <c r="AE77" s="441">
        <v>3</v>
      </c>
      <c r="AF77" s="441">
        <v>1</v>
      </c>
      <c r="AG77" s="441">
        <v>1</v>
      </c>
      <c r="AH77" s="443">
        <v>0</v>
      </c>
      <c r="AI77" s="461">
        <f>SUM(D77:AH77)</f>
        <v>45</v>
      </c>
    </row>
    <row r="78" spans="2:36" ht="15" thickBot="1" x14ac:dyDescent="0.35">
      <c r="B78" s="438"/>
      <c r="C78" s="444" t="s">
        <v>433</v>
      </c>
      <c r="D78" s="443">
        <v>2</v>
      </c>
      <c r="E78" s="443">
        <v>0</v>
      </c>
      <c r="F78" s="443">
        <v>1</v>
      </c>
      <c r="G78" s="443">
        <v>0</v>
      </c>
      <c r="H78" s="443">
        <v>0</v>
      </c>
      <c r="I78" s="443">
        <v>5</v>
      </c>
      <c r="J78" s="443">
        <v>1</v>
      </c>
      <c r="K78" s="443">
        <v>2</v>
      </c>
      <c r="L78" s="443">
        <v>0</v>
      </c>
      <c r="M78" s="443">
        <v>0</v>
      </c>
      <c r="N78" s="443">
        <v>7</v>
      </c>
      <c r="O78" s="443">
        <v>5</v>
      </c>
      <c r="P78" s="443">
        <v>0</v>
      </c>
      <c r="Q78" s="443">
        <v>0</v>
      </c>
      <c r="R78" s="443">
        <v>2</v>
      </c>
      <c r="S78" s="443">
        <v>10</v>
      </c>
      <c r="T78" s="443">
        <v>7</v>
      </c>
      <c r="U78" s="443">
        <v>9</v>
      </c>
      <c r="V78" s="443">
        <v>7</v>
      </c>
      <c r="W78" s="443">
        <v>1</v>
      </c>
      <c r="X78" s="443">
        <v>2</v>
      </c>
      <c r="Y78" s="443">
        <v>9</v>
      </c>
      <c r="Z78" s="443">
        <v>11</v>
      </c>
      <c r="AA78" s="443">
        <v>9</v>
      </c>
      <c r="AB78" s="443">
        <v>8</v>
      </c>
      <c r="AC78" s="443">
        <v>3</v>
      </c>
      <c r="AD78" s="443">
        <v>3</v>
      </c>
      <c r="AE78" s="443">
        <v>1</v>
      </c>
      <c r="AF78" s="443">
        <v>0</v>
      </c>
      <c r="AG78" s="443">
        <v>0</v>
      </c>
      <c r="AH78" s="443">
        <v>0</v>
      </c>
      <c r="AI78" s="462">
        <f>SUM(D78:AG78)</f>
        <v>105</v>
      </c>
    </row>
    <row r="79" spans="2:36" ht="15" thickBot="1" x14ac:dyDescent="0.35">
      <c r="B79" s="438"/>
      <c r="C79" s="447" t="s">
        <v>434</v>
      </c>
      <c r="D79" s="448">
        <f>SUM(D71:D78)</f>
        <v>18</v>
      </c>
      <c r="E79" s="448">
        <f t="shared" ref="E79:AI79" si="4">SUM(E71:E78)</f>
        <v>9</v>
      </c>
      <c r="F79" s="448">
        <f t="shared" si="4"/>
        <v>8</v>
      </c>
      <c r="G79" s="448">
        <f t="shared" si="4"/>
        <v>0</v>
      </c>
      <c r="H79" s="448">
        <f t="shared" si="4"/>
        <v>14</v>
      </c>
      <c r="I79" s="448">
        <f t="shared" si="4"/>
        <v>8</v>
      </c>
      <c r="J79" s="448">
        <f t="shared" si="4"/>
        <v>4</v>
      </c>
      <c r="K79" s="448">
        <f t="shared" si="4"/>
        <v>4</v>
      </c>
      <c r="L79" s="448">
        <f t="shared" si="4"/>
        <v>0</v>
      </c>
      <c r="M79" s="448">
        <f t="shared" si="4"/>
        <v>6</v>
      </c>
      <c r="N79" s="448">
        <f t="shared" si="4"/>
        <v>16</v>
      </c>
      <c r="O79" s="448">
        <f t="shared" si="4"/>
        <v>16</v>
      </c>
      <c r="P79" s="448">
        <f t="shared" si="4"/>
        <v>1</v>
      </c>
      <c r="Q79" s="448">
        <f t="shared" si="4"/>
        <v>0</v>
      </c>
      <c r="R79" s="448">
        <f t="shared" si="4"/>
        <v>6</v>
      </c>
      <c r="S79" s="448">
        <f t="shared" si="4"/>
        <v>23</v>
      </c>
      <c r="T79" s="448">
        <f t="shared" si="4"/>
        <v>19</v>
      </c>
      <c r="U79" s="448">
        <f t="shared" si="4"/>
        <v>18</v>
      </c>
      <c r="V79" s="448">
        <f t="shared" si="4"/>
        <v>20</v>
      </c>
      <c r="W79" s="448">
        <f t="shared" si="4"/>
        <v>9</v>
      </c>
      <c r="X79" s="448">
        <f t="shared" si="4"/>
        <v>11</v>
      </c>
      <c r="Y79" s="448">
        <f t="shared" si="4"/>
        <v>26</v>
      </c>
      <c r="Z79" s="448">
        <f t="shared" si="4"/>
        <v>21</v>
      </c>
      <c r="AA79" s="448">
        <f t="shared" si="4"/>
        <v>15</v>
      </c>
      <c r="AB79" s="448">
        <f t="shared" si="4"/>
        <v>14</v>
      </c>
      <c r="AC79" s="448">
        <f t="shared" si="4"/>
        <v>10</v>
      </c>
      <c r="AD79" s="448">
        <f t="shared" si="4"/>
        <v>12</v>
      </c>
      <c r="AE79" s="448">
        <f t="shared" si="4"/>
        <v>10</v>
      </c>
      <c r="AF79" s="448">
        <f t="shared" si="4"/>
        <v>4</v>
      </c>
      <c r="AG79" s="448">
        <f t="shared" si="4"/>
        <v>1</v>
      </c>
      <c r="AH79" s="448">
        <f t="shared" si="4"/>
        <v>0</v>
      </c>
      <c r="AI79" s="449">
        <f t="shared" si="4"/>
        <v>323</v>
      </c>
    </row>
    <row r="80" spans="2:36" ht="15" thickBot="1" x14ac:dyDescent="0.35">
      <c r="B80" s="438"/>
      <c r="C80" s="438"/>
      <c r="D80" s="538">
        <f>D79-(D92+D105)</f>
        <v>2</v>
      </c>
      <c r="E80" s="538">
        <f t="shared" ref="E80:AI80" si="5">E79-(E92+E105)</f>
        <v>2</v>
      </c>
      <c r="F80" s="538">
        <f t="shared" si="5"/>
        <v>0</v>
      </c>
      <c r="G80" s="538">
        <f t="shared" si="5"/>
        <v>0</v>
      </c>
      <c r="H80" s="538">
        <f t="shared" si="5"/>
        <v>2</v>
      </c>
      <c r="I80" s="538">
        <f t="shared" si="5"/>
        <v>0</v>
      </c>
      <c r="J80" s="538">
        <f t="shared" si="5"/>
        <v>0</v>
      </c>
      <c r="K80" s="538">
        <f t="shared" si="5"/>
        <v>2</v>
      </c>
      <c r="L80" s="538">
        <f t="shared" si="5"/>
        <v>0</v>
      </c>
      <c r="M80" s="538">
        <f t="shared" si="5"/>
        <v>0</v>
      </c>
      <c r="N80" s="538">
        <f t="shared" si="5"/>
        <v>2</v>
      </c>
      <c r="O80" s="538">
        <f t="shared" si="5"/>
        <v>2</v>
      </c>
      <c r="P80" s="538">
        <f t="shared" si="5"/>
        <v>1</v>
      </c>
      <c r="Q80" s="538">
        <f t="shared" si="5"/>
        <v>0</v>
      </c>
      <c r="R80" s="538">
        <f t="shared" si="5"/>
        <v>0</v>
      </c>
      <c r="S80" s="538">
        <f t="shared" si="5"/>
        <v>2</v>
      </c>
      <c r="T80" s="538">
        <f t="shared" si="5"/>
        <v>2</v>
      </c>
      <c r="U80" s="538">
        <f t="shared" si="5"/>
        <v>2</v>
      </c>
      <c r="V80" s="538">
        <f t="shared" si="5"/>
        <v>0</v>
      </c>
      <c r="W80" s="538">
        <f t="shared" si="5"/>
        <v>3</v>
      </c>
      <c r="X80" s="538">
        <f t="shared" si="5"/>
        <v>4</v>
      </c>
      <c r="Y80" s="538">
        <f t="shared" si="5"/>
        <v>2</v>
      </c>
      <c r="Z80" s="538">
        <f t="shared" si="5"/>
        <v>1</v>
      </c>
      <c r="AA80" s="538">
        <f t="shared" si="5"/>
        <v>0</v>
      </c>
      <c r="AB80" s="538">
        <f t="shared" si="5"/>
        <v>0</v>
      </c>
      <c r="AC80" s="538">
        <f t="shared" si="5"/>
        <v>2</v>
      </c>
      <c r="AD80" s="538">
        <f t="shared" si="5"/>
        <v>4</v>
      </c>
      <c r="AE80" s="538">
        <f t="shared" si="5"/>
        <v>1</v>
      </c>
      <c r="AF80" s="538">
        <f t="shared" si="5"/>
        <v>2</v>
      </c>
      <c r="AG80" s="538">
        <f t="shared" si="5"/>
        <v>0</v>
      </c>
      <c r="AH80" s="538">
        <f t="shared" si="5"/>
        <v>0</v>
      </c>
      <c r="AI80" s="538">
        <f t="shared" si="5"/>
        <v>38</v>
      </c>
      <c r="AJ80" s="539"/>
    </row>
    <row r="81" spans="2:35" ht="15" thickBot="1" x14ac:dyDescent="0.35">
      <c r="B81" s="438"/>
      <c r="C81" s="510" t="s">
        <v>437</v>
      </c>
      <c r="D81" s="511"/>
      <c r="E81" s="511"/>
      <c r="F81" s="511"/>
      <c r="G81" s="511"/>
      <c r="H81" s="511"/>
      <c r="I81" s="511"/>
      <c r="J81" s="511"/>
      <c r="K81" s="511"/>
      <c r="L81" s="511"/>
      <c r="M81" s="511"/>
      <c r="N81" s="511"/>
      <c r="O81" s="511"/>
      <c r="P81" s="511"/>
      <c r="Q81" s="511"/>
      <c r="R81" s="511"/>
      <c r="S81" s="511"/>
      <c r="T81" s="511"/>
      <c r="U81" s="511"/>
      <c r="V81" s="511"/>
      <c r="W81" s="511"/>
      <c r="X81" s="511"/>
      <c r="Y81" s="511"/>
      <c r="Z81" s="511"/>
      <c r="AA81" s="511"/>
      <c r="AB81" s="511"/>
      <c r="AC81" s="511"/>
      <c r="AD81" s="511"/>
      <c r="AE81" s="511"/>
      <c r="AF81" s="511"/>
      <c r="AG81" s="511"/>
      <c r="AH81" s="511"/>
      <c r="AI81" s="512"/>
    </row>
    <row r="82" spans="2:35" ht="14.4" customHeight="1" x14ac:dyDescent="0.3">
      <c r="B82" s="438"/>
      <c r="C82" s="513" t="s">
        <v>397</v>
      </c>
      <c r="D82" s="508" t="s">
        <v>398</v>
      </c>
      <c r="E82" s="508" t="s">
        <v>399</v>
      </c>
      <c r="F82" s="508" t="s">
        <v>400</v>
      </c>
      <c r="G82" s="508" t="s">
        <v>401</v>
      </c>
      <c r="H82" s="508" t="s">
        <v>402</v>
      </c>
      <c r="I82" s="508" t="s">
        <v>403</v>
      </c>
      <c r="J82" s="508" t="s">
        <v>404</v>
      </c>
      <c r="K82" s="508" t="s">
        <v>405</v>
      </c>
      <c r="L82" s="508" t="s">
        <v>406</v>
      </c>
      <c r="M82" s="508" t="s">
        <v>407</v>
      </c>
      <c r="N82" s="508" t="s">
        <v>408</v>
      </c>
      <c r="O82" s="508" t="s">
        <v>409</v>
      </c>
      <c r="P82" s="508" t="s">
        <v>410</v>
      </c>
      <c r="Q82" s="508" t="s">
        <v>411</v>
      </c>
      <c r="R82" s="508" t="s">
        <v>412</v>
      </c>
      <c r="S82" s="508" t="s">
        <v>413</v>
      </c>
      <c r="T82" s="508" t="s">
        <v>414</v>
      </c>
      <c r="U82" s="508" t="s">
        <v>415</v>
      </c>
      <c r="V82" s="508" t="s">
        <v>416</v>
      </c>
      <c r="W82" s="508" t="s">
        <v>417</v>
      </c>
      <c r="X82" s="508" t="s">
        <v>418</v>
      </c>
      <c r="Y82" s="508" t="s">
        <v>419</v>
      </c>
      <c r="Z82" s="508" t="s">
        <v>420</v>
      </c>
      <c r="AA82" s="508" t="s">
        <v>421</v>
      </c>
      <c r="AB82" s="508" t="s">
        <v>422</v>
      </c>
      <c r="AC82" s="508" t="s">
        <v>423</v>
      </c>
      <c r="AD82" s="508" t="s">
        <v>424</v>
      </c>
      <c r="AE82" s="508" t="s">
        <v>425</v>
      </c>
      <c r="AF82" s="508" t="s">
        <v>426</v>
      </c>
      <c r="AG82" s="508" t="s">
        <v>427</v>
      </c>
      <c r="AH82" s="508" t="s">
        <v>435</v>
      </c>
      <c r="AI82" s="581" t="s">
        <v>428</v>
      </c>
    </row>
    <row r="83" spans="2:35" x14ac:dyDescent="0.3">
      <c r="B83" s="438"/>
      <c r="C83" s="514"/>
      <c r="D83" s="439" t="s">
        <v>195</v>
      </c>
      <c r="E83" s="439" t="s">
        <v>195</v>
      </c>
      <c r="F83" s="439" t="s">
        <v>195</v>
      </c>
      <c r="G83" s="439" t="s">
        <v>195</v>
      </c>
      <c r="H83" s="439" t="s">
        <v>195</v>
      </c>
      <c r="I83" s="439" t="s">
        <v>195</v>
      </c>
      <c r="J83" s="439" t="s">
        <v>195</v>
      </c>
      <c r="K83" s="439" t="s">
        <v>195</v>
      </c>
      <c r="L83" s="439" t="s">
        <v>195</v>
      </c>
      <c r="M83" s="439" t="s">
        <v>195</v>
      </c>
      <c r="N83" s="439" t="s">
        <v>195</v>
      </c>
      <c r="O83" s="439" t="s">
        <v>195</v>
      </c>
      <c r="P83" s="439" t="s">
        <v>195</v>
      </c>
      <c r="Q83" s="439" t="s">
        <v>195</v>
      </c>
      <c r="R83" s="439" t="s">
        <v>195</v>
      </c>
      <c r="S83" s="439" t="s">
        <v>195</v>
      </c>
      <c r="T83" s="439" t="s">
        <v>195</v>
      </c>
      <c r="U83" s="439" t="s">
        <v>195</v>
      </c>
      <c r="V83" s="439" t="s">
        <v>195</v>
      </c>
      <c r="W83" s="439" t="s">
        <v>195</v>
      </c>
      <c r="X83" s="439" t="s">
        <v>195</v>
      </c>
      <c r="Y83" s="439" t="s">
        <v>195</v>
      </c>
      <c r="Z83" s="439" t="s">
        <v>195</v>
      </c>
      <c r="AA83" s="439" t="s">
        <v>195</v>
      </c>
      <c r="AB83" s="439" t="s">
        <v>195</v>
      </c>
      <c r="AC83" s="439" t="s">
        <v>195</v>
      </c>
      <c r="AD83" s="439" t="s">
        <v>195</v>
      </c>
      <c r="AE83" s="439" t="s">
        <v>195</v>
      </c>
      <c r="AF83" s="439" t="s">
        <v>195</v>
      </c>
      <c r="AG83" s="439" t="s">
        <v>195</v>
      </c>
      <c r="AH83" s="439" t="s">
        <v>195</v>
      </c>
      <c r="AI83" s="582"/>
    </row>
    <row r="84" spans="2:35" x14ac:dyDescent="0.3">
      <c r="B84" s="438"/>
      <c r="C84" s="440" t="s">
        <v>429</v>
      </c>
      <c r="D84" s="441">
        <v>2</v>
      </c>
      <c r="E84" s="441">
        <v>0</v>
      </c>
      <c r="F84" s="441">
        <v>2</v>
      </c>
      <c r="G84" s="441">
        <v>0</v>
      </c>
      <c r="H84" s="441">
        <v>2</v>
      </c>
      <c r="I84" s="441">
        <v>0</v>
      </c>
      <c r="J84" s="441">
        <v>0</v>
      </c>
      <c r="K84" s="441">
        <v>0</v>
      </c>
      <c r="L84" s="441">
        <v>0</v>
      </c>
      <c r="M84" s="441">
        <v>0</v>
      </c>
      <c r="N84" s="441">
        <v>0</v>
      </c>
      <c r="O84" s="441">
        <v>0</v>
      </c>
      <c r="P84" s="441">
        <v>0</v>
      </c>
      <c r="Q84" s="441">
        <v>0</v>
      </c>
      <c r="R84" s="441">
        <v>0</v>
      </c>
      <c r="S84" s="441">
        <v>2</v>
      </c>
      <c r="T84" s="441">
        <v>2</v>
      </c>
      <c r="U84" s="441">
        <v>0</v>
      </c>
      <c r="V84" s="441">
        <v>2</v>
      </c>
      <c r="W84" s="441">
        <v>0</v>
      </c>
      <c r="X84" s="441">
        <v>0</v>
      </c>
      <c r="Y84" s="441">
        <v>1</v>
      </c>
      <c r="Z84" s="441">
        <v>1</v>
      </c>
      <c r="AA84" s="441">
        <v>1</v>
      </c>
      <c r="AB84" s="441">
        <v>1</v>
      </c>
      <c r="AC84" s="441">
        <v>1</v>
      </c>
      <c r="AD84" s="441">
        <v>0</v>
      </c>
      <c r="AE84" s="441">
        <v>0</v>
      </c>
      <c r="AF84" s="441">
        <v>0</v>
      </c>
      <c r="AG84" s="441">
        <v>0</v>
      </c>
      <c r="AH84" s="441">
        <v>0</v>
      </c>
      <c r="AI84" s="460">
        <f>SUM(D84:AH84)</f>
        <v>17</v>
      </c>
    </row>
    <row r="85" spans="2:35" x14ac:dyDescent="0.3">
      <c r="B85" s="438"/>
      <c r="C85" s="442" t="s">
        <v>430</v>
      </c>
      <c r="D85" s="443">
        <v>0</v>
      </c>
      <c r="E85" s="443">
        <v>0</v>
      </c>
      <c r="F85" s="443">
        <v>0</v>
      </c>
      <c r="G85" s="443">
        <v>0</v>
      </c>
      <c r="H85" s="443">
        <v>0</v>
      </c>
      <c r="I85" s="443">
        <v>0</v>
      </c>
      <c r="J85" s="443">
        <v>1</v>
      </c>
      <c r="K85" s="443">
        <v>0</v>
      </c>
      <c r="L85" s="443">
        <v>0</v>
      </c>
      <c r="M85" s="443">
        <v>0</v>
      </c>
      <c r="N85" s="443">
        <v>0</v>
      </c>
      <c r="O85" s="443">
        <v>0</v>
      </c>
      <c r="P85" s="443">
        <v>0</v>
      </c>
      <c r="Q85" s="443">
        <v>0</v>
      </c>
      <c r="R85" s="443">
        <v>0</v>
      </c>
      <c r="S85" s="443">
        <v>0</v>
      </c>
      <c r="T85" s="443">
        <v>0</v>
      </c>
      <c r="U85" s="443">
        <v>0</v>
      </c>
      <c r="V85" s="443">
        <v>0</v>
      </c>
      <c r="W85" s="443">
        <v>0</v>
      </c>
      <c r="X85" s="443">
        <v>0</v>
      </c>
      <c r="Y85" s="443">
        <v>0</v>
      </c>
      <c r="Z85" s="443">
        <v>0</v>
      </c>
      <c r="AA85" s="443">
        <v>0</v>
      </c>
      <c r="AB85" s="443">
        <v>0</v>
      </c>
      <c r="AC85" s="443">
        <v>0</v>
      </c>
      <c r="AD85" s="443">
        <v>0</v>
      </c>
      <c r="AE85" s="443">
        <v>0</v>
      </c>
      <c r="AF85" s="443">
        <v>0</v>
      </c>
      <c r="AG85" s="443">
        <v>0</v>
      </c>
      <c r="AH85" s="443">
        <v>0</v>
      </c>
      <c r="AI85" s="461">
        <f>SUM(D85:AG85)</f>
        <v>1</v>
      </c>
    </row>
    <row r="86" spans="2:35" x14ac:dyDescent="0.3">
      <c r="B86" s="438"/>
      <c r="C86" s="442" t="s">
        <v>431</v>
      </c>
      <c r="D86" s="424">
        <v>1</v>
      </c>
      <c r="E86" s="424">
        <v>0</v>
      </c>
      <c r="F86" s="424">
        <v>2</v>
      </c>
      <c r="G86" s="424">
        <v>0</v>
      </c>
      <c r="H86" s="424">
        <v>2</v>
      </c>
      <c r="I86" s="424">
        <v>0</v>
      </c>
      <c r="J86" s="424">
        <v>0</v>
      </c>
      <c r="K86" s="424">
        <v>0</v>
      </c>
      <c r="L86" s="424">
        <v>0</v>
      </c>
      <c r="M86" s="424">
        <v>0</v>
      </c>
      <c r="N86" s="424">
        <v>0</v>
      </c>
      <c r="O86" s="424">
        <v>0</v>
      </c>
      <c r="P86" s="424">
        <v>0</v>
      </c>
      <c r="Q86" s="424">
        <v>0</v>
      </c>
      <c r="R86" s="424">
        <v>0</v>
      </c>
      <c r="S86" s="424">
        <v>2</v>
      </c>
      <c r="T86" s="424">
        <v>2</v>
      </c>
      <c r="U86" s="424">
        <v>0</v>
      </c>
      <c r="V86" s="424">
        <v>0</v>
      </c>
      <c r="W86" s="424">
        <v>0</v>
      </c>
      <c r="X86" s="424">
        <v>0</v>
      </c>
      <c r="Y86" s="424">
        <v>0</v>
      </c>
      <c r="Z86" s="424">
        <v>0</v>
      </c>
      <c r="AA86" s="424">
        <v>0</v>
      </c>
      <c r="AB86" s="424">
        <v>0</v>
      </c>
      <c r="AC86" s="424">
        <v>0</v>
      </c>
      <c r="AD86" s="424">
        <v>0</v>
      </c>
      <c r="AE86" s="424">
        <v>0</v>
      </c>
      <c r="AF86" s="424">
        <v>0</v>
      </c>
      <c r="AG86" s="424">
        <v>0</v>
      </c>
      <c r="AH86" s="424">
        <v>0</v>
      </c>
      <c r="AI86" s="461">
        <f>SUM(D86:AH86)</f>
        <v>9</v>
      </c>
    </row>
    <row r="87" spans="2:35" x14ac:dyDescent="0.3">
      <c r="B87" s="438"/>
      <c r="C87" s="442" t="s">
        <v>467</v>
      </c>
      <c r="D87" s="443">
        <v>6</v>
      </c>
      <c r="E87" s="443">
        <v>5</v>
      </c>
      <c r="F87" s="443">
        <v>0</v>
      </c>
      <c r="G87" s="443">
        <v>0</v>
      </c>
      <c r="H87" s="443">
        <v>6</v>
      </c>
      <c r="I87" s="443">
        <v>0</v>
      </c>
      <c r="J87" s="443">
        <v>0</v>
      </c>
      <c r="K87" s="443">
        <v>0</v>
      </c>
      <c r="L87" s="443">
        <v>0</v>
      </c>
      <c r="M87" s="443">
        <v>1</v>
      </c>
      <c r="N87" s="443">
        <v>4</v>
      </c>
      <c r="O87" s="443">
        <v>6</v>
      </c>
      <c r="P87" s="443">
        <v>0</v>
      </c>
      <c r="Q87" s="443">
        <v>0</v>
      </c>
      <c r="R87" s="443">
        <v>2</v>
      </c>
      <c r="S87" s="443">
        <v>5</v>
      </c>
      <c r="T87" s="443">
        <v>4</v>
      </c>
      <c r="U87" s="443">
        <v>6</v>
      </c>
      <c r="V87" s="443">
        <v>6</v>
      </c>
      <c r="W87" s="443">
        <v>2</v>
      </c>
      <c r="X87" s="443">
        <v>2</v>
      </c>
      <c r="Y87" s="443">
        <v>3</v>
      </c>
      <c r="Z87" s="443">
        <v>5</v>
      </c>
      <c r="AA87" s="443">
        <v>2</v>
      </c>
      <c r="AB87" s="443">
        <v>2</v>
      </c>
      <c r="AC87" s="443">
        <v>4</v>
      </c>
      <c r="AD87" s="443">
        <v>2</v>
      </c>
      <c r="AE87" s="443">
        <v>3</v>
      </c>
      <c r="AF87" s="443">
        <v>1</v>
      </c>
      <c r="AG87" s="443">
        <v>0</v>
      </c>
      <c r="AH87" s="443">
        <v>0</v>
      </c>
      <c r="AI87" s="461">
        <f>SUM(D87:AH87)</f>
        <v>77</v>
      </c>
    </row>
    <row r="88" spans="2:35" x14ac:dyDescent="0.3">
      <c r="B88" s="438"/>
      <c r="C88" s="442" t="s">
        <v>432</v>
      </c>
      <c r="D88" s="424">
        <v>0</v>
      </c>
      <c r="E88" s="424">
        <v>0</v>
      </c>
      <c r="F88" s="424">
        <v>0</v>
      </c>
      <c r="G88" s="424">
        <v>0</v>
      </c>
      <c r="H88" s="424">
        <v>0</v>
      </c>
      <c r="I88" s="424">
        <v>1</v>
      </c>
      <c r="J88" s="424">
        <v>0</v>
      </c>
      <c r="K88" s="424">
        <v>0</v>
      </c>
      <c r="L88" s="424">
        <v>0</v>
      </c>
      <c r="M88" s="424">
        <v>0</v>
      </c>
      <c r="N88" s="424">
        <v>0</v>
      </c>
      <c r="O88" s="424">
        <v>0</v>
      </c>
      <c r="P88" s="424">
        <v>0</v>
      </c>
      <c r="Q88" s="424">
        <v>0</v>
      </c>
      <c r="R88" s="424">
        <v>0</v>
      </c>
      <c r="S88" s="424">
        <v>0</v>
      </c>
      <c r="T88" s="424">
        <v>0</v>
      </c>
      <c r="U88" s="424">
        <v>0</v>
      </c>
      <c r="V88" s="424">
        <v>0</v>
      </c>
      <c r="W88" s="424">
        <v>0</v>
      </c>
      <c r="X88" s="424">
        <v>0</v>
      </c>
      <c r="Y88" s="424">
        <v>5</v>
      </c>
      <c r="Z88" s="424">
        <v>0</v>
      </c>
      <c r="AA88" s="424">
        <v>0</v>
      </c>
      <c r="AB88" s="424">
        <v>0</v>
      </c>
      <c r="AC88" s="424">
        <v>0</v>
      </c>
      <c r="AD88" s="424">
        <v>0</v>
      </c>
      <c r="AE88" s="424">
        <v>0</v>
      </c>
      <c r="AF88" s="424">
        <v>0</v>
      </c>
      <c r="AG88" s="424">
        <v>0</v>
      </c>
      <c r="AH88" s="424">
        <v>0</v>
      </c>
      <c r="AI88" s="461">
        <f>SUM(D88:AG88)</f>
        <v>6</v>
      </c>
    </row>
    <row r="89" spans="2:35" x14ac:dyDescent="0.3">
      <c r="B89" s="438"/>
      <c r="C89" s="442" t="s">
        <v>207</v>
      </c>
      <c r="D89" s="443">
        <v>0</v>
      </c>
      <c r="E89" s="443">
        <v>0</v>
      </c>
      <c r="F89" s="443">
        <v>0</v>
      </c>
      <c r="G89" s="443">
        <v>0</v>
      </c>
      <c r="H89" s="443">
        <v>0</v>
      </c>
      <c r="I89" s="443">
        <v>0</v>
      </c>
      <c r="J89" s="443">
        <v>0</v>
      </c>
      <c r="K89" s="443">
        <v>0</v>
      </c>
      <c r="L89" s="443">
        <v>0</v>
      </c>
      <c r="M89" s="443">
        <v>0</v>
      </c>
      <c r="N89" s="443">
        <v>0</v>
      </c>
      <c r="O89" s="443">
        <v>0</v>
      </c>
      <c r="P89" s="443">
        <v>0</v>
      </c>
      <c r="Q89" s="443">
        <v>0</v>
      </c>
      <c r="R89" s="443">
        <v>0</v>
      </c>
      <c r="S89" s="443">
        <v>0</v>
      </c>
      <c r="T89" s="443">
        <v>0</v>
      </c>
      <c r="U89" s="443">
        <v>0</v>
      </c>
      <c r="V89" s="443">
        <v>0</v>
      </c>
      <c r="W89" s="443">
        <v>0</v>
      </c>
      <c r="X89" s="443">
        <v>0</v>
      </c>
      <c r="Y89" s="443">
        <v>0</v>
      </c>
      <c r="Z89" s="443">
        <v>0</v>
      </c>
      <c r="AA89" s="443">
        <v>0</v>
      </c>
      <c r="AB89" s="443">
        <v>0</v>
      </c>
      <c r="AC89" s="443">
        <v>0</v>
      </c>
      <c r="AD89" s="443">
        <v>0</v>
      </c>
      <c r="AE89" s="443">
        <v>0</v>
      </c>
      <c r="AF89" s="443">
        <v>0</v>
      </c>
      <c r="AG89" s="443">
        <v>0</v>
      </c>
      <c r="AH89" s="443">
        <v>0</v>
      </c>
      <c r="AI89" s="461">
        <f>SUM(D89:AH89)</f>
        <v>0</v>
      </c>
    </row>
    <row r="90" spans="2:35" x14ac:dyDescent="0.3">
      <c r="B90" s="438"/>
      <c r="C90" s="442" t="s">
        <v>200</v>
      </c>
      <c r="D90" s="424">
        <v>2</v>
      </c>
      <c r="E90" s="424">
        <v>0</v>
      </c>
      <c r="F90" s="424">
        <v>0</v>
      </c>
      <c r="G90" s="424">
        <v>0</v>
      </c>
      <c r="H90" s="424">
        <v>0</v>
      </c>
      <c r="I90" s="424">
        <v>0</v>
      </c>
      <c r="J90" s="424">
        <v>0</v>
      </c>
      <c r="K90" s="424">
        <v>0</v>
      </c>
      <c r="L90" s="424">
        <v>0</v>
      </c>
      <c r="M90" s="424">
        <v>2</v>
      </c>
      <c r="N90" s="424">
        <v>1</v>
      </c>
      <c r="O90" s="424">
        <v>1</v>
      </c>
      <c r="P90" s="424">
        <v>0</v>
      </c>
      <c r="Q90" s="424">
        <v>0</v>
      </c>
      <c r="R90" s="424">
        <v>0</v>
      </c>
      <c r="S90" s="424">
        <v>0</v>
      </c>
      <c r="T90" s="424">
        <v>0</v>
      </c>
      <c r="U90" s="424">
        <v>0</v>
      </c>
      <c r="V90" s="424">
        <v>1</v>
      </c>
      <c r="W90" s="424">
        <v>1</v>
      </c>
      <c r="X90" s="424">
        <v>1</v>
      </c>
      <c r="Y90" s="424">
        <v>2</v>
      </c>
      <c r="Z90" s="424">
        <v>2</v>
      </c>
      <c r="AA90" s="424">
        <v>2</v>
      </c>
      <c r="AB90" s="424">
        <v>2</v>
      </c>
      <c r="AC90" s="424">
        <v>0</v>
      </c>
      <c r="AD90" s="424">
        <v>2</v>
      </c>
      <c r="AE90" s="424">
        <v>2</v>
      </c>
      <c r="AF90" s="424">
        <v>0</v>
      </c>
      <c r="AG90" s="424">
        <v>0</v>
      </c>
      <c r="AH90" s="424">
        <v>0</v>
      </c>
      <c r="AI90" s="461">
        <f>SUM(D90:AH90)</f>
        <v>21</v>
      </c>
    </row>
    <row r="91" spans="2:35" ht="15" thickBot="1" x14ac:dyDescent="0.35">
      <c r="B91" s="438"/>
      <c r="C91" s="444" t="s">
        <v>433</v>
      </c>
      <c r="D91" s="443">
        <v>1</v>
      </c>
      <c r="E91" s="443">
        <v>0</v>
      </c>
      <c r="F91" s="443">
        <v>0</v>
      </c>
      <c r="G91" s="443">
        <v>0</v>
      </c>
      <c r="H91" s="443">
        <v>0</v>
      </c>
      <c r="I91" s="443">
        <v>3</v>
      </c>
      <c r="J91" s="443">
        <v>0</v>
      </c>
      <c r="K91" s="443">
        <v>0</v>
      </c>
      <c r="L91" s="443">
        <v>0</v>
      </c>
      <c r="M91" s="443">
        <v>0</v>
      </c>
      <c r="N91" s="443">
        <v>5</v>
      </c>
      <c r="O91" s="443">
        <v>3</v>
      </c>
      <c r="P91" s="443">
        <v>0</v>
      </c>
      <c r="Q91" s="443">
        <v>0</v>
      </c>
      <c r="R91" s="443">
        <v>0</v>
      </c>
      <c r="S91" s="443">
        <v>8</v>
      </c>
      <c r="T91" s="443">
        <v>7</v>
      </c>
      <c r="U91" s="443">
        <v>7</v>
      </c>
      <c r="V91" s="443">
        <v>5</v>
      </c>
      <c r="W91" s="443">
        <v>0</v>
      </c>
      <c r="X91" s="443">
        <v>0</v>
      </c>
      <c r="Y91" s="443">
        <v>5</v>
      </c>
      <c r="Z91" s="443">
        <v>9</v>
      </c>
      <c r="AA91" s="443">
        <v>8</v>
      </c>
      <c r="AB91" s="443">
        <v>7</v>
      </c>
      <c r="AC91" s="443">
        <v>1</v>
      </c>
      <c r="AD91" s="443">
        <v>2</v>
      </c>
      <c r="AE91" s="443">
        <v>0</v>
      </c>
      <c r="AF91" s="443">
        <v>0</v>
      </c>
      <c r="AG91" s="443">
        <v>0</v>
      </c>
      <c r="AH91" s="443">
        <v>0</v>
      </c>
      <c r="AI91" s="462">
        <f>SUM(D91:AH91)</f>
        <v>71</v>
      </c>
    </row>
    <row r="92" spans="2:35" ht="15" thickBot="1" x14ac:dyDescent="0.35">
      <c r="B92" s="438"/>
      <c r="C92" s="447" t="s">
        <v>434</v>
      </c>
      <c r="D92" s="448">
        <f>SUM(D84:D91)</f>
        <v>12</v>
      </c>
      <c r="E92" s="448">
        <f t="shared" ref="E92:AI92" si="6">SUM(E84:E91)</f>
        <v>5</v>
      </c>
      <c r="F92" s="448">
        <f t="shared" si="6"/>
        <v>4</v>
      </c>
      <c r="G92" s="448">
        <f t="shared" si="6"/>
        <v>0</v>
      </c>
      <c r="H92" s="448">
        <f t="shared" si="6"/>
        <v>10</v>
      </c>
      <c r="I92" s="448">
        <f t="shared" si="6"/>
        <v>4</v>
      </c>
      <c r="J92" s="448">
        <f t="shared" si="6"/>
        <v>1</v>
      </c>
      <c r="K92" s="448">
        <f t="shared" si="6"/>
        <v>0</v>
      </c>
      <c r="L92" s="448">
        <f t="shared" si="6"/>
        <v>0</v>
      </c>
      <c r="M92" s="448">
        <f t="shared" si="6"/>
        <v>3</v>
      </c>
      <c r="N92" s="448">
        <f t="shared" si="6"/>
        <v>10</v>
      </c>
      <c r="O92" s="448">
        <f t="shared" si="6"/>
        <v>10</v>
      </c>
      <c r="P92" s="448">
        <f t="shared" si="6"/>
        <v>0</v>
      </c>
      <c r="Q92" s="448">
        <f t="shared" si="6"/>
        <v>0</v>
      </c>
      <c r="R92" s="448">
        <f t="shared" si="6"/>
        <v>2</v>
      </c>
      <c r="S92" s="448">
        <f t="shared" si="6"/>
        <v>17</v>
      </c>
      <c r="T92" s="448">
        <f t="shared" si="6"/>
        <v>15</v>
      </c>
      <c r="U92" s="448">
        <f t="shared" si="6"/>
        <v>13</v>
      </c>
      <c r="V92" s="448">
        <f t="shared" si="6"/>
        <v>14</v>
      </c>
      <c r="W92" s="448">
        <f t="shared" si="6"/>
        <v>3</v>
      </c>
      <c r="X92" s="448">
        <f t="shared" si="6"/>
        <v>3</v>
      </c>
      <c r="Y92" s="448">
        <f t="shared" si="6"/>
        <v>16</v>
      </c>
      <c r="Z92" s="448">
        <f t="shared" si="6"/>
        <v>17</v>
      </c>
      <c r="AA92" s="448">
        <f t="shared" si="6"/>
        <v>13</v>
      </c>
      <c r="AB92" s="448">
        <f t="shared" si="6"/>
        <v>12</v>
      </c>
      <c r="AC92" s="448">
        <f t="shared" si="6"/>
        <v>6</v>
      </c>
      <c r="AD92" s="448">
        <f t="shared" si="6"/>
        <v>6</v>
      </c>
      <c r="AE92" s="448">
        <f t="shared" si="6"/>
        <v>5</v>
      </c>
      <c r="AF92" s="448">
        <f t="shared" si="6"/>
        <v>1</v>
      </c>
      <c r="AG92" s="448">
        <f t="shared" si="6"/>
        <v>0</v>
      </c>
      <c r="AH92" s="448">
        <f t="shared" si="6"/>
        <v>0</v>
      </c>
      <c r="AI92" s="449">
        <f t="shared" si="6"/>
        <v>202</v>
      </c>
    </row>
    <row r="93" spans="2:35" ht="15" thickBot="1" x14ac:dyDescent="0.35">
      <c r="B93" s="438"/>
      <c r="C93" s="438"/>
      <c r="D93" s="438"/>
      <c r="E93" s="438"/>
      <c r="F93" s="438"/>
      <c r="G93" s="438"/>
      <c r="H93" s="438"/>
      <c r="I93" s="438"/>
      <c r="J93" s="438"/>
      <c r="K93" s="438"/>
      <c r="L93" s="438"/>
      <c r="M93" s="438"/>
      <c r="N93" s="450"/>
      <c r="AI93"/>
    </row>
    <row r="94" spans="2:35" ht="15" thickBot="1" x14ac:dyDescent="0.35">
      <c r="B94" s="438"/>
      <c r="C94" s="510" t="s">
        <v>438</v>
      </c>
      <c r="D94" s="511"/>
      <c r="E94" s="511"/>
      <c r="F94" s="511"/>
      <c r="G94" s="511"/>
      <c r="H94" s="511"/>
      <c r="I94" s="511"/>
      <c r="J94" s="511"/>
      <c r="K94" s="511"/>
      <c r="L94" s="511"/>
      <c r="M94" s="511"/>
      <c r="N94" s="511"/>
      <c r="O94" s="511"/>
      <c r="P94" s="511"/>
      <c r="Q94" s="511"/>
      <c r="R94" s="511"/>
      <c r="S94" s="511"/>
      <c r="T94" s="511"/>
      <c r="U94" s="511"/>
      <c r="V94" s="511"/>
      <c r="W94" s="511"/>
      <c r="X94" s="511"/>
      <c r="Y94" s="511"/>
      <c r="Z94" s="511"/>
      <c r="AA94" s="511"/>
      <c r="AB94" s="511"/>
      <c r="AC94" s="511"/>
      <c r="AD94" s="511"/>
      <c r="AE94" s="511"/>
      <c r="AF94" s="511"/>
      <c r="AG94" s="511"/>
      <c r="AH94" s="511"/>
      <c r="AI94" s="512"/>
    </row>
    <row r="95" spans="2:35" ht="14.4" customHeight="1" x14ac:dyDescent="0.3">
      <c r="B95" s="438"/>
      <c r="C95" s="513" t="s">
        <v>397</v>
      </c>
      <c r="D95" s="508" t="s">
        <v>398</v>
      </c>
      <c r="E95" s="508" t="s">
        <v>399</v>
      </c>
      <c r="F95" s="508" t="s">
        <v>400</v>
      </c>
      <c r="G95" s="508" t="s">
        <v>401</v>
      </c>
      <c r="H95" s="508" t="s">
        <v>402</v>
      </c>
      <c r="I95" s="508" t="s">
        <v>403</v>
      </c>
      <c r="J95" s="508" t="s">
        <v>404</v>
      </c>
      <c r="K95" s="508" t="s">
        <v>405</v>
      </c>
      <c r="L95" s="508" t="s">
        <v>406</v>
      </c>
      <c r="M95" s="508" t="s">
        <v>407</v>
      </c>
      <c r="N95" s="508" t="s">
        <v>408</v>
      </c>
      <c r="O95" s="508" t="s">
        <v>409</v>
      </c>
      <c r="P95" s="508" t="s">
        <v>410</v>
      </c>
      <c r="Q95" s="508" t="s">
        <v>411</v>
      </c>
      <c r="R95" s="508" t="s">
        <v>412</v>
      </c>
      <c r="S95" s="508" t="s">
        <v>413</v>
      </c>
      <c r="T95" s="508" t="s">
        <v>414</v>
      </c>
      <c r="U95" s="508" t="s">
        <v>415</v>
      </c>
      <c r="V95" s="508" t="s">
        <v>416</v>
      </c>
      <c r="W95" s="508" t="s">
        <v>417</v>
      </c>
      <c r="X95" s="508" t="s">
        <v>418</v>
      </c>
      <c r="Y95" s="508" t="s">
        <v>419</v>
      </c>
      <c r="Z95" s="508" t="s">
        <v>420</v>
      </c>
      <c r="AA95" s="508" t="s">
        <v>421</v>
      </c>
      <c r="AB95" s="508" t="s">
        <v>422</v>
      </c>
      <c r="AC95" s="508" t="s">
        <v>423</v>
      </c>
      <c r="AD95" s="508" t="s">
        <v>424</v>
      </c>
      <c r="AE95" s="508" t="s">
        <v>425</v>
      </c>
      <c r="AF95" s="508" t="s">
        <v>426</v>
      </c>
      <c r="AG95" s="508" t="s">
        <v>427</v>
      </c>
      <c r="AH95" s="508" t="s">
        <v>435</v>
      </c>
      <c r="AI95" s="581" t="s">
        <v>428</v>
      </c>
    </row>
    <row r="96" spans="2:35" x14ac:dyDescent="0.3">
      <c r="B96" s="438"/>
      <c r="C96" s="514"/>
      <c r="D96" s="439" t="s">
        <v>195</v>
      </c>
      <c r="E96" s="439" t="s">
        <v>195</v>
      </c>
      <c r="F96" s="439" t="s">
        <v>195</v>
      </c>
      <c r="G96" s="439" t="s">
        <v>195</v>
      </c>
      <c r="H96" s="439" t="s">
        <v>195</v>
      </c>
      <c r="I96" s="439" t="s">
        <v>195</v>
      </c>
      <c r="J96" s="439" t="s">
        <v>195</v>
      </c>
      <c r="K96" s="439" t="s">
        <v>195</v>
      </c>
      <c r="L96" s="439" t="s">
        <v>195</v>
      </c>
      <c r="M96" s="439" t="s">
        <v>195</v>
      </c>
      <c r="N96" s="439" t="s">
        <v>195</v>
      </c>
      <c r="O96" s="439" t="s">
        <v>195</v>
      </c>
      <c r="P96" s="439" t="s">
        <v>195</v>
      </c>
      <c r="Q96" s="439" t="s">
        <v>195</v>
      </c>
      <c r="R96" s="439" t="s">
        <v>195</v>
      </c>
      <c r="S96" s="439" t="s">
        <v>195</v>
      </c>
      <c r="T96" s="439" t="s">
        <v>195</v>
      </c>
      <c r="U96" s="439" t="s">
        <v>195</v>
      </c>
      <c r="V96" s="439" t="s">
        <v>195</v>
      </c>
      <c r="W96" s="439" t="s">
        <v>195</v>
      </c>
      <c r="X96" s="439" t="s">
        <v>195</v>
      </c>
      <c r="Y96" s="439" t="s">
        <v>195</v>
      </c>
      <c r="Z96" s="439" t="s">
        <v>195</v>
      </c>
      <c r="AA96" s="439" t="s">
        <v>195</v>
      </c>
      <c r="AB96" s="439" t="s">
        <v>195</v>
      </c>
      <c r="AC96" s="439" t="s">
        <v>195</v>
      </c>
      <c r="AD96" s="439" t="s">
        <v>195</v>
      </c>
      <c r="AE96" s="439" t="s">
        <v>195</v>
      </c>
      <c r="AF96" s="439" t="s">
        <v>195</v>
      </c>
      <c r="AG96" s="439" t="s">
        <v>195</v>
      </c>
      <c r="AH96" s="439" t="s">
        <v>195</v>
      </c>
      <c r="AI96" s="582"/>
    </row>
    <row r="97" spans="2:35" x14ac:dyDescent="0.3">
      <c r="B97" s="438"/>
      <c r="C97" s="440" t="s">
        <v>429</v>
      </c>
      <c r="D97" s="456">
        <f>D71-D84</f>
        <v>1</v>
      </c>
      <c r="E97" s="421">
        <f t="shared" ref="E97:AH97" si="7">E71-E84</f>
        <v>0</v>
      </c>
      <c r="F97" s="421">
        <f t="shared" si="7"/>
        <v>1</v>
      </c>
      <c r="G97" s="421">
        <f t="shared" si="7"/>
        <v>0</v>
      </c>
      <c r="H97" s="421">
        <f t="shared" si="7"/>
        <v>1</v>
      </c>
      <c r="I97" s="421">
        <f>I71-I84</f>
        <v>0</v>
      </c>
      <c r="J97" s="421">
        <f t="shared" si="7"/>
        <v>1</v>
      </c>
      <c r="K97" s="421">
        <f t="shared" si="7"/>
        <v>0</v>
      </c>
      <c r="L97" s="421">
        <f t="shared" si="7"/>
        <v>0</v>
      </c>
      <c r="M97" s="421">
        <f t="shared" si="7"/>
        <v>0</v>
      </c>
      <c r="N97" s="421">
        <f t="shared" si="7"/>
        <v>0</v>
      </c>
      <c r="O97" s="421">
        <f t="shared" si="7"/>
        <v>0</v>
      </c>
      <c r="P97" s="421">
        <f t="shared" si="7"/>
        <v>0</v>
      </c>
      <c r="Q97" s="421">
        <f t="shared" si="7"/>
        <v>0</v>
      </c>
      <c r="R97" s="421">
        <f t="shared" si="7"/>
        <v>0</v>
      </c>
      <c r="S97" s="421">
        <f t="shared" si="7"/>
        <v>1</v>
      </c>
      <c r="T97" s="421">
        <f t="shared" si="7"/>
        <v>1</v>
      </c>
      <c r="U97" s="421">
        <f t="shared" si="7"/>
        <v>0</v>
      </c>
      <c r="V97" s="421">
        <f t="shared" si="7"/>
        <v>0</v>
      </c>
      <c r="W97" s="421">
        <f t="shared" si="7"/>
        <v>0</v>
      </c>
      <c r="X97" s="421">
        <f t="shared" si="7"/>
        <v>0</v>
      </c>
      <c r="Y97" s="421">
        <f t="shared" si="7"/>
        <v>2</v>
      </c>
      <c r="Z97" s="421">
        <f t="shared" si="7"/>
        <v>0</v>
      </c>
      <c r="AA97" s="421">
        <f t="shared" si="7"/>
        <v>0</v>
      </c>
      <c r="AB97" s="421">
        <f t="shared" si="7"/>
        <v>0</v>
      </c>
      <c r="AC97" s="421">
        <f t="shared" si="7"/>
        <v>0</v>
      </c>
      <c r="AD97" s="421">
        <f t="shared" si="7"/>
        <v>0</v>
      </c>
      <c r="AE97" s="421">
        <f t="shared" si="7"/>
        <v>0</v>
      </c>
      <c r="AF97" s="421">
        <f t="shared" si="7"/>
        <v>0</v>
      </c>
      <c r="AG97" s="421">
        <f t="shared" si="7"/>
        <v>0</v>
      </c>
      <c r="AH97" s="457">
        <f t="shared" si="7"/>
        <v>0</v>
      </c>
      <c r="AI97" s="460">
        <f t="shared" ref="AI97:AI104" si="8">SUM(D97:AG97)</f>
        <v>8</v>
      </c>
    </row>
    <row r="98" spans="2:35" x14ac:dyDescent="0.3">
      <c r="B98" s="438"/>
      <c r="C98" s="442" t="s">
        <v>430</v>
      </c>
      <c r="D98" s="443">
        <f t="shared" ref="D98:AH98" si="9">D72-D85</f>
        <v>0</v>
      </c>
      <c r="E98" s="424">
        <f>E72-E85</f>
        <v>0</v>
      </c>
      <c r="F98" s="424">
        <f t="shared" si="9"/>
        <v>0</v>
      </c>
      <c r="G98" s="424">
        <f t="shared" si="9"/>
        <v>0</v>
      </c>
      <c r="H98" s="424">
        <f t="shared" si="9"/>
        <v>0</v>
      </c>
      <c r="I98" s="424">
        <f t="shared" si="9"/>
        <v>0</v>
      </c>
      <c r="J98" s="424">
        <f t="shared" si="9"/>
        <v>-1</v>
      </c>
      <c r="K98" s="424">
        <f t="shared" si="9"/>
        <v>0</v>
      </c>
      <c r="L98" s="424">
        <f t="shared" si="9"/>
        <v>0</v>
      </c>
      <c r="M98" s="424">
        <f t="shared" si="9"/>
        <v>0</v>
      </c>
      <c r="N98" s="424">
        <f t="shared" si="9"/>
        <v>0</v>
      </c>
      <c r="O98" s="424">
        <f t="shared" si="9"/>
        <v>0</v>
      </c>
      <c r="P98" s="424">
        <f t="shared" si="9"/>
        <v>0</v>
      </c>
      <c r="Q98" s="424">
        <f t="shared" si="9"/>
        <v>0</v>
      </c>
      <c r="R98" s="424">
        <f t="shared" si="9"/>
        <v>0</v>
      </c>
      <c r="S98" s="424">
        <f t="shared" si="9"/>
        <v>0</v>
      </c>
      <c r="T98" s="424">
        <f t="shared" si="9"/>
        <v>0</v>
      </c>
      <c r="U98" s="424">
        <f t="shared" si="9"/>
        <v>0</v>
      </c>
      <c r="V98" s="424">
        <f t="shared" si="9"/>
        <v>0</v>
      </c>
      <c r="W98" s="424">
        <f t="shared" si="9"/>
        <v>0</v>
      </c>
      <c r="X98" s="424">
        <f t="shared" si="9"/>
        <v>0</v>
      </c>
      <c r="Y98" s="424">
        <f t="shared" si="9"/>
        <v>0</v>
      </c>
      <c r="Z98" s="424">
        <f t="shared" si="9"/>
        <v>0</v>
      </c>
      <c r="AA98" s="424">
        <f t="shared" si="9"/>
        <v>0</v>
      </c>
      <c r="AB98" s="424">
        <f t="shared" si="9"/>
        <v>0</v>
      </c>
      <c r="AC98" s="424">
        <f t="shared" si="9"/>
        <v>0</v>
      </c>
      <c r="AD98" s="424">
        <f t="shared" si="9"/>
        <v>0</v>
      </c>
      <c r="AE98" s="424">
        <f t="shared" si="9"/>
        <v>0</v>
      </c>
      <c r="AF98" s="424">
        <f t="shared" si="9"/>
        <v>0</v>
      </c>
      <c r="AG98" s="424">
        <f t="shared" si="9"/>
        <v>0</v>
      </c>
      <c r="AH98" s="458">
        <f t="shared" si="9"/>
        <v>0</v>
      </c>
      <c r="AI98" s="461">
        <f t="shared" si="8"/>
        <v>-1</v>
      </c>
    </row>
    <row r="99" spans="2:35" x14ac:dyDescent="0.3">
      <c r="B99" s="438"/>
      <c r="C99" s="442" t="s">
        <v>431</v>
      </c>
      <c r="D99" s="443">
        <f t="shared" ref="D99:AH99" si="10">D73-D86</f>
        <v>1</v>
      </c>
      <c r="E99" s="424">
        <f t="shared" si="10"/>
        <v>0</v>
      </c>
      <c r="F99" s="424">
        <f t="shared" si="10"/>
        <v>1</v>
      </c>
      <c r="G99" s="424">
        <f t="shared" si="10"/>
        <v>0</v>
      </c>
      <c r="H99" s="424">
        <f t="shared" si="10"/>
        <v>1</v>
      </c>
      <c r="I99" s="424">
        <f t="shared" si="10"/>
        <v>0</v>
      </c>
      <c r="J99" s="424">
        <f t="shared" si="10"/>
        <v>2</v>
      </c>
      <c r="K99" s="424">
        <f t="shared" si="10"/>
        <v>0</v>
      </c>
      <c r="L99" s="424">
        <f t="shared" si="10"/>
        <v>0</v>
      </c>
      <c r="M99" s="424">
        <f t="shared" si="10"/>
        <v>0</v>
      </c>
      <c r="N99" s="424">
        <f t="shared" si="10"/>
        <v>0</v>
      </c>
      <c r="O99" s="424">
        <f t="shared" si="10"/>
        <v>0</v>
      </c>
      <c r="P99" s="424">
        <f t="shared" si="10"/>
        <v>0</v>
      </c>
      <c r="Q99" s="424">
        <f t="shared" si="10"/>
        <v>0</v>
      </c>
      <c r="R99" s="424">
        <f t="shared" si="10"/>
        <v>0</v>
      </c>
      <c r="S99" s="424">
        <f t="shared" si="10"/>
        <v>1</v>
      </c>
      <c r="T99" s="424">
        <f t="shared" si="10"/>
        <v>1</v>
      </c>
      <c r="U99" s="424">
        <f t="shared" si="10"/>
        <v>0</v>
      </c>
      <c r="V99" s="424">
        <f t="shared" si="10"/>
        <v>0</v>
      </c>
      <c r="W99" s="424">
        <f t="shared" si="10"/>
        <v>0</v>
      </c>
      <c r="X99" s="424">
        <f t="shared" si="10"/>
        <v>0</v>
      </c>
      <c r="Y99" s="424">
        <f t="shared" si="10"/>
        <v>0</v>
      </c>
      <c r="Z99" s="424">
        <f t="shared" si="10"/>
        <v>0</v>
      </c>
      <c r="AA99" s="424">
        <f t="shared" si="10"/>
        <v>0</v>
      </c>
      <c r="AB99" s="424">
        <f t="shared" si="10"/>
        <v>0</v>
      </c>
      <c r="AC99" s="424">
        <f t="shared" si="10"/>
        <v>0</v>
      </c>
      <c r="AD99" s="424">
        <f t="shared" si="10"/>
        <v>0</v>
      </c>
      <c r="AE99" s="424">
        <f t="shared" si="10"/>
        <v>0</v>
      </c>
      <c r="AF99" s="424">
        <f t="shared" si="10"/>
        <v>0</v>
      </c>
      <c r="AG99" s="424">
        <f t="shared" si="10"/>
        <v>0</v>
      </c>
      <c r="AH99" s="458">
        <f t="shared" si="10"/>
        <v>0</v>
      </c>
      <c r="AI99" s="461">
        <f t="shared" si="8"/>
        <v>7</v>
      </c>
    </row>
    <row r="100" spans="2:35" x14ac:dyDescent="0.3">
      <c r="B100" s="438"/>
      <c r="C100" s="442" t="s">
        <v>376</v>
      </c>
      <c r="D100" s="443">
        <v>0</v>
      </c>
      <c r="E100" s="424">
        <v>0</v>
      </c>
      <c r="F100" s="424">
        <v>0</v>
      </c>
      <c r="G100" s="424">
        <v>0</v>
      </c>
      <c r="H100" s="424">
        <v>0</v>
      </c>
      <c r="I100" s="424">
        <v>0</v>
      </c>
      <c r="J100" s="424">
        <v>0</v>
      </c>
      <c r="K100" s="424">
        <v>0</v>
      </c>
      <c r="L100" s="424">
        <v>0</v>
      </c>
      <c r="M100" s="424">
        <f t="shared" ref="M100:V100" si="11">M74-M87</f>
        <v>2</v>
      </c>
      <c r="N100" s="424">
        <v>0</v>
      </c>
      <c r="O100" s="424">
        <v>0</v>
      </c>
      <c r="P100" s="424">
        <v>0</v>
      </c>
      <c r="Q100" s="424">
        <f t="shared" si="11"/>
        <v>0</v>
      </c>
      <c r="R100" s="424">
        <f t="shared" si="11"/>
        <v>2</v>
      </c>
      <c r="S100" s="424">
        <v>0</v>
      </c>
      <c r="T100" s="424">
        <v>0</v>
      </c>
      <c r="U100" s="424">
        <v>0</v>
      </c>
      <c r="V100" s="424">
        <f t="shared" si="11"/>
        <v>2</v>
      </c>
      <c r="W100" s="424">
        <v>0</v>
      </c>
      <c r="X100" s="424">
        <v>0</v>
      </c>
      <c r="Y100" s="424">
        <v>0</v>
      </c>
      <c r="Z100" s="424">
        <v>0</v>
      </c>
      <c r="AA100" s="424">
        <v>0</v>
      </c>
      <c r="AB100" s="424">
        <v>0</v>
      </c>
      <c r="AC100" s="424">
        <v>0</v>
      </c>
      <c r="AD100" s="424">
        <v>0</v>
      </c>
      <c r="AE100" s="424">
        <v>0</v>
      </c>
      <c r="AF100" s="424">
        <v>0</v>
      </c>
      <c r="AG100" s="424">
        <v>0</v>
      </c>
      <c r="AH100" s="458">
        <v>0</v>
      </c>
      <c r="AI100" s="461">
        <f t="shared" si="8"/>
        <v>6</v>
      </c>
    </row>
    <row r="101" spans="2:35" x14ac:dyDescent="0.3">
      <c r="B101" s="438"/>
      <c r="C101" s="442" t="s">
        <v>432</v>
      </c>
      <c r="D101" s="443">
        <f t="shared" ref="D101:AH101" si="12">D75-D88</f>
        <v>0</v>
      </c>
      <c r="E101" s="424">
        <f t="shared" si="12"/>
        <v>0</v>
      </c>
      <c r="F101" s="424">
        <f t="shared" si="12"/>
        <v>0</v>
      </c>
      <c r="G101" s="424">
        <f t="shared" si="12"/>
        <v>0</v>
      </c>
      <c r="H101" s="424">
        <f>H75-H88</f>
        <v>0</v>
      </c>
      <c r="I101" s="424">
        <f t="shared" si="12"/>
        <v>2</v>
      </c>
      <c r="J101" s="424">
        <f t="shared" si="12"/>
        <v>0</v>
      </c>
      <c r="K101" s="424">
        <f t="shared" si="12"/>
        <v>0</v>
      </c>
      <c r="L101" s="424">
        <f t="shared" si="12"/>
        <v>0</v>
      </c>
      <c r="M101" s="424">
        <f t="shared" si="12"/>
        <v>0</v>
      </c>
      <c r="N101" s="424">
        <f t="shared" si="12"/>
        <v>0</v>
      </c>
      <c r="O101" s="424">
        <f t="shared" si="12"/>
        <v>0</v>
      </c>
      <c r="P101" s="424">
        <f t="shared" si="12"/>
        <v>0</v>
      </c>
      <c r="Q101" s="424">
        <f t="shared" si="12"/>
        <v>0</v>
      </c>
      <c r="R101" s="424">
        <f t="shared" si="12"/>
        <v>0</v>
      </c>
      <c r="S101" s="424">
        <f t="shared" si="12"/>
        <v>0</v>
      </c>
      <c r="T101" s="424">
        <f t="shared" si="12"/>
        <v>0</v>
      </c>
      <c r="U101" s="424">
        <f t="shared" si="12"/>
        <v>0</v>
      </c>
      <c r="V101" s="424">
        <f t="shared" si="12"/>
        <v>0</v>
      </c>
      <c r="W101" s="424">
        <f t="shared" si="12"/>
        <v>0</v>
      </c>
      <c r="X101" s="424">
        <f t="shared" si="12"/>
        <v>0</v>
      </c>
      <c r="Y101" s="424">
        <f t="shared" si="12"/>
        <v>1</v>
      </c>
      <c r="Z101" s="424">
        <f t="shared" si="12"/>
        <v>0</v>
      </c>
      <c r="AA101" s="424">
        <f t="shared" si="12"/>
        <v>0</v>
      </c>
      <c r="AB101" s="424">
        <f t="shared" si="12"/>
        <v>0</v>
      </c>
      <c r="AC101" s="424">
        <f t="shared" si="12"/>
        <v>0</v>
      </c>
      <c r="AD101" s="424">
        <f t="shared" si="12"/>
        <v>0</v>
      </c>
      <c r="AE101" s="424">
        <f t="shared" si="12"/>
        <v>0</v>
      </c>
      <c r="AF101" s="424">
        <f t="shared" si="12"/>
        <v>0</v>
      </c>
      <c r="AG101" s="424">
        <f t="shared" si="12"/>
        <v>0</v>
      </c>
      <c r="AH101" s="458">
        <f t="shared" si="12"/>
        <v>0</v>
      </c>
      <c r="AI101" s="461">
        <f t="shared" si="8"/>
        <v>3</v>
      </c>
    </row>
    <row r="102" spans="2:35" x14ac:dyDescent="0.3">
      <c r="B102" s="438"/>
      <c r="C102" s="442" t="s">
        <v>447</v>
      </c>
      <c r="D102" s="443">
        <f t="shared" ref="D102:AH102" si="13">D76-D89</f>
        <v>0</v>
      </c>
      <c r="E102" s="424">
        <f t="shared" si="13"/>
        <v>0</v>
      </c>
      <c r="F102" s="424">
        <f t="shared" si="13"/>
        <v>0</v>
      </c>
      <c r="G102" s="424">
        <f t="shared" si="13"/>
        <v>0</v>
      </c>
      <c r="H102" s="424">
        <f t="shared" si="13"/>
        <v>0</v>
      </c>
      <c r="I102" s="424">
        <f t="shared" si="13"/>
        <v>0</v>
      </c>
      <c r="J102" s="424">
        <f t="shared" si="13"/>
        <v>0</v>
      </c>
      <c r="K102" s="424">
        <f t="shared" si="13"/>
        <v>0</v>
      </c>
      <c r="L102" s="424">
        <f t="shared" si="13"/>
        <v>0</v>
      </c>
      <c r="M102" s="424">
        <f t="shared" si="13"/>
        <v>0</v>
      </c>
      <c r="N102" s="424">
        <f t="shared" si="13"/>
        <v>0</v>
      </c>
      <c r="O102" s="424">
        <f t="shared" si="13"/>
        <v>0</v>
      </c>
      <c r="P102" s="424">
        <f t="shared" si="13"/>
        <v>0</v>
      </c>
      <c r="Q102" s="424">
        <f t="shared" si="13"/>
        <v>0</v>
      </c>
      <c r="R102" s="424">
        <f t="shared" si="13"/>
        <v>0</v>
      </c>
      <c r="S102" s="424">
        <f t="shared" si="13"/>
        <v>0</v>
      </c>
      <c r="T102" s="424">
        <f t="shared" si="13"/>
        <v>0</v>
      </c>
      <c r="U102" s="424">
        <f t="shared" si="13"/>
        <v>0</v>
      </c>
      <c r="V102" s="424">
        <f t="shared" si="13"/>
        <v>0</v>
      </c>
      <c r="W102" s="424">
        <f t="shared" si="13"/>
        <v>0</v>
      </c>
      <c r="X102" s="424">
        <f t="shared" si="13"/>
        <v>0</v>
      </c>
      <c r="Y102" s="424">
        <f t="shared" si="13"/>
        <v>0</v>
      </c>
      <c r="Z102" s="424">
        <f t="shared" si="13"/>
        <v>0</v>
      </c>
      <c r="AA102" s="424">
        <f t="shared" si="13"/>
        <v>0</v>
      </c>
      <c r="AB102" s="424">
        <f t="shared" si="13"/>
        <v>0</v>
      </c>
      <c r="AC102" s="424">
        <f t="shared" si="13"/>
        <v>0</v>
      </c>
      <c r="AD102" s="424">
        <f t="shared" si="13"/>
        <v>0</v>
      </c>
      <c r="AE102" s="424">
        <f t="shared" si="13"/>
        <v>2</v>
      </c>
      <c r="AF102" s="424">
        <f t="shared" si="13"/>
        <v>0</v>
      </c>
      <c r="AG102" s="424">
        <f t="shared" si="13"/>
        <v>0</v>
      </c>
      <c r="AH102" s="458">
        <f t="shared" si="13"/>
        <v>0</v>
      </c>
      <c r="AI102" s="461">
        <f t="shared" si="8"/>
        <v>2</v>
      </c>
    </row>
    <row r="103" spans="2:35" x14ac:dyDescent="0.3">
      <c r="B103" s="438"/>
      <c r="C103" s="442" t="s">
        <v>200</v>
      </c>
      <c r="D103" s="443">
        <f t="shared" ref="D103:AH103" si="14">D77-D90</f>
        <v>1</v>
      </c>
      <c r="E103" s="424">
        <f>E77-E90</f>
        <v>2</v>
      </c>
      <c r="F103" s="424">
        <f t="shared" si="14"/>
        <v>1</v>
      </c>
      <c r="G103" s="424">
        <f t="shared" si="14"/>
        <v>0</v>
      </c>
      <c r="H103" s="424">
        <f t="shared" si="14"/>
        <v>0</v>
      </c>
      <c r="I103" s="424">
        <f t="shared" si="14"/>
        <v>0</v>
      </c>
      <c r="J103" s="424">
        <f t="shared" si="14"/>
        <v>0</v>
      </c>
      <c r="K103" s="424">
        <f t="shared" si="14"/>
        <v>0</v>
      </c>
      <c r="L103" s="424">
        <f t="shared" si="14"/>
        <v>0</v>
      </c>
      <c r="M103" s="424">
        <f t="shared" si="14"/>
        <v>1</v>
      </c>
      <c r="N103" s="424">
        <f t="shared" si="14"/>
        <v>2</v>
      </c>
      <c r="O103" s="424">
        <f t="shared" si="14"/>
        <v>2</v>
      </c>
      <c r="P103" s="424">
        <f t="shared" si="14"/>
        <v>0</v>
      </c>
      <c r="Q103" s="424">
        <f t="shared" si="14"/>
        <v>0</v>
      </c>
      <c r="R103" s="424">
        <f t="shared" si="14"/>
        <v>0</v>
      </c>
      <c r="S103" s="424">
        <f t="shared" si="14"/>
        <v>0</v>
      </c>
      <c r="T103" s="424">
        <f t="shared" si="14"/>
        <v>0</v>
      </c>
      <c r="U103" s="424">
        <f t="shared" si="14"/>
        <v>1</v>
      </c>
      <c r="V103" s="424">
        <f t="shared" si="14"/>
        <v>2</v>
      </c>
      <c r="W103" s="424">
        <f t="shared" si="14"/>
        <v>2</v>
      </c>
      <c r="X103" s="424">
        <f t="shared" si="14"/>
        <v>2</v>
      </c>
      <c r="Y103" s="424">
        <f t="shared" si="14"/>
        <v>1</v>
      </c>
      <c r="Z103" s="424">
        <f t="shared" si="14"/>
        <v>1</v>
      </c>
      <c r="AA103" s="424">
        <f t="shared" si="14"/>
        <v>1</v>
      </c>
      <c r="AB103" s="424">
        <f t="shared" si="14"/>
        <v>1</v>
      </c>
      <c r="AC103" s="424">
        <f t="shared" si="14"/>
        <v>0</v>
      </c>
      <c r="AD103" s="424">
        <f t="shared" si="14"/>
        <v>1</v>
      </c>
      <c r="AE103" s="424">
        <f t="shared" si="14"/>
        <v>1</v>
      </c>
      <c r="AF103" s="424">
        <f t="shared" si="14"/>
        <v>1</v>
      </c>
      <c r="AG103" s="424">
        <f t="shared" si="14"/>
        <v>1</v>
      </c>
      <c r="AH103" s="458">
        <f t="shared" si="14"/>
        <v>0</v>
      </c>
      <c r="AI103" s="461">
        <f t="shared" si="8"/>
        <v>24</v>
      </c>
    </row>
    <row r="104" spans="2:35" ht="15" thickBot="1" x14ac:dyDescent="0.35">
      <c r="B104" s="438"/>
      <c r="C104" s="444" t="s">
        <v>433</v>
      </c>
      <c r="D104" s="445">
        <f t="shared" ref="D104:AH104" si="15">D78-D91</f>
        <v>1</v>
      </c>
      <c r="E104" s="446">
        <f t="shared" si="15"/>
        <v>0</v>
      </c>
      <c r="F104" s="446">
        <f t="shared" si="15"/>
        <v>1</v>
      </c>
      <c r="G104" s="446">
        <f t="shared" si="15"/>
        <v>0</v>
      </c>
      <c r="H104" s="446">
        <f t="shared" si="15"/>
        <v>0</v>
      </c>
      <c r="I104" s="446">
        <f t="shared" si="15"/>
        <v>2</v>
      </c>
      <c r="J104" s="446">
        <f t="shared" si="15"/>
        <v>1</v>
      </c>
      <c r="K104" s="446">
        <f t="shared" si="15"/>
        <v>2</v>
      </c>
      <c r="L104" s="446">
        <f t="shared" si="15"/>
        <v>0</v>
      </c>
      <c r="M104" s="446">
        <f t="shared" si="15"/>
        <v>0</v>
      </c>
      <c r="N104" s="446">
        <f t="shared" si="15"/>
        <v>2</v>
      </c>
      <c r="O104" s="446">
        <f t="shared" si="15"/>
        <v>2</v>
      </c>
      <c r="P104" s="446">
        <f t="shared" si="15"/>
        <v>0</v>
      </c>
      <c r="Q104" s="446">
        <f t="shared" si="15"/>
        <v>0</v>
      </c>
      <c r="R104" s="446">
        <f t="shared" si="15"/>
        <v>2</v>
      </c>
      <c r="S104" s="446">
        <f t="shared" si="15"/>
        <v>2</v>
      </c>
      <c r="T104" s="446">
        <f t="shared" si="15"/>
        <v>0</v>
      </c>
      <c r="U104" s="446">
        <f t="shared" si="15"/>
        <v>2</v>
      </c>
      <c r="V104" s="446">
        <f t="shared" si="15"/>
        <v>2</v>
      </c>
      <c r="W104" s="446">
        <f t="shared" si="15"/>
        <v>1</v>
      </c>
      <c r="X104" s="446">
        <f t="shared" si="15"/>
        <v>2</v>
      </c>
      <c r="Y104" s="446">
        <f t="shared" si="15"/>
        <v>4</v>
      </c>
      <c r="Z104" s="446">
        <f t="shared" si="15"/>
        <v>2</v>
      </c>
      <c r="AA104" s="446">
        <f t="shared" si="15"/>
        <v>1</v>
      </c>
      <c r="AB104" s="446">
        <f t="shared" si="15"/>
        <v>1</v>
      </c>
      <c r="AC104" s="446">
        <f t="shared" si="15"/>
        <v>2</v>
      </c>
      <c r="AD104" s="446">
        <f t="shared" si="15"/>
        <v>1</v>
      </c>
      <c r="AE104" s="446">
        <f t="shared" si="15"/>
        <v>1</v>
      </c>
      <c r="AF104" s="446">
        <f t="shared" si="15"/>
        <v>0</v>
      </c>
      <c r="AG104" s="446">
        <f t="shared" si="15"/>
        <v>0</v>
      </c>
      <c r="AH104" s="459">
        <f t="shared" si="15"/>
        <v>0</v>
      </c>
      <c r="AI104" s="462">
        <f t="shared" si="8"/>
        <v>34</v>
      </c>
    </row>
    <row r="105" spans="2:35" ht="15" thickBot="1" x14ac:dyDescent="0.35">
      <c r="B105" s="438"/>
      <c r="C105" s="447" t="s">
        <v>434</v>
      </c>
      <c r="D105" s="448">
        <f>SUM(D97:D104)</f>
        <v>4</v>
      </c>
      <c r="E105" s="448">
        <f t="shared" ref="E105:AI105" si="16">SUM(E97:E104)</f>
        <v>2</v>
      </c>
      <c r="F105" s="448">
        <f t="shared" si="16"/>
        <v>4</v>
      </c>
      <c r="G105" s="448">
        <f t="shared" si="16"/>
        <v>0</v>
      </c>
      <c r="H105" s="448">
        <f>SUM(H97:H104)</f>
        <v>2</v>
      </c>
      <c r="I105" s="448">
        <f t="shared" si="16"/>
        <v>4</v>
      </c>
      <c r="J105" s="448">
        <f t="shared" si="16"/>
        <v>3</v>
      </c>
      <c r="K105" s="448">
        <f t="shared" si="16"/>
        <v>2</v>
      </c>
      <c r="L105" s="448">
        <f t="shared" si="16"/>
        <v>0</v>
      </c>
      <c r="M105" s="448">
        <f t="shared" si="16"/>
        <v>3</v>
      </c>
      <c r="N105" s="448">
        <f t="shared" si="16"/>
        <v>4</v>
      </c>
      <c r="O105" s="448">
        <f t="shared" si="16"/>
        <v>4</v>
      </c>
      <c r="P105" s="448">
        <f t="shared" si="16"/>
        <v>0</v>
      </c>
      <c r="Q105" s="448">
        <f t="shared" si="16"/>
        <v>0</v>
      </c>
      <c r="R105" s="448">
        <f t="shared" si="16"/>
        <v>4</v>
      </c>
      <c r="S105" s="448">
        <f t="shared" si="16"/>
        <v>4</v>
      </c>
      <c r="T105" s="448">
        <f t="shared" si="16"/>
        <v>2</v>
      </c>
      <c r="U105" s="448">
        <f t="shared" si="16"/>
        <v>3</v>
      </c>
      <c r="V105" s="448">
        <f t="shared" si="16"/>
        <v>6</v>
      </c>
      <c r="W105" s="448">
        <f t="shared" si="16"/>
        <v>3</v>
      </c>
      <c r="X105" s="448">
        <f t="shared" si="16"/>
        <v>4</v>
      </c>
      <c r="Y105" s="448">
        <f t="shared" si="16"/>
        <v>8</v>
      </c>
      <c r="Z105" s="448">
        <f t="shared" si="16"/>
        <v>3</v>
      </c>
      <c r="AA105" s="448">
        <f t="shared" si="16"/>
        <v>2</v>
      </c>
      <c r="AB105" s="448">
        <f t="shared" si="16"/>
        <v>2</v>
      </c>
      <c r="AC105" s="448">
        <f t="shared" si="16"/>
        <v>2</v>
      </c>
      <c r="AD105" s="448">
        <f t="shared" si="16"/>
        <v>2</v>
      </c>
      <c r="AE105" s="448">
        <f t="shared" si="16"/>
        <v>4</v>
      </c>
      <c r="AF105" s="448">
        <f t="shared" si="16"/>
        <v>1</v>
      </c>
      <c r="AG105" s="448">
        <f t="shared" si="16"/>
        <v>1</v>
      </c>
      <c r="AH105" s="448">
        <f t="shared" si="16"/>
        <v>0</v>
      </c>
      <c r="AI105" s="449">
        <f t="shared" si="16"/>
        <v>83</v>
      </c>
    </row>
    <row r="106" spans="2:35" x14ac:dyDescent="0.3">
      <c r="B106" s="438"/>
      <c r="C106" s="438"/>
      <c r="D106" s="438"/>
      <c r="E106" s="438"/>
      <c r="F106" s="438"/>
      <c r="G106" s="438"/>
      <c r="H106" s="438"/>
      <c r="I106" s="438"/>
      <c r="J106" s="438"/>
      <c r="K106" s="438"/>
      <c r="L106" s="438"/>
      <c r="M106" s="438"/>
      <c r="N106" s="450"/>
      <c r="AI106"/>
    </row>
    <row r="107" spans="2:35" x14ac:dyDescent="0.3">
      <c r="B107" s="438"/>
      <c r="C107" s="438"/>
      <c r="D107" s="438"/>
      <c r="E107" s="438"/>
      <c r="F107" s="438"/>
      <c r="G107" s="438"/>
      <c r="H107" s="438"/>
      <c r="I107" s="438"/>
      <c r="J107" s="438"/>
      <c r="K107" s="438"/>
      <c r="L107" s="438"/>
      <c r="M107" s="438"/>
      <c r="N107" s="450"/>
      <c r="AI107"/>
    </row>
    <row r="108" spans="2:35" x14ac:dyDescent="0.3"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50"/>
      <c r="AI108"/>
    </row>
    <row r="109" spans="2:35" x14ac:dyDescent="0.3"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50"/>
      <c r="AI109"/>
    </row>
    <row r="110" spans="2:35" x14ac:dyDescent="0.3">
      <c r="B110" s="438"/>
      <c r="C110" s="438"/>
      <c r="D110" s="438"/>
      <c r="E110" s="438"/>
      <c r="F110" s="438"/>
      <c r="G110" s="438"/>
      <c r="H110" s="438"/>
      <c r="I110" s="438"/>
      <c r="J110" s="438"/>
      <c r="K110" s="438"/>
      <c r="L110" s="438"/>
      <c r="M110" s="438"/>
      <c r="N110" s="450"/>
      <c r="AI110"/>
    </row>
    <row r="111" spans="2:35" x14ac:dyDescent="0.3">
      <c r="B111" s="438"/>
      <c r="C111" s="438"/>
      <c r="D111" s="438"/>
      <c r="E111" s="438"/>
      <c r="F111" s="438"/>
      <c r="G111" s="438"/>
      <c r="H111" s="438"/>
      <c r="I111" s="438"/>
      <c r="J111" s="438"/>
      <c r="K111" s="438"/>
      <c r="L111" s="438"/>
      <c r="M111" s="438"/>
      <c r="N111" s="450"/>
      <c r="AI111"/>
    </row>
    <row r="112" spans="2:35" x14ac:dyDescent="0.3">
      <c r="B112" s="438"/>
      <c r="C112" s="438"/>
      <c r="D112" s="438"/>
      <c r="E112" s="438"/>
      <c r="F112" s="438"/>
      <c r="G112" s="438"/>
      <c r="H112" s="438"/>
      <c r="I112" s="438"/>
      <c r="J112" s="438"/>
      <c r="K112" s="438"/>
      <c r="L112" s="438"/>
      <c r="M112" s="438"/>
      <c r="N112" s="450"/>
      <c r="AI112"/>
    </row>
    <row r="113" spans="2:35" x14ac:dyDescent="0.3">
      <c r="B113" s="438"/>
      <c r="C113" s="438"/>
      <c r="D113" s="438"/>
      <c r="E113" s="438"/>
      <c r="F113" s="438"/>
      <c r="G113" s="438"/>
      <c r="H113" s="438"/>
      <c r="I113" s="438"/>
      <c r="J113" s="438"/>
      <c r="K113" s="438"/>
      <c r="L113" s="438"/>
      <c r="M113" s="438"/>
      <c r="N113" s="450"/>
      <c r="AI113"/>
    </row>
    <row r="114" spans="2:35" x14ac:dyDescent="0.3">
      <c r="B114" s="438"/>
      <c r="C114" s="438"/>
      <c r="D114" s="438"/>
      <c r="E114" s="438"/>
      <c r="F114" s="438"/>
      <c r="G114" s="438"/>
      <c r="H114" s="438"/>
      <c r="I114" s="438"/>
      <c r="J114" s="438"/>
      <c r="K114" s="438"/>
      <c r="L114" s="438"/>
      <c r="M114" s="438"/>
      <c r="N114" s="450"/>
      <c r="AI114"/>
    </row>
    <row r="115" spans="2:35" x14ac:dyDescent="0.3">
      <c r="B115" s="438"/>
      <c r="C115" s="438"/>
      <c r="D115" s="438"/>
      <c r="E115" s="438"/>
      <c r="F115" s="438"/>
      <c r="G115" s="438"/>
      <c r="H115" s="438"/>
      <c r="I115" s="438"/>
      <c r="J115" s="438"/>
      <c r="K115" s="438"/>
      <c r="L115" s="438"/>
      <c r="M115" s="438"/>
      <c r="N115" s="450"/>
      <c r="AI115"/>
    </row>
    <row r="116" spans="2:35" x14ac:dyDescent="0.3">
      <c r="B116" s="438"/>
      <c r="C116" s="438"/>
      <c r="D116" s="438"/>
      <c r="E116" s="438"/>
      <c r="F116" s="438"/>
      <c r="G116" s="438"/>
      <c r="H116" s="438"/>
      <c r="I116" s="438"/>
      <c r="J116" s="438"/>
      <c r="K116" s="438"/>
      <c r="L116" s="438"/>
      <c r="M116" s="438"/>
      <c r="N116" s="450"/>
      <c r="AI116"/>
    </row>
  </sheetData>
  <mergeCells count="30">
    <mergeCell ref="P23:R23"/>
    <mergeCell ref="P24:R24"/>
    <mergeCell ref="P25:R25"/>
    <mergeCell ref="P31:R31"/>
    <mergeCell ref="P26:R26"/>
    <mergeCell ref="P27:R27"/>
    <mergeCell ref="P28:R28"/>
    <mergeCell ref="P29:R29"/>
    <mergeCell ref="P30:R30"/>
    <mergeCell ref="P36:R36"/>
    <mergeCell ref="P37:R37"/>
    <mergeCell ref="P8:R8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B49:B50"/>
    <mergeCell ref="C49:C50"/>
    <mergeCell ref="AI95:AI96"/>
    <mergeCell ref="AI82:AI83"/>
    <mergeCell ref="AI69:AI70"/>
  </mergeCells>
  <conditionalFormatting sqref="O58">
    <cfRule type="cellIs" dxfId="186" priority="1" operator="equal">
      <formula>0.02</formula>
    </cfRule>
    <cfRule type="cellIs" dxfId="185" priority="2" operator="lessThan">
      <formula>0.02</formula>
    </cfRule>
    <cfRule type="cellIs" dxfId="184" priority="3" operator="lessThan">
      <formula>0.02</formula>
    </cfRule>
    <cfRule type="cellIs" dxfId="183" priority="4" operator="greaterThan">
      <formula>0.02</formula>
    </cfRule>
  </conditionalFormatting>
  <conditionalFormatting sqref="O60:O63">
    <cfRule type="cellIs" dxfId="182" priority="5" operator="equal">
      <formula>0.02</formula>
    </cfRule>
    <cfRule type="cellIs" dxfId="181" priority="6" operator="lessThan">
      <formula>0.02</formula>
    </cfRule>
    <cfRule type="cellIs" dxfId="180" priority="7" operator="lessThan">
      <formula>0.02</formula>
    </cfRule>
    <cfRule type="cellIs" dxfId="179" priority="8" operator="greaterThan">
      <formula>0.02</formula>
    </cfRule>
  </conditionalFormatting>
  <pageMargins left="0.7" right="0.7" top="0.75" bottom="0.75" header="0.3" footer="0.3"/>
  <pageSetup scale="71" orientation="landscape" r:id="rId1"/>
  <ignoredErrors>
    <ignoredError sqref="AI86:AI87" formula="1"/>
    <ignoredError sqref="AI85 AI88 AI72" formula="1" formulaRange="1"/>
    <ignoredError sqref="AI7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4"/>
  <sheetViews>
    <sheetView showGridLines="0" topLeftCell="A16" workbookViewId="0">
      <selection activeCell="T6" sqref="T6"/>
    </sheetView>
  </sheetViews>
  <sheetFormatPr defaultColWidth="9.109375" defaultRowHeight="14.4" x14ac:dyDescent="0.3"/>
  <cols>
    <col min="1" max="1" width="15.88671875" style="175" customWidth="1"/>
    <col min="2" max="4" width="17.88671875" style="175" customWidth="1"/>
    <col min="5" max="5" width="20.6640625" style="175" customWidth="1"/>
    <col min="6" max="13" width="17.88671875" style="175" customWidth="1"/>
    <col min="14" max="14" width="9.109375" style="175"/>
    <col min="15" max="16" width="10.33203125" style="175" customWidth="1"/>
    <col min="17" max="256" width="9.109375" style="175"/>
    <col min="257" max="257" width="19.109375" style="175" customWidth="1"/>
    <col min="258" max="269" width="17.88671875" style="175" customWidth="1"/>
    <col min="270" max="270" width="9.109375" style="175"/>
    <col min="271" max="272" width="10.33203125" style="175" customWidth="1"/>
    <col min="273" max="512" width="9.109375" style="175"/>
    <col min="513" max="513" width="19.109375" style="175" customWidth="1"/>
    <col min="514" max="525" width="17.88671875" style="175" customWidth="1"/>
    <col min="526" max="526" width="9.109375" style="175"/>
    <col min="527" max="528" width="10.33203125" style="175" customWidth="1"/>
    <col min="529" max="768" width="9.109375" style="175"/>
    <col min="769" max="769" width="19.109375" style="175" customWidth="1"/>
    <col min="770" max="781" width="17.88671875" style="175" customWidth="1"/>
    <col min="782" max="782" width="9.109375" style="175"/>
    <col min="783" max="784" width="10.33203125" style="175" customWidth="1"/>
    <col min="785" max="1024" width="9.109375" style="175"/>
    <col min="1025" max="1025" width="19.109375" style="175" customWidth="1"/>
    <col min="1026" max="1037" width="17.88671875" style="175" customWidth="1"/>
    <col min="1038" max="1038" width="9.109375" style="175"/>
    <col min="1039" max="1040" width="10.33203125" style="175" customWidth="1"/>
    <col min="1041" max="1280" width="9.109375" style="175"/>
    <col min="1281" max="1281" width="19.109375" style="175" customWidth="1"/>
    <col min="1282" max="1293" width="17.88671875" style="175" customWidth="1"/>
    <col min="1294" max="1294" width="9.109375" style="175"/>
    <col min="1295" max="1296" width="10.33203125" style="175" customWidth="1"/>
    <col min="1297" max="1536" width="9.109375" style="175"/>
    <col min="1537" max="1537" width="19.109375" style="175" customWidth="1"/>
    <col min="1538" max="1549" width="17.88671875" style="175" customWidth="1"/>
    <col min="1550" max="1550" width="9.109375" style="175"/>
    <col min="1551" max="1552" width="10.33203125" style="175" customWidth="1"/>
    <col min="1553" max="1792" width="9.109375" style="175"/>
    <col min="1793" max="1793" width="19.109375" style="175" customWidth="1"/>
    <col min="1794" max="1805" width="17.88671875" style="175" customWidth="1"/>
    <col min="1806" max="1806" width="9.109375" style="175"/>
    <col min="1807" max="1808" width="10.33203125" style="175" customWidth="1"/>
    <col min="1809" max="2048" width="9.109375" style="175"/>
    <col min="2049" max="2049" width="19.109375" style="175" customWidth="1"/>
    <col min="2050" max="2061" width="17.88671875" style="175" customWidth="1"/>
    <col min="2062" max="2062" width="9.109375" style="175"/>
    <col min="2063" max="2064" width="10.33203125" style="175" customWidth="1"/>
    <col min="2065" max="2304" width="9.109375" style="175"/>
    <col min="2305" max="2305" width="19.109375" style="175" customWidth="1"/>
    <col min="2306" max="2317" width="17.88671875" style="175" customWidth="1"/>
    <col min="2318" max="2318" width="9.109375" style="175"/>
    <col min="2319" max="2320" width="10.33203125" style="175" customWidth="1"/>
    <col min="2321" max="2560" width="9.109375" style="175"/>
    <col min="2561" max="2561" width="19.109375" style="175" customWidth="1"/>
    <col min="2562" max="2573" width="17.88671875" style="175" customWidth="1"/>
    <col min="2574" max="2574" width="9.109375" style="175"/>
    <col min="2575" max="2576" width="10.33203125" style="175" customWidth="1"/>
    <col min="2577" max="2816" width="9.109375" style="175"/>
    <col min="2817" max="2817" width="19.109375" style="175" customWidth="1"/>
    <col min="2818" max="2829" width="17.88671875" style="175" customWidth="1"/>
    <col min="2830" max="2830" width="9.109375" style="175"/>
    <col min="2831" max="2832" width="10.33203125" style="175" customWidth="1"/>
    <col min="2833" max="3072" width="9.109375" style="175"/>
    <col min="3073" max="3073" width="19.109375" style="175" customWidth="1"/>
    <col min="3074" max="3085" width="17.88671875" style="175" customWidth="1"/>
    <col min="3086" max="3086" width="9.109375" style="175"/>
    <col min="3087" max="3088" width="10.33203125" style="175" customWidth="1"/>
    <col min="3089" max="3328" width="9.109375" style="175"/>
    <col min="3329" max="3329" width="19.109375" style="175" customWidth="1"/>
    <col min="3330" max="3341" width="17.88671875" style="175" customWidth="1"/>
    <col min="3342" max="3342" width="9.109375" style="175"/>
    <col min="3343" max="3344" width="10.33203125" style="175" customWidth="1"/>
    <col min="3345" max="3584" width="9.109375" style="175"/>
    <col min="3585" max="3585" width="19.109375" style="175" customWidth="1"/>
    <col min="3586" max="3597" width="17.88671875" style="175" customWidth="1"/>
    <col min="3598" max="3598" width="9.109375" style="175"/>
    <col min="3599" max="3600" width="10.33203125" style="175" customWidth="1"/>
    <col min="3601" max="3840" width="9.109375" style="175"/>
    <col min="3841" max="3841" width="19.109375" style="175" customWidth="1"/>
    <col min="3842" max="3853" width="17.88671875" style="175" customWidth="1"/>
    <col min="3854" max="3854" width="9.109375" style="175"/>
    <col min="3855" max="3856" width="10.33203125" style="175" customWidth="1"/>
    <col min="3857" max="4096" width="9.109375" style="175"/>
    <col min="4097" max="4097" width="19.109375" style="175" customWidth="1"/>
    <col min="4098" max="4109" width="17.88671875" style="175" customWidth="1"/>
    <col min="4110" max="4110" width="9.109375" style="175"/>
    <col min="4111" max="4112" width="10.33203125" style="175" customWidth="1"/>
    <col min="4113" max="4352" width="9.109375" style="175"/>
    <col min="4353" max="4353" width="19.109375" style="175" customWidth="1"/>
    <col min="4354" max="4365" width="17.88671875" style="175" customWidth="1"/>
    <col min="4366" max="4366" width="9.109375" style="175"/>
    <col min="4367" max="4368" width="10.33203125" style="175" customWidth="1"/>
    <col min="4369" max="4608" width="9.109375" style="175"/>
    <col min="4609" max="4609" width="19.109375" style="175" customWidth="1"/>
    <col min="4610" max="4621" width="17.88671875" style="175" customWidth="1"/>
    <col min="4622" max="4622" width="9.109375" style="175"/>
    <col min="4623" max="4624" width="10.33203125" style="175" customWidth="1"/>
    <col min="4625" max="4864" width="9.109375" style="175"/>
    <col min="4865" max="4865" width="19.109375" style="175" customWidth="1"/>
    <col min="4866" max="4877" width="17.88671875" style="175" customWidth="1"/>
    <col min="4878" max="4878" width="9.109375" style="175"/>
    <col min="4879" max="4880" width="10.33203125" style="175" customWidth="1"/>
    <col min="4881" max="5120" width="9.109375" style="175"/>
    <col min="5121" max="5121" width="19.109375" style="175" customWidth="1"/>
    <col min="5122" max="5133" width="17.88671875" style="175" customWidth="1"/>
    <col min="5134" max="5134" width="9.109375" style="175"/>
    <col min="5135" max="5136" width="10.33203125" style="175" customWidth="1"/>
    <col min="5137" max="5376" width="9.109375" style="175"/>
    <col min="5377" max="5377" width="19.109375" style="175" customWidth="1"/>
    <col min="5378" max="5389" width="17.88671875" style="175" customWidth="1"/>
    <col min="5390" max="5390" width="9.109375" style="175"/>
    <col min="5391" max="5392" width="10.33203125" style="175" customWidth="1"/>
    <col min="5393" max="5632" width="9.109375" style="175"/>
    <col min="5633" max="5633" width="19.109375" style="175" customWidth="1"/>
    <col min="5634" max="5645" width="17.88671875" style="175" customWidth="1"/>
    <col min="5646" max="5646" width="9.109375" style="175"/>
    <col min="5647" max="5648" width="10.33203125" style="175" customWidth="1"/>
    <col min="5649" max="5888" width="9.109375" style="175"/>
    <col min="5889" max="5889" width="19.109375" style="175" customWidth="1"/>
    <col min="5890" max="5901" width="17.88671875" style="175" customWidth="1"/>
    <col min="5902" max="5902" width="9.109375" style="175"/>
    <col min="5903" max="5904" width="10.33203125" style="175" customWidth="1"/>
    <col min="5905" max="6144" width="9.109375" style="175"/>
    <col min="6145" max="6145" width="19.109375" style="175" customWidth="1"/>
    <col min="6146" max="6157" width="17.88671875" style="175" customWidth="1"/>
    <col min="6158" max="6158" width="9.109375" style="175"/>
    <col min="6159" max="6160" width="10.33203125" style="175" customWidth="1"/>
    <col min="6161" max="6400" width="9.109375" style="175"/>
    <col min="6401" max="6401" width="19.109375" style="175" customWidth="1"/>
    <col min="6402" max="6413" width="17.88671875" style="175" customWidth="1"/>
    <col min="6414" max="6414" width="9.109375" style="175"/>
    <col min="6415" max="6416" width="10.33203125" style="175" customWidth="1"/>
    <col min="6417" max="6656" width="9.109375" style="175"/>
    <col min="6657" max="6657" width="19.109375" style="175" customWidth="1"/>
    <col min="6658" max="6669" width="17.88671875" style="175" customWidth="1"/>
    <col min="6670" max="6670" width="9.109375" style="175"/>
    <col min="6671" max="6672" width="10.33203125" style="175" customWidth="1"/>
    <col min="6673" max="6912" width="9.109375" style="175"/>
    <col min="6913" max="6913" width="19.109375" style="175" customWidth="1"/>
    <col min="6914" max="6925" width="17.88671875" style="175" customWidth="1"/>
    <col min="6926" max="6926" width="9.109375" style="175"/>
    <col min="6927" max="6928" width="10.33203125" style="175" customWidth="1"/>
    <col min="6929" max="7168" width="9.109375" style="175"/>
    <col min="7169" max="7169" width="19.109375" style="175" customWidth="1"/>
    <col min="7170" max="7181" width="17.88671875" style="175" customWidth="1"/>
    <col min="7182" max="7182" width="9.109375" style="175"/>
    <col min="7183" max="7184" width="10.33203125" style="175" customWidth="1"/>
    <col min="7185" max="7424" width="9.109375" style="175"/>
    <col min="7425" max="7425" width="19.109375" style="175" customWidth="1"/>
    <col min="7426" max="7437" width="17.88671875" style="175" customWidth="1"/>
    <col min="7438" max="7438" width="9.109375" style="175"/>
    <col min="7439" max="7440" width="10.33203125" style="175" customWidth="1"/>
    <col min="7441" max="7680" width="9.109375" style="175"/>
    <col min="7681" max="7681" width="19.109375" style="175" customWidth="1"/>
    <col min="7682" max="7693" width="17.88671875" style="175" customWidth="1"/>
    <col min="7694" max="7694" width="9.109375" style="175"/>
    <col min="7695" max="7696" width="10.33203125" style="175" customWidth="1"/>
    <col min="7697" max="7936" width="9.109375" style="175"/>
    <col min="7937" max="7937" width="19.109375" style="175" customWidth="1"/>
    <col min="7938" max="7949" width="17.88671875" style="175" customWidth="1"/>
    <col min="7950" max="7950" width="9.109375" style="175"/>
    <col min="7951" max="7952" width="10.33203125" style="175" customWidth="1"/>
    <col min="7953" max="8192" width="9.109375" style="175"/>
    <col min="8193" max="8193" width="19.109375" style="175" customWidth="1"/>
    <col min="8194" max="8205" width="17.88671875" style="175" customWidth="1"/>
    <col min="8206" max="8206" width="9.109375" style="175"/>
    <col min="8207" max="8208" width="10.33203125" style="175" customWidth="1"/>
    <col min="8209" max="8448" width="9.109375" style="175"/>
    <col min="8449" max="8449" width="19.109375" style="175" customWidth="1"/>
    <col min="8450" max="8461" width="17.88671875" style="175" customWidth="1"/>
    <col min="8462" max="8462" width="9.109375" style="175"/>
    <col min="8463" max="8464" width="10.33203125" style="175" customWidth="1"/>
    <col min="8465" max="8704" width="9.109375" style="175"/>
    <col min="8705" max="8705" width="19.109375" style="175" customWidth="1"/>
    <col min="8706" max="8717" width="17.88671875" style="175" customWidth="1"/>
    <col min="8718" max="8718" width="9.109375" style="175"/>
    <col min="8719" max="8720" width="10.33203125" style="175" customWidth="1"/>
    <col min="8721" max="8960" width="9.109375" style="175"/>
    <col min="8961" max="8961" width="19.109375" style="175" customWidth="1"/>
    <col min="8962" max="8973" width="17.88671875" style="175" customWidth="1"/>
    <col min="8974" max="8974" width="9.109375" style="175"/>
    <col min="8975" max="8976" width="10.33203125" style="175" customWidth="1"/>
    <col min="8977" max="9216" width="9.109375" style="175"/>
    <col min="9217" max="9217" width="19.109375" style="175" customWidth="1"/>
    <col min="9218" max="9229" width="17.88671875" style="175" customWidth="1"/>
    <col min="9230" max="9230" width="9.109375" style="175"/>
    <col min="9231" max="9232" width="10.33203125" style="175" customWidth="1"/>
    <col min="9233" max="9472" width="9.109375" style="175"/>
    <col min="9473" max="9473" width="19.109375" style="175" customWidth="1"/>
    <col min="9474" max="9485" width="17.88671875" style="175" customWidth="1"/>
    <col min="9486" max="9486" width="9.109375" style="175"/>
    <col min="9487" max="9488" width="10.33203125" style="175" customWidth="1"/>
    <col min="9489" max="9728" width="9.109375" style="175"/>
    <col min="9729" max="9729" width="19.109375" style="175" customWidth="1"/>
    <col min="9730" max="9741" width="17.88671875" style="175" customWidth="1"/>
    <col min="9742" max="9742" width="9.109375" style="175"/>
    <col min="9743" max="9744" width="10.33203125" style="175" customWidth="1"/>
    <col min="9745" max="9984" width="9.109375" style="175"/>
    <col min="9985" max="9985" width="19.109375" style="175" customWidth="1"/>
    <col min="9986" max="9997" width="17.88671875" style="175" customWidth="1"/>
    <col min="9998" max="9998" width="9.109375" style="175"/>
    <col min="9999" max="10000" width="10.33203125" style="175" customWidth="1"/>
    <col min="10001" max="10240" width="9.109375" style="175"/>
    <col min="10241" max="10241" width="19.109375" style="175" customWidth="1"/>
    <col min="10242" max="10253" width="17.88671875" style="175" customWidth="1"/>
    <col min="10254" max="10254" width="9.109375" style="175"/>
    <col min="10255" max="10256" width="10.33203125" style="175" customWidth="1"/>
    <col min="10257" max="10496" width="9.109375" style="175"/>
    <col min="10497" max="10497" width="19.109375" style="175" customWidth="1"/>
    <col min="10498" max="10509" width="17.88671875" style="175" customWidth="1"/>
    <col min="10510" max="10510" width="9.109375" style="175"/>
    <col min="10511" max="10512" width="10.33203125" style="175" customWidth="1"/>
    <col min="10513" max="10752" width="9.109375" style="175"/>
    <col min="10753" max="10753" width="19.109375" style="175" customWidth="1"/>
    <col min="10754" max="10765" width="17.88671875" style="175" customWidth="1"/>
    <col min="10766" max="10766" width="9.109375" style="175"/>
    <col min="10767" max="10768" width="10.33203125" style="175" customWidth="1"/>
    <col min="10769" max="11008" width="9.109375" style="175"/>
    <col min="11009" max="11009" width="19.109375" style="175" customWidth="1"/>
    <col min="11010" max="11021" width="17.88671875" style="175" customWidth="1"/>
    <col min="11022" max="11022" width="9.109375" style="175"/>
    <col min="11023" max="11024" width="10.33203125" style="175" customWidth="1"/>
    <col min="11025" max="11264" width="9.109375" style="175"/>
    <col min="11265" max="11265" width="19.109375" style="175" customWidth="1"/>
    <col min="11266" max="11277" width="17.88671875" style="175" customWidth="1"/>
    <col min="11278" max="11278" width="9.109375" style="175"/>
    <col min="11279" max="11280" width="10.33203125" style="175" customWidth="1"/>
    <col min="11281" max="11520" width="9.109375" style="175"/>
    <col min="11521" max="11521" width="19.109375" style="175" customWidth="1"/>
    <col min="11522" max="11533" width="17.88671875" style="175" customWidth="1"/>
    <col min="11534" max="11534" width="9.109375" style="175"/>
    <col min="11535" max="11536" width="10.33203125" style="175" customWidth="1"/>
    <col min="11537" max="11776" width="9.109375" style="175"/>
    <col min="11777" max="11777" width="19.109375" style="175" customWidth="1"/>
    <col min="11778" max="11789" width="17.88671875" style="175" customWidth="1"/>
    <col min="11790" max="11790" width="9.109375" style="175"/>
    <col min="11791" max="11792" width="10.33203125" style="175" customWidth="1"/>
    <col min="11793" max="12032" width="9.109375" style="175"/>
    <col min="12033" max="12033" width="19.109375" style="175" customWidth="1"/>
    <col min="12034" max="12045" width="17.88671875" style="175" customWidth="1"/>
    <col min="12046" max="12046" width="9.109375" style="175"/>
    <col min="12047" max="12048" width="10.33203125" style="175" customWidth="1"/>
    <col min="12049" max="12288" width="9.109375" style="175"/>
    <col min="12289" max="12289" width="19.109375" style="175" customWidth="1"/>
    <col min="12290" max="12301" width="17.88671875" style="175" customWidth="1"/>
    <col min="12302" max="12302" width="9.109375" style="175"/>
    <col min="12303" max="12304" width="10.33203125" style="175" customWidth="1"/>
    <col min="12305" max="12544" width="9.109375" style="175"/>
    <col min="12545" max="12545" width="19.109375" style="175" customWidth="1"/>
    <col min="12546" max="12557" width="17.88671875" style="175" customWidth="1"/>
    <col min="12558" max="12558" width="9.109375" style="175"/>
    <col min="12559" max="12560" width="10.33203125" style="175" customWidth="1"/>
    <col min="12561" max="12800" width="9.109375" style="175"/>
    <col min="12801" max="12801" width="19.109375" style="175" customWidth="1"/>
    <col min="12802" max="12813" width="17.88671875" style="175" customWidth="1"/>
    <col min="12814" max="12814" width="9.109375" style="175"/>
    <col min="12815" max="12816" width="10.33203125" style="175" customWidth="1"/>
    <col min="12817" max="13056" width="9.109375" style="175"/>
    <col min="13057" max="13057" width="19.109375" style="175" customWidth="1"/>
    <col min="13058" max="13069" width="17.88671875" style="175" customWidth="1"/>
    <col min="13070" max="13070" width="9.109375" style="175"/>
    <col min="13071" max="13072" width="10.33203125" style="175" customWidth="1"/>
    <col min="13073" max="13312" width="9.109375" style="175"/>
    <col min="13313" max="13313" width="19.109375" style="175" customWidth="1"/>
    <col min="13314" max="13325" width="17.88671875" style="175" customWidth="1"/>
    <col min="13326" max="13326" width="9.109375" style="175"/>
    <col min="13327" max="13328" width="10.33203125" style="175" customWidth="1"/>
    <col min="13329" max="13568" width="9.109375" style="175"/>
    <col min="13569" max="13569" width="19.109375" style="175" customWidth="1"/>
    <col min="13570" max="13581" width="17.88671875" style="175" customWidth="1"/>
    <col min="13582" max="13582" width="9.109375" style="175"/>
    <col min="13583" max="13584" width="10.33203125" style="175" customWidth="1"/>
    <col min="13585" max="13824" width="9.109375" style="175"/>
    <col min="13825" max="13825" width="19.109375" style="175" customWidth="1"/>
    <col min="13826" max="13837" width="17.88671875" style="175" customWidth="1"/>
    <col min="13838" max="13838" width="9.109375" style="175"/>
    <col min="13839" max="13840" width="10.33203125" style="175" customWidth="1"/>
    <col min="13841" max="14080" width="9.109375" style="175"/>
    <col min="14081" max="14081" width="19.109375" style="175" customWidth="1"/>
    <col min="14082" max="14093" width="17.88671875" style="175" customWidth="1"/>
    <col min="14094" max="14094" width="9.109375" style="175"/>
    <col min="14095" max="14096" width="10.33203125" style="175" customWidth="1"/>
    <col min="14097" max="14336" width="9.109375" style="175"/>
    <col min="14337" max="14337" width="19.109375" style="175" customWidth="1"/>
    <col min="14338" max="14349" width="17.88671875" style="175" customWidth="1"/>
    <col min="14350" max="14350" width="9.109375" style="175"/>
    <col min="14351" max="14352" width="10.33203125" style="175" customWidth="1"/>
    <col min="14353" max="14592" width="9.109375" style="175"/>
    <col min="14593" max="14593" width="19.109375" style="175" customWidth="1"/>
    <col min="14594" max="14605" width="17.88671875" style="175" customWidth="1"/>
    <col min="14606" max="14606" width="9.109375" style="175"/>
    <col min="14607" max="14608" width="10.33203125" style="175" customWidth="1"/>
    <col min="14609" max="14848" width="9.109375" style="175"/>
    <col min="14849" max="14849" width="19.109375" style="175" customWidth="1"/>
    <col min="14850" max="14861" width="17.88671875" style="175" customWidth="1"/>
    <col min="14862" max="14862" width="9.109375" style="175"/>
    <col min="14863" max="14864" width="10.33203125" style="175" customWidth="1"/>
    <col min="14865" max="15104" width="9.109375" style="175"/>
    <col min="15105" max="15105" width="19.109375" style="175" customWidth="1"/>
    <col min="15106" max="15117" width="17.88671875" style="175" customWidth="1"/>
    <col min="15118" max="15118" width="9.109375" style="175"/>
    <col min="15119" max="15120" width="10.33203125" style="175" customWidth="1"/>
    <col min="15121" max="15360" width="9.109375" style="175"/>
    <col min="15361" max="15361" width="19.109375" style="175" customWidth="1"/>
    <col min="15362" max="15373" width="17.88671875" style="175" customWidth="1"/>
    <col min="15374" max="15374" width="9.109375" style="175"/>
    <col min="15375" max="15376" width="10.33203125" style="175" customWidth="1"/>
    <col min="15377" max="15616" width="9.109375" style="175"/>
    <col min="15617" max="15617" width="19.109375" style="175" customWidth="1"/>
    <col min="15618" max="15629" width="17.88671875" style="175" customWidth="1"/>
    <col min="15630" max="15630" width="9.109375" style="175"/>
    <col min="15631" max="15632" width="10.33203125" style="175" customWidth="1"/>
    <col min="15633" max="15872" width="9.109375" style="175"/>
    <col min="15873" max="15873" width="19.109375" style="175" customWidth="1"/>
    <col min="15874" max="15885" width="17.88671875" style="175" customWidth="1"/>
    <col min="15886" max="15886" width="9.109375" style="175"/>
    <col min="15887" max="15888" width="10.33203125" style="175" customWidth="1"/>
    <col min="15889" max="16128" width="9.109375" style="175"/>
    <col min="16129" max="16129" width="19.109375" style="175" customWidth="1"/>
    <col min="16130" max="16141" width="17.88671875" style="175" customWidth="1"/>
    <col min="16142" max="16142" width="9.109375" style="175"/>
    <col min="16143" max="16144" width="10.33203125" style="175" customWidth="1"/>
    <col min="16145" max="16384" width="9.109375" style="175"/>
  </cols>
  <sheetData>
    <row r="1" spans="1:13" ht="15" thickBot="1" x14ac:dyDescent="0.35">
      <c r="A1" s="589" t="s">
        <v>324</v>
      </c>
      <c r="B1" s="589"/>
    </row>
    <row r="2" spans="1:13" ht="24.6" thickBot="1" x14ac:dyDescent="0.35">
      <c r="A2" s="176" t="s">
        <v>251</v>
      </c>
      <c r="B2" s="177" t="s">
        <v>252</v>
      </c>
      <c r="C2" s="177" t="s">
        <v>253</v>
      </c>
      <c r="D2" s="177" t="s">
        <v>254</v>
      </c>
      <c r="E2" s="177" t="s">
        <v>255</v>
      </c>
      <c r="F2" s="176" t="s">
        <v>256</v>
      </c>
    </row>
    <row r="3" spans="1:13" ht="25.2" customHeight="1" thickTop="1" x14ac:dyDescent="0.3">
      <c r="A3" s="178">
        <v>43556</v>
      </c>
      <c r="B3" s="179">
        <f>B27</f>
        <v>70560.000000000218</v>
      </c>
      <c r="C3" s="180">
        <f>B50</f>
        <v>1064447.4390000028</v>
      </c>
      <c r="D3" s="213">
        <f>(B38+B39+B40+B41+B42+B43+B45+B44)*3.5%</f>
        <v>30729.965000000084</v>
      </c>
      <c r="E3" s="214">
        <f>-(B47)</f>
        <v>21949.97500000006</v>
      </c>
      <c r="F3" s="215">
        <f>D3-E3</f>
        <v>8779.9900000000234</v>
      </c>
    </row>
    <row r="4" spans="1:13" ht="25.2" customHeight="1" x14ac:dyDescent="0.3">
      <c r="A4" s="178">
        <v>43586</v>
      </c>
      <c r="B4" s="357">
        <f>C27</f>
        <v>93000</v>
      </c>
      <c r="C4" s="358">
        <f>C50</f>
        <v>1372775.1749999998</v>
      </c>
      <c r="D4" s="359">
        <f>(C38+C39+C40+C41+C42+C43+C45+C44)*3.5%</f>
        <v>39948.195000000007</v>
      </c>
      <c r="E4" s="359">
        <f>-(C47)</f>
        <v>39948.195000000007</v>
      </c>
      <c r="F4" s="360">
        <f t="shared" ref="F4:F14" si="0">D4-E4</f>
        <v>0</v>
      </c>
    </row>
    <row r="5" spans="1:13" ht="25.2" customHeight="1" x14ac:dyDescent="0.3">
      <c r="A5" s="178">
        <v>43617</v>
      </c>
      <c r="B5" s="357">
        <f>D27</f>
        <v>63623.999999999978</v>
      </c>
      <c r="C5" s="358">
        <f>D50</f>
        <v>971027.29459999979</v>
      </c>
      <c r="D5" s="359">
        <f>(D38+D39+D40+D41+D42+D43+D45+D44)*3.5%</f>
        <v>28279.096999999998</v>
      </c>
      <c r="E5" s="359">
        <f>-(D47)</f>
        <v>28279.096999999998</v>
      </c>
      <c r="F5" s="360">
        <f t="shared" si="0"/>
        <v>0</v>
      </c>
    </row>
    <row r="6" spans="1:13" ht="25.2" customHeight="1" x14ac:dyDescent="0.3">
      <c r="A6" s="178">
        <v>43647</v>
      </c>
      <c r="B6" s="357">
        <f>E27</f>
        <v>62315.999999999804</v>
      </c>
      <c r="C6" s="358">
        <f>E50</f>
        <v>955344.18139999756</v>
      </c>
      <c r="D6" s="359">
        <f>(E38+E39+E40+E41+E42+E43+E45+E44)*3.5%</f>
        <v>27825.202999999936</v>
      </c>
      <c r="E6" s="359">
        <f>-(E47)</f>
        <v>27825.202999999936</v>
      </c>
      <c r="F6" s="360">
        <f t="shared" si="0"/>
        <v>0</v>
      </c>
    </row>
    <row r="7" spans="1:13" ht="25.2" customHeight="1" x14ac:dyDescent="0.3">
      <c r="A7" s="178">
        <v>43678</v>
      </c>
      <c r="B7" s="357">
        <f>F27</f>
        <v>59892.000000000371</v>
      </c>
      <c r="C7" s="358">
        <f>F50</f>
        <v>929889.66780000459</v>
      </c>
      <c r="D7" s="359">
        <f>(F36+F37+F38+F39+F40+F41+F43+F44)*3.5%</f>
        <v>26892.724600000125</v>
      </c>
      <c r="E7" s="359">
        <f>-(F47)</f>
        <v>19187.815000000097</v>
      </c>
      <c r="F7" s="360">
        <f t="shared" si="0"/>
        <v>7704.9096000000281</v>
      </c>
    </row>
    <row r="8" spans="1:13" ht="25.2" customHeight="1" x14ac:dyDescent="0.3">
      <c r="A8" s="178">
        <v>43709</v>
      </c>
      <c r="B8" s="357">
        <f>G27</f>
        <v>78252.000000000044</v>
      </c>
      <c r="C8" s="358">
        <f>G50</f>
        <v>1168956.1228000005</v>
      </c>
      <c r="D8" s="359">
        <f>(G36+G37+G38+G39+G40+G41+G43+G44)*3.5%</f>
        <v>33039.942600000017</v>
      </c>
      <c r="E8" s="359">
        <f>-(G47)</f>
        <v>14338.734000000006</v>
      </c>
      <c r="F8" s="360">
        <f t="shared" si="0"/>
        <v>18701.208600000013</v>
      </c>
    </row>
    <row r="9" spans="1:13" ht="25.2" customHeight="1" x14ac:dyDescent="0.3">
      <c r="A9" s="178">
        <v>43739</v>
      </c>
      <c r="B9" s="357">
        <f>H27</f>
        <v>-3014484</v>
      </c>
      <c r="C9" s="358">
        <f>H50</f>
        <v>-36745661.43060001</v>
      </c>
      <c r="D9" s="359">
        <f>(H36+H37+H38+H39+H40+H41+H43+H44)*3.5%</f>
        <v>-988062.07920000015</v>
      </c>
      <c r="E9" s="359">
        <f>-(H47)</f>
        <v>-753576.6050000001</v>
      </c>
      <c r="F9" s="360">
        <f t="shared" si="0"/>
        <v>-234485.47420000006</v>
      </c>
    </row>
    <row r="10" spans="1:13" ht="25.2" customHeight="1" x14ac:dyDescent="0.3">
      <c r="A10" s="178">
        <v>43770</v>
      </c>
      <c r="B10" s="357">
        <f>I27</f>
        <v>0</v>
      </c>
      <c r="C10" s="358">
        <f>I50</f>
        <v>180712.5</v>
      </c>
      <c r="D10" s="359">
        <f>(I36+I37+I38+I39+I40+I41+I43+I44)*3.5%</f>
        <v>6869.4500000000007</v>
      </c>
      <c r="E10" s="359">
        <f>-(I47)</f>
        <v>3812.5</v>
      </c>
      <c r="F10" s="360">
        <f t="shared" si="0"/>
        <v>3056.9500000000007</v>
      </c>
    </row>
    <row r="11" spans="1:13" ht="25.2" customHeight="1" x14ac:dyDescent="0.3">
      <c r="A11" s="178">
        <v>43800</v>
      </c>
      <c r="B11" s="357">
        <f>J27</f>
        <v>0</v>
      </c>
      <c r="C11" s="358">
        <f>J50</f>
        <v>180712.5</v>
      </c>
      <c r="D11" s="359">
        <f>(J36+J37+J38+J39+J40+J41+J43+J44)*3.5%</f>
        <v>6870.5000000000009</v>
      </c>
      <c r="E11" s="359">
        <f>-(J47)</f>
        <v>3812.5</v>
      </c>
      <c r="F11" s="360">
        <f t="shared" si="0"/>
        <v>3058.0000000000009</v>
      </c>
    </row>
    <row r="12" spans="1:13" ht="25.2" customHeight="1" x14ac:dyDescent="0.3">
      <c r="A12" s="178">
        <v>43831</v>
      </c>
      <c r="B12" s="357">
        <f>K27</f>
        <v>0</v>
      </c>
      <c r="C12" s="358">
        <f>K50</f>
        <v>180712.5</v>
      </c>
      <c r="D12" s="359">
        <f>(K37+K38+K39+K40+K41+K42+K44+K45)*3.5%</f>
        <v>6871.5850000000009</v>
      </c>
      <c r="E12" s="359">
        <f>-(K47)</f>
        <v>3812.5</v>
      </c>
      <c r="F12" s="360">
        <f t="shared" si="0"/>
        <v>3059.0850000000009</v>
      </c>
    </row>
    <row r="13" spans="1:13" ht="25.2" customHeight="1" x14ac:dyDescent="0.3">
      <c r="A13" s="178">
        <v>43862</v>
      </c>
      <c r="B13" s="357">
        <f>L27</f>
        <v>0</v>
      </c>
      <c r="C13" s="358">
        <f>L50</f>
        <v>180712.5</v>
      </c>
      <c r="D13" s="359">
        <f>(L38+L39+L40+L41+L42+L43+L45+L44)*3.5%</f>
        <v>5337.5000000000009</v>
      </c>
      <c r="E13" s="359">
        <f>-(L47)</f>
        <v>3812.5</v>
      </c>
      <c r="F13" s="360">
        <f t="shared" si="0"/>
        <v>1525.0000000000009</v>
      </c>
    </row>
    <row r="14" spans="1:13" ht="25.2" customHeight="1" thickBot="1" x14ac:dyDescent="0.35">
      <c r="A14" s="361">
        <v>43891</v>
      </c>
      <c r="B14" s="362">
        <f>M27</f>
        <v>0</v>
      </c>
      <c r="C14" s="363">
        <f>M50</f>
        <v>180712.5</v>
      </c>
      <c r="D14" s="364">
        <f>(M38+M39+M40+M41+M42+M43+M45+M44)*3.5%</f>
        <v>5337.5000000000009</v>
      </c>
      <c r="E14" s="364">
        <f>-(M47)</f>
        <v>3812.5</v>
      </c>
      <c r="F14" s="365">
        <f t="shared" si="0"/>
        <v>1525.0000000000009</v>
      </c>
    </row>
    <row r="15" spans="1:13" ht="25.2" customHeight="1" thickBot="1" x14ac:dyDescent="0.35">
      <c r="A15" s="220"/>
      <c r="B15" s="221"/>
      <c r="C15" s="222"/>
      <c r="D15" s="221"/>
      <c r="E15" s="223"/>
      <c r="F15" s="221"/>
    </row>
    <row r="16" spans="1:13" ht="26.1" customHeight="1" thickBot="1" x14ac:dyDescent="0.35">
      <c r="A16" s="191" t="s">
        <v>283</v>
      </c>
      <c r="B16" s="187">
        <v>43556</v>
      </c>
      <c r="C16" s="227">
        <v>43586</v>
      </c>
      <c r="D16" s="227">
        <v>43617</v>
      </c>
      <c r="E16" s="227">
        <v>43647</v>
      </c>
      <c r="F16" s="227">
        <v>43678</v>
      </c>
      <c r="G16" s="227">
        <v>43709</v>
      </c>
      <c r="H16" s="227">
        <v>43739</v>
      </c>
      <c r="I16" s="227">
        <v>43770</v>
      </c>
      <c r="J16" s="227">
        <v>43800</v>
      </c>
      <c r="K16" s="227">
        <v>43831</v>
      </c>
      <c r="L16" s="227">
        <v>43862</v>
      </c>
      <c r="M16" s="228">
        <v>43891</v>
      </c>
    </row>
    <row r="17" spans="1:13" ht="25.35" customHeight="1" x14ac:dyDescent="0.3">
      <c r="A17" s="196" t="s">
        <v>284</v>
      </c>
      <c r="B17" s="197">
        <v>2155.6999999999998</v>
      </c>
      <c r="C17" s="198">
        <f>B18</f>
        <v>2214.5</v>
      </c>
      <c r="D17" s="198">
        <f>C18</f>
        <v>2292</v>
      </c>
      <c r="E17" s="198">
        <f t="shared" ref="E17:M17" si="1">D18</f>
        <v>2345.02</v>
      </c>
      <c r="F17" s="198">
        <f t="shared" si="1"/>
        <v>2396.9499999999998</v>
      </c>
      <c r="G17" s="198">
        <f t="shared" si="1"/>
        <v>2446.86</v>
      </c>
      <c r="H17" s="198">
        <f t="shared" si="1"/>
        <v>2512.0700000000002</v>
      </c>
      <c r="I17" s="198">
        <f t="shared" si="1"/>
        <v>0</v>
      </c>
      <c r="J17" s="198">
        <f t="shared" si="1"/>
        <v>0</v>
      </c>
      <c r="K17" s="198">
        <f t="shared" si="1"/>
        <v>0</v>
      </c>
      <c r="L17" s="198">
        <f t="shared" si="1"/>
        <v>0</v>
      </c>
      <c r="M17" s="199">
        <f t="shared" si="1"/>
        <v>0</v>
      </c>
    </row>
    <row r="18" spans="1:13" ht="25.35" customHeight="1" thickBot="1" x14ac:dyDescent="0.35">
      <c r="A18" s="366" t="s">
        <v>285</v>
      </c>
      <c r="B18" s="367">
        <v>2214.5</v>
      </c>
      <c r="C18" s="368">
        <v>2292</v>
      </c>
      <c r="D18" s="368">
        <v>2345.02</v>
      </c>
      <c r="E18" s="368">
        <v>2396.9499999999998</v>
      </c>
      <c r="F18" s="368">
        <v>2446.86</v>
      </c>
      <c r="G18" s="368">
        <v>2512.0700000000002</v>
      </c>
      <c r="H18" s="368"/>
      <c r="I18" s="368"/>
      <c r="J18" s="368"/>
      <c r="K18" s="368"/>
      <c r="L18" s="368"/>
      <c r="M18" s="369"/>
    </row>
    <row r="19" spans="1:13" ht="25.35" customHeight="1" thickBot="1" x14ac:dyDescent="0.35">
      <c r="A19" s="201" t="s">
        <v>286</v>
      </c>
      <c r="B19" s="370">
        <v>1200</v>
      </c>
      <c r="C19" s="370">
        <v>1200</v>
      </c>
      <c r="D19" s="370">
        <v>1200</v>
      </c>
      <c r="E19" s="370">
        <v>1200</v>
      </c>
      <c r="F19" s="370">
        <v>1200</v>
      </c>
      <c r="G19" s="370">
        <v>1200</v>
      </c>
      <c r="H19" s="370">
        <v>1200</v>
      </c>
      <c r="I19" s="370">
        <v>1200</v>
      </c>
      <c r="J19" s="370">
        <v>1200</v>
      </c>
      <c r="K19" s="370">
        <v>1200</v>
      </c>
      <c r="L19" s="370">
        <v>1200</v>
      </c>
      <c r="M19" s="371">
        <v>1200</v>
      </c>
    </row>
    <row r="20" spans="1:13" ht="25.35" customHeight="1" thickBot="1" x14ac:dyDescent="0.35">
      <c r="A20" s="203" t="s">
        <v>10</v>
      </c>
      <c r="B20" s="204">
        <f>(B18-B17)*B19</f>
        <v>70560.000000000218</v>
      </c>
      <c r="C20" s="204">
        <f t="shared" ref="C20:M20" si="2">(C18-C17)*C19</f>
        <v>93000</v>
      </c>
      <c r="D20" s="204">
        <f t="shared" si="2"/>
        <v>63623.999999999978</v>
      </c>
      <c r="E20" s="204">
        <f t="shared" si="2"/>
        <v>62315.999999999804</v>
      </c>
      <c r="F20" s="204">
        <f t="shared" si="2"/>
        <v>59892.000000000371</v>
      </c>
      <c r="G20" s="204">
        <f t="shared" si="2"/>
        <v>78252.000000000044</v>
      </c>
      <c r="H20" s="204">
        <f t="shared" si="2"/>
        <v>-3014484</v>
      </c>
      <c r="I20" s="204">
        <f t="shared" si="2"/>
        <v>0</v>
      </c>
      <c r="J20" s="204">
        <f t="shared" si="2"/>
        <v>0</v>
      </c>
      <c r="K20" s="204">
        <f t="shared" si="2"/>
        <v>0</v>
      </c>
      <c r="L20" s="204">
        <f t="shared" si="2"/>
        <v>0</v>
      </c>
      <c r="M20" s="226">
        <f t="shared" si="2"/>
        <v>0</v>
      </c>
    </row>
    <row r="21" spans="1:13" ht="15" thickBot="1" x14ac:dyDescent="0.35"/>
    <row r="22" spans="1:13" ht="18.600000000000001" thickBot="1" x14ac:dyDescent="0.35">
      <c r="A22" s="586" t="s">
        <v>257</v>
      </c>
      <c r="B22" s="587"/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</row>
    <row r="23" spans="1:13" ht="31.65" customHeight="1" thickBot="1" x14ac:dyDescent="0.35">
      <c r="A23" s="186" t="s">
        <v>251</v>
      </c>
      <c r="B23" s="187">
        <v>43556</v>
      </c>
      <c r="C23" s="227">
        <v>43586</v>
      </c>
      <c r="D23" s="227">
        <v>43617</v>
      </c>
      <c r="E23" s="227">
        <v>43647</v>
      </c>
      <c r="F23" s="227">
        <v>43678</v>
      </c>
      <c r="G23" s="227">
        <v>43709</v>
      </c>
      <c r="H23" s="227">
        <v>43739</v>
      </c>
      <c r="I23" s="227">
        <v>43770</v>
      </c>
      <c r="J23" s="227">
        <v>43800</v>
      </c>
      <c r="K23" s="227">
        <v>43831</v>
      </c>
      <c r="L23" s="227">
        <v>43862</v>
      </c>
      <c r="M23" s="228">
        <v>43891</v>
      </c>
    </row>
    <row r="24" spans="1:13" ht="22.5" customHeight="1" x14ac:dyDescent="0.3">
      <c r="A24" s="372" t="s">
        <v>258</v>
      </c>
      <c r="B24" s="373" t="s">
        <v>259</v>
      </c>
      <c r="C24" s="373" t="s">
        <v>259</v>
      </c>
      <c r="D24" s="373" t="s">
        <v>259</v>
      </c>
      <c r="E24" s="373" t="s">
        <v>259</v>
      </c>
      <c r="F24" s="373" t="s">
        <v>259</v>
      </c>
      <c r="G24" s="373" t="s">
        <v>259</v>
      </c>
      <c r="H24" s="373" t="s">
        <v>259</v>
      </c>
      <c r="I24" s="373" t="s">
        <v>259</v>
      </c>
      <c r="J24" s="373" t="s">
        <v>259</v>
      </c>
      <c r="K24" s="373" t="s">
        <v>259</v>
      </c>
      <c r="L24" s="373" t="s">
        <v>259</v>
      </c>
      <c r="M24" s="374" t="s">
        <v>259</v>
      </c>
    </row>
    <row r="25" spans="1:13" ht="22.5" customHeight="1" x14ac:dyDescent="0.3">
      <c r="A25" s="372" t="s">
        <v>260</v>
      </c>
      <c r="B25" s="373" t="s">
        <v>261</v>
      </c>
      <c r="C25" s="373" t="s">
        <v>261</v>
      </c>
      <c r="D25" s="373" t="s">
        <v>261</v>
      </c>
      <c r="E25" s="373" t="s">
        <v>261</v>
      </c>
      <c r="F25" s="373" t="s">
        <v>261</v>
      </c>
      <c r="G25" s="373" t="s">
        <v>261</v>
      </c>
      <c r="H25" s="373" t="s">
        <v>261</v>
      </c>
      <c r="I25" s="373" t="s">
        <v>261</v>
      </c>
      <c r="J25" s="373" t="s">
        <v>261</v>
      </c>
      <c r="K25" s="373" t="s">
        <v>261</v>
      </c>
      <c r="L25" s="373" t="s">
        <v>261</v>
      </c>
      <c r="M25" s="374" t="s">
        <v>261</v>
      </c>
    </row>
    <row r="26" spans="1:13" ht="22.5" customHeight="1" x14ac:dyDescent="0.3">
      <c r="A26" s="372" t="s">
        <v>262</v>
      </c>
      <c r="B26" s="375">
        <v>100398625474</v>
      </c>
      <c r="C26" s="375">
        <v>10058642815</v>
      </c>
      <c r="D26" s="375">
        <v>10003133890</v>
      </c>
      <c r="E26" s="375">
        <v>101294024800</v>
      </c>
      <c r="F26" s="375">
        <v>101294056772</v>
      </c>
      <c r="G26" s="375">
        <v>101294084308</v>
      </c>
      <c r="H26" s="375"/>
      <c r="I26" s="375"/>
      <c r="J26" s="375"/>
      <c r="K26" s="375"/>
      <c r="L26" s="375"/>
      <c r="M26" s="376"/>
    </row>
    <row r="27" spans="1:13" ht="22.5" customHeight="1" x14ac:dyDescent="0.3">
      <c r="A27" s="372" t="s">
        <v>263</v>
      </c>
      <c r="B27" s="377">
        <f>B20</f>
        <v>70560.000000000218</v>
      </c>
      <c r="C27" s="377">
        <f t="shared" ref="C27:M27" si="3">C20</f>
        <v>93000</v>
      </c>
      <c r="D27" s="377">
        <f t="shared" si="3"/>
        <v>63623.999999999978</v>
      </c>
      <c r="E27" s="377">
        <f t="shared" si="3"/>
        <v>62315.999999999804</v>
      </c>
      <c r="F27" s="377">
        <f t="shared" si="3"/>
        <v>59892.000000000371</v>
      </c>
      <c r="G27" s="377">
        <f t="shared" si="3"/>
        <v>78252.000000000044</v>
      </c>
      <c r="H27" s="377">
        <f t="shared" si="3"/>
        <v>-3014484</v>
      </c>
      <c r="I27" s="377">
        <f t="shared" si="3"/>
        <v>0</v>
      </c>
      <c r="J27" s="377">
        <f t="shared" si="3"/>
        <v>0</v>
      </c>
      <c r="K27" s="377">
        <f t="shared" si="3"/>
        <v>0</v>
      </c>
      <c r="L27" s="377">
        <f t="shared" si="3"/>
        <v>0</v>
      </c>
      <c r="M27" s="378">
        <f t="shared" si="3"/>
        <v>0</v>
      </c>
    </row>
    <row r="28" spans="1:13" ht="22.5" customHeight="1" x14ac:dyDescent="0.3">
      <c r="A28" s="372" t="s">
        <v>264</v>
      </c>
      <c r="B28" s="377">
        <v>12072</v>
      </c>
      <c r="C28" s="377">
        <v>15792</v>
      </c>
      <c r="D28" s="377">
        <f>28524-C28</f>
        <v>12732</v>
      </c>
      <c r="E28" s="377">
        <v>12480</v>
      </c>
      <c r="F28" s="377">
        <v>11388</v>
      </c>
      <c r="G28" s="377">
        <v>14220</v>
      </c>
      <c r="H28" s="377"/>
      <c r="I28" s="377"/>
      <c r="J28" s="377"/>
      <c r="K28" s="377"/>
      <c r="L28" s="377"/>
      <c r="M28" s="378"/>
    </row>
    <row r="29" spans="1:13" ht="22.5" customHeight="1" x14ac:dyDescent="0.3">
      <c r="A29" s="372" t="s">
        <v>265</v>
      </c>
      <c r="B29" s="377">
        <v>17220</v>
      </c>
      <c r="C29" s="377">
        <v>21264</v>
      </c>
      <c r="D29" s="377">
        <f>35280-C29</f>
        <v>14016</v>
      </c>
      <c r="E29" s="377">
        <v>14472</v>
      </c>
      <c r="F29" s="377">
        <v>13452</v>
      </c>
      <c r="G29" s="377">
        <v>17712</v>
      </c>
      <c r="H29" s="377"/>
      <c r="I29" s="377"/>
      <c r="J29" s="377"/>
      <c r="K29" s="377"/>
      <c r="L29" s="377"/>
      <c r="M29" s="378"/>
    </row>
    <row r="30" spans="1:13" ht="22.5" customHeight="1" x14ac:dyDescent="0.3">
      <c r="A30" s="372" t="s">
        <v>266</v>
      </c>
      <c r="B30" s="377">
        <v>9180</v>
      </c>
      <c r="C30" s="377">
        <v>12612</v>
      </c>
      <c r="D30" s="377">
        <f>18384-C30</f>
        <v>5772</v>
      </c>
      <c r="E30" s="377">
        <v>5976</v>
      </c>
      <c r="F30" s="377">
        <v>8064</v>
      </c>
      <c r="G30" s="377">
        <v>10452</v>
      </c>
      <c r="H30" s="377"/>
      <c r="I30" s="377"/>
      <c r="J30" s="377"/>
      <c r="K30" s="377"/>
      <c r="L30" s="377"/>
      <c r="M30" s="378"/>
    </row>
    <row r="31" spans="1:13" ht="60" x14ac:dyDescent="0.3">
      <c r="A31" s="379" t="s">
        <v>267</v>
      </c>
      <c r="B31" s="377">
        <f>B27-(B28+B29+B30)</f>
        <v>32088.000000000218</v>
      </c>
      <c r="C31" s="377">
        <f>C27-(C28+C29+C30)</f>
        <v>43332</v>
      </c>
      <c r="D31" s="377">
        <f t="shared" ref="D31:M31" si="4">D27-(D28+D29+D30)</f>
        <v>31103.999999999978</v>
      </c>
      <c r="E31" s="377">
        <f t="shared" si="4"/>
        <v>29387.999999999804</v>
      </c>
      <c r="F31" s="377">
        <f t="shared" si="4"/>
        <v>26988.000000000371</v>
      </c>
      <c r="G31" s="377">
        <f t="shared" si="4"/>
        <v>35868.000000000044</v>
      </c>
      <c r="H31" s="377">
        <f t="shared" si="4"/>
        <v>-3014484</v>
      </c>
      <c r="I31" s="377">
        <f t="shared" si="4"/>
        <v>0</v>
      </c>
      <c r="J31" s="377">
        <f t="shared" si="4"/>
        <v>0</v>
      </c>
      <c r="K31" s="377">
        <f t="shared" si="4"/>
        <v>0</v>
      </c>
      <c r="L31" s="377">
        <f t="shared" si="4"/>
        <v>0</v>
      </c>
      <c r="M31" s="378">
        <f t="shared" si="4"/>
        <v>0</v>
      </c>
    </row>
    <row r="32" spans="1:13" ht="22.5" customHeight="1" x14ac:dyDescent="0.3">
      <c r="A32" s="372" t="s">
        <v>268</v>
      </c>
      <c r="B32" s="377">
        <v>1000</v>
      </c>
      <c r="C32" s="377">
        <v>1000</v>
      </c>
      <c r="D32" s="377">
        <v>1000</v>
      </c>
      <c r="E32" s="377">
        <v>1000</v>
      </c>
      <c r="F32" s="377">
        <v>1000</v>
      </c>
      <c r="G32" s="377">
        <v>1000</v>
      </c>
      <c r="H32" s="377">
        <v>1000</v>
      </c>
      <c r="I32" s="377">
        <v>1000</v>
      </c>
      <c r="J32" s="377">
        <v>1000</v>
      </c>
      <c r="K32" s="377">
        <v>1000</v>
      </c>
      <c r="L32" s="377">
        <v>1000</v>
      </c>
      <c r="M32" s="378">
        <v>1000</v>
      </c>
    </row>
    <row r="33" spans="1:17" ht="22.5" customHeight="1" x14ac:dyDescent="0.3">
      <c r="A33" s="372" t="s">
        <v>269</v>
      </c>
      <c r="B33" s="377">
        <v>484.4</v>
      </c>
      <c r="C33" s="377">
        <v>613.20000000000005</v>
      </c>
      <c r="D33" s="377">
        <v>400</v>
      </c>
      <c r="E33" s="377">
        <v>364.8</v>
      </c>
      <c r="F33" s="377">
        <v>404.4</v>
      </c>
      <c r="G33" s="377">
        <v>494.4</v>
      </c>
      <c r="H33" s="377"/>
      <c r="I33" s="377"/>
      <c r="J33" s="377"/>
      <c r="K33" s="377"/>
      <c r="L33" s="377"/>
      <c r="M33" s="378"/>
    </row>
    <row r="34" spans="1:17" ht="22.5" customHeight="1" x14ac:dyDescent="0.3">
      <c r="A34" s="379" t="s">
        <v>270</v>
      </c>
      <c r="B34" s="377">
        <v>0.99099999999999999</v>
      </c>
      <c r="C34" s="377">
        <v>0.995</v>
      </c>
      <c r="D34" s="377">
        <v>0.995</v>
      </c>
      <c r="E34" s="377">
        <v>0.995</v>
      </c>
      <c r="F34" s="377">
        <v>0.98599999999999999</v>
      </c>
      <c r="G34" s="377">
        <v>0.97699999999999998</v>
      </c>
      <c r="H34" s="377"/>
      <c r="I34" s="377"/>
      <c r="J34" s="377"/>
      <c r="K34" s="377"/>
      <c r="L34" s="377"/>
      <c r="M34" s="378"/>
    </row>
    <row r="35" spans="1:17" ht="24.6" thickBot="1" x14ac:dyDescent="0.35">
      <c r="A35" s="380" t="s">
        <v>271</v>
      </c>
      <c r="B35" s="381">
        <f>B63</f>
        <v>1064447.4390000028</v>
      </c>
      <c r="C35" s="382">
        <f t="shared" ref="C35:M35" si="5">C63</f>
        <v>1372775.1749999998</v>
      </c>
      <c r="D35" s="382">
        <f t="shared" si="5"/>
        <v>971027.29459999979</v>
      </c>
      <c r="E35" s="382">
        <f t="shared" si="5"/>
        <v>955344.18139999756</v>
      </c>
      <c r="F35" s="382">
        <f t="shared" si="5"/>
        <v>929889.66780000459</v>
      </c>
      <c r="G35" s="382">
        <f t="shared" si="5"/>
        <v>1168956.1228000005</v>
      </c>
      <c r="H35" s="382">
        <f t="shared" si="5"/>
        <v>-36745661.43060001</v>
      </c>
      <c r="I35" s="382">
        <f t="shared" si="5"/>
        <v>180712.5</v>
      </c>
      <c r="J35" s="382">
        <f t="shared" si="5"/>
        <v>180712.5</v>
      </c>
      <c r="K35" s="382">
        <f t="shared" si="5"/>
        <v>180712.5</v>
      </c>
      <c r="L35" s="382">
        <f t="shared" si="5"/>
        <v>180712.5</v>
      </c>
      <c r="M35" s="383">
        <f t="shared" si="5"/>
        <v>180712.5</v>
      </c>
    </row>
    <row r="36" spans="1:17" s="190" customFormat="1" ht="25.2" customHeight="1" thickBot="1" x14ac:dyDescent="0.35">
      <c r="A36" s="188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</row>
    <row r="37" spans="1:17" ht="27.9" customHeight="1" thickBot="1" x14ac:dyDescent="0.35">
      <c r="A37" s="191" t="s">
        <v>272</v>
      </c>
      <c r="B37" s="187">
        <v>43556</v>
      </c>
      <c r="C37" s="227">
        <v>43586</v>
      </c>
      <c r="D37" s="227">
        <v>43617</v>
      </c>
      <c r="E37" s="227">
        <v>43647</v>
      </c>
      <c r="F37" s="227">
        <v>43678</v>
      </c>
      <c r="G37" s="227">
        <v>43709</v>
      </c>
      <c r="H37" s="227">
        <v>43739</v>
      </c>
      <c r="I37" s="227">
        <v>43770</v>
      </c>
      <c r="J37" s="227">
        <v>43800</v>
      </c>
      <c r="K37" s="227">
        <v>43831</v>
      </c>
      <c r="L37" s="227">
        <v>43862</v>
      </c>
      <c r="M37" s="228">
        <v>43891</v>
      </c>
      <c r="P37" s="175">
        <f>524.4*275</f>
        <v>144210</v>
      </c>
      <c r="Q37" s="175">
        <f>410.4*275</f>
        <v>112860</v>
      </c>
    </row>
    <row r="38" spans="1:17" ht="26.1" customHeight="1" x14ac:dyDescent="0.3">
      <c r="A38" s="192" t="s">
        <v>273</v>
      </c>
      <c r="B38" s="241">
        <f>IF(B33&gt;500,(B33*305),(500*305))</f>
        <v>152500</v>
      </c>
      <c r="C38" s="241">
        <f>(IF(C33&gt;500,(C33*305),(500*305)))</f>
        <v>187026</v>
      </c>
      <c r="D38" s="241">
        <f t="shared" ref="D38:M38" si="6">(IF(D33&gt;500,(D33*305),(500*305)))</f>
        <v>152500</v>
      </c>
      <c r="E38" s="241">
        <f t="shared" si="6"/>
        <v>152500</v>
      </c>
      <c r="F38" s="241">
        <f t="shared" si="6"/>
        <v>152500</v>
      </c>
      <c r="G38" s="241">
        <f t="shared" si="6"/>
        <v>152500</v>
      </c>
      <c r="H38" s="241">
        <f t="shared" si="6"/>
        <v>152500</v>
      </c>
      <c r="I38" s="241">
        <f t="shared" si="6"/>
        <v>152500</v>
      </c>
      <c r="J38" s="241">
        <f t="shared" si="6"/>
        <v>152500</v>
      </c>
      <c r="K38" s="241">
        <f t="shared" si="6"/>
        <v>152500</v>
      </c>
      <c r="L38" s="241">
        <f t="shared" si="6"/>
        <v>152500</v>
      </c>
      <c r="M38" s="242">
        <f t="shared" si="6"/>
        <v>152500</v>
      </c>
      <c r="O38" s="193"/>
    </row>
    <row r="39" spans="1:17" ht="26.1" customHeight="1" x14ac:dyDescent="0.3">
      <c r="A39" s="384" t="s">
        <v>274</v>
      </c>
      <c r="B39" s="385">
        <f>B27*0.72</f>
        <v>50803.200000000157</v>
      </c>
      <c r="C39" s="385">
        <f t="shared" ref="C39:M39" si="7">C27*0.72</f>
        <v>66960</v>
      </c>
      <c r="D39" s="385">
        <f t="shared" si="7"/>
        <v>45809.279999999984</v>
      </c>
      <c r="E39" s="385">
        <f t="shared" si="7"/>
        <v>44867.519999999859</v>
      </c>
      <c r="F39" s="385">
        <f t="shared" si="7"/>
        <v>43122.240000000267</v>
      </c>
      <c r="G39" s="385">
        <f t="shared" si="7"/>
        <v>56341.440000000031</v>
      </c>
      <c r="H39" s="385">
        <f t="shared" si="7"/>
        <v>-2170428.48</v>
      </c>
      <c r="I39" s="385">
        <f t="shared" si="7"/>
        <v>0</v>
      </c>
      <c r="J39" s="385">
        <f t="shared" si="7"/>
        <v>0</v>
      </c>
      <c r="K39" s="385">
        <f t="shared" si="7"/>
        <v>0</v>
      </c>
      <c r="L39" s="385">
        <f t="shared" si="7"/>
        <v>0</v>
      </c>
      <c r="M39" s="386">
        <f t="shared" si="7"/>
        <v>0</v>
      </c>
      <c r="O39" s="193"/>
    </row>
    <row r="40" spans="1:17" ht="26.1" customHeight="1" x14ac:dyDescent="0.3">
      <c r="A40" s="387" t="s">
        <v>275</v>
      </c>
      <c r="B40" s="385">
        <f>B27*0.76</f>
        <v>53625.600000000166</v>
      </c>
      <c r="C40" s="385">
        <f t="shared" ref="C40:M40" si="8">C27*0.76</f>
        <v>70680</v>
      </c>
      <c r="D40" s="385">
        <f t="shared" si="8"/>
        <v>48354.239999999983</v>
      </c>
      <c r="E40" s="385">
        <f t="shared" si="8"/>
        <v>47360.159999999851</v>
      </c>
      <c r="F40" s="385">
        <f t="shared" si="8"/>
        <v>45517.920000000282</v>
      </c>
      <c r="G40" s="385">
        <f t="shared" si="8"/>
        <v>59471.520000000033</v>
      </c>
      <c r="H40" s="385">
        <f t="shared" si="8"/>
        <v>-2291007.84</v>
      </c>
      <c r="I40" s="385">
        <f t="shared" si="8"/>
        <v>0</v>
      </c>
      <c r="J40" s="385">
        <f t="shared" si="8"/>
        <v>0</v>
      </c>
      <c r="K40" s="385">
        <f t="shared" si="8"/>
        <v>0</v>
      </c>
      <c r="L40" s="385">
        <f t="shared" si="8"/>
        <v>0</v>
      </c>
      <c r="M40" s="386">
        <f t="shared" si="8"/>
        <v>0</v>
      </c>
      <c r="O40" s="193"/>
    </row>
    <row r="41" spans="1:17" ht="26.1" customHeight="1" x14ac:dyDescent="0.3">
      <c r="A41" s="384" t="s">
        <v>276</v>
      </c>
      <c r="B41" s="385">
        <f>B27*7.95</f>
        <v>560952.00000000175</v>
      </c>
      <c r="C41" s="385">
        <f t="shared" ref="C41:M41" si="9">C27*7.95</f>
        <v>739350</v>
      </c>
      <c r="D41" s="385">
        <f t="shared" si="9"/>
        <v>505810.79999999981</v>
      </c>
      <c r="E41" s="385">
        <f t="shared" si="9"/>
        <v>495412.19999999844</v>
      </c>
      <c r="F41" s="385">
        <f t="shared" si="9"/>
        <v>476141.40000000293</v>
      </c>
      <c r="G41" s="385">
        <f t="shared" si="9"/>
        <v>622103.40000000037</v>
      </c>
      <c r="H41" s="385">
        <f t="shared" si="9"/>
        <v>-23965147.800000001</v>
      </c>
      <c r="I41" s="385">
        <f t="shared" si="9"/>
        <v>0</v>
      </c>
      <c r="J41" s="385">
        <f t="shared" si="9"/>
        <v>0</v>
      </c>
      <c r="K41" s="385">
        <f t="shared" si="9"/>
        <v>0</v>
      </c>
      <c r="L41" s="385">
        <f t="shared" si="9"/>
        <v>0</v>
      </c>
      <c r="M41" s="386">
        <f t="shared" si="9"/>
        <v>0</v>
      </c>
      <c r="O41" s="193"/>
    </row>
    <row r="42" spans="1:17" ht="25.35" customHeight="1" x14ac:dyDescent="0.3">
      <c r="A42" s="388" t="s">
        <v>277</v>
      </c>
      <c r="B42" s="385">
        <f>B28*0.5</f>
        <v>6036</v>
      </c>
      <c r="C42" s="385">
        <f t="shared" ref="C42:M42" si="10">C28*0.5</f>
        <v>7896</v>
      </c>
      <c r="D42" s="385">
        <f t="shared" si="10"/>
        <v>6366</v>
      </c>
      <c r="E42" s="385">
        <f t="shared" si="10"/>
        <v>6240</v>
      </c>
      <c r="F42" s="385">
        <f t="shared" si="10"/>
        <v>5694</v>
      </c>
      <c r="G42" s="385">
        <f t="shared" si="10"/>
        <v>7110</v>
      </c>
      <c r="H42" s="385">
        <f t="shared" si="10"/>
        <v>0</v>
      </c>
      <c r="I42" s="385">
        <f t="shared" si="10"/>
        <v>0</v>
      </c>
      <c r="J42" s="385">
        <f t="shared" si="10"/>
        <v>0</v>
      </c>
      <c r="K42" s="385">
        <f t="shared" si="10"/>
        <v>0</v>
      </c>
      <c r="L42" s="385">
        <f t="shared" si="10"/>
        <v>0</v>
      </c>
      <c r="M42" s="386">
        <f t="shared" si="10"/>
        <v>0</v>
      </c>
    </row>
    <row r="43" spans="1:17" ht="25.35" customHeight="1" x14ac:dyDescent="0.3">
      <c r="A43" s="388" t="s">
        <v>265</v>
      </c>
      <c r="B43" s="385">
        <f>B29*1</f>
        <v>17220</v>
      </c>
      <c r="C43" s="385">
        <f t="shared" ref="C43:M43" si="11">C29*1</f>
        <v>21264</v>
      </c>
      <c r="D43" s="385">
        <f t="shared" si="11"/>
        <v>14016</v>
      </c>
      <c r="E43" s="385">
        <f t="shared" si="11"/>
        <v>14472</v>
      </c>
      <c r="F43" s="385">
        <f t="shared" si="11"/>
        <v>13452</v>
      </c>
      <c r="G43" s="385">
        <f t="shared" si="11"/>
        <v>17712</v>
      </c>
      <c r="H43" s="385">
        <f t="shared" si="11"/>
        <v>0</v>
      </c>
      <c r="I43" s="385">
        <f t="shared" si="11"/>
        <v>0</v>
      </c>
      <c r="J43" s="385">
        <f t="shared" si="11"/>
        <v>0</v>
      </c>
      <c r="K43" s="385">
        <f t="shared" si="11"/>
        <v>0</v>
      </c>
      <c r="L43" s="385">
        <f t="shared" si="11"/>
        <v>0</v>
      </c>
      <c r="M43" s="386">
        <f t="shared" si="11"/>
        <v>0</v>
      </c>
      <c r="P43" s="193"/>
    </row>
    <row r="44" spans="1:17" ht="25.35" customHeight="1" x14ac:dyDescent="0.3">
      <c r="A44" s="388" t="s">
        <v>266</v>
      </c>
      <c r="B44" s="385">
        <f>B30*(-0.75)</f>
        <v>-6885</v>
      </c>
      <c r="C44" s="385">
        <f t="shared" ref="C44:M44" si="12">C30*(-0.75)</f>
        <v>-9459</v>
      </c>
      <c r="D44" s="385">
        <f t="shared" si="12"/>
        <v>-4329</v>
      </c>
      <c r="E44" s="385">
        <f t="shared" si="12"/>
        <v>-4482</v>
      </c>
      <c r="F44" s="385">
        <f t="shared" si="12"/>
        <v>-6048</v>
      </c>
      <c r="G44" s="385">
        <f t="shared" si="12"/>
        <v>-7839</v>
      </c>
      <c r="H44" s="385">
        <f t="shared" si="12"/>
        <v>0</v>
      </c>
      <c r="I44" s="385">
        <f t="shared" si="12"/>
        <v>0</v>
      </c>
      <c r="J44" s="385">
        <f t="shared" si="12"/>
        <v>0</v>
      </c>
      <c r="K44" s="385">
        <f t="shared" si="12"/>
        <v>0</v>
      </c>
      <c r="L44" s="385">
        <f t="shared" si="12"/>
        <v>0</v>
      </c>
      <c r="M44" s="386">
        <f t="shared" si="12"/>
        <v>0</v>
      </c>
      <c r="P44" s="193"/>
    </row>
    <row r="45" spans="1:17" ht="25.35" customHeight="1" x14ac:dyDescent="0.3">
      <c r="A45" s="389" t="s">
        <v>278</v>
      </c>
      <c r="B45" s="385">
        <f>B27*0.62</f>
        <v>43747.200000000135</v>
      </c>
      <c r="C45" s="385">
        <f t="shared" ref="C45:M45" si="13">C27*0.62</f>
        <v>57660</v>
      </c>
      <c r="D45" s="385">
        <f t="shared" si="13"/>
        <v>39446.879999999983</v>
      </c>
      <c r="E45" s="385">
        <f t="shared" si="13"/>
        <v>38635.919999999875</v>
      </c>
      <c r="F45" s="385">
        <f t="shared" si="13"/>
        <v>37133.040000000226</v>
      </c>
      <c r="G45" s="385">
        <f t="shared" si="13"/>
        <v>48516.240000000027</v>
      </c>
      <c r="H45" s="385">
        <f t="shared" si="13"/>
        <v>-1868980.08</v>
      </c>
      <c r="I45" s="385">
        <f t="shared" si="13"/>
        <v>0</v>
      </c>
      <c r="J45" s="385">
        <f t="shared" si="13"/>
        <v>0</v>
      </c>
      <c r="K45" s="385">
        <f t="shared" si="13"/>
        <v>0</v>
      </c>
      <c r="L45" s="385">
        <f t="shared" si="13"/>
        <v>0</v>
      </c>
      <c r="M45" s="386">
        <f t="shared" si="13"/>
        <v>0</v>
      </c>
    </row>
    <row r="46" spans="1:17" ht="25.35" customHeight="1" x14ac:dyDescent="0.3">
      <c r="A46" s="390" t="s">
        <v>279</v>
      </c>
      <c r="B46" s="385">
        <v>0</v>
      </c>
      <c r="C46" s="385">
        <v>0</v>
      </c>
      <c r="D46" s="385">
        <v>0</v>
      </c>
      <c r="E46" s="385">
        <v>0</v>
      </c>
      <c r="F46" s="385">
        <v>0</v>
      </c>
      <c r="G46" s="385">
        <v>0</v>
      </c>
      <c r="H46" s="385">
        <v>0</v>
      </c>
      <c r="I46" s="385">
        <v>0</v>
      </c>
      <c r="J46" s="385">
        <v>0</v>
      </c>
      <c r="K46" s="385">
        <v>0</v>
      </c>
      <c r="L46" s="385">
        <v>0</v>
      </c>
      <c r="M46" s="386">
        <v>0</v>
      </c>
    </row>
    <row r="47" spans="1:17" ht="25.35" customHeight="1" x14ac:dyDescent="0.3">
      <c r="A47" s="390" t="s">
        <v>280</v>
      </c>
      <c r="B47" s="385">
        <f>-(B38+B39+B40+B41+B42+B43+B44+B45)*2.5%</f>
        <v>-21949.97500000006</v>
      </c>
      <c r="C47" s="385">
        <f>-(C38+C39+C40+C41+C42+C43+C44+C45)*3.5%</f>
        <v>-39948.195000000007</v>
      </c>
      <c r="D47" s="385">
        <f>-(D38+D39+D40+D41+D42+D43+D44+D45)*3.5%</f>
        <v>-28279.096999999998</v>
      </c>
      <c r="E47" s="385">
        <f>-(E38+E39+E40+E41+E42+E43+E44+E45)*3.5%</f>
        <v>-27825.202999999936</v>
      </c>
      <c r="F47" s="385">
        <f t="shared" ref="F47:M47" si="14">-(F38+F39+F40+F41+F42+F43+F44+F45)*2.5%</f>
        <v>-19187.815000000097</v>
      </c>
      <c r="G47" s="385">
        <f>-(G38+G39+G40+G41+G42+G43+G44+G45)*1.5%</f>
        <v>-14338.734000000006</v>
      </c>
      <c r="H47" s="385">
        <f t="shared" si="14"/>
        <v>753576.6050000001</v>
      </c>
      <c r="I47" s="385">
        <f t="shared" si="14"/>
        <v>-3812.5</v>
      </c>
      <c r="J47" s="385">
        <f t="shared" si="14"/>
        <v>-3812.5</v>
      </c>
      <c r="K47" s="385">
        <f t="shared" si="14"/>
        <v>-3812.5</v>
      </c>
      <c r="L47" s="385">
        <f t="shared" si="14"/>
        <v>-3812.5</v>
      </c>
      <c r="M47" s="386">
        <f t="shared" si="14"/>
        <v>-3812.5</v>
      </c>
    </row>
    <row r="48" spans="1:17" ht="25.35" customHeight="1" x14ac:dyDescent="0.3">
      <c r="A48" s="389" t="s">
        <v>281</v>
      </c>
      <c r="B48" s="385">
        <f>(B38+B39+B40+B41+B42+B43+B44+B45)*21%</f>
        <v>184379.79000000047</v>
      </c>
      <c r="C48" s="385">
        <f t="shared" ref="C48:M48" si="15">(C38+C39+C40+C41+C42+C43+C44+C45)*21%</f>
        <v>239689.16999999998</v>
      </c>
      <c r="D48" s="385">
        <f t="shared" si="15"/>
        <v>169674.58199999997</v>
      </c>
      <c r="E48" s="385">
        <f t="shared" si="15"/>
        <v>166951.21799999959</v>
      </c>
      <c r="F48" s="385">
        <f t="shared" si="15"/>
        <v>161177.64600000079</v>
      </c>
      <c r="G48" s="385">
        <f t="shared" si="15"/>
        <v>200742.2760000001</v>
      </c>
      <c r="H48" s="385">
        <f t="shared" si="15"/>
        <v>-6330043.4820000008</v>
      </c>
      <c r="I48" s="385">
        <f t="shared" si="15"/>
        <v>32025</v>
      </c>
      <c r="J48" s="385">
        <f t="shared" si="15"/>
        <v>32025</v>
      </c>
      <c r="K48" s="385">
        <f t="shared" si="15"/>
        <v>32025</v>
      </c>
      <c r="L48" s="385">
        <f t="shared" si="15"/>
        <v>32025</v>
      </c>
      <c r="M48" s="386">
        <f t="shared" si="15"/>
        <v>32025</v>
      </c>
    </row>
    <row r="49" spans="1:13" ht="25.35" customHeight="1" thickBot="1" x14ac:dyDescent="0.35">
      <c r="A49" s="389" t="s">
        <v>282</v>
      </c>
      <c r="B49" s="385">
        <f>B27*0.3404</f>
        <v>24018.624000000073</v>
      </c>
      <c r="C49" s="385">
        <f t="shared" ref="C49:M49" si="16">C27*0.3404</f>
        <v>31657.199999999997</v>
      </c>
      <c r="D49" s="385">
        <f t="shared" si="16"/>
        <v>21657.609599999992</v>
      </c>
      <c r="E49" s="385">
        <f t="shared" si="16"/>
        <v>21212.366399999933</v>
      </c>
      <c r="F49" s="385">
        <f t="shared" si="16"/>
        <v>20387.236800000126</v>
      </c>
      <c r="G49" s="385">
        <f t="shared" si="16"/>
        <v>26636.980800000012</v>
      </c>
      <c r="H49" s="385">
        <f t="shared" si="16"/>
        <v>-1026130.3535999999</v>
      </c>
      <c r="I49" s="385">
        <f t="shared" si="16"/>
        <v>0</v>
      </c>
      <c r="J49" s="385">
        <f t="shared" si="16"/>
        <v>0</v>
      </c>
      <c r="K49" s="385">
        <f t="shared" si="16"/>
        <v>0</v>
      </c>
      <c r="L49" s="385">
        <f t="shared" si="16"/>
        <v>0</v>
      </c>
      <c r="M49" s="386">
        <f t="shared" si="16"/>
        <v>0</v>
      </c>
    </row>
    <row r="50" spans="1:13" ht="24.6" thickBot="1" x14ac:dyDescent="0.35">
      <c r="A50" s="250" t="s">
        <v>306</v>
      </c>
      <c r="B50" s="194">
        <f>SUM(B38:B49)</f>
        <v>1064447.4390000028</v>
      </c>
      <c r="C50" s="194">
        <f>SUM(C38:C49)</f>
        <v>1372775.1749999998</v>
      </c>
      <c r="D50" s="194">
        <f t="shared" ref="D50:M50" si="17">SUM(D38:D49)</f>
        <v>971027.29459999979</v>
      </c>
      <c r="E50" s="194">
        <f t="shared" si="17"/>
        <v>955344.18139999756</v>
      </c>
      <c r="F50" s="194">
        <f t="shared" si="17"/>
        <v>929889.66780000459</v>
      </c>
      <c r="G50" s="194">
        <f t="shared" si="17"/>
        <v>1168956.1228000005</v>
      </c>
      <c r="H50" s="194">
        <f t="shared" si="17"/>
        <v>-36745661.43060001</v>
      </c>
      <c r="I50" s="194">
        <f t="shared" si="17"/>
        <v>180712.5</v>
      </c>
      <c r="J50" s="194">
        <f t="shared" si="17"/>
        <v>180712.5</v>
      </c>
      <c r="K50" s="194">
        <f t="shared" si="17"/>
        <v>180712.5</v>
      </c>
      <c r="L50" s="194">
        <f t="shared" si="17"/>
        <v>180712.5</v>
      </c>
      <c r="M50" s="195">
        <f t="shared" si="17"/>
        <v>180712.5</v>
      </c>
    </row>
    <row r="51" spans="1:13" ht="42.6" customHeight="1" x14ac:dyDescent="0.3">
      <c r="A51" s="390" t="s">
        <v>307</v>
      </c>
      <c r="B51" s="251">
        <v>0</v>
      </c>
      <c r="C51" s="251">
        <v>0</v>
      </c>
      <c r="D51" s="251">
        <v>0</v>
      </c>
      <c r="E51" s="251">
        <v>0</v>
      </c>
      <c r="F51" s="251">
        <v>0</v>
      </c>
      <c r="G51" s="251">
        <v>0</v>
      </c>
      <c r="H51" s="251">
        <v>0</v>
      </c>
      <c r="I51" s="251">
        <v>0</v>
      </c>
      <c r="J51" s="251">
        <v>0</v>
      </c>
      <c r="K51" s="251">
        <v>0</v>
      </c>
      <c r="L51" s="251">
        <v>0</v>
      </c>
      <c r="M51" s="252">
        <v>0</v>
      </c>
    </row>
    <row r="52" spans="1:13" ht="42.6" customHeight="1" x14ac:dyDescent="0.3">
      <c r="A52" s="390" t="s">
        <v>308</v>
      </c>
      <c r="B52" s="253">
        <v>0</v>
      </c>
      <c r="C52" s="253">
        <v>0</v>
      </c>
      <c r="D52" s="253">
        <v>0</v>
      </c>
      <c r="E52" s="253">
        <v>0</v>
      </c>
      <c r="F52" s="253">
        <v>0</v>
      </c>
      <c r="G52" s="253">
        <v>0</v>
      </c>
      <c r="H52" s="253">
        <v>0</v>
      </c>
      <c r="I52" s="253">
        <v>0</v>
      </c>
      <c r="J52" s="253">
        <v>0</v>
      </c>
      <c r="K52" s="253">
        <v>0</v>
      </c>
      <c r="L52" s="253">
        <v>0</v>
      </c>
      <c r="M52" s="254">
        <v>0</v>
      </c>
    </row>
    <row r="53" spans="1:13" ht="42.6" customHeight="1" x14ac:dyDescent="0.3">
      <c r="A53" s="390" t="s">
        <v>309</v>
      </c>
      <c r="B53" s="253">
        <v>0</v>
      </c>
      <c r="C53" s="253">
        <v>0</v>
      </c>
      <c r="D53" s="253">
        <v>0</v>
      </c>
      <c r="E53" s="253">
        <v>0</v>
      </c>
      <c r="F53" s="253">
        <v>0</v>
      </c>
      <c r="G53" s="253">
        <v>0</v>
      </c>
      <c r="H53" s="253">
        <v>0</v>
      </c>
      <c r="I53" s="253">
        <v>0</v>
      </c>
      <c r="J53" s="253">
        <v>0</v>
      </c>
      <c r="K53" s="253">
        <v>0</v>
      </c>
      <c r="L53" s="253">
        <v>0</v>
      </c>
      <c r="M53" s="254">
        <v>0</v>
      </c>
    </row>
    <row r="54" spans="1:13" ht="42.6" customHeight="1" x14ac:dyDescent="0.3">
      <c r="A54" s="390" t="s">
        <v>310</v>
      </c>
      <c r="B54" s="253">
        <v>0</v>
      </c>
      <c r="C54" s="253">
        <v>0</v>
      </c>
      <c r="D54" s="253">
        <v>0</v>
      </c>
      <c r="E54" s="253">
        <v>0</v>
      </c>
      <c r="F54" s="253">
        <v>0</v>
      </c>
      <c r="G54" s="253">
        <v>0</v>
      </c>
      <c r="H54" s="253">
        <v>0</v>
      </c>
      <c r="I54" s="253">
        <v>0</v>
      </c>
      <c r="J54" s="253">
        <v>0</v>
      </c>
      <c r="K54" s="253">
        <v>0</v>
      </c>
      <c r="L54" s="253">
        <v>0</v>
      </c>
      <c r="M54" s="254">
        <v>0</v>
      </c>
    </row>
    <row r="55" spans="1:13" ht="42.6" customHeight="1" x14ac:dyDescent="0.3">
      <c r="A55" s="390" t="s">
        <v>311</v>
      </c>
      <c r="B55" s="253">
        <v>0</v>
      </c>
      <c r="C55" s="253">
        <v>0</v>
      </c>
      <c r="D55" s="253">
        <v>0</v>
      </c>
      <c r="E55" s="253">
        <v>0</v>
      </c>
      <c r="F55" s="253">
        <v>0</v>
      </c>
      <c r="G55" s="253">
        <v>0</v>
      </c>
      <c r="H55" s="253">
        <v>0</v>
      </c>
      <c r="I55" s="253">
        <v>0</v>
      </c>
      <c r="J55" s="253">
        <v>0</v>
      </c>
      <c r="K55" s="253">
        <v>0</v>
      </c>
      <c r="L55" s="253">
        <v>0</v>
      </c>
      <c r="M55" s="254">
        <v>0</v>
      </c>
    </row>
    <row r="56" spans="1:13" ht="42.6" customHeight="1" x14ac:dyDescent="0.3">
      <c r="A56" s="390" t="s">
        <v>312</v>
      </c>
      <c r="B56" s="253">
        <v>0</v>
      </c>
      <c r="C56" s="253">
        <v>0</v>
      </c>
      <c r="D56" s="253">
        <v>0</v>
      </c>
      <c r="E56" s="253">
        <v>0</v>
      </c>
      <c r="F56" s="253">
        <v>0</v>
      </c>
      <c r="G56" s="253">
        <v>0</v>
      </c>
      <c r="H56" s="253">
        <v>0</v>
      </c>
      <c r="I56" s="253">
        <v>0</v>
      </c>
      <c r="J56" s="253">
        <v>0</v>
      </c>
      <c r="K56" s="253">
        <v>0</v>
      </c>
      <c r="L56" s="253">
        <v>0</v>
      </c>
      <c r="M56" s="254">
        <v>0</v>
      </c>
    </row>
    <row r="57" spans="1:13" ht="42.6" customHeight="1" x14ac:dyDescent="0.3">
      <c r="A57" s="390" t="s">
        <v>313</v>
      </c>
      <c r="B57" s="253">
        <v>0</v>
      </c>
      <c r="C57" s="253">
        <v>0</v>
      </c>
      <c r="D57" s="253">
        <v>0</v>
      </c>
      <c r="E57" s="253">
        <v>0</v>
      </c>
      <c r="F57" s="253">
        <v>0</v>
      </c>
      <c r="G57" s="253">
        <v>0</v>
      </c>
      <c r="H57" s="253">
        <v>0</v>
      </c>
      <c r="I57" s="253">
        <v>0</v>
      </c>
      <c r="J57" s="253">
        <v>0</v>
      </c>
      <c r="K57" s="253">
        <v>0</v>
      </c>
      <c r="L57" s="253">
        <v>0</v>
      </c>
      <c r="M57" s="254">
        <v>0</v>
      </c>
    </row>
    <row r="58" spans="1:13" ht="42.6" customHeight="1" x14ac:dyDescent="0.3">
      <c r="A58" s="390" t="s">
        <v>314</v>
      </c>
      <c r="B58" s="253">
        <v>0</v>
      </c>
      <c r="C58" s="253">
        <v>0</v>
      </c>
      <c r="D58" s="253">
        <v>0</v>
      </c>
      <c r="E58" s="253">
        <v>0</v>
      </c>
      <c r="F58" s="253">
        <v>0</v>
      </c>
      <c r="G58" s="253">
        <v>0</v>
      </c>
      <c r="H58" s="253">
        <v>0</v>
      </c>
      <c r="I58" s="253">
        <v>0</v>
      </c>
      <c r="J58" s="253">
        <v>0</v>
      </c>
      <c r="K58" s="253">
        <v>0</v>
      </c>
      <c r="L58" s="253">
        <v>0</v>
      </c>
      <c r="M58" s="254">
        <v>0</v>
      </c>
    </row>
    <row r="59" spans="1:13" ht="42.6" customHeight="1" x14ac:dyDescent="0.3">
      <c r="A59" s="390" t="s">
        <v>315</v>
      </c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4"/>
    </row>
    <row r="60" spans="1:13" ht="42.6" customHeight="1" x14ac:dyDescent="0.3">
      <c r="A60" s="390" t="s">
        <v>316</v>
      </c>
      <c r="B60" s="253">
        <v>0</v>
      </c>
      <c r="C60" s="253">
        <v>0</v>
      </c>
      <c r="D60" s="253">
        <v>0</v>
      </c>
      <c r="E60" s="253">
        <v>0</v>
      </c>
      <c r="F60" s="253">
        <v>0</v>
      </c>
      <c r="G60" s="253">
        <v>0</v>
      </c>
      <c r="H60" s="253">
        <v>0</v>
      </c>
      <c r="I60" s="253">
        <v>0</v>
      </c>
      <c r="J60" s="253">
        <v>0</v>
      </c>
      <c r="K60" s="253">
        <v>0</v>
      </c>
      <c r="L60" s="253">
        <v>0</v>
      </c>
      <c r="M60" s="254">
        <v>0</v>
      </c>
    </row>
    <row r="61" spans="1:13" ht="42.6" customHeight="1" x14ac:dyDescent="0.3">
      <c r="A61" s="390" t="s">
        <v>317</v>
      </c>
      <c r="B61" s="253">
        <v>0</v>
      </c>
      <c r="C61" s="253">
        <v>0</v>
      </c>
      <c r="D61" s="253">
        <v>0</v>
      </c>
      <c r="E61" s="253">
        <v>0</v>
      </c>
      <c r="F61" s="253">
        <v>0</v>
      </c>
      <c r="G61" s="253">
        <v>0</v>
      </c>
      <c r="H61" s="253">
        <v>0</v>
      </c>
      <c r="I61" s="253">
        <v>0</v>
      </c>
      <c r="J61" s="253">
        <v>0</v>
      </c>
      <c r="K61" s="253">
        <v>0</v>
      </c>
      <c r="L61" s="253">
        <v>0</v>
      </c>
      <c r="M61" s="254">
        <v>0</v>
      </c>
    </row>
    <row r="62" spans="1:13" ht="42.6" customHeight="1" thickBot="1" x14ac:dyDescent="0.35">
      <c r="A62" s="391" t="s">
        <v>318</v>
      </c>
      <c r="B62" s="256">
        <v>0</v>
      </c>
      <c r="C62" s="256">
        <v>0</v>
      </c>
      <c r="D62" s="256">
        <v>0</v>
      </c>
      <c r="E62" s="256">
        <v>0</v>
      </c>
      <c r="F62" s="256">
        <v>0</v>
      </c>
      <c r="G62" s="256">
        <v>0</v>
      </c>
      <c r="H62" s="256">
        <v>0</v>
      </c>
      <c r="I62" s="256">
        <v>0</v>
      </c>
      <c r="J62" s="256">
        <v>0</v>
      </c>
      <c r="K62" s="256">
        <v>0</v>
      </c>
      <c r="L62" s="256">
        <v>0</v>
      </c>
      <c r="M62" s="257">
        <v>0</v>
      </c>
    </row>
    <row r="63" spans="1:13" s="260" customFormat="1" ht="27.6" customHeight="1" thickBot="1" x14ac:dyDescent="0.35">
      <c r="A63" s="258" t="s">
        <v>319</v>
      </c>
      <c r="B63" s="259">
        <f>B62+B57+B50</f>
        <v>1064447.4390000028</v>
      </c>
      <c r="C63" s="259">
        <f>C62+C57+C50</f>
        <v>1372775.1749999998</v>
      </c>
      <c r="D63" s="259">
        <f>D50+D57+D62</f>
        <v>971027.29459999979</v>
      </c>
      <c r="E63" s="259">
        <f t="shared" ref="E63:M63" si="18">E50+E57+E62</f>
        <v>955344.18139999756</v>
      </c>
      <c r="F63" s="259">
        <f t="shared" si="18"/>
        <v>929889.66780000459</v>
      </c>
      <c r="G63" s="259">
        <f t="shared" si="18"/>
        <v>1168956.1228000005</v>
      </c>
      <c r="H63" s="259">
        <f t="shared" si="18"/>
        <v>-36745661.43060001</v>
      </c>
      <c r="I63" s="259">
        <f t="shared" si="18"/>
        <v>180712.5</v>
      </c>
      <c r="J63" s="259">
        <f t="shared" si="18"/>
        <v>180712.5</v>
      </c>
      <c r="K63" s="259">
        <f t="shared" si="18"/>
        <v>180712.5</v>
      </c>
      <c r="L63" s="259">
        <f t="shared" si="18"/>
        <v>180712.5</v>
      </c>
      <c r="M63" s="259">
        <f t="shared" si="18"/>
        <v>180712.5</v>
      </c>
    </row>
    <row r="64" spans="1:13" x14ac:dyDescent="0.3">
      <c r="A64" s="261"/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</row>
  </sheetData>
  <mergeCells count="2">
    <mergeCell ref="A22:M22"/>
    <mergeCell ref="A1:B1"/>
  </mergeCells>
  <pageMargins left="0.7" right="0.7" top="0.75" bottom="0.75" header="0.3" footer="0.3"/>
  <ignoredErrors>
    <ignoredError sqref="G47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5"/>
  <sheetViews>
    <sheetView workbookViewId="0">
      <selection activeCell="B16" sqref="B16"/>
    </sheetView>
  </sheetViews>
  <sheetFormatPr defaultColWidth="9.109375" defaultRowHeight="14.4" x14ac:dyDescent="0.3"/>
  <cols>
    <col min="1" max="1" width="15.88671875" style="175" customWidth="1"/>
    <col min="2" max="4" width="17.88671875" style="175" customWidth="1"/>
    <col min="5" max="5" width="20.6640625" style="175" customWidth="1"/>
    <col min="6" max="13" width="17.88671875" style="175" customWidth="1"/>
    <col min="14" max="14" width="9.109375" style="175"/>
    <col min="15" max="16" width="10.33203125" style="175" customWidth="1"/>
    <col min="17" max="256" width="9.109375" style="175"/>
    <col min="257" max="257" width="19.109375" style="175" customWidth="1"/>
    <col min="258" max="269" width="17.88671875" style="175" customWidth="1"/>
    <col min="270" max="270" width="9.109375" style="175"/>
    <col min="271" max="272" width="10.33203125" style="175" customWidth="1"/>
    <col min="273" max="512" width="9.109375" style="175"/>
    <col min="513" max="513" width="19.109375" style="175" customWidth="1"/>
    <col min="514" max="525" width="17.88671875" style="175" customWidth="1"/>
    <col min="526" max="526" width="9.109375" style="175"/>
    <col min="527" max="528" width="10.33203125" style="175" customWidth="1"/>
    <col min="529" max="768" width="9.109375" style="175"/>
    <col min="769" max="769" width="19.109375" style="175" customWidth="1"/>
    <col min="770" max="781" width="17.88671875" style="175" customWidth="1"/>
    <col min="782" max="782" width="9.109375" style="175"/>
    <col min="783" max="784" width="10.33203125" style="175" customWidth="1"/>
    <col min="785" max="1024" width="9.109375" style="175"/>
    <col min="1025" max="1025" width="19.109375" style="175" customWidth="1"/>
    <col min="1026" max="1037" width="17.88671875" style="175" customWidth="1"/>
    <col min="1038" max="1038" width="9.109375" style="175"/>
    <col min="1039" max="1040" width="10.33203125" style="175" customWidth="1"/>
    <col min="1041" max="1280" width="9.109375" style="175"/>
    <col min="1281" max="1281" width="19.109375" style="175" customWidth="1"/>
    <col min="1282" max="1293" width="17.88671875" style="175" customWidth="1"/>
    <col min="1294" max="1294" width="9.109375" style="175"/>
    <col min="1295" max="1296" width="10.33203125" style="175" customWidth="1"/>
    <col min="1297" max="1536" width="9.109375" style="175"/>
    <col min="1537" max="1537" width="19.109375" style="175" customWidth="1"/>
    <col min="1538" max="1549" width="17.88671875" style="175" customWidth="1"/>
    <col min="1550" max="1550" width="9.109375" style="175"/>
    <col min="1551" max="1552" width="10.33203125" style="175" customWidth="1"/>
    <col min="1553" max="1792" width="9.109375" style="175"/>
    <col min="1793" max="1793" width="19.109375" style="175" customWidth="1"/>
    <col min="1794" max="1805" width="17.88671875" style="175" customWidth="1"/>
    <col min="1806" max="1806" width="9.109375" style="175"/>
    <col min="1807" max="1808" width="10.33203125" style="175" customWidth="1"/>
    <col min="1809" max="2048" width="9.109375" style="175"/>
    <col min="2049" max="2049" width="19.109375" style="175" customWidth="1"/>
    <col min="2050" max="2061" width="17.88671875" style="175" customWidth="1"/>
    <col min="2062" max="2062" width="9.109375" style="175"/>
    <col min="2063" max="2064" width="10.33203125" style="175" customWidth="1"/>
    <col min="2065" max="2304" width="9.109375" style="175"/>
    <col min="2305" max="2305" width="19.109375" style="175" customWidth="1"/>
    <col min="2306" max="2317" width="17.88671875" style="175" customWidth="1"/>
    <col min="2318" max="2318" width="9.109375" style="175"/>
    <col min="2319" max="2320" width="10.33203125" style="175" customWidth="1"/>
    <col min="2321" max="2560" width="9.109375" style="175"/>
    <col min="2561" max="2561" width="19.109375" style="175" customWidth="1"/>
    <col min="2562" max="2573" width="17.88671875" style="175" customWidth="1"/>
    <col min="2574" max="2574" width="9.109375" style="175"/>
    <col min="2575" max="2576" width="10.33203125" style="175" customWidth="1"/>
    <col min="2577" max="2816" width="9.109375" style="175"/>
    <col min="2817" max="2817" width="19.109375" style="175" customWidth="1"/>
    <col min="2818" max="2829" width="17.88671875" style="175" customWidth="1"/>
    <col min="2830" max="2830" width="9.109375" style="175"/>
    <col min="2831" max="2832" width="10.33203125" style="175" customWidth="1"/>
    <col min="2833" max="3072" width="9.109375" style="175"/>
    <col min="3073" max="3073" width="19.109375" style="175" customWidth="1"/>
    <col min="3074" max="3085" width="17.88671875" style="175" customWidth="1"/>
    <col min="3086" max="3086" width="9.109375" style="175"/>
    <col min="3087" max="3088" width="10.33203125" style="175" customWidth="1"/>
    <col min="3089" max="3328" width="9.109375" style="175"/>
    <col min="3329" max="3329" width="19.109375" style="175" customWidth="1"/>
    <col min="3330" max="3341" width="17.88671875" style="175" customWidth="1"/>
    <col min="3342" max="3342" width="9.109375" style="175"/>
    <col min="3343" max="3344" width="10.33203125" style="175" customWidth="1"/>
    <col min="3345" max="3584" width="9.109375" style="175"/>
    <col min="3585" max="3585" width="19.109375" style="175" customWidth="1"/>
    <col min="3586" max="3597" width="17.88671875" style="175" customWidth="1"/>
    <col min="3598" max="3598" width="9.109375" style="175"/>
    <col min="3599" max="3600" width="10.33203125" style="175" customWidth="1"/>
    <col min="3601" max="3840" width="9.109375" style="175"/>
    <col min="3841" max="3841" width="19.109375" style="175" customWidth="1"/>
    <col min="3842" max="3853" width="17.88671875" style="175" customWidth="1"/>
    <col min="3854" max="3854" width="9.109375" style="175"/>
    <col min="3855" max="3856" width="10.33203125" style="175" customWidth="1"/>
    <col min="3857" max="4096" width="9.109375" style="175"/>
    <col min="4097" max="4097" width="19.109375" style="175" customWidth="1"/>
    <col min="4098" max="4109" width="17.88671875" style="175" customWidth="1"/>
    <col min="4110" max="4110" width="9.109375" style="175"/>
    <col min="4111" max="4112" width="10.33203125" style="175" customWidth="1"/>
    <col min="4113" max="4352" width="9.109375" style="175"/>
    <col min="4353" max="4353" width="19.109375" style="175" customWidth="1"/>
    <col min="4354" max="4365" width="17.88671875" style="175" customWidth="1"/>
    <col min="4366" max="4366" width="9.109375" style="175"/>
    <col min="4367" max="4368" width="10.33203125" style="175" customWidth="1"/>
    <col min="4369" max="4608" width="9.109375" style="175"/>
    <col min="4609" max="4609" width="19.109375" style="175" customWidth="1"/>
    <col min="4610" max="4621" width="17.88671875" style="175" customWidth="1"/>
    <col min="4622" max="4622" width="9.109375" style="175"/>
    <col min="4623" max="4624" width="10.33203125" style="175" customWidth="1"/>
    <col min="4625" max="4864" width="9.109375" style="175"/>
    <col min="4865" max="4865" width="19.109375" style="175" customWidth="1"/>
    <col min="4866" max="4877" width="17.88671875" style="175" customWidth="1"/>
    <col min="4878" max="4878" width="9.109375" style="175"/>
    <col min="4879" max="4880" width="10.33203125" style="175" customWidth="1"/>
    <col min="4881" max="5120" width="9.109375" style="175"/>
    <col min="5121" max="5121" width="19.109375" style="175" customWidth="1"/>
    <col min="5122" max="5133" width="17.88671875" style="175" customWidth="1"/>
    <col min="5134" max="5134" width="9.109375" style="175"/>
    <col min="5135" max="5136" width="10.33203125" style="175" customWidth="1"/>
    <col min="5137" max="5376" width="9.109375" style="175"/>
    <col min="5377" max="5377" width="19.109375" style="175" customWidth="1"/>
    <col min="5378" max="5389" width="17.88671875" style="175" customWidth="1"/>
    <col min="5390" max="5390" width="9.109375" style="175"/>
    <col min="5391" max="5392" width="10.33203125" style="175" customWidth="1"/>
    <col min="5393" max="5632" width="9.109375" style="175"/>
    <col min="5633" max="5633" width="19.109375" style="175" customWidth="1"/>
    <col min="5634" max="5645" width="17.88671875" style="175" customWidth="1"/>
    <col min="5646" max="5646" width="9.109375" style="175"/>
    <col min="5647" max="5648" width="10.33203125" style="175" customWidth="1"/>
    <col min="5649" max="5888" width="9.109375" style="175"/>
    <col min="5889" max="5889" width="19.109375" style="175" customWidth="1"/>
    <col min="5890" max="5901" width="17.88671875" style="175" customWidth="1"/>
    <col min="5902" max="5902" width="9.109375" style="175"/>
    <col min="5903" max="5904" width="10.33203125" style="175" customWidth="1"/>
    <col min="5905" max="6144" width="9.109375" style="175"/>
    <col min="6145" max="6145" width="19.109375" style="175" customWidth="1"/>
    <col min="6146" max="6157" width="17.88671875" style="175" customWidth="1"/>
    <col min="6158" max="6158" width="9.109375" style="175"/>
    <col min="6159" max="6160" width="10.33203125" style="175" customWidth="1"/>
    <col min="6161" max="6400" width="9.109375" style="175"/>
    <col min="6401" max="6401" width="19.109375" style="175" customWidth="1"/>
    <col min="6402" max="6413" width="17.88671875" style="175" customWidth="1"/>
    <col min="6414" max="6414" width="9.109375" style="175"/>
    <col min="6415" max="6416" width="10.33203125" style="175" customWidth="1"/>
    <col min="6417" max="6656" width="9.109375" style="175"/>
    <col min="6657" max="6657" width="19.109375" style="175" customWidth="1"/>
    <col min="6658" max="6669" width="17.88671875" style="175" customWidth="1"/>
    <col min="6670" max="6670" width="9.109375" style="175"/>
    <col min="6671" max="6672" width="10.33203125" style="175" customWidth="1"/>
    <col min="6673" max="6912" width="9.109375" style="175"/>
    <col min="6913" max="6913" width="19.109375" style="175" customWidth="1"/>
    <col min="6914" max="6925" width="17.88671875" style="175" customWidth="1"/>
    <col min="6926" max="6926" width="9.109375" style="175"/>
    <col min="6927" max="6928" width="10.33203125" style="175" customWidth="1"/>
    <col min="6929" max="7168" width="9.109375" style="175"/>
    <col min="7169" max="7169" width="19.109375" style="175" customWidth="1"/>
    <col min="7170" max="7181" width="17.88671875" style="175" customWidth="1"/>
    <col min="7182" max="7182" width="9.109375" style="175"/>
    <col min="7183" max="7184" width="10.33203125" style="175" customWidth="1"/>
    <col min="7185" max="7424" width="9.109375" style="175"/>
    <col min="7425" max="7425" width="19.109375" style="175" customWidth="1"/>
    <col min="7426" max="7437" width="17.88671875" style="175" customWidth="1"/>
    <col min="7438" max="7438" width="9.109375" style="175"/>
    <col min="7439" max="7440" width="10.33203125" style="175" customWidth="1"/>
    <col min="7441" max="7680" width="9.109375" style="175"/>
    <col min="7681" max="7681" width="19.109375" style="175" customWidth="1"/>
    <col min="7682" max="7693" width="17.88671875" style="175" customWidth="1"/>
    <col min="7694" max="7694" width="9.109375" style="175"/>
    <col min="7695" max="7696" width="10.33203125" style="175" customWidth="1"/>
    <col min="7697" max="7936" width="9.109375" style="175"/>
    <col min="7937" max="7937" width="19.109375" style="175" customWidth="1"/>
    <col min="7938" max="7949" width="17.88671875" style="175" customWidth="1"/>
    <col min="7950" max="7950" width="9.109375" style="175"/>
    <col min="7951" max="7952" width="10.33203125" style="175" customWidth="1"/>
    <col min="7953" max="8192" width="9.109375" style="175"/>
    <col min="8193" max="8193" width="19.109375" style="175" customWidth="1"/>
    <col min="8194" max="8205" width="17.88671875" style="175" customWidth="1"/>
    <col min="8206" max="8206" width="9.109375" style="175"/>
    <col min="8207" max="8208" width="10.33203125" style="175" customWidth="1"/>
    <col min="8209" max="8448" width="9.109375" style="175"/>
    <col min="8449" max="8449" width="19.109375" style="175" customWidth="1"/>
    <col min="8450" max="8461" width="17.88671875" style="175" customWidth="1"/>
    <col min="8462" max="8462" width="9.109375" style="175"/>
    <col min="8463" max="8464" width="10.33203125" style="175" customWidth="1"/>
    <col min="8465" max="8704" width="9.109375" style="175"/>
    <col min="8705" max="8705" width="19.109375" style="175" customWidth="1"/>
    <col min="8706" max="8717" width="17.88671875" style="175" customWidth="1"/>
    <col min="8718" max="8718" width="9.109375" style="175"/>
    <col min="8719" max="8720" width="10.33203125" style="175" customWidth="1"/>
    <col min="8721" max="8960" width="9.109375" style="175"/>
    <col min="8961" max="8961" width="19.109375" style="175" customWidth="1"/>
    <col min="8962" max="8973" width="17.88671875" style="175" customWidth="1"/>
    <col min="8974" max="8974" width="9.109375" style="175"/>
    <col min="8975" max="8976" width="10.33203125" style="175" customWidth="1"/>
    <col min="8977" max="9216" width="9.109375" style="175"/>
    <col min="9217" max="9217" width="19.109375" style="175" customWidth="1"/>
    <col min="9218" max="9229" width="17.88671875" style="175" customWidth="1"/>
    <col min="9230" max="9230" width="9.109375" style="175"/>
    <col min="9231" max="9232" width="10.33203125" style="175" customWidth="1"/>
    <col min="9233" max="9472" width="9.109375" style="175"/>
    <col min="9473" max="9473" width="19.109375" style="175" customWidth="1"/>
    <col min="9474" max="9485" width="17.88671875" style="175" customWidth="1"/>
    <col min="9486" max="9486" width="9.109375" style="175"/>
    <col min="9487" max="9488" width="10.33203125" style="175" customWidth="1"/>
    <col min="9489" max="9728" width="9.109375" style="175"/>
    <col min="9729" max="9729" width="19.109375" style="175" customWidth="1"/>
    <col min="9730" max="9741" width="17.88671875" style="175" customWidth="1"/>
    <col min="9742" max="9742" width="9.109375" style="175"/>
    <col min="9743" max="9744" width="10.33203125" style="175" customWidth="1"/>
    <col min="9745" max="9984" width="9.109375" style="175"/>
    <col min="9985" max="9985" width="19.109375" style="175" customWidth="1"/>
    <col min="9986" max="9997" width="17.88671875" style="175" customWidth="1"/>
    <col min="9998" max="9998" width="9.109375" style="175"/>
    <col min="9999" max="10000" width="10.33203125" style="175" customWidth="1"/>
    <col min="10001" max="10240" width="9.109375" style="175"/>
    <col min="10241" max="10241" width="19.109375" style="175" customWidth="1"/>
    <col min="10242" max="10253" width="17.88671875" style="175" customWidth="1"/>
    <col min="10254" max="10254" width="9.109375" style="175"/>
    <col min="10255" max="10256" width="10.33203125" style="175" customWidth="1"/>
    <col min="10257" max="10496" width="9.109375" style="175"/>
    <col min="10497" max="10497" width="19.109375" style="175" customWidth="1"/>
    <col min="10498" max="10509" width="17.88671875" style="175" customWidth="1"/>
    <col min="10510" max="10510" width="9.109375" style="175"/>
    <col min="10511" max="10512" width="10.33203125" style="175" customWidth="1"/>
    <col min="10513" max="10752" width="9.109375" style="175"/>
    <col min="10753" max="10753" width="19.109375" style="175" customWidth="1"/>
    <col min="10754" max="10765" width="17.88671875" style="175" customWidth="1"/>
    <col min="10766" max="10766" width="9.109375" style="175"/>
    <col min="10767" max="10768" width="10.33203125" style="175" customWidth="1"/>
    <col min="10769" max="11008" width="9.109375" style="175"/>
    <col min="11009" max="11009" width="19.109375" style="175" customWidth="1"/>
    <col min="11010" max="11021" width="17.88671875" style="175" customWidth="1"/>
    <col min="11022" max="11022" width="9.109375" style="175"/>
    <col min="11023" max="11024" width="10.33203125" style="175" customWidth="1"/>
    <col min="11025" max="11264" width="9.109375" style="175"/>
    <col min="11265" max="11265" width="19.109375" style="175" customWidth="1"/>
    <col min="11266" max="11277" width="17.88671875" style="175" customWidth="1"/>
    <col min="11278" max="11278" width="9.109375" style="175"/>
    <col min="11279" max="11280" width="10.33203125" style="175" customWidth="1"/>
    <col min="11281" max="11520" width="9.109375" style="175"/>
    <col min="11521" max="11521" width="19.109375" style="175" customWidth="1"/>
    <col min="11522" max="11533" width="17.88671875" style="175" customWidth="1"/>
    <col min="11534" max="11534" width="9.109375" style="175"/>
    <col min="11535" max="11536" width="10.33203125" style="175" customWidth="1"/>
    <col min="11537" max="11776" width="9.109375" style="175"/>
    <col min="11777" max="11777" width="19.109375" style="175" customWidth="1"/>
    <col min="11778" max="11789" width="17.88671875" style="175" customWidth="1"/>
    <col min="11790" max="11790" width="9.109375" style="175"/>
    <col min="11791" max="11792" width="10.33203125" style="175" customWidth="1"/>
    <col min="11793" max="12032" width="9.109375" style="175"/>
    <col min="12033" max="12033" width="19.109375" style="175" customWidth="1"/>
    <col min="12034" max="12045" width="17.88671875" style="175" customWidth="1"/>
    <col min="12046" max="12046" width="9.109375" style="175"/>
    <col min="12047" max="12048" width="10.33203125" style="175" customWidth="1"/>
    <col min="12049" max="12288" width="9.109375" style="175"/>
    <col min="12289" max="12289" width="19.109375" style="175" customWidth="1"/>
    <col min="12290" max="12301" width="17.88671875" style="175" customWidth="1"/>
    <col min="12302" max="12302" width="9.109375" style="175"/>
    <col min="12303" max="12304" width="10.33203125" style="175" customWidth="1"/>
    <col min="12305" max="12544" width="9.109375" style="175"/>
    <col min="12545" max="12545" width="19.109375" style="175" customWidth="1"/>
    <col min="12546" max="12557" width="17.88671875" style="175" customWidth="1"/>
    <col min="12558" max="12558" width="9.109375" style="175"/>
    <col min="12559" max="12560" width="10.33203125" style="175" customWidth="1"/>
    <col min="12561" max="12800" width="9.109375" style="175"/>
    <col min="12801" max="12801" width="19.109375" style="175" customWidth="1"/>
    <col min="12802" max="12813" width="17.88671875" style="175" customWidth="1"/>
    <col min="12814" max="12814" width="9.109375" style="175"/>
    <col min="12815" max="12816" width="10.33203125" style="175" customWidth="1"/>
    <col min="12817" max="13056" width="9.109375" style="175"/>
    <col min="13057" max="13057" width="19.109375" style="175" customWidth="1"/>
    <col min="13058" max="13069" width="17.88671875" style="175" customWidth="1"/>
    <col min="13070" max="13070" width="9.109375" style="175"/>
    <col min="13071" max="13072" width="10.33203125" style="175" customWidth="1"/>
    <col min="13073" max="13312" width="9.109375" style="175"/>
    <col min="13313" max="13313" width="19.109375" style="175" customWidth="1"/>
    <col min="13314" max="13325" width="17.88671875" style="175" customWidth="1"/>
    <col min="13326" max="13326" width="9.109375" style="175"/>
    <col min="13327" max="13328" width="10.33203125" style="175" customWidth="1"/>
    <col min="13329" max="13568" width="9.109375" style="175"/>
    <col min="13569" max="13569" width="19.109375" style="175" customWidth="1"/>
    <col min="13570" max="13581" width="17.88671875" style="175" customWidth="1"/>
    <col min="13582" max="13582" width="9.109375" style="175"/>
    <col min="13583" max="13584" width="10.33203125" style="175" customWidth="1"/>
    <col min="13585" max="13824" width="9.109375" style="175"/>
    <col min="13825" max="13825" width="19.109375" style="175" customWidth="1"/>
    <col min="13826" max="13837" width="17.88671875" style="175" customWidth="1"/>
    <col min="13838" max="13838" width="9.109375" style="175"/>
    <col min="13839" max="13840" width="10.33203125" style="175" customWidth="1"/>
    <col min="13841" max="14080" width="9.109375" style="175"/>
    <col min="14081" max="14081" width="19.109375" style="175" customWidth="1"/>
    <col min="14082" max="14093" width="17.88671875" style="175" customWidth="1"/>
    <col min="14094" max="14094" width="9.109375" style="175"/>
    <col min="14095" max="14096" width="10.33203125" style="175" customWidth="1"/>
    <col min="14097" max="14336" width="9.109375" style="175"/>
    <col min="14337" max="14337" width="19.109375" style="175" customWidth="1"/>
    <col min="14338" max="14349" width="17.88671875" style="175" customWidth="1"/>
    <col min="14350" max="14350" width="9.109375" style="175"/>
    <col min="14351" max="14352" width="10.33203125" style="175" customWidth="1"/>
    <col min="14353" max="14592" width="9.109375" style="175"/>
    <col min="14593" max="14593" width="19.109375" style="175" customWidth="1"/>
    <col min="14594" max="14605" width="17.88671875" style="175" customWidth="1"/>
    <col min="14606" max="14606" width="9.109375" style="175"/>
    <col min="14607" max="14608" width="10.33203125" style="175" customWidth="1"/>
    <col min="14609" max="14848" width="9.109375" style="175"/>
    <col min="14849" max="14849" width="19.109375" style="175" customWidth="1"/>
    <col min="14850" max="14861" width="17.88671875" style="175" customWidth="1"/>
    <col min="14862" max="14862" width="9.109375" style="175"/>
    <col min="14863" max="14864" width="10.33203125" style="175" customWidth="1"/>
    <col min="14865" max="15104" width="9.109375" style="175"/>
    <col min="15105" max="15105" width="19.109375" style="175" customWidth="1"/>
    <col min="15106" max="15117" width="17.88671875" style="175" customWidth="1"/>
    <col min="15118" max="15118" width="9.109375" style="175"/>
    <col min="15119" max="15120" width="10.33203125" style="175" customWidth="1"/>
    <col min="15121" max="15360" width="9.109375" style="175"/>
    <col min="15361" max="15361" width="19.109375" style="175" customWidth="1"/>
    <col min="15362" max="15373" width="17.88671875" style="175" customWidth="1"/>
    <col min="15374" max="15374" width="9.109375" style="175"/>
    <col min="15375" max="15376" width="10.33203125" style="175" customWidth="1"/>
    <col min="15377" max="15616" width="9.109375" style="175"/>
    <col min="15617" max="15617" width="19.109375" style="175" customWidth="1"/>
    <col min="15618" max="15629" width="17.88671875" style="175" customWidth="1"/>
    <col min="15630" max="15630" width="9.109375" style="175"/>
    <col min="15631" max="15632" width="10.33203125" style="175" customWidth="1"/>
    <col min="15633" max="15872" width="9.109375" style="175"/>
    <col min="15873" max="15873" width="19.109375" style="175" customWidth="1"/>
    <col min="15874" max="15885" width="17.88671875" style="175" customWidth="1"/>
    <col min="15886" max="15886" width="9.109375" style="175"/>
    <col min="15887" max="15888" width="10.33203125" style="175" customWidth="1"/>
    <col min="15889" max="16128" width="9.109375" style="175"/>
    <col min="16129" max="16129" width="19.109375" style="175" customWidth="1"/>
    <col min="16130" max="16141" width="17.88671875" style="175" customWidth="1"/>
    <col min="16142" max="16142" width="9.109375" style="175"/>
    <col min="16143" max="16144" width="10.33203125" style="175" customWidth="1"/>
    <col min="16145" max="16384" width="9.109375" style="175"/>
  </cols>
  <sheetData>
    <row r="1" spans="1:13" ht="15" thickBot="1" x14ac:dyDescent="0.35">
      <c r="A1" s="589" t="s">
        <v>323</v>
      </c>
      <c r="B1" s="589"/>
    </row>
    <row r="2" spans="1:13" ht="24.6" thickBot="1" x14ac:dyDescent="0.35">
      <c r="A2" s="176" t="s">
        <v>251</v>
      </c>
      <c r="B2" s="177" t="s">
        <v>252</v>
      </c>
      <c r="C2" s="177" t="s">
        <v>253</v>
      </c>
      <c r="D2" s="177" t="s">
        <v>254</v>
      </c>
      <c r="E2" s="177" t="s">
        <v>255</v>
      </c>
      <c r="F2" s="176" t="s">
        <v>256</v>
      </c>
    </row>
    <row r="3" spans="1:13" ht="25.2" customHeight="1" thickTop="1" x14ac:dyDescent="0.3">
      <c r="A3" s="178">
        <v>43556</v>
      </c>
      <c r="B3" s="179">
        <f>B27</f>
        <v>25.899999999999977</v>
      </c>
      <c r="C3" s="180">
        <f>B50</f>
        <v>6511.0466000000006</v>
      </c>
      <c r="D3" s="213">
        <f>(B38+B39+B40+B41+B42+B43+B45+B44)*3.5%</f>
        <v>136.68270000000001</v>
      </c>
      <c r="E3" s="214">
        <f>-(B47)</f>
        <v>-1776.88</v>
      </c>
      <c r="F3" s="215">
        <f>D3-E3</f>
        <v>1913.5627000000002</v>
      </c>
    </row>
    <row r="4" spans="1:13" ht="25.2" customHeight="1" x14ac:dyDescent="0.3">
      <c r="A4" s="178">
        <v>43586</v>
      </c>
      <c r="B4" s="274">
        <f>C27</f>
        <v>100.10000000000002</v>
      </c>
      <c r="C4" s="182">
        <f>C50</f>
        <v>20500.974259999999</v>
      </c>
      <c r="D4" s="216">
        <f>(C38+C39+C40+C41+C42+C43+C45+C44)*3.5%</f>
        <v>460.63437000000005</v>
      </c>
      <c r="E4" s="216">
        <f>-(C47)</f>
        <v>-4542.1120000000001</v>
      </c>
      <c r="F4" s="217">
        <f t="shared" ref="F4:F14" si="0">D4-E4</f>
        <v>5002.7463699999998</v>
      </c>
    </row>
    <row r="5" spans="1:13" ht="25.2" customHeight="1" x14ac:dyDescent="0.3">
      <c r="A5" s="178">
        <v>43617</v>
      </c>
      <c r="B5" s="181">
        <f>D27</f>
        <v>129.60000000000002</v>
      </c>
      <c r="C5" s="182">
        <f>D50</f>
        <v>16330.99172</v>
      </c>
      <c r="D5" s="216">
        <f>(D38+D39+D40+D41+D42+D43+D45+D44)*3.5%</f>
        <v>471.10798</v>
      </c>
      <c r="E5" s="216">
        <f>-(D47)</f>
        <v>0</v>
      </c>
      <c r="F5" s="217">
        <f t="shared" si="0"/>
        <v>471.10798</v>
      </c>
    </row>
    <row r="6" spans="1:13" ht="25.2" customHeight="1" x14ac:dyDescent="0.3">
      <c r="A6" s="178">
        <v>43647</v>
      </c>
      <c r="B6" s="181">
        <f>E27</f>
        <v>22.399999999999984</v>
      </c>
      <c r="C6" s="182">
        <f>E50</f>
        <v>15511.540199999999</v>
      </c>
      <c r="D6" s="216">
        <f>(E38+E39+E40+E41+E42+E43+E45+E44)*3.5%</f>
        <v>434.11354000000006</v>
      </c>
      <c r="E6" s="216">
        <f>-(E47)</f>
        <v>-495.99</v>
      </c>
      <c r="F6" s="217">
        <f t="shared" si="0"/>
        <v>930.10354000000007</v>
      </c>
    </row>
    <row r="7" spans="1:13" ht="25.2" customHeight="1" x14ac:dyDescent="0.3">
      <c r="A7" s="178">
        <v>43678</v>
      </c>
      <c r="B7" s="181">
        <f>F27</f>
        <v>1.9999999999999929</v>
      </c>
      <c r="C7" s="182">
        <f>F50</f>
        <v>16008.369899999998</v>
      </c>
      <c r="D7" s="216">
        <f>(F36+F37+F38+F39+F40+F41+F43+F44)*3.5%</f>
        <v>1956.3733000000004</v>
      </c>
      <c r="E7" s="216">
        <f>-(F47)</f>
        <v>-1221.961</v>
      </c>
      <c r="F7" s="217">
        <f t="shared" si="0"/>
        <v>3178.3343000000004</v>
      </c>
    </row>
    <row r="8" spans="1:13" ht="25.2" customHeight="1" x14ac:dyDescent="0.3">
      <c r="A8" s="178">
        <v>43709</v>
      </c>
      <c r="B8" s="181">
        <f>G27</f>
        <v>56.400000000000006</v>
      </c>
      <c r="C8" s="182">
        <f>G50</f>
        <v>15379.977030000002</v>
      </c>
      <c r="D8" s="216">
        <f>(G36+G37+G38+G39+G40+G41+G43+G44)*3.5%</f>
        <v>1974.7548100000004</v>
      </c>
      <c r="E8" s="216">
        <f>-(G47)</f>
        <v>63.737670000000008</v>
      </c>
      <c r="F8" s="217">
        <f t="shared" si="0"/>
        <v>1911.0171400000004</v>
      </c>
    </row>
    <row r="9" spans="1:13" ht="25.2" customHeight="1" x14ac:dyDescent="0.3">
      <c r="A9" s="178">
        <v>43739</v>
      </c>
      <c r="B9" s="181">
        <f>H27</f>
        <v>-220.39999999999998</v>
      </c>
      <c r="C9" s="182">
        <f>H50</f>
        <v>11819.858899999999</v>
      </c>
      <c r="D9" s="216">
        <f>(H36+H37+H38+H39+H40+H41+H43+H44)*3.5%</f>
        <v>1886.97334</v>
      </c>
      <c r="E9" s="216">
        <f>-(H47)</f>
        <v>250.94690000000003</v>
      </c>
      <c r="F9" s="217">
        <f t="shared" si="0"/>
        <v>1636.0264400000001</v>
      </c>
    </row>
    <row r="10" spans="1:13" ht="25.2" customHeight="1" x14ac:dyDescent="0.3">
      <c r="A10" s="178">
        <v>43770</v>
      </c>
      <c r="B10" s="181">
        <f>I27</f>
        <v>0</v>
      </c>
      <c r="C10" s="182">
        <f>I50</f>
        <v>14457</v>
      </c>
      <c r="D10" s="216">
        <f>(I36+I37+I38+I39+I40+I41+I43+I44)*3.5%</f>
        <v>1958.9500000000003</v>
      </c>
      <c r="E10" s="216">
        <f>-(I47)</f>
        <v>305</v>
      </c>
      <c r="F10" s="217">
        <f t="shared" si="0"/>
        <v>1653.9500000000003</v>
      </c>
    </row>
    <row r="11" spans="1:13" ht="25.2" customHeight="1" x14ac:dyDescent="0.3">
      <c r="A11" s="178">
        <v>43800</v>
      </c>
      <c r="B11" s="181">
        <f>J27</f>
        <v>0</v>
      </c>
      <c r="C11" s="182">
        <f>J50</f>
        <v>14457</v>
      </c>
      <c r="D11" s="216">
        <f>(J36+J37+J38+J39+J40+J41+J43+J44)*3.5%</f>
        <v>1960.0000000000002</v>
      </c>
      <c r="E11" s="216">
        <f>-(J47)</f>
        <v>305</v>
      </c>
      <c r="F11" s="217">
        <f t="shared" si="0"/>
        <v>1655.0000000000002</v>
      </c>
    </row>
    <row r="12" spans="1:13" ht="25.2" customHeight="1" x14ac:dyDescent="0.3">
      <c r="A12" s="178">
        <v>43831</v>
      </c>
      <c r="B12" s="181">
        <f>K27</f>
        <v>0</v>
      </c>
      <c r="C12" s="182">
        <f>K50</f>
        <v>14457</v>
      </c>
      <c r="D12" s="216">
        <f>(K37+K38+K39+K40+K41+K42+K44+K45)*3.5%</f>
        <v>1961.0850000000003</v>
      </c>
      <c r="E12" s="216">
        <f>-(K47)</f>
        <v>305</v>
      </c>
      <c r="F12" s="217">
        <f t="shared" si="0"/>
        <v>1656.0850000000003</v>
      </c>
    </row>
    <row r="13" spans="1:13" ht="25.2" customHeight="1" x14ac:dyDescent="0.3">
      <c r="A13" s="178">
        <v>43862</v>
      </c>
      <c r="B13" s="181">
        <f>L27</f>
        <v>0</v>
      </c>
      <c r="C13" s="182">
        <f>L50</f>
        <v>14457</v>
      </c>
      <c r="D13" s="216">
        <f>(L38+L39+L40+L41+L42+L43+L45+L44)*3.5%</f>
        <v>427.00000000000006</v>
      </c>
      <c r="E13" s="216">
        <f>-(L47)</f>
        <v>305</v>
      </c>
      <c r="F13" s="217">
        <f t="shared" si="0"/>
        <v>122.00000000000006</v>
      </c>
    </row>
    <row r="14" spans="1:13" ht="25.2" customHeight="1" thickBot="1" x14ac:dyDescent="0.35">
      <c r="A14" s="183">
        <v>43891</v>
      </c>
      <c r="B14" s="184">
        <f>M27</f>
        <v>0</v>
      </c>
      <c r="C14" s="185">
        <f>M50</f>
        <v>14457</v>
      </c>
      <c r="D14" s="218">
        <f>(M38+M39+M40+M41+M42+M43+M45+M44)*3.5%</f>
        <v>427.00000000000006</v>
      </c>
      <c r="E14" s="218">
        <f>-(M47)</f>
        <v>305</v>
      </c>
      <c r="F14" s="219">
        <f t="shared" si="0"/>
        <v>122.00000000000006</v>
      </c>
    </row>
    <row r="15" spans="1:13" ht="25.2" customHeight="1" thickBot="1" x14ac:dyDescent="0.35">
      <c r="A15" s="220"/>
      <c r="B15" s="221"/>
      <c r="C15" s="222"/>
      <c r="D15" s="221"/>
      <c r="E15" s="223"/>
      <c r="F15" s="221"/>
    </row>
    <row r="16" spans="1:13" ht="26.1" customHeight="1" thickBot="1" x14ac:dyDescent="0.35">
      <c r="A16" s="191" t="s">
        <v>283</v>
      </c>
      <c r="B16" s="187">
        <v>43556</v>
      </c>
      <c r="C16" s="227">
        <v>43586</v>
      </c>
      <c r="D16" s="227">
        <v>43617</v>
      </c>
      <c r="E16" s="227">
        <v>43647</v>
      </c>
      <c r="F16" s="227">
        <v>43678</v>
      </c>
      <c r="G16" s="227">
        <v>43709</v>
      </c>
      <c r="H16" s="227">
        <v>43739</v>
      </c>
      <c r="I16" s="227">
        <v>43770</v>
      </c>
      <c r="J16" s="227">
        <v>43800</v>
      </c>
      <c r="K16" s="227">
        <v>43831</v>
      </c>
      <c r="L16" s="227">
        <v>43862</v>
      </c>
      <c r="M16" s="228">
        <v>43891</v>
      </c>
    </row>
    <row r="17" spans="1:13" ht="25.35" customHeight="1" x14ac:dyDescent="0.3">
      <c r="A17" s="196" t="s">
        <v>284</v>
      </c>
      <c r="B17" s="197">
        <v>530</v>
      </c>
      <c r="C17" s="198">
        <v>0</v>
      </c>
      <c r="D17" s="198">
        <f>C18</f>
        <v>0.25</v>
      </c>
      <c r="E17" s="198">
        <f>D18</f>
        <v>3.49</v>
      </c>
      <c r="F17" s="198">
        <f t="shared" ref="F17:M17" si="1">E18</f>
        <v>4.05</v>
      </c>
      <c r="G17" s="198">
        <f t="shared" si="1"/>
        <v>4.0999999999999996</v>
      </c>
      <c r="H17" s="198">
        <f t="shared" si="1"/>
        <v>5.51</v>
      </c>
      <c r="I17" s="198">
        <f t="shared" si="1"/>
        <v>0</v>
      </c>
      <c r="J17" s="198">
        <f t="shared" si="1"/>
        <v>0</v>
      </c>
      <c r="K17" s="198">
        <f t="shared" si="1"/>
        <v>0</v>
      </c>
      <c r="L17" s="198">
        <f t="shared" si="1"/>
        <v>0</v>
      </c>
      <c r="M17" s="199">
        <f t="shared" si="1"/>
        <v>0</v>
      </c>
    </row>
    <row r="18" spans="1:13" ht="25.35" customHeight="1" thickBot="1" x14ac:dyDescent="0.35">
      <c r="A18" s="200" t="s">
        <v>285</v>
      </c>
      <c r="B18" s="224">
        <v>555.9</v>
      </c>
      <c r="C18" s="205">
        <v>0.25</v>
      </c>
      <c r="D18" s="205">
        <v>3.49</v>
      </c>
      <c r="E18" s="205">
        <v>4.05</v>
      </c>
      <c r="F18" s="205">
        <v>4.0999999999999996</v>
      </c>
      <c r="G18" s="205">
        <v>5.51</v>
      </c>
      <c r="H18" s="205"/>
      <c r="I18" s="205"/>
      <c r="J18" s="205"/>
      <c r="K18" s="205"/>
      <c r="L18" s="205"/>
      <c r="M18" s="206"/>
    </row>
    <row r="19" spans="1:13" ht="25.35" customHeight="1" thickBot="1" x14ac:dyDescent="0.35">
      <c r="A19" s="201" t="s">
        <v>286</v>
      </c>
      <c r="B19" s="202">
        <v>1</v>
      </c>
      <c r="C19" s="202">
        <v>40</v>
      </c>
      <c r="D19" s="202">
        <v>40</v>
      </c>
      <c r="E19" s="202">
        <v>40</v>
      </c>
      <c r="F19" s="202">
        <v>40</v>
      </c>
      <c r="G19" s="202">
        <v>40</v>
      </c>
      <c r="H19" s="202">
        <v>40</v>
      </c>
      <c r="I19" s="202">
        <v>40</v>
      </c>
      <c r="J19" s="202">
        <v>40</v>
      </c>
      <c r="K19" s="202">
        <v>40</v>
      </c>
      <c r="L19" s="202">
        <v>40</v>
      </c>
      <c r="M19" s="225">
        <v>40</v>
      </c>
    </row>
    <row r="20" spans="1:13" ht="25.35" customHeight="1" thickBot="1" x14ac:dyDescent="0.35">
      <c r="A20" s="203" t="s">
        <v>10</v>
      </c>
      <c r="B20" s="263">
        <f>(B18-B17)*B19</f>
        <v>25.899999999999977</v>
      </c>
      <c r="C20" s="263">
        <f>((C18-C17)*C19)+(646-555.9)</f>
        <v>100.10000000000002</v>
      </c>
      <c r="D20" s="204">
        <f t="shared" ref="D20:M20" si="2">(D18-D17)*D19</f>
        <v>129.60000000000002</v>
      </c>
      <c r="E20" s="204">
        <f t="shared" si="2"/>
        <v>22.399999999999984</v>
      </c>
      <c r="F20" s="204">
        <f t="shared" si="2"/>
        <v>1.9999999999999929</v>
      </c>
      <c r="G20" s="204">
        <f t="shared" si="2"/>
        <v>56.400000000000006</v>
      </c>
      <c r="H20" s="204">
        <f t="shared" si="2"/>
        <v>-220.39999999999998</v>
      </c>
      <c r="I20" s="204">
        <f t="shared" si="2"/>
        <v>0</v>
      </c>
      <c r="J20" s="204">
        <f t="shared" si="2"/>
        <v>0</v>
      </c>
      <c r="K20" s="204">
        <f t="shared" si="2"/>
        <v>0</v>
      </c>
      <c r="L20" s="204">
        <f t="shared" si="2"/>
        <v>0</v>
      </c>
      <c r="M20" s="226">
        <f t="shared" si="2"/>
        <v>0</v>
      </c>
    </row>
    <row r="21" spans="1:13" ht="15" thickBot="1" x14ac:dyDescent="0.35"/>
    <row r="22" spans="1:13" ht="18.600000000000001" thickBot="1" x14ac:dyDescent="0.35">
      <c r="A22" s="586" t="s">
        <v>257</v>
      </c>
      <c r="B22" s="587"/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</row>
    <row r="23" spans="1:13" ht="31.65" customHeight="1" thickBot="1" x14ac:dyDescent="0.35">
      <c r="A23" s="186" t="s">
        <v>251</v>
      </c>
      <c r="B23" s="187">
        <v>43556</v>
      </c>
      <c r="C23" s="227">
        <v>43586</v>
      </c>
      <c r="D23" s="227">
        <v>43617</v>
      </c>
      <c r="E23" s="227">
        <v>43647</v>
      </c>
      <c r="F23" s="227">
        <v>43678</v>
      </c>
      <c r="G23" s="227">
        <v>43709</v>
      </c>
      <c r="H23" s="227">
        <v>43739</v>
      </c>
      <c r="I23" s="227">
        <v>43770</v>
      </c>
      <c r="J23" s="227">
        <v>43800</v>
      </c>
      <c r="K23" s="227">
        <v>43831</v>
      </c>
      <c r="L23" s="227">
        <v>43862</v>
      </c>
      <c r="M23" s="228">
        <v>43891</v>
      </c>
    </row>
    <row r="24" spans="1:13" ht="22.5" customHeight="1" x14ac:dyDescent="0.3">
      <c r="A24" s="229" t="s">
        <v>258</v>
      </c>
      <c r="B24" s="230" t="s">
        <v>320</v>
      </c>
      <c r="C24" s="230" t="s">
        <v>320</v>
      </c>
      <c r="D24" s="230" t="s">
        <v>320</v>
      </c>
      <c r="E24" s="230" t="s">
        <v>320</v>
      </c>
      <c r="F24" s="230" t="s">
        <v>320</v>
      </c>
      <c r="G24" s="230" t="s">
        <v>320</v>
      </c>
      <c r="H24" s="230" t="s">
        <v>320</v>
      </c>
      <c r="I24" s="230" t="s">
        <v>320</v>
      </c>
      <c r="J24" s="230" t="s">
        <v>320</v>
      </c>
      <c r="K24" s="230" t="s">
        <v>320</v>
      </c>
      <c r="L24" s="230" t="s">
        <v>320</v>
      </c>
      <c r="M24" s="231" t="s">
        <v>320</v>
      </c>
    </row>
    <row r="25" spans="1:13" ht="22.5" customHeight="1" x14ac:dyDescent="0.3">
      <c r="A25" s="229" t="s">
        <v>260</v>
      </c>
      <c r="B25" s="230">
        <v>9078662</v>
      </c>
      <c r="C25" s="230" t="s">
        <v>321</v>
      </c>
      <c r="D25" s="230" t="s">
        <v>322</v>
      </c>
      <c r="E25" s="230" t="s">
        <v>322</v>
      </c>
      <c r="F25" s="230" t="s">
        <v>322</v>
      </c>
      <c r="G25" s="230" t="s">
        <v>322</v>
      </c>
      <c r="H25" s="230" t="s">
        <v>322</v>
      </c>
      <c r="I25" s="230" t="s">
        <v>322</v>
      </c>
      <c r="J25" s="230" t="s">
        <v>322</v>
      </c>
      <c r="K25" s="230" t="s">
        <v>322</v>
      </c>
      <c r="L25" s="230" t="s">
        <v>322</v>
      </c>
      <c r="M25" s="231" t="s">
        <v>322</v>
      </c>
    </row>
    <row r="26" spans="1:13" ht="22.5" customHeight="1" x14ac:dyDescent="0.3">
      <c r="A26" s="229" t="s">
        <v>262</v>
      </c>
      <c r="B26" s="232">
        <v>100668217247</v>
      </c>
      <c r="C26" s="232">
        <v>100936340917</v>
      </c>
      <c r="D26" s="232">
        <v>101773066476</v>
      </c>
      <c r="E26" s="232">
        <v>100308838039</v>
      </c>
      <c r="F26" s="232">
        <v>100877729853</v>
      </c>
      <c r="G26" s="232">
        <v>101683343757</v>
      </c>
      <c r="H26" s="232"/>
      <c r="I26" s="232"/>
      <c r="J26" s="232"/>
      <c r="K26" s="232"/>
      <c r="L26" s="232"/>
      <c r="M26" s="233"/>
    </row>
    <row r="27" spans="1:13" ht="22.5" customHeight="1" x14ac:dyDescent="0.3">
      <c r="A27" s="229" t="s">
        <v>263</v>
      </c>
      <c r="B27" s="232">
        <f t="shared" ref="B27:M27" si="3">B20</f>
        <v>25.899999999999977</v>
      </c>
      <c r="C27" s="232">
        <f t="shared" si="3"/>
        <v>100.10000000000002</v>
      </c>
      <c r="D27" s="234">
        <f t="shared" si="3"/>
        <v>129.60000000000002</v>
      </c>
      <c r="E27" s="234">
        <f t="shared" si="3"/>
        <v>22.399999999999984</v>
      </c>
      <c r="F27" s="234">
        <f t="shared" si="3"/>
        <v>1.9999999999999929</v>
      </c>
      <c r="G27" s="504">
        <f t="shared" si="3"/>
        <v>56.400000000000006</v>
      </c>
      <c r="H27" s="234">
        <f t="shared" si="3"/>
        <v>-220.39999999999998</v>
      </c>
      <c r="I27" s="234">
        <f t="shared" si="3"/>
        <v>0</v>
      </c>
      <c r="J27" s="234">
        <f t="shared" si="3"/>
        <v>0</v>
      </c>
      <c r="K27" s="234">
        <f t="shared" si="3"/>
        <v>0</v>
      </c>
      <c r="L27" s="234">
        <f t="shared" si="3"/>
        <v>0</v>
      </c>
      <c r="M27" s="235">
        <f t="shared" si="3"/>
        <v>0</v>
      </c>
    </row>
    <row r="28" spans="1:13" ht="22.5" customHeight="1" x14ac:dyDescent="0.3">
      <c r="A28" s="229" t="s">
        <v>264</v>
      </c>
      <c r="B28" s="234">
        <v>3</v>
      </c>
      <c r="C28" s="234">
        <v>3</v>
      </c>
      <c r="D28" s="234">
        <v>18</v>
      </c>
      <c r="E28" s="234">
        <v>0</v>
      </c>
      <c r="F28" s="234">
        <v>0</v>
      </c>
      <c r="G28" s="234">
        <v>0</v>
      </c>
      <c r="H28" s="234"/>
      <c r="I28" s="234"/>
      <c r="J28" s="234"/>
      <c r="K28" s="234"/>
      <c r="L28" s="234"/>
      <c r="M28" s="235"/>
    </row>
    <row r="29" spans="1:13" ht="22.5" customHeight="1" x14ac:dyDescent="0.3">
      <c r="A29" s="229" t="s">
        <v>265</v>
      </c>
      <c r="B29" s="234">
        <v>2</v>
      </c>
      <c r="C29" s="234">
        <v>20</v>
      </c>
      <c r="D29" s="234">
        <v>27</v>
      </c>
      <c r="E29" s="234">
        <v>0</v>
      </c>
      <c r="F29" s="234">
        <v>0</v>
      </c>
      <c r="G29" s="234">
        <v>16</v>
      </c>
      <c r="H29" s="234"/>
      <c r="I29" s="234"/>
      <c r="J29" s="234"/>
      <c r="K29" s="234"/>
      <c r="L29" s="234"/>
      <c r="M29" s="235"/>
    </row>
    <row r="30" spans="1:13" ht="22.5" customHeight="1" x14ac:dyDescent="0.3">
      <c r="A30" s="229" t="s">
        <v>266</v>
      </c>
      <c r="B30" s="234">
        <v>6</v>
      </c>
      <c r="C30" s="234">
        <v>58</v>
      </c>
      <c r="D30" s="234">
        <v>62</v>
      </c>
      <c r="E30" s="234">
        <v>22</v>
      </c>
      <c r="F30" s="234">
        <v>0</v>
      </c>
      <c r="G30" s="234">
        <v>29</v>
      </c>
      <c r="H30" s="234"/>
      <c r="I30" s="234"/>
      <c r="J30" s="234"/>
      <c r="K30" s="234"/>
      <c r="L30" s="234"/>
      <c r="M30" s="235"/>
    </row>
    <row r="31" spans="1:13" ht="60" x14ac:dyDescent="0.3">
      <c r="A31" s="236" t="s">
        <v>267</v>
      </c>
      <c r="B31" s="234">
        <f t="shared" ref="B31:M31" si="4">B27-(B28+B29+B30)</f>
        <v>14.899999999999977</v>
      </c>
      <c r="C31" s="234">
        <f t="shared" si="4"/>
        <v>19.100000000000023</v>
      </c>
      <c r="D31" s="234">
        <f t="shared" si="4"/>
        <v>22.600000000000023</v>
      </c>
      <c r="E31" s="234">
        <f t="shared" si="4"/>
        <v>0.39999999999998437</v>
      </c>
      <c r="F31" s="234">
        <f t="shared" si="4"/>
        <v>1.9999999999999929</v>
      </c>
      <c r="G31" s="234">
        <f t="shared" si="4"/>
        <v>11.400000000000006</v>
      </c>
      <c r="H31" s="234">
        <f t="shared" si="4"/>
        <v>-220.39999999999998</v>
      </c>
      <c r="I31" s="234">
        <f t="shared" si="4"/>
        <v>0</v>
      </c>
      <c r="J31" s="234">
        <f t="shared" si="4"/>
        <v>0</v>
      </c>
      <c r="K31" s="234">
        <f t="shared" si="4"/>
        <v>0</v>
      </c>
      <c r="L31" s="234">
        <f t="shared" si="4"/>
        <v>0</v>
      </c>
      <c r="M31" s="235">
        <f t="shared" si="4"/>
        <v>0</v>
      </c>
    </row>
    <row r="32" spans="1:13" ht="22.5" customHeight="1" x14ac:dyDescent="0.3">
      <c r="A32" s="229" t="s">
        <v>268</v>
      </c>
      <c r="B32" s="234">
        <v>30</v>
      </c>
      <c r="C32" s="234">
        <v>100</v>
      </c>
      <c r="D32" s="234">
        <v>100</v>
      </c>
      <c r="E32" s="234">
        <v>100</v>
      </c>
      <c r="F32" s="234">
        <v>100</v>
      </c>
      <c r="G32" s="234">
        <v>100</v>
      </c>
      <c r="H32" s="234">
        <v>100</v>
      </c>
      <c r="I32" s="234">
        <v>100</v>
      </c>
      <c r="J32" s="234">
        <v>100</v>
      </c>
      <c r="K32" s="234">
        <v>100</v>
      </c>
      <c r="L32" s="234">
        <v>100</v>
      </c>
      <c r="M32" s="235">
        <v>100</v>
      </c>
    </row>
    <row r="33" spans="1:17" ht="22.5" customHeight="1" x14ac:dyDescent="0.3">
      <c r="A33" s="229" t="s">
        <v>269</v>
      </c>
      <c r="B33" s="234"/>
      <c r="C33" s="234">
        <v>14.98</v>
      </c>
      <c r="D33" s="234">
        <v>5.2</v>
      </c>
      <c r="E33" s="234">
        <v>4.24</v>
      </c>
      <c r="F33" s="234">
        <v>1.84</v>
      </c>
      <c r="G33" s="234">
        <v>5.5</v>
      </c>
      <c r="H33" s="234"/>
      <c r="I33" s="234"/>
      <c r="J33" s="234"/>
      <c r="K33" s="234"/>
      <c r="L33" s="234"/>
      <c r="M33" s="235"/>
    </row>
    <row r="34" spans="1:17" ht="22.5" customHeight="1" x14ac:dyDescent="0.3">
      <c r="A34" s="236" t="s">
        <v>270</v>
      </c>
      <c r="B34" s="234">
        <v>0.2</v>
      </c>
      <c r="C34" s="234">
        <v>0.50700000000000001</v>
      </c>
      <c r="D34" s="234">
        <v>0.91600000000000004</v>
      </c>
      <c r="E34" s="234">
        <v>0.82599999999999996</v>
      </c>
      <c r="F34" s="234">
        <v>0.70699999999999996</v>
      </c>
      <c r="G34" s="234">
        <v>0.96199999999999997</v>
      </c>
      <c r="H34" s="234"/>
      <c r="I34" s="234"/>
      <c r="J34" s="234"/>
      <c r="K34" s="234"/>
      <c r="L34" s="234"/>
      <c r="M34" s="235"/>
    </row>
    <row r="35" spans="1:17" ht="24.6" thickBot="1" x14ac:dyDescent="0.35">
      <c r="A35" s="237" t="s">
        <v>271</v>
      </c>
      <c r="B35" s="238">
        <f>B63</f>
        <v>6511.0466000000006</v>
      </c>
      <c r="C35" s="239">
        <f t="shared" ref="C35:M35" si="5">C63</f>
        <v>20500.974259999999</v>
      </c>
      <c r="D35" s="239">
        <f t="shared" si="5"/>
        <v>16330.99172</v>
      </c>
      <c r="E35" s="239">
        <f t="shared" si="5"/>
        <v>15511.540199999999</v>
      </c>
      <c r="F35" s="239">
        <f t="shared" si="5"/>
        <v>16008.369899999998</v>
      </c>
      <c r="G35" s="239">
        <f t="shared" si="5"/>
        <v>15379.977030000002</v>
      </c>
      <c r="H35" s="239">
        <f t="shared" si="5"/>
        <v>11819.858899999999</v>
      </c>
      <c r="I35" s="239">
        <f t="shared" si="5"/>
        <v>14457</v>
      </c>
      <c r="J35" s="239">
        <f t="shared" si="5"/>
        <v>14457</v>
      </c>
      <c r="K35" s="239">
        <f t="shared" si="5"/>
        <v>14457</v>
      </c>
      <c r="L35" s="239">
        <f t="shared" si="5"/>
        <v>14457</v>
      </c>
      <c r="M35" s="240">
        <f t="shared" si="5"/>
        <v>14457</v>
      </c>
    </row>
    <row r="36" spans="1:17" s="190" customFormat="1" ht="25.2" customHeight="1" thickBot="1" x14ac:dyDescent="0.35">
      <c r="A36" s="188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</row>
    <row r="37" spans="1:17" ht="27.9" customHeight="1" thickBot="1" x14ac:dyDescent="0.35">
      <c r="A37" s="191" t="s">
        <v>272</v>
      </c>
      <c r="B37" s="187">
        <v>43556</v>
      </c>
      <c r="C37" s="227">
        <v>43586</v>
      </c>
      <c r="D37" s="227">
        <v>43617</v>
      </c>
      <c r="E37" s="227">
        <v>43647</v>
      </c>
      <c r="F37" s="227">
        <v>43678</v>
      </c>
      <c r="G37" s="227">
        <v>43709</v>
      </c>
      <c r="H37" s="227">
        <v>43739</v>
      </c>
      <c r="I37" s="227">
        <v>43770</v>
      </c>
      <c r="J37" s="227">
        <v>43800</v>
      </c>
      <c r="K37" s="227">
        <v>43831</v>
      </c>
      <c r="L37" s="227">
        <v>43862</v>
      </c>
      <c r="M37" s="228">
        <v>43891</v>
      </c>
      <c r="P37" s="175">
        <f>524.4*275</f>
        <v>144210</v>
      </c>
      <c r="Q37" s="175">
        <f>410.4*275</f>
        <v>112860</v>
      </c>
    </row>
    <row r="38" spans="1:17" ht="26.1" customHeight="1" x14ac:dyDescent="0.3">
      <c r="A38" s="192" t="s">
        <v>273</v>
      </c>
      <c r="B38" s="241">
        <f>IF(B33&gt;12,(B33*305),(12*305))</f>
        <v>3660</v>
      </c>
      <c r="C38" s="241">
        <f>(IF(C33&gt;40,(C33*305),(40*305)))</f>
        <v>12200</v>
      </c>
      <c r="D38" s="241">
        <f t="shared" ref="D38:M38" si="6">(IF(D33&gt;40,(D33*305),(40*305)))</f>
        <v>12200</v>
      </c>
      <c r="E38" s="241">
        <f t="shared" si="6"/>
        <v>12200</v>
      </c>
      <c r="F38" s="241">
        <f t="shared" si="6"/>
        <v>12200</v>
      </c>
      <c r="G38" s="241">
        <f t="shared" si="6"/>
        <v>12200</v>
      </c>
      <c r="H38" s="241">
        <f t="shared" si="6"/>
        <v>12200</v>
      </c>
      <c r="I38" s="241">
        <f t="shared" si="6"/>
        <v>12200</v>
      </c>
      <c r="J38" s="241">
        <f t="shared" si="6"/>
        <v>12200</v>
      </c>
      <c r="K38" s="241">
        <f t="shared" si="6"/>
        <v>12200</v>
      </c>
      <c r="L38" s="241">
        <f t="shared" si="6"/>
        <v>12200</v>
      </c>
      <c r="M38" s="242">
        <f t="shared" si="6"/>
        <v>12200</v>
      </c>
      <c r="O38" s="193"/>
    </row>
    <row r="39" spans="1:17" ht="26.1" customHeight="1" x14ac:dyDescent="0.3">
      <c r="A39" s="243" t="s">
        <v>274</v>
      </c>
      <c r="B39" s="244">
        <f>26*1.57</f>
        <v>40.82</v>
      </c>
      <c r="C39" s="244">
        <f t="shared" ref="C39:M39" si="7">C27*1.57</f>
        <v>157.15700000000004</v>
      </c>
      <c r="D39" s="244">
        <f t="shared" si="7"/>
        <v>203.47200000000004</v>
      </c>
      <c r="E39" s="244">
        <f t="shared" si="7"/>
        <v>35.167999999999978</v>
      </c>
      <c r="F39" s="244">
        <f t="shared" si="7"/>
        <v>3.139999999999989</v>
      </c>
      <c r="G39" s="244">
        <f t="shared" si="7"/>
        <v>88.548000000000016</v>
      </c>
      <c r="H39" s="244">
        <f t="shared" si="7"/>
        <v>-346.02799999999996</v>
      </c>
      <c r="I39" s="244">
        <f t="shared" si="7"/>
        <v>0</v>
      </c>
      <c r="J39" s="244">
        <f t="shared" si="7"/>
        <v>0</v>
      </c>
      <c r="K39" s="244">
        <f t="shared" si="7"/>
        <v>0</v>
      </c>
      <c r="L39" s="244">
        <f t="shared" si="7"/>
        <v>0</v>
      </c>
      <c r="M39" s="245">
        <f t="shared" si="7"/>
        <v>0</v>
      </c>
      <c r="O39" s="193"/>
    </row>
    <row r="40" spans="1:17" ht="26.1" customHeight="1" x14ac:dyDescent="0.3">
      <c r="A40" s="246" t="s">
        <v>275</v>
      </c>
      <c r="B40" s="244">
        <f>26*0.45</f>
        <v>11.700000000000001</v>
      </c>
      <c r="C40" s="244">
        <f>C27*0.47</f>
        <v>47.047000000000011</v>
      </c>
      <c r="D40" s="244">
        <f t="shared" ref="D40:M40" si="8">D27*0.47</f>
        <v>60.912000000000006</v>
      </c>
      <c r="E40" s="244">
        <f t="shared" si="8"/>
        <v>10.527999999999992</v>
      </c>
      <c r="F40" s="244">
        <f t="shared" si="8"/>
        <v>0.93999999999999662</v>
      </c>
      <c r="G40" s="244">
        <f t="shared" si="8"/>
        <v>26.508000000000003</v>
      </c>
      <c r="H40" s="244">
        <f t="shared" si="8"/>
        <v>-103.58799999999998</v>
      </c>
      <c r="I40" s="244">
        <f t="shared" si="8"/>
        <v>0</v>
      </c>
      <c r="J40" s="244">
        <f t="shared" si="8"/>
        <v>0</v>
      </c>
      <c r="K40" s="244">
        <f t="shared" si="8"/>
        <v>0</v>
      </c>
      <c r="L40" s="244">
        <f t="shared" si="8"/>
        <v>0</v>
      </c>
      <c r="M40" s="245">
        <f t="shared" si="8"/>
        <v>0</v>
      </c>
      <c r="O40" s="193"/>
    </row>
    <row r="41" spans="1:17" ht="26.1" customHeight="1" x14ac:dyDescent="0.3">
      <c r="A41" s="243" t="s">
        <v>276</v>
      </c>
      <c r="B41" s="244">
        <f>26*6.85</f>
        <v>178.1</v>
      </c>
      <c r="C41" s="244">
        <f t="shared" ref="C41:M41" si="9">C27*7.15</f>
        <v>715.71500000000015</v>
      </c>
      <c r="D41" s="244">
        <f t="shared" si="9"/>
        <v>926.64000000000021</v>
      </c>
      <c r="E41" s="244">
        <f t="shared" si="9"/>
        <v>160.15999999999988</v>
      </c>
      <c r="F41" s="244">
        <f t="shared" si="9"/>
        <v>14.299999999999949</v>
      </c>
      <c r="G41" s="244">
        <f t="shared" si="9"/>
        <v>403.26000000000005</v>
      </c>
      <c r="H41" s="244">
        <f t="shared" si="9"/>
        <v>-1575.86</v>
      </c>
      <c r="I41" s="244">
        <f t="shared" si="9"/>
        <v>0</v>
      </c>
      <c r="J41" s="244">
        <f t="shared" si="9"/>
        <v>0</v>
      </c>
      <c r="K41" s="244">
        <f t="shared" si="9"/>
        <v>0</v>
      </c>
      <c r="L41" s="244">
        <f t="shared" si="9"/>
        <v>0</v>
      </c>
      <c r="M41" s="245">
        <f t="shared" si="9"/>
        <v>0</v>
      </c>
      <c r="O41" s="193"/>
    </row>
    <row r="42" spans="1:17" ht="25.35" customHeight="1" x14ac:dyDescent="0.3">
      <c r="A42" s="247" t="s">
        <v>277</v>
      </c>
      <c r="B42" s="244">
        <f>B28*0.5</f>
        <v>1.5</v>
      </c>
      <c r="C42" s="244">
        <f t="shared" ref="C42:M42" si="10">C28*0.5</f>
        <v>1.5</v>
      </c>
      <c r="D42" s="244">
        <f t="shared" si="10"/>
        <v>9</v>
      </c>
      <c r="E42" s="244">
        <f t="shared" si="10"/>
        <v>0</v>
      </c>
      <c r="F42" s="244">
        <f t="shared" si="10"/>
        <v>0</v>
      </c>
      <c r="G42" s="244">
        <f t="shared" si="10"/>
        <v>0</v>
      </c>
      <c r="H42" s="244">
        <f t="shared" si="10"/>
        <v>0</v>
      </c>
      <c r="I42" s="244">
        <f t="shared" si="10"/>
        <v>0</v>
      </c>
      <c r="J42" s="244">
        <f t="shared" si="10"/>
        <v>0</v>
      </c>
      <c r="K42" s="244">
        <f t="shared" si="10"/>
        <v>0</v>
      </c>
      <c r="L42" s="244">
        <f t="shared" si="10"/>
        <v>0</v>
      </c>
      <c r="M42" s="245">
        <f t="shared" si="10"/>
        <v>0</v>
      </c>
    </row>
    <row r="43" spans="1:17" ht="25.35" customHeight="1" x14ac:dyDescent="0.3">
      <c r="A43" s="247" t="s">
        <v>265</v>
      </c>
      <c r="B43" s="244">
        <f>B29*1</f>
        <v>2</v>
      </c>
      <c r="C43" s="244">
        <f t="shared" ref="C43:M43" si="11">C29*1</f>
        <v>20</v>
      </c>
      <c r="D43" s="244">
        <f t="shared" si="11"/>
        <v>27</v>
      </c>
      <c r="E43" s="244">
        <f t="shared" si="11"/>
        <v>0</v>
      </c>
      <c r="F43" s="244">
        <f t="shared" si="11"/>
        <v>0</v>
      </c>
      <c r="G43" s="244">
        <f t="shared" si="11"/>
        <v>16</v>
      </c>
      <c r="H43" s="244">
        <f t="shared" si="11"/>
        <v>0</v>
      </c>
      <c r="I43" s="244">
        <f t="shared" si="11"/>
        <v>0</v>
      </c>
      <c r="J43" s="244">
        <f t="shared" si="11"/>
        <v>0</v>
      </c>
      <c r="K43" s="244">
        <f t="shared" si="11"/>
        <v>0</v>
      </c>
      <c r="L43" s="244">
        <f t="shared" si="11"/>
        <v>0</v>
      </c>
      <c r="M43" s="245">
        <f t="shared" si="11"/>
        <v>0</v>
      </c>
      <c r="P43" s="193"/>
    </row>
    <row r="44" spans="1:17" ht="25.35" customHeight="1" x14ac:dyDescent="0.3">
      <c r="A44" s="247" t="s">
        <v>266</v>
      </c>
      <c r="B44" s="244">
        <f>B30*(-0.75)</f>
        <v>-4.5</v>
      </c>
      <c r="C44" s="244">
        <f t="shared" ref="C44:M44" si="12">C30*(-0.75)</f>
        <v>-43.5</v>
      </c>
      <c r="D44" s="244">
        <f t="shared" si="12"/>
        <v>-46.5</v>
      </c>
      <c r="E44" s="244">
        <f t="shared" si="12"/>
        <v>-16.5</v>
      </c>
      <c r="F44" s="244">
        <f t="shared" si="12"/>
        <v>0</v>
      </c>
      <c r="G44" s="244">
        <f t="shared" si="12"/>
        <v>-21.75</v>
      </c>
      <c r="H44" s="244">
        <f t="shared" si="12"/>
        <v>0</v>
      </c>
      <c r="I44" s="244">
        <f t="shared" si="12"/>
        <v>0</v>
      </c>
      <c r="J44" s="244">
        <f t="shared" si="12"/>
        <v>0</v>
      </c>
      <c r="K44" s="244">
        <f t="shared" si="12"/>
        <v>0</v>
      </c>
      <c r="L44" s="244">
        <f t="shared" si="12"/>
        <v>0</v>
      </c>
      <c r="M44" s="245">
        <f t="shared" si="12"/>
        <v>0</v>
      </c>
      <c r="P44" s="193"/>
    </row>
    <row r="45" spans="1:17" ht="25.35" customHeight="1" x14ac:dyDescent="0.3">
      <c r="A45" s="248" t="s">
        <v>278</v>
      </c>
      <c r="B45" s="244">
        <f>26*0.6</f>
        <v>15.6</v>
      </c>
      <c r="C45" s="244">
        <f>C27*0.63</f>
        <v>63.063000000000017</v>
      </c>
      <c r="D45" s="244">
        <f>D27*0.615</f>
        <v>79.704000000000008</v>
      </c>
      <c r="E45" s="244">
        <f t="shared" ref="E45:M45" si="13">E27*0.62</f>
        <v>13.887999999999991</v>
      </c>
      <c r="F45" s="244">
        <f>F27*0.615</f>
        <v>1.2299999999999955</v>
      </c>
      <c r="G45" s="244">
        <f t="shared" si="13"/>
        <v>34.968000000000004</v>
      </c>
      <c r="H45" s="244">
        <f t="shared" si="13"/>
        <v>-136.648</v>
      </c>
      <c r="I45" s="244">
        <f t="shared" si="13"/>
        <v>0</v>
      </c>
      <c r="J45" s="244">
        <f t="shared" si="13"/>
        <v>0</v>
      </c>
      <c r="K45" s="244">
        <f t="shared" si="13"/>
        <v>0</v>
      </c>
      <c r="L45" s="244">
        <f t="shared" si="13"/>
        <v>0</v>
      </c>
      <c r="M45" s="245">
        <f t="shared" si="13"/>
        <v>0</v>
      </c>
    </row>
    <row r="46" spans="1:17" ht="25.35" customHeight="1" x14ac:dyDescent="0.3">
      <c r="A46" s="249" t="s">
        <v>279</v>
      </c>
      <c r="B46" s="244">
        <v>0</v>
      </c>
      <c r="C46" s="244">
        <v>0</v>
      </c>
      <c r="D46" s="244">
        <v>0</v>
      </c>
      <c r="E46" s="244">
        <v>0</v>
      </c>
      <c r="F46" s="244">
        <v>0</v>
      </c>
      <c r="G46" s="244">
        <v>0</v>
      </c>
      <c r="H46" s="244">
        <v>0</v>
      </c>
      <c r="I46" s="244">
        <v>0</v>
      </c>
      <c r="J46" s="244">
        <v>0</v>
      </c>
      <c r="K46" s="244">
        <v>0</v>
      </c>
      <c r="L46" s="244">
        <v>0</v>
      </c>
      <c r="M46" s="245">
        <v>0</v>
      </c>
    </row>
    <row r="47" spans="1:17" ht="25.35" customHeight="1" x14ac:dyDescent="0.3">
      <c r="A47" s="249" t="s">
        <v>280</v>
      </c>
      <c r="B47" s="244">
        <v>1776.88</v>
      </c>
      <c r="C47" s="244">
        <v>4542.1120000000001</v>
      </c>
      <c r="D47" s="244">
        <v>0</v>
      </c>
      <c r="E47" s="244">
        <v>495.99</v>
      </c>
      <c r="F47" s="244">
        <f>(F38+F39+F40+F41+F42+F43+F44+F45)*10%</f>
        <v>1221.961</v>
      </c>
      <c r="G47" s="244">
        <f>-(G38+G39+G40+G41+G42+G43+G44+G45)*0.5%</f>
        <v>-63.737670000000008</v>
      </c>
      <c r="H47" s="244">
        <f t="shared" ref="H47:M47" si="14">-(H38+H39+H40+H41+H42+H43+H44+H45)*2.5%</f>
        <v>-250.94690000000003</v>
      </c>
      <c r="I47" s="244">
        <f t="shared" si="14"/>
        <v>-305</v>
      </c>
      <c r="J47" s="244">
        <f t="shared" si="14"/>
        <v>-305</v>
      </c>
      <c r="K47" s="244">
        <f t="shared" si="14"/>
        <v>-305</v>
      </c>
      <c r="L47" s="244">
        <f t="shared" si="14"/>
        <v>-305</v>
      </c>
      <c r="M47" s="245">
        <f t="shared" si="14"/>
        <v>-305</v>
      </c>
    </row>
    <row r="48" spans="1:17" ht="25.35" customHeight="1" x14ac:dyDescent="0.3">
      <c r="A48" s="248" t="s">
        <v>281</v>
      </c>
      <c r="B48" s="244">
        <f>(B38+B39+B40+B41+B42+B43+B44+B45)*21%</f>
        <v>820.09619999999995</v>
      </c>
      <c r="C48" s="244">
        <f t="shared" ref="C48:M48" si="15">(C38+C39+C40+C41+C42+C43+C44+C45)*21%</f>
        <v>2763.8062199999999</v>
      </c>
      <c r="D48" s="244">
        <f t="shared" si="15"/>
        <v>2826.6478799999995</v>
      </c>
      <c r="E48" s="244">
        <f t="shared" si="15"/>
        <v>2604.6812399999999</v>
      </c>
      <c r="F48" s="244">
        <f t="shared" si="15"/>
        <v>2566.1180999999997</v>
      </c>
      <c r="G48" s="244">
        <f t="shared" si="15"/>
        <v>2676.9821400000001</v>
      </c>
      <c r="H48" s="244">
        <f t="shared" si="15"/>
        <v>2107.9539599999998</v>
      </c>
      <c r="I48" s="244">
        <f t="shared" si="15"/>
        <v>2562</v>
      </c>
      <c r="J48" s="244">
        <f t="shared" si="15"/>
        <v>2562</v>
      </c>
      <c r="K48" s="244">
        <f t="shared" si="15"/>
        <v>2562</v>
      </c>
      <c r="L48" s="244">
        <f t="shared" si="15"/>
        <v>2562</v>
      </c>
      <c r="M48" s="245">
        <f t="shared" si="15"/>
        <v>2562</v>
      </c>
    </row>
    <row r="49" spans="1:13" ht="25.35" customHeight="1" thickBot="1" x14ac:dyDescent="0.35">
      <c r="A49" s="248" t="s">
        <v>282</v>
      </c>
      <c r="B49" s="244">
        <f>26*0.3404</f>
        <v>8.8503999999999987</v>
      </c>
      <c r="C49" s="244">
        <f t="shared" ref="C49:M49" si="16">C27*0.3404</f>
        <v>34.074040000000004</v>
      </c>
      <c r="D49" s="244">
        <f t="shared" si="16"/>
        <v>44.115840000000006</v>
      </c>
      <c r="E49" s="244">
        <f t="shared" si="16"/>
        <v>7.6249599999999944</v>
      </c>
      <c r="F49" s="244">
        <f t="shared" si="16"/>
        <v>0.68079999999999752</v>
      </c>
      <c r="G49" s="244">
        <f t="shared" si="16"/>
        <v>19.198560000000001</v>
      </c>
      <c r="H49" s="244">
        <f t="shared" si="16"/>
        <v>-75.024159999999995</v>
      </c>
      <c r="I49" s="244">
        <f t="shared" si="16"/>
        <v>0</v>
      </c>
      <c r="J49" s="244">
        <f t="shared" si="16"/>
        <v>0</v>
      </c>
      <c r="K49" s="244">
        <f t="shared" si="16"/>
        <v>0</v>
      </c>
      <c r="L49" s="244">
        <f t="shared" si="16"/>
        <v>0</v>
      </c>
      <c r="M49" s="245">
        <f t="shared" si="16"/>
        <v>0</v>
      </c>
    </row>
    <row r="50" spans="1:13" ht="24.6" thickBot="1" x14ac:dyDescent="0.35">
      <c r="A50" s="250" t="s">
        <v>306</v>
      </c>
      <c r="B50" s="194">
        <f>SUM(B38:B49)</f>
        <v>6511.0466000000006</v>
      </c>
      <c r="C50" s="194">
        <f>SUM(C38:C49)</f>
        <v>20500.974259999999</v>
      </c>
      <c r="D50" s="194">
        <f t="shared" ref="D50:M50" si="17">SUM(D38:D49)</f>
        <v>16330.99172</v>
      </c>
      <c r="E50" s="194">
        <f t="shared" si="17"/>
        <v>15511.540199999999</v>
      </c>
      <c r="F50" s="194">
        <f t="shared" si="17"/>
        <v>16008.369899999998</v>
      </c>
      <c r="G50" s="194">
        <f t="shared" si="17"/>
        <v>15379.977030000002</v>
      </c>
      <c r="H50" s="194">
        <f t="shared" si="17"/>
        <v>11819.858899999999</v>
      </c>
      <c r="I50" s="194">
        <f t="shared" si="17"/>
        <v>14457</v>
      </c>
      <c r="J50" s="194">
        <f t="shared" si="17"/>
        <v>14457</v>
      </c>
      <c r="K50" s="194">
        <f t="shared" si="17"/>
        <v>14457</v>
      </c>
      <c r="L50" s="194">
        <f t="shared" si="17"/>
        <v>14457</v>
      </c>
      <c r="M50" s="195">
        <f t="shared" si="17"/>
        <v>14457</v>
      </c>
    </row>
    <row r="51" spans="1:13" ht="42.6" customHeight="1" x14ac:dyDescent="0.3">
      <c r="A51" s="249" t="s">
        <v>307</v>
      </c>
      <c r="B51" s="251">
        <v>0</v>
      </c>
      <c r="C51" s="251">
        <v>0</v>
      </c>
      <c r="D51" s="251">
        <v>0</v>
      </c>
      <c r="E51" s="251">
        <v>0</v>
      </c>
      <c r="F51" s="251">
        <v>0</v>
      </c>
      <c r="G51" s="251">
        <v>0</v>
      </c>
      <c r="H51" s="251">
        <v>0</v>
      </c>
      <c r="I51" s="251">
        <v>0</v>
      </c>
      <c r="J51" s="251">
        <v>0</v>
      </c>
      <c r="K51" s="251">
        <v>0</v>
      </c>
      <c r="L51" s="251">
        <v>0</v>
      </c>
      <c r="M51" s="252">
        <v>0</v>
      </c>
    </row>
    <row r="52" spans="1:13" ht="42.6" customHeight="1" x14ac:dyDescent="0.3">
      <c r="A52" s="249" t="s">
        <v>308</v>
      </c>
      <c r="B52" s="253">
        <v>0</v>
      </c>
      <c r="C52" s="253">
        <v>0</v>
      </c>
      <c r="D52" s="253">
        <v>0</v>
      </c>
      <c r="E52" s="253">
        <v>0</v>
      </c>
      <c r="F52" s="253">
        <v>0</v>
      </c>
      <c r="G52" s="253">
        <v>0</v>
      </c>
      <c r="H52" s="253">
        <v>0</v>
      </c>
      <c r="I52" s="253">
        <v>0</v>
      </c>
      <c r="J52" s="253">
        <v>0</v>
      </c>
      <c r="K52" s="253">
        <v>0</v>
      </c>
      <c r="L52" s="253">
        <v>0</v>
      </c>
      <c r="M52" s="254">
        <v>0</v>
      </c>
    </row>
    <row r="53" spans="1:13" ht="42.6" customHeight="1" x14ac:dyDescent="0.3">
      <c r="A53" s="249" t="s">
        <v>309</v>
      </c>
      <c r="B53" s="253">
        <v>0</v>
      </c>
      <c r="C53" s="253">
        <v>0</v>
      </c>
      <c r="D53" s="253">
        <v>0</v>
      </c>
      <c r="E53" s="253">
        <v>0</v>
      </c>
      <c r="F53" s="253">
        <v>0</v>
      </c>
      <c r="G53" s="253">
        <v>0</v>
      </c>
      <c r="H53" s="253">
        <v>0</v>
      </c>
      <c r="I53" s="253">
        <v>0</v>
      </c>
      <c r="J53" s="253">
        <v>0</v>
      </c>
      <c r="K53" s="253">
        <v>0</v>
      </c>
      <c r="L53" s="253">
        <v>0</v>
      </c>
      <c r="M53" s="254">
        <v>0</v>
      </c>
    </row>
    <row r="54" spans="1:13" ht="42.6" customHeight="1" x14ac:dyDescent="0.3">
      <c r="A54" s="249" t="s">
        <v>310</v>
      </c>
      <c r="B54" s="253">
        <v>0</v>
      </c>
      <c r="C54" s="253">
        <v>0</v>
      </c>
      <c r="D54" s="253">
        <v>0</v>
      </c>
      <c r="E54" s="253">
        <v>0</v>
      </c>
      <c r="F54" s="253">
        <v>0</v>
      </c>
      <c r="G54" s="253">
        <v>0</v>
      </c>
      <c r="H54" s="253">
        <v>0</v>
      </c>
      <c r="I54" s="253">
        <v>0</v>
      </c>
      <c r="J54" s="253">
        <v>0</v>
      </c>
      <c r="K54" s="253">
        <v>0</v>
      </c>
      <c r="L54" s="253">
        <v>0</v>
      </c>
      <c r="M54" s="254">
        <v>0</v>
      </c>
    </row>
    <row r="55" spans="1:13" ht="42.6" customHeight="1" x14ac:dyDescent="0.3">
      <c r="A55" s="249" t="s">
        <v>311</v>
      </c>
      <c r="B55" s="253">
        <v>0</v>
      </c>
      <c r="C55" s="253">
        <v>0</v>
      </c>
      <c r="D55" s="253">
        <v>0</v>
      </c>
      <c r="E55" s="253">
        <v>0</v>
      </c>
      <c r="F55" s="253">
        <v>0</v>
      </c>
      <c r="G55" s="253">
        <v>0</v>
      </c>
      <c r="H55" s="253">
        <v>0</v>
      </c>
      <c r="I55" s="253">
        <v>0</v>
      </c>
      <c r="J55" s="253">
        <v>0</v>
      </c>
      <c r="K55" s="253">
        <v>0</v>
      </c>
      <c r="L55" s="253">
        <v>0</v>
      </c>
      <c r="M55" s="254">
        <v>0</v>
      </c>
    </row>
    <row r="56" spans="1:13" ht="42.6" customHeight="1" x14ac:dyDescent="0.3">
      <c r="A56" s="249" t="s">
        <v>312</v>
      </c>
      <c r="B56" s="253">
        <v>0</v>
      </c>
      <c r="C56" s="253">
        <v>0</v>
      </c>
      <c r="D56" s="253">
        <v>0</v>
      </c>
      <c r="E56" s="253">
        <v>0</v>
      </c>
      <c r="F56" s="253">
        <v>0</v>
      </c>
      <c r="G56" s="253">
        <v>0</v>
      </c>
      <c r="H56" s="253">
        <v>0</v>
      </c>
      <c r="I56" s="253">
        <v>0</v>
      </c>
      <c r="J56" s="253">
        <v>0</v>
      </c>
      <c r="K56" s="253">
        <v>0</v>
      </c>
      <c r="L56" s="253">
        <v>0</v>
      </c>
      <c r="M56" s="254">
        <v>0</v>
      </c>
    </row>
    <row r="57" spans="1:13" ht="42.6" customHeight="1" x14ac:dyDescent="0.3">
      <c r="A57" s="249" t="s">
        <v>313</v>
      </c>
      <c r="B57" s="253">
        <v>0</v>
      </c>
      <c r="C57" s="253">
        <v>0</v>
      </c>
      <c r="D57" s="253">
        <v>0</v>
      </c>
      <c r="E57" s="253">
        <v>0</v>
      </c>
      <c r="F57" s="253">
        <v>0</v>
      </c>
      <c r="G57" s="253">
        <v>0</v>
      </c>
      <c r="H57" s="253">
        <v>0</v>
      </c>
      <c r="I57" s="253">
        <v>0</v>
      </c>
      <c r="J57" s="253">
        <v>0</v>
      </c>
      <c r="K57" s="253">
        <v>0</v>
      </c>
      <c r="L57" s="253">
        <v>0</v>
      </c>
      <c r="M57" s="254">
        <v>0</v>
      </c>
    </row>
    <row r="58" spans="1:13" ht="42.6" customHeight="1" x14ac:dyDescent="0.3">
      <c r="A58" s="249" t="s">
        <v>314</v>
      </c>
      <c r="B58" s="253">
        <v>0</v>
      </c>
      <c r="C58" s="253">
        <v>0</v>
      </c>
      <c r="D58" s="253">
        <v>0</v>
      </c>
      <c r="E58" s="253">
        <v>0</v>
      </c>
      <c r="F58" s="253">
        <v>0</v>
      </c>
      <c r="G58" s="253">
        <v>0</v>
      </c>
      <c r="H58" s="253">
        <v>0</v>
      </c>
      <c r="I58" s="253">
        <v>0</v>
      </c>
      <c r="J58" s="253">
        <v>0</v>
      </c>
      <c r="K58" s="253">
        <v>0</v>
      </c>
      <c r="L58" s="253">
        <v>0</v>
      </c>
      <c r="M58" s="254">
        <v>0</v>
      </c>
    </row>
    <row r="59" spans="1:13" ht="42.6" customHeight="1" x14ac:dyDescent="0.3">
      <c r="A59" s="249" t="s">
        <v>315</v>
      </c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4"/>
    </row>
    <row r="60" spans="1:13" ht="42.6" customHeight="1" x14ac:dyDescent="0.3">
      <c r="A60" s="249" t="s">
        <v>316</v>
      </c>
      <c r="B60" s="253">
        <v>0</v>
      </c>
      <c r="C60" s="253">
        <v>0</v>
      </c>
      <c r="D60" s="253">
        <v>0</v>
      </c>
      <c r="E60" s="253">
        <v>0</v>
      </c>
      <c r="F60" s="253">
        <v>0</v>
      </c>
      <c r="G60" s="253">
        <v>0</v>
      </c>
      <c r="H60" s="253">
        <v>0</v>
      </c>
      <c r="I60" s="253">
        <v>0</v>
      </c>
      <c r="J60" s="253">
        <v>0</v>
      </c>
      <c r="K60" s="253">
        <v>0</v>
      </c>
      <c r="L60" s="253">
        <v>0</v>
      </c>
      <c r="M60" s="254">
        <v>0</v>
      </c>
    </row>
    <row r="61" spans="1:13" ht="42.6" customHeight="1" x14ac:dyDescent="0.3">
      <c r="A61" s="249" t="s">
        <v>317</v>
      </c>
      <c r="B61" s="253">
        <v>0</v>
      </c>
      <c r="C61" s="253">
        <v>0</v>
      </c>
      <c r="D61" s="253">
        <v>0</v>
      </c>
      <c r="E61" s="253">
        <v>0</v>
      </c>
      <c r="F61" s="253">
        <v>0</v>
      </c>
      <c r="G61" s="253">
        <v>0</v>
      </c>
      <c r="H61" s="253">
        <v>0</v>
      </c>
      <c r="I61" s="253">
        <v>0</v>
      </c>
      <c r="J61" s="253">
        <v>0</v>
      </c>
      <c r="K61" s="253">
        <v>0</v>
      </c>
      <c r="L61" s="253">
        <v>0</v>
      </c>
      <c r="M61" s="254">
        <v>0</v>
      </c>
    </row>
    <row r="62" spans="1:13" ht="42.6" customHeight="1" thickBot="1" x14ac:dyDescent="0.35">
      <c r="A62" s="255" t="s">
        <v>318</v>
      </c>
      <c r="B62" s="256">
        <v>0</v>
      </c>
      <c r="C62" s="256">
        <v>0</v>
      </c>
      <c r="D62" s="256">
        <v>0</v>
      </c>
      <c r="E62" s="256">
        <v>0</v>
      </c>
      <c r="F62" s="256">
        <v>0</v>
      </c>
      <c r="G62" s="256">
        <v>0</v>
      </c>
      <c r="H62" s="256">
        <v>0</v>
      </c>
      <c r="I62" s="256">
        <v>0</v>
      </c>
      <c r="J62" s="256">
        <v>0</v>
      </c>
      <c r="K62" s="256">
        <v>0</v>
      </c>
      <c r="L62" s="256">
        <v>0</v>
      </c>
      <c r="M62" s="257">
        <v>0</v>
      </c>
    </row>
    <row r="63" spans="1:13" s="260" customFormat="1" ht="27.6" customHeight="1" thickBot="1" x14ac:dyDescent="0.35">
      <c r="A63" s="258" t="s">
        <v>319</v>
      </c>
      <c r="B63" s="259">
        <f>B62+B57+B50</f>
        <v>6511.0466000000006</v>
      </c>
      <c r="C63" s="259">
        <f>C62+C57+C50</f>
        <v>20500.974259999999</v>
      </c>
      <c r="D63" s="259">
        <f>D50+D57+D62</f>
        <v>16330.99172</v>
      </c>
      <c r="E63" s="259">
        <f t="shared" ref="E63:M63" si="18">E50+E57+E62</f>
        <v>15511.540199999999</v>
      </c>
      <c r="F63" s="259">
        <f t="shared" si="18"/>
        <v>16008.369899999998</v>
      </c>
      <c r="G63" s="259">
        <f t="shared" si="18"/>
        <v>15379.977030000002</v>
      </c>
      <c r="H63" s="259">
        <f t="shared" si="18"/>
        <v>11819.858899999999</v>
      </c>
      <c r="I63" s="259">
        <f t="shared" si="18"/>
        <v>14457</v>
      </c>
      <c r="J63" s="259">
        <f t="shared" si="18"/>
        <v>14457</v>
      </c>
      <c r="K63" s="259">
        <f t="shared" si="18"/>
        <v>14457</v>
      </c>
      <c r="L63" s="259">
        <f t="shared" si="18"/>
        <v>14457</v>
      </c>
      <c r="M63" s="259">
        <f t="shared" si="18"/>
        <v>14457</v>
      </c>
    </row>
    <row r="64" spans="1:13" x14ac:dyDescent="0.3">
      <c r="A64" s="261"/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</row>
    <row r="68" ht="19.95" customHeight="1" x14ac:dyDescent="0.3"/>
    <row r="69" ht="19.95" customHeight="1" x14ac:dyDescent="0.3"/>
    <row r="70" ht="19.95" customHeight="1" x14ac:dyDescent="0.3"/>
    <row r="71" ht="19.95" customHeight="1" x14ac:dyDescent="0.3"/>
    <row r="72" ht="19.95" customHeight="1" x14ac:dyDescent="0.3"/>
    <row r="73" ht="19.95" customHeight="1" x14ac:dyDescent="0.3"/>
    <row r="74" ht="19.95" customHeight="1" x14ac:dyDescent="0.3"/>
    <row r="75" ht="19.95" customHeight="1" x14ac:dyDescent="0.3"/>
    <row r="76" ht="19.95" customHeight="1" x14ac:dyDescent="0.3"/>
    <row r="77" ht="19.95" customHeight="1" x14ac:dyDescent="0.3"/>
    <row r="78" ht="19.95" customHeight="1" x14ac:dyDescent="0.3"/>
    <row r="79" ht="19.95" customHeight="1" x14ac:dyDescent="0.3"/>
    <row r="80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</sheetData>
  <mergeCells count="2">
    <mergeCell ref="A22:M22"/>
    <mergeCell ref="A1:B1"/>
  </mergeCells>
  <pageMargins left="0.7" right="0.7" top="0.75" bottom="0.75" header="0.3" footer="0.3"/>
  <pageSetup orientation="portrait" r:id="rId1"/>
  <ignoredErrors>
    <ignoredError sqref="C20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5"/>
  <sheetViews>
    <sheetView topLeftCell="N1" workbookViewId="0">
      <selection activeCell="Y14" sqref="Y14"/>
    </sheetView>
  </sheetViews>
  <sheetFormatPr defaultRowHeight="14.4" x14ac:dyDescent="0.3"/>
  <cols>
    <col min="4" max="4" width="12.6640625" customWidth="1"/>
    <col min="8" max="8" width="10" customWidth="1"/>
    <col min="12" max="12" width="8.88671875" style="81"/>
    <col min="13" max="13" width="12.33203125" style="110" customWidth="1"/>
    <col min="14" max="14" width="11" style="110" customWidth="1"/>
    <col min="15" max="15" width="10.6640625" style="110" customWidth="1"/>
    <col min="16" max="16" width="12.44140625" style="110" customWidth="1"/>
    <col min="17" max="17" width="11.109375" style="110" customWidth="1"/>
    <col min="18" max="18" width="9.6640625" style="110" customWidth="1"/>
    <col min="19" max="19" width="10" style="110" customWidth="1"/>
    <col min="20" max="20" width="9.33203125" style="110" customWidth="1"/>
    <col min="21" max="21" width="8.6640625" style="76" customWidth="1"/>
    <col min="22" max="22" width="15.44140625" style="76" customWidth="1"/>
    <col min="23" max="23" width="11.6640625" customWidth="1"/>
    <col min="24" max="26" width="18.33203125" customWidth="1"/>
    <col min="27" max="27" width="14.109375" customWidth="1"/>
    <col min="28" max="34" width="18.33203125" customWidth="1"/>
  </cols>
  <sheetData>
    <row r="1" spans="2:27" ht="15" thickBot="1" x14ac:dyDescent="0.35"/>
    <row r="2" spans="2:27" x14ac:dyDescent="0.3">
      <c r="B2" s="636" t="s">
        <v>351</v>
      </c>
      <c r="C2" s="637"/>
      <c r="D2" s="637"/>
      <c r="E2" s="637"/>
      <c r="F2" s="637"/>
      <c r="G2" s="637"/>
      <c r="H2" s="637"/>
      <c r="I2" s="637"/>
      <c r="J2" s="637"/>
      <c r="K2" s="638"/>
      <c r="L2" s="639" t="s">
        <v>371</v>
      </c>
      <c r="M2" s="640"/>
      <c r="N2" s="640"/>
      <c r="O2" s="640"/>
      <c r="P2" s="640"/>
      <c r="Q2" s="640"/>
      <c r="R2" s="641"/>
      <c r="S2" s="642" t="s">
        <v>361</v>
      </c>
      <c r="T2" s="643"/>
      <c r="U2" s="643"/>
      <c r="V2" s="644"/>
      <c r="W2" s="645" t="s">
        <v>370</v>
      </c>
      <c r="X2" s="646"/>
      <c r="Y2" s="646"/>
      <c r="Z2" s="646"/>
      <c r="AA2" s="647"/>
    </row>
    <row r="3" spans="2:27" ht="30.6" customHeight="1" x14ac:dyDescent="0.3">
      <c r="B3" s="595" t="s">
        <v>251</v>
      </c>
      <c r="C3" s="590" t="s">
        <v>350</v>
      </c>
      <c r="D3" s="590"/>
      <c r="E3" s="652" t="s">
        <v>361</v>
      </c>
      <c r="F3" s="653"/>
      <c r="G3" s="648" t="s">
        <v>369</v>
      </c>
      <c r="H3" s="648"/>
      <c r="I3" s="590" t="s">
        <v>370</v>
      </c>
      <c r="J3" s="590"/>
      <c r="K3" s="591" t="s">
        <v>354</v>
      </c>
      <c r="L3" s="649" t="s">
        <v>251</v>
      </c>
      <c r="M3" s="650" t="s">
        <v>331</v>
      </c>
      <c r="N3" s="650"/>
      <c r="O3" s="650"/>
      <c r="P3" s="650" t="s">
        <v>355</v>
      </c>
      <c r="Q3" s="594" t="s">
        <v>369</v>
      </c>
      <c r="R3" s="592"/>
      <c r="S3" s="651" t="s">
        <v>251</v>
      </c>
      <c r="T3" s="593" t="s">
        <v>356</v>
      </c>
      <c r="U3" s="593" t="s">
        <v>357</v>
      </c>
      <c r="V3" s="591" t="s">
        <v>358</v>
      </c>
      <c r="W3" s="595" t="s">
        <v>251</v>
      </c>
      <c r="X3" s="590" t="s">
        <v>352</v>
      </c>
      <c r="Y3" s="590" t="s">
        <v>353</v>
      </c>
      <c r="Z3" s="590" t="s">
        <v>335</v>
      </c>
      <c r="AA3" s="605"/>
    </row>
    <row r="4" spans="2:27" s="76" customFormat="1" ht="20.399999999999999" customHeight="1" x14ac:dyDescent="0.3">
      <c r="B4" s="595"/>
      <c r="C4" s="286" t="s">
        <v>362</v>
      </c>
      <c r="D4" s="286" t="s">
        <v>363</v>
      </c>
      <c r="E4" s="286" t="s">
        <v>12</v>
      </c>
      <c r="F4" s="402" t="s">
        <v>363</v>
      </c>
      <c r="G4" s="286" t="s">
        <v>362</v>
      </c>
      <c r="H4" s="286" t="s">
        <v>363</v>
      </c>
      <c r="I4" s="286" t="s">
        <v>362</v>
      </c>
      <c r="J4" s="286" t="s">
        <v>363</v>
      </c>
      <c r="K4" s="592"/>
      <c r="L4" s="595"/>
      <c r="M4" s="286" t="s">
        <v>334</v>
      </c>
      <c r="N4" s="286" t="s">
        <v>333</v>
      </c>
      <c r="O4" s="286" t="s">
        <v>335</v>
      </c>
      <c r="P4" s="590"/>
      <c r="Q4" s="286" t="s">
        <v>362</v>
      </c>
      <c r="R4" s="335" t="s">
        <v>363</v>
      </c>
      <c r="S4" s="626"/>
      <c r="T4" s="594"/>
      <c r="U4" s="594"/>
      <c r="V4" s="592"/>
      <c r="W4" s="595"/>
      <c r="X4" s="590"/>
      <c r="Y4" s="590"/>
      <c r="Z4" s="286" t="s">
        <v>362</v>
      </c>
      <c r="AA4" s="336" t="s">
        <v>363</v>
      </c>
    </row>
    <row r="5" spans="2:27" s="76" customFormat="1" x14ac:dyDescent="0.3">
      <c r="B5" s="303">
        <v>43556</v>
      </c>
      <c r="C5" s="304">
        <f>O22</f>
        <v>3430</v>
      </c>
      <c r="D5" s="337">
        <f>W22/100</f>
        <v>1.603587512424158E-2</v>
      </c>
      <c r="E5" s="305">
        <f>V5</f>
        <v>64.022400000000005</v>
      </c>
      <c r="F5" s="338">
        <f>E5/M5</f>
        <v>9.5370773126768967E-4</v>
      </c>
      <c r="G5" s="305">
        <f>Q5</f>
        <v>340.9776</v>
      </c>
      <c r="H5" s="338">
        <f>R5</f>
        <v>5.0793624311038284E-3</v>
      </c>
      <c r="I5" s="304">
        <f>Z5</f>
        <v>1187</v>
      </c>
      <c r="J5" s="338">
        <f>AA5</f>
        <v>1.7789434245035592E-2</v>
      </c>
      <c r="K5" s="306">
        <f t="shared" ref="K5:K11" si="0">C5+E5+G5+I5</f>
        <v>5022</v>
      </c>
      <c r="L5" s="207">
        <v>43556</v>
      </c>
      <c r="M5" s="18">
        <f>N22</f>
        <v>67130</v>
      </c>
      <c r="N5" s="117">
        <v>66725</v>
      </c>
      <c r="O5" s="302">
        <f t="shared" ref="O5:O14" si="1">(M5-N5)</f>
        <v>405</v>
      </c>
      <c r="P5" s="288">
        <f t="shared" ref="P5:P13" si="2">V5</f>
        <v>64.022400000000005</v>
      </c>
      <c r="Q5" s="339">
        <f>O5-P5</f>
        <v>340.9776</v>
      </c>
      <c r="R5" s="341">
        <f>Q5/M5</f>
        <v>5.0793624311038284E-3</v>
      </c>
      <c r="S5" s="207">
        <v>43556</v>
      </c>
      <c r="T5" s="18">
        <f>V38</f>
        <v>16.200000000000003</v>
      </c>
      <c r="U5" s="18">
        <f>U38</f>
        <v>47.822399999999995</v>
      </c>
      <c r="V5" s="307">
        <f>U5+T5</f>
        <v>64.022400000000005</v>
      </c>
      <c r="W5" s="207">
        <v>43556</v>
      </c>
      <c r="X5" s="117">
        <v>66725</v>
      </c>
      <c r="Y5" s="340">
        <v>65538</v>
      </c>
      <c r="Z5" s="117">
        <f t="shared" ref="Z5:Z11" si="3">X5-Y5</f>
        <v>1187</v>
      </c>
      <c r="AA5" s="341">
        <f>Z5/X5</f>
        <v>1.7789434245035592E-2</v>
      </c>
    </row>
    <row r="6" spans="2:27" s="76" customFormat="1" x14ac:dyDescent="0.3">
      <c r="B6" s="303">
        <v>43586</v>
      </c>
      <c r="C6" s="304">
        <f t="shared" ref="C6:C13" si="4">O23</f>
        <v>4640</v>
      </c>
      <c r="D6" s="337">
        <f t="shared" ref="D6:D14" si="5">W23/100</f>
        <v>2.5654983263387696E-2</v>
      </c>
      <c r="E6" s="305">
        <f t="shared" ref="E6:E11" si="6">V6</f>
        <v>66.156479999999988</v>
      </c>
      <c r="F6" s="338">
        <f t="shared" ref="F6:F11" si="7">E6/M6</f>
        <v>7.4871525577184235E-4</v>
      </c>
      <c r="G6" s="305">
        <f t="shared" ref="G6:H11" si="8">Q6</f>
        <v>583.84352000000001</v>
      </c>
      <c r="H6" s="338">
        <f t="shared" si="8"/>
        <v>6.6075545495699415E-3</v>
      </c>
      <c r="I6" s="304">
        <f t="shared" ref="I6:J11" si="9">Z6</f>
        <v>1637</v>
      </c>
      <c r="J6" s="338">
        <f t="shared" si="9"/>
        <v>1.8663778360506214E-2</v>
      </c>
      <c r="K6" s="306">
        <f t="shared" si="0"/>
        <v>6927</v>
      </c>
      <c r="L6" s="264">
        <v>43586</v>
      </c>
      <c r="M6" s="265">
        <f t="shared" ref="M6:M11" si="10">N23</f>
        <v>88360</v>
      </c>
      <c r="N6" s="265">
        <v>87710</v>
      </c>
      <c r="O6" s="300">
        <f t="shared" si="1"/>
        <v>650</v>
      </c>
      <c r="P6" s="308">
        <f t="shared" si="2"/>
        <v>66.156479999999988</v>
      </c>
      <c r="Q6" s="342">
        <f t="shared" ref="Q6:Q11" si="11">O6-P6</f>
        <v>583.84352000000001</v>
      </c>
      <c r="R6" s="345">
        <f t="shared" ref="R6:R11" si="12">Q6/M6</f>
        <v>6.6075545495699415E-3</v>
      </c>
      <c r="S6" s="264">
        <v>43586</v>
      </c>
      <c r="T6" s="265">
        <f t="shared" ref="T6:T11" si="13">V39</f>
        <v>16.740000000000002</v>
      </c>
      <c r="U6" s="265">
        <f t="shared" ref="U6:U14" si="14">U39</f>
        <v>49.416479999999993</v>
      </c>
      <c r="V6" s="299">
        <f t="shared" ref="V6:V14" si="15">T6+U6</f>
        <v>66.156479999999988</v>
      </c>
      <c r="W6" s="264">
        <v>43586</v>
      </c>
      <c r="X6" s="117">
        <v>87710</v>
      </c>
      <c r="Y6" s="343">
        <v>86073</v>
      </c>
      <c r="Z6" s="265">
        <f t="shared" si="3"/>
        <v>1637</v>
      </c>
      <c r="AA6" s="344">
        <f t="shared" ref="AA6:AA11" si="16">Z6/X6</f>
        <v>1.8663778360506214E-2</v>
      </c>
    </row>
    <row r="7" spans="2:27" s="76" customFormat="1" x14ac:dyDescent="0.3">
      <c r="B7" s="303">
        <v>43617</v>
      </c>
      <c r="C7" s="304">
        <f t="shared" si="4"/>
        <v>3404</v>
      </c>
      <c r="D7" s="337">
        <f t="shared" si="5"/>
        <v>1.0916600717414399E-2</v>
      </c>
      <c r="E7" s="305">
        <f t="shared" si="6"/>
        <v>64.022400000000005</v>
      </c>
      <c r="F7" s="338">
        <f t="shared" si="7"/>
        <v>1.0631418133510463E-3</v>
      </c>
      <c r="G7" s="305">
        <f t="shared" si="8"/>
        <v>653.97759999999994</v>
      </c>
      <c r="H7" s="338">
        <f t="shared" si="8"/>
        <v>1.0859807372965791E-2</v>
      </c>
      <c r="I7" s="304">
        <f t="shared" si="9"/>
        <v>1418</v>
      </c>
      <c r="J7" s="338">
        <f t="shared" si="9"/>
        <v>2.3831131726664651E-2</v>
      </c>
      <c r="K7" s="306">
        <f t="shared" si="0"/>
        <v>5540</v>
      </c>
      <c r="L7" s="264">
        <v>43617</v>
      </c>
      <c r="M7" s="265">
        <f t="shared" si="10"/>
        <v>60220</v>
      </c>
      <c r="N7" s="265">
        <v>59502</v>
      </c>
      <c r="O7" s="300">
        <f t="shared" si="1"/>
        <v>718</v>
      </c>
      <c r="P7" s="308">
        <f t="shared" si="2"/>
        <v>64.022400000000005</v>
      </c>
      <c r="Q7" s="342">
        <f t="shared" si="11"/>
        <v>653.97759999999994</v>
      </c>
      <c r="R7" s="345">
        <f t="shared" si="12"/>
        <v>1.0859807372965791E-2</v>
      </c>
      <c r="S7" s="264">
        <v>43617</v>
      </c>
      <c r="T7" s="265">
        <f t="shared" si="13"/>
        <v>16.200000000000003</v>
      </c>
      <c r="U7" s="265">
        <f t="shared" si="14"/>
        <v>47.822399999999995</v>
      </c>
      <c r="V7" s="299">
        <f t="shared" si="15"/>
        <v>64.022400000000005</v>
      </c>
      <c r="W7" s="264">
        <v>43617</v>
      </c>
      <c r="X7" s="117">
        <v>59502</v>
      </c>
      <c r="Y7" s="343">
        <v>58084</v>
      </c>
      <c r="Z7" s="265">
        <f t="shared" si="3"/>
        <v>1418</v>
      </c>
      <c r="AA7" s="344">
        <f t="shared" si="16"/>
        <v>2.3831131726664651E-2</v>
      </c>
    </row>
    <row r="8" spans="2:27" s="76" customFormat="1" x14ac:dyDescent="0.3">
      <c r="B8" s="303">
        <v>43647</v>
      </c>
      <c r="C8" s="304">
        <f t="shared" si="4"/>
        <v>3186</v>
      </c>
      <c r="D8" s="337">
        <f t="shared" si="5"/>
        <v>9.0798171471051202E-3</v>
      </c>
      <c r="E8" s="305">
        <f t="shared" si="6"/>
        <v>66.156479999999988</v>
      </c>
      <c r="F8" s="338">
        <f t="shared" si="7"/>
        <v>1.1188310502283103E-3</v>
      </c>
      <c r="G8" s="305">
        <f t="shared" si="8"/>
        <v>907.84352000000001</v>
      </c>
      <c r="H8" s="338">
        <f t="shared" si="8"/>
        <v>1.5353348892271267E-2</v>
      </c>
      <c r="I8" s="304">
        <f t="shared" si="9"/>
        <v>1365</v>
      </c>
      <c r="J8" s="338">
        <f t="shared" si="9"/>
        <v>2.3471352912855081E-2</v>
      </c>
      <c r="K8" s="306">
        <f t="shared" si="0"/>
        <v>5525</v>
      </c>
      <c r="L8" s="264">
        <v>43647</v>
      </c>
      <c r="M8" s="265">
        <f t="shared" si="10"/>
        <v>59130</v>
      </c>
      <c r="N8" s="265">
        <v>58156</v>
      </c>
      <c r="O8" s="300">
        <f t="shared" si="1"/>
        <v>974</v>
      </c>
      <c r="P8" s="308">
        <f t="shared" si="2"/>
        <v>66.156479999999988</v>
      </c>
      <c r="Q8" s="342">
        <f t="shared" si="11"/>
        <v>907.84352000000001</v>
      </c>
      <c r="R8" s="345">
        <f t="shared" si="12"/>
        <v>1.5353348892271267E-2</v>
      </c>
      <c r="S8" s="264">
        <v>43647</v>
      </c>
      <c r="T8" s="265">
        <f t="shared" si="13"/>
        <v>16.740000000000002</v>
      </c>
      <c r="U8" s="265">
        <f t="shared" si="14"/>
        <v>49.416479999999993</v>
      </c>
      <c r="V8" s="299">
        <f t="shared" si="15"/>
        <v>66.156479999999988</v>
      </c>
      <c r="W8" s="264">
        <v>43647</v>
      </c>
      <c r="X8" s="117">
        <v>58156</v>
      </c>
      <c r="Y8" s="343">
        <v>56791</v>
      </c>
      <c r="Z8" s="265">
        <f t="shared" si="3"/>
        <v>1365</v>
      </c>
      <c r="AA8" s="344">
        <f t="shared" si="16"/>
        <v>2.3471352912855081E-2</v>
      </c>
    </row>
    <row r="9" spans="2:27" s="76" customFormat="1" x14ac:dyDescent="0.3">
      <c r="B9" s="303">
        <v>43678</v>
      </c>
      <c r="C9" s="304">
        <f t="shared" si="4"/>
        <v>3732</v>
      </c>
      <c r="D9" s="337">
        <f t="shared" si="5"/>
        <v>1.1158086841884319E-2</v>
      </c>
      <c r="E9" s="305">
        <f t="shared" si="6"/>
        <v>66.156479999999988</v>
      </c>
      <c r="F9" s="338">
        <f t="shared" si="7"/>
        <v>1.1779999999999998E-3</v>
      </c>
      <c r="G9" s="305">
        <f t="shared" si="8"/>
        <v>2008.8435199999999</v>
      </c>
      <c r="H9" s="338">
        <f t="shared" si="8"/>
        <v>3.5770005698005695E-2</v>
      </c>
      <c r="I9" s="304">
        <f t="shared" si="9"/>
        <v>-114</v>
      </c>
      <c r="J9" s="338">
        <f t="shared" si="9"/>
        <v>-2.1077932883424239E-3</v>
      </c>
      <c r="K9" s="306">
        <f t="shared" si="0"/>
        <v>5693</v>
      </c>
      <c r="L9" s="264">
        <v>43678</v>
      </c>
      <c r="M9" s="265">
        <f t="shared" si="10"/>
        <v>56160</v>
      </c>
      <c r="N9" s="265">
        <v>54085</v>
      </c>
      <c r="O9" s="300">
        <f t="shared" si="1"/>
        <v>2075</v>
      </c>
      <c r="P9" s="308">
        <f t="shared" si="2"/>
        <v>66.156479999999988</v>
      </c>
      <c r="Q9" s="342">
        <f t="shared" si="11"/>
        <v>2008.8435199999999</v>
      </c>
      <c r="R9" s="345">
        <f t="shared" si="12"/>
        <v>3.5770005698005695E-2</v>
      </c>
      <c r="S9" s="264">
        <v>43678</v>
      </c>
      <c r="T9" s="265">
        <f t="shared" si="13"/>
        <v>16.740000000000002</v>
      </c>
      <c r="U9" s="265">
        <f t="shared" si="14"/>
        <v>49.416479999999993</v>
      </c>
      <c r="V9" s="299">
        <f t="shared" si="15"/>
        <v>66.156479999999988</v>
      </c>
      <c r="W9" s="264">
        <v>43678</v>
      </c>
      <c r="X9" s="117">
        <v>54085</v>
      </c>
      <c r="Y9" s="343">
        <v>54199</v>
      </c>
      <c r="Z9" s="265">
        <f t="shared" si="3"/>
        <v>-114</v>
      </c>
      <c r="AA9" s="344">
        <f t="shared" si="16"/>
        <v>-2.1077932883424239E-3</v>
      </c>
    </row>
    <row r="10" spans="2:27" s="76" customFormat="1" x14ac:dyDescent="0.3">
      <c r="B10" s="264">
        <v>44013</v>
      </c>
      <c r="C10" s="304">
        <f t="shared" si="4"/>
        <v>2892</v>
      </c>
      <c r="D10" s="337">
        <f t="shared" si="5"/>
        <v>5.4759641009555216E-3</v>
      </c>
      <c r="E10" s="305">
        <f t="shared" si="6"/>
        <v>66.156479999999988</v>
      </c>
      <c r="F10" s="338">
        <f t="shared" si="7"/>
        <v>2.2602145541510076E-3</v>
      </c>
      <c r="G10" s="305">
        <f t="shared" si="8"/>
        <v>43.843520000000012</v>
      </c>
      <c r="H10" s="338">
        <f t="shared" si="8"/>
        <v>1.4978995558592419E-3</v>
      </c>
      <c r="I10" s="304">
        <f t="shared" si="9"/>
        <v>2527</v>
      </c>
      <c r="J10" s="338">
        <f t="shared" si="9"/>
        <v>8.6334130509053642E-2</v>
      </c>
      <c r="K10" s="306">
        <f t="shared" si="0"/>
        <v>5529</v>
      </c>
      <c r="L10" s="264">
        <v>44013</v>
      </c>
      <c r="M10" s="265">
        <f t="shared" si="10"/>
        <v>29270</v>
      </c>
      <c r="N10" s="265">
        <v>29160</v>
      </c>
      <c r="O10" s="300">
        <f t="shared" si="1"/>
        <v>110</v>
      </c>
      <c r="P10" s="308">
        <f t="shared" si="2"/>
        <v>66.156479999999988</v>
      </c>
      <c r="Q10" s="342">
        <f t="shared" si="11"/>
        <v>43.843520000000012</v>
      </c>
      <c r="R10" s="345">
        <f t="shared" si="12"/>
        <v>1.4978995558592419E-3</v>
      </c>
      <c r="S10" s="264">
        <v>44013</v>
      </c>
      <c r="T10" s="265">
        <f t="shared" si="13"/>
        <v>16.740000000000002</v>
      </c>
      <c r="U10" s="265">
        <f t="shared" si="14"/>
        <v>49.416479999999993</v>
      </c>
      <c r="V10" s="299">
        <f t="shared" si="15"/>
        <v>66.156479999999988</v>
      </c>
      <c r="W10" s="264">
        <v>44013</v>
      </c>
      <c r="X10" s="117">
        <v>29270</v>
      </c>
      <c r="Y10" s="343">
        <v>26743</v>
      </c>
      <c r="Z10" s="265">
        <f t="shared" si="3"/>
        <v>2527</v>
      </c>
      <c r="AA10" s="344">
        <f t="shared" si="16"/>
        <v>8.6334130509053642E-2</v>
      </c>
    </row>
    <row r="11" spans="2:27" s="76" customFormat="1" x14ac:dyDescent="0.3">
      <c r="B11" s="264">
        <v>44045</v>
      </c>
      <c r="C11" s="304">
        <f t="shared" si="4"/>
        <v>4158</v>
      </c>
      <c r="D11" s="337">
        <f t="shared" si="5"/>
        <v>1.1581421701104938E-2</v>
      </c>
      <c r="E11" s="305">
        <f t="shared" si="6"/>
        <v>66.156479999999988</v>
      </c>
      <c r="F11" s="338">
        <f t="shared" si="7"/>
        <v>1.1361236476043275E-3</v>
      </c>
      <c r="G11" s="305">
        <f t="shared" si="8"/>
        <v>283.84352000000001</v>
      </c>
      <c r="H11" s="338">
        <f t="shared" si="8"/>
        <v>4.8745237849905547E-3</v>
      </c>
      <c r="I11" s="304">
        <f t="shared" si="9"/>
        <v>3211</v>
      </c>
      <c r="J11" s="338">
        <f t="shared" si="9"/>
        <v>5.6331356794498438E-2</v>
      </c>
      <c r="K11" s="306">
        <f t="shared" si="0"/>
        <v>7719</v>
      </c>
      <c r="L11" s="264">
        <v>44045</v>
      </c>
      <c r="M11" s="265">
        <f t="shared" si="10"/>
        <v>58230</v>
      </c>
      <c r="N11" s="265">
        <v>57880</v>
      </c>
      <c r="O11" s="300">
        <f t="shared" si="1"/>
        <v>350</v>
      </c>
      <c r="P11" s="308">
        <f t="shared" si="2"/>
        <v>66.156479999999988</v>
      </c>
      <c r="Q11" s="342">
        <f t="shared" si="11"/>
        <v>283.84352000000001</v>
      </c>
      <c r="R11" s="345">
        <f t="shared" si="12"/>
        <v>4.8745237849905547E-3</v>
      </c>
      <c r="S11" s="264">
        <v>44045</v>
      </c>
      <c r="T11" s="265">
        <f t="shared" si="13"/>
        <v>16.740000000000002</v>
      </c>
      <c r="U11" s="265">
        <f t="shared" si="14"/>
        <v>49.416479999999993</v>
      </c>
      <c r="V11" s="299">
        <f t="shared" si="15"/>
        <v>66.156479999999988</v>
      </c>
      <c r="W11" s="264">
        <v>44045</v>
      </c>
      <c r="X11" s="117">
        <v>57002</v>
      </c>
      <c r="Y11" s="343">
        <v>53791</v>
      </c>
      <c r="Z11" s="265">
        <f t="shared" si="3"/>
        <v>3211</v>
      </c>
      <c r="AA11" s="344">
        <f t="shared" si="16"/>
        <v>5.6331356794498438E-2</v>
      </c>
    </row>
    <row r="12" spans="2:27" s="76" customFormat="1" x14ac:dyDescent="0.3">
      <c r="B12" s="264">
        <v>44077</v>
      </c>
      <c r="C12" s="304">
        <f t="shared" si="4"/>
        <v>4428</v>
      </c>
      <c r="D12" s="337">
        <f t="shared" ref="D12" si="17">W29/100</f>
        <v>1.0271429615015209E-2</v>
      </c>
      <c r="E12" s="305">
        <f t="shared" ref="E12:E13" si="18">V12</f>
        <v>64.022400000000005</v>
      </c>
      <c r="F12" s="338">
        <f t="shared" ref="F12:F13" si="19">E12/M12</f>
        <v>9.2866840731070503E-4</v>
      </c>
      <c r="G12" s="305">
        <f t="shared" ref="G12:G13" si="20">Q12</f>
        <v>315.9776</v>
      </c>
      <c r="H12" s="338">
        <f t="shared" ref="H12:H13" si="21">R12</f>
        <v>4.5833710472874961E-3</v>
      </c>
      <c r="I12" s="304">
        <f t="shared" ref="I12:I13" si="22">Z12</f>
        <v>1233</v>
      </c>
      <c r="J12" s="338">
        <f t="shared" ref="J12:J13" si="23">AA12</f>
        <v>1.8340299573100894E-2</v>
      </c>
      <c r="K12" s="306">
        <f t="shared" ref="K12:K13" si="24">C12+E12+G12+I12</f>
        <v>6041</v>
      </c>
      <c r="L12" s="264">
        <v>44077</v>
      </c>
      <c r="M12" s="265">
        <f t="shared" ref="M12" si="25">N29</f>
        <v>68940</v>
      </c>
      <c r="N12" s="265">
        <v>68560</v>
      </c>
      <c r="O12" s="300">
        <f t="shared" ref="O12" si="26">(M12-N12)</f>
        <v>380</v>
      </c>
      <c r="P12" s="308">
        <f t="shared" si="2"/>
        <v>64.022400000000005</v>
      </c>
      <c r="Q12" s="342">
        <f t="shared" ref="Q12:Q13" si="27">O12-P12</f>
        <v>315.9776</v>
      </c>
      <c r="R12" s="345">
        <f t="shared" ref="R12:R13" si="28">Q12/M12</f>
        <v>4.5833710472874961E-3</v>
      </c>
      <c r="S12" s="264">
        <v>44077</v>
      </c>
      <c r="T12" s="265">
        <f t="shared" ref="T12:T13" si="29">V45</f>
        <v>16.200000000000003</v>
      </c>
      <c r="U12" s="265">
        <f t="shared" si="14"/>
        <v>47.822399999999995</v>
      </c>
      <c r="V12" s="299">
        <f t="shared" ref="V12" si="30">T12+U12</f>
        <v>64.022400000000005</v>
      </c>
      <c r="W12" s="264">
        <v>44077</v>
      </c>
      <c r="X12" s="117">
        <v>67229</v>
      </c>
      <c r="Y12" s="343">
        <v>65996</v>
      </c>
      <c r="Z12" s="265">
        <f t="shared" ref="Z12:Z13" si="31">X12-Y12</f>
        <v>1233</v>
      </c>
      <c r="AA12" s="344">
        <f t="shared" ref="AA12:AA13" si="32">Z12/X12</f>
        <v>1.8340299573100894E-2</v>
      </c>
    </row>
    <row r="13" spans="2:27" s="76" customFormat="1" x14ac:dyDescent="0.3">
      <c r="B13" s="264">
        <v>44109</v>
      </c>
      <c r="C13" s="304">
        <f t="shared" si="4"/>
        <v>3226</v>
      </c>
      <c r="D13" s="337">
        <f t="shared" si="5"/>
        <v>5.1223419716287712E-3</v>
      </c>
      <c r="E13" s="305">
        <f t="shared" si="18"/>
        <v>66.156479999999988</v>
      </c>
      <c r="F13" s="338">
        <f t="shared" si="19"/>
        <v>1.466559077809798E-3</v>
      </c>
      <c r="G13" s="305">
        <f t="shared" si="20"/>
        <v>-346.15647999999999</v>
      </c>
      <c r="H13" s="338">
        <f t="shared" si="21"/>
        <v>-7.6736085125249385E-3</v>
      </c>
      <c r="I13" s="304">
        <f t="shared" si="22"/>
        <v>550</v>
      </c>
      <c r="J13" s="338">
        <f t="shared" si="23"/>
        <v>1.2117206433135052E-2</v>
      </c>
      <c r="K13" s="306">
        <f t="shared" si="24"/>
        <v>3496</v>
      </c>
      <c r="L13" s="264">
        <v>44109</v>
      </c>
      <c r="M13" s="265">
        <v>45110</v>
      </c>
      <c r="N13" s="265">
        <v>45390</v>
      </c>
      <c r="O13" s="300">
        <f t="shared" si="1"/>
        <v>-280</v>
      </c>
      <c r="P13" s="308">
        <f t="shared" si="2"/>
        <v>66.156479999999988</v>
      </c>
      <c r="Q13" s="342">
        <f t="shared" si="27"/>
        <v>-346.15647999999999</v>
      </c>
      <c r="R13" s="345">
        <f t="shared" si="28"/>
        <v>-7.6736085125249385E-3</v>
      </c>
      <c r="S13" s="264">
        <v>44109</v>
      </c>
      <c r="T13" s="265">
        <f t="shared" si="29"/>
        <v>16.740000000000002</v>
      </c>
      <c r="U13" s="265">
        <f t="shared" si="14"/>
        <v>49.416479999999993</v>
      </c>
      <c r="V13" s="299">
        <f t="shared" si="15"/>
        <v>66.156479999999988</v>
      </c>
      <c r="W13" s="264">
        <v>44109</v>
      </c>
      <c r="X13" s="117">
        <v>45390</v>
      </c>
      <c r="Y13" s="343">
        <v>44840</v>
      </c>
      <c r="Z13" s="265">
        <f t="shared" si="31"/>
        <v>550</v>
      </c>
      <c r="AA13" s="344">
        <f t="shared" si="32"/>
        <v>1.2117206433135052E-2</v>
      </c>
    </row>
    <row r="14" spans="2:27" s="76" customFormat="1" x14ac:dyDescent="0.3">
      <c r="B14" s="264">
        <v>44141</v>
      </c>
      <c r="C14" s="304">
        <f t="shared" ref="C14" si="33">O31</f>
        <v>3350</v>
      </c>
      <c r="D14" s="337">
        <f t="shared" si="5"/>
        <v>1.4125057897016973E-2</v>
      </c>
      <c r="E14" s="305">
        <f t="shared" ref="E14" si="34">V14</f>
        <v>64.022400000000005</v>
      </c>
      <c r="F14" s="338">
        <f t="shared" ref="F14" si="35">E14/M14</f>
        <v>1.5239800047607713E-3</v>
      </c>
      <c r="G14" s="305">
        <f t="shared" ref="G14" si="36">Q14</f>
        <v>598.97759999999994</v>
      </c>
      <c r="H14" s="338">
        <f t="shared" ref="H14" si="37">R14</f>
        <v>1.4257976672220899E-2</v>
      </c>
      <c r="I14" s="304">
        <f t="shared" ref="I14" si="38">Z14</f>
        <v>663</v>
      </c>
      <c r="J14" s="338">
        <f t="shared" ref="J14" si="39">AA14</f>
        <v>1.5781956676981672E-2</v>
      </c>
      <c r="K14" s="306">
        <f t="shared" ref="K14" si="40">C14+E14+G14+I14</f>
        <v>4676</v>
      </c>
      <c r="L14" s="264">
        <v>44141</v>
      </c>
      <c r="M14" s="265">
        <f t="shared" ref="M14" si="41">N31</f>
        <v>42010</v>
      </c>
      <c r="N14" s="265">
        <v>41347</v>
      </c>
      <c r="O14" s="300">
        <f t="shared" si="1"/>
        <v>663</v>
      </c>
      <c r="P14" s="308">
        <f t="shared" ref="P14" si="42">V14</f>
        <v>64.022400000000005</v>
      </c>
      <c r="Q14" s="342">
        <f t="shared" ref="Q14" si="43">O14-P14</f>
        <v>598.97759999999994</v>
      </c>
      <c r="R14" s="345">
        <f t="shared" ref="R14" si="44">Q14/M14</f>
        <v>1.4257976672220899E-2</v>
      </c>
      <c r="S14" s="264">
        <v>44141</v>
      </c>
      <c r="T14" s="265">
        <f t="shared" ref="T14" si="45">V47</f>
        <v>16.200000000000003</v>
      </c>
      <c r="U14" s="265">
        <f t="shared" si="14"/>
        <v>47.822399999999995</v>
      </c>
      <c r="V14" s="299">
        <f t="shared" si="15"/>
        <v>64.022400000000005</v>
      </c>
      <c r="W14" s="264">
        <v>44141</v>
      </c>
      <c r="X14" s="117">
        <v>42010</v>
      </c>
      <c r="Y14" s="343">
        <v>41347</v>
      </c>
      <c r="Z14" s="265">
        <f t="shared" ref="Z14" si="46">X14-Y14</f>
        <v>663</v>
      </c>
      <c r="AA14" s="344">
        <f t="shared" ref="AA14" si="47">Z14/X14</f>
        <v>1.5781956676981672E-2</v>
      </c>
    </row>
    <row r="15" spans="2:27" s="76" customFormat="1" x14ac:dyDescent="0.3">
      <c r="B15" s="264"/>
      <c r="C15" s="304"/>
      <c r="D15" s="337"/>
      <c r="E15" s="305"/>
      <c r="F15" s="338"/>
      <c r="G15" s="305"/>
      <c r="H15" s="338"/>
      <c r="I15" s="304"/>
      <c r="J15" s="338"/>
      <c r="K15" s="306"/>
      <c r="L15" s="264"/>
      <c r="M15" s="265"/>
      <c r="N15" s="265"/>
      <c r="O15" s="300"/>
      <c r="P15" s="308"/>
      <c r="Q15" s="342"/>
      <c r="R15" s="345"/>
      <c r="S15" s="264"/>
      <c r="T15" s="265"/>
      <c r="U15" s="265"/>
      <c r="V15" s="299"/>
      <c r="W15" s="264"/>
      <c r="X15" s="117"/>
      <c r="Y15" s="343"/>
      <c r="Z15" s="265"/>
      <c r="AA15" s="344"/>
    </row>
    <row r="16" spans="2:27" s="76" customFormat="1" ht="15" thickBot="1" x14ac:dyDescent="0.35">
      <c r="B16" s="309"/>
      <c r="C16" s="310"/>
      <c r="D16" s="346"/>
      <c r="E16" s="311"/>
      <c r="F16" s="338"/>
      <c r="G16" s="311"/>
      <c r="H16" s="347"/>
      <c r="I16" s="310"/>
      <c r="J16" s="347"/>
      <c r="K16" s="312"/>
      <c r="L16" s="268"/>
      <c r="M16" s="269"/>
      <c r="N16" s="269"/>
      <c r="O16" s="301"/>
      <c r="P16" s="313"/>
      <c r="Q16" s="348"/>
      <c r="R16" s="349"/>
      <c r="S16" s="268"/>
      <c r="T16" s="269"/>
      <c r="U16" s="269"/>
      <c r="V16" s="314"/>
      <c r="W16" s="268"/>
      <c r="X16" s="269"/>
      <c r="Y16" s="350"/>
      <c r="Z16" s="269"/>
      <c r="AA16" s="351"/>
    </row>
    <row r="18" spans="12:23" ht="15" thickBot="1" x14ac:dyDescent="0.35"/>
    <row r="19" spans="12:23" ht="14.4" customHeight="1" x14ac:dyDescent="0.3">
      <c r="L19" s="622" t="s">
        <v>287</v>
      </c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4"/>
    </row>
    <row r="20" spans="12:23" ht="14.4" customHeight="1" x14ac:dyDescent="0.3">
      <c r="L20" s="625" t="s">
        <v>288</v>
      </c>
      <c r="M20" s="627" t="s">
        <v>365</v>
      </c>
      <c r="N20" s="627" t="s">
        <v>332</v>
      </c>
      <c r="O20" s="627" t="s">
        <v>289</v>
      </c>
      <c r="P20" s="628" t="s">
        <v>290</v>
      </c>
      <c r="Q20" s="629"/>
      <c r="R20" s="629"/>
      <c r="S20" s="629"/>
      <c r="T20" s="630"/>
      <c r="U20" s="627" t="s">
        <v>291</v>
      </c>
      <c r="V20" s="627" t="s">
        <v>292</v>
      </c>
      <c r="W20" s="631" t="s">
        <v>293</v>
      </c>
    </row>
    <row r="21" spans="12:23" s="81" customFormat="1" ht="51" x14ac:dyDescent="0.3">
      <c r="L21" s="626"/>
      <c r="M21" s="594"/>
      <c r="N21" s="594"/>
      <c r="O21" s="594"/>
      <c r="P21" s="5" t="s">
        <v>294</v>
      </c>
      <c r="Q21" s="5" t="s">
        <v>295</v>
      </c>
      <c r="R21" s="5" t="s">
        <v>296</v>
      </c>
      <c r="S21" s="5" t="s">
        <v>297</v>
      </c>
      <c r="T21" s="5" t="s">
        <v>298</v>
      </c>
      <c r="U21" s="594"/>
      <c r="V21" s="594"/>
      <c r="W21" s="592"/>
    </row>
    <row r="22" spans="12:23" x14ac:dyDescent="0.3">
      <c r="L22" s="207">
        <v>43556</v>
      </c>
      <c r="M22" s="117">
        <v>70560</v>
      </c>
      <c r="N22" s="117">
        <v>67130</v>
      </c>
      <c r="O22" s="117">
        <f>M22-N22</f>
        <v>3430</v>
      </c>
      <c r="P22" s="117">
        <f>1.5*24*30</f>
        <v>1080</v>
      </c>
      <c r="Q22" s="117">
        <f t="shared" ref="Q22:Q30" si="48">O22-P22</f>
        <v>2350</v>
      </c>
      <c r="R22" s="117">
        <v>0.99099999999999999</v>
      </c>
      <c r="S22" s="208">
        <f t="shared" ref="S22:S30" si="49">(P22/M22)*100</f>
        <v>1.5306122448979591</v>
      </c>
      <c r="T22" s="208">
        <f t="shared" ref="T22:T30" si="50">(Q22/M22)*100</f>
        <v>3.3304988662131518</v>
      </c>
      <c r="U22" s="208">
        <v>484.8</v>
      </c>
      <c r="V22" s="209">
        <f>(U22/1250)</f>
        <v>0.38784000000000002</v>
      </c>
      <c r="W22" s="210">
        <f>+((3*37.87*V22*37.87*V22*0.882*1.5)+(3*1667*V22*1667*V22*0.596)/1000)/1000</f>
        <v>1.6035875124241579</v>
      </c>
    </row>
    <row r="23" spans="12:23" x14ac:dyDescent="0.3">
      <c r="L23" s="264">
        <v>43586</v>
      </c>
      <c r="M23" s="265">
        <v>93000</v>
      </c>
      <c r="N23" s="265">
        <v>88360</v>
      </c>
      <c r="O23" s="265">
        <f t="shared" ref="O23:O28" si="51">M23-N23</f>
        <v>4640</v>
      </c>
      <c r="P23" s="265">
        <f>1.5*24*31</f>
        <v>1116</v>
      </c>
      <c r="Q23" s="265">
        <f t="shared" si="48"/>
        <v>3524</v>
      </c>
      <c r="R23" s="265">
        <v>0.995</v>
      </c>
      <c r="S23" s="266">
        <f t="shared" si="49"/>
        <v>1.2</v>
      </c>
      <c r="T23" s="266">
        <f t="shared" si="50"/>
        <v>3.7892473118279568</v>
      </c>
      <c r="U23" s="266">
        <v>613.20000000000005</v>
      </c>
      <c r="V23" s="211">
        <f t="shared" ref="V23:V28" si="52">(U23/1250)</f>
        <v>0.49056000000000005</v>
      </c>
      <c r="W23" s="267">
        <f t="shared" ref="W23:W28" si="53">+((3*37.87*V23*37.87*V23*0.882*1.5)+(3*1667*V23*1667*V23*0.596)/1000)/1000</f>
        <v>2.5654983263387696</v>
      </c>
    </row>
    <row r="24" spans="12:23" x14ac:dyDescent="0.3">
      <c r="L24" s="264">
        <v>43617</v>
      </c>
      <c r="M24" s="265">
        <v>63624</v>
      </c>
      <c r="N24" s="265">
        <v>60220</v>
      </c>
      <c r="O24" s="265">
        <f t="shared" si="51"/>
        <v>3404</v>
      </c>
      <c r="P24" s="265">
        <f>1.5*24*30</f>
        <v>1080</v>
      </c>
      <c r="Q24" s="265">
        <f t="shared" si="48"/>
        <v>2324</v>
      </c>
      <c r="R24" s="265">
        <v>0.996</v>
      </c>
      <c r="S24" s="266">
        <f t="shared" si="49"/>
        <v>1.6974726518294982</v>
      </c>
      <c r="T24" s="266">
        <f t="shared" si="50"/>
        <v>3.6527096693071797</v>
      </c>
      <c r="U24" s="523">
        <v>400</v>
      </c>
      <c r="V24" s="211">
        <f t="shared" si="52"/>
        <v>0.32</v>
      </c>
      <c r="W24" s="267">
        <f t="shared" si="53"/>
        <v>1.09166007174144</v>
      </c>
    </row>
    <row r="25" spans="12:23" x14ac:dyDescent="0.3">
      <c r="L25" s="264">
        <v>43647</v>
      </c>
      <c r="M25" s="265">
        <v>62316</v>
      </c>
      <c r="N25" s="265">
        <v>59130</v>
      </c>
      <c r="O25" s="265">
        <f t="shared" si="51"/>
        <v>3186</v>
      </c>
      <c r="P25" s="265">
        <f>1.5*24*31</f>
        <v>1116</v>
      </c>
      <c r="Q25" s="265">
        <f t="shared" si="48"/>
        <v>2070</v>
      </c>
      <c r="R25" s="265">
        <v>0.995</v>
      </c>
      <c r="S25" s="266">
        <f t="shared" si="49"/>
        <v>1.7908723281340264</v>
      </c>
      <c r="T25" s="266">
        <f t="shared" si="50"/>
        <v>3.3217793183131139</v>
      </c>
      <c r="U25" s="266">
        <v>364.8</v>
      </c>
      <c r="V25" s="211">
        <f t="shared" si="52"/>
        <v>0.29183999999999999</v>
      </c>
      <c r="W25" s="267">
        <f t="shared" si="53"/>
        <v>0.90798171471051203</v>
      </c>
    </row>
    <row r="26" spans="12:23" x14ac:dyDescent="0.3">
      <c r="L26" s="264">
        <v>43678</v>
      </c>
      <c r="M26" s="265">
        <v>59892</v>
      </c>
      <c r="N26" s="265">
        <v>56160</v>
      </c>
      <c r="O26" s="265">
        <f t="shared" si="51"/>
        <v>3732</v>
      </c>
      <c r="P26" s="265">
        <f>1.5*24*31</f>
        <v>1116</v>
      </c>
      <c r="Q26" s="265">
        <f t="shared" si="48"/>
        <v>2616</v>
      </c>
      <c r="R26" s="265">
        <v>0.98599999999999999</v>
      </c>
      <c r="S26" s="266">
        <f t="shared" si="49"/>
        <v>1.8633540372670807</v>
      </c>
      <c r="T26" s="266">
        <f t="shared" si="50"/>
        <v>4.3678621518733722</v>
      </c>
      <c r="U26" s="266">
        <v>404.4</v>
      </c>
      <c r="V26" s="211">
        <f t="shared" si="52"/>
        <v>0.32351999999999997</v>
      </c>
      <c r="W26" s="267">
        <f t="shared" si="53"/>
        <v>1.1158086841884318</v>
      </c>
    </row>
    <row r="27" spans="12:23" x14ac:dyDescent="0.3">
      <c r="L27" s="264">
        <v>44013</v>
      </c>
      <c r="M27" s="265">
        <v>32162</v>
      </c>
      <c r="N27" s="265">
        <v>29270</v>
      </c>
      <c r="O27" s="265">
        <f t="shared" si="51"/>
        <v>2892</v>
      </c>
      <c r="P27" s="265">
        <f>1.5*24*30</f>
        <v>1080</v>
      </c>
      <c r="Q27" s="265">
        <f t="shared" si="48"/>
        <v>1812</v>
      </c>
      <c r="R27" s="265">
        <v>0.97699999999999998</v>
      </c>
      <c r="S27" s="266">
        <f t="shared" si="49"/>
        <v>3.358000124370375</v>
      </c>
      <c r="T27" s="266">
        <f t="shared" si="50"/>
        <v>5.6339779864436297</v>
      </c>
      <c r="U27" s="266">
        <v>283.3</v>
      </c>
      <c r="V27" s="211">
        <f t="shared" si="52"/>
        <v>0.22664000000000001</v>
      </c>
      <c r="W27" s="267">
        <f t="shared" si="53"/>
        <v>0.54759641009555216</v>
      </c>
    </row>
    <row r="28" spans="12:23" x14ac:dyDescent="0.3">
      <c r="L28" s="264">
        <v>44045</v>
      </c>
      <c r="M28" s="265">
        <v>62388</v>
      </c>
      <c r="N28" s="265">
        <v>58230</v>
      </c>
      <c r="O28" s="265">
        <f t="shared" si="51"/>
        <v>4158</v>
      </c>
      <c r="P28" s="265">
        <f>1.5*24*31</f>
        <v>1116</v>
      </c>
      <c r="Q28" s="265">
        <f t="shared" si="48"/>
        <v>3042</v>
      </c>
      <c r="R28" s="265">
        <v>0.996</v>
      </c>
      <c r="S28" s="266">
        <f t="shared" si="49"/>
        <v>1.7888055395268321</v>
      </c>
      <c r="T28" s="266">
        <f t="shared" si="50"/>
        <v>4.8759376803231387</v>
      </c>
      <c r="U28" s="266">
        <v>412</v>
      </c>
      <c r="V28" s="211">
        <f t="shared" si="52"/>
        <v>0.3296</v>
      </c>
      <c r="W28" s="267">
        <f t="shared" si="53"/>
        <v>1.1581421701104937</v>
      </c>
    </row>
    <row r="29" spans="12:23" x14ac:dyDescent="0.3">
      <c r="L29" s="264">
        <v>44077</v>
      </c>
      <c r="M29" s="265">
        <v>73368</v>
      </c>
      <c r="N29" s="265">
        <v>68940</v>
      </c>
      <c r="O29" s="265">
        <f t="shared" ref="O29:O30" si="54">M29-N29</f>
        <v>4428</v>
      </c>
      <c r="P29" s="265">
        <f>1.5*24*30</f>
        <v>1080</v>
      </c>
      <c r="Q29" s="265">
        <f t="shared" ref="Q29" si="55">O29-P29</f>
        <v>3348</v>
      </c>
      <c r="R29" s="265">
        <v>0.996</v>
      </c>
      <c r="S29" s="266">
        <f t="shared" ref="S29" si="56">(P29/M29)*100</f>
        <v>1.4720314033366046</v>
      </c>
      <c r="T29" s="266">
        <f t="shared" ref="T29" si="57">(Q29/M29)*100</f>
        <v>4.5632973503434737</v>
      </c>
      <c r="U29" s="266">
        <v>388</v>
      </c>
      <c r="V29" s="211">
        <f t="shared" ref="V29:V30" si="58">(U29/1250)</f>
        <v>0.31040000000000001</v>
      </c>
      <c r="W29" s="267">
        <f t="shared" ref="W29:W30" si="59">+((3*37.87*V29*37.87*V29*0.882*1.5)+(3*1667*V29*1667*V29*0.596)/1000)/1000</f>
        <v>1.0271429615015208</v>
      </c>
    </row>
    <row r="30" spans="12:23" x14ac:dyDescent="0.3">
      <c r="L30" s="264">
        <v>44109</v>
      </c>
      <c r="M30" s="265">
        <v>48336</v>
      </c>
      <c r="N30" s="265">
        <v>45110</v>
      </c>
      <c r="O30" s="265">
        <f t="shared" si="54"/>
        <v>3226</v>
      </c>
      <c r="P30" s="265">
        <f>1.5*24*31</f>
        <v>1116</v>
      </c>
      <c r="Q30" s="265">
        <f t="shared" si="48"/>
        <v>2110</v>
      </c>
      <c r="R30" s="265">
        <v>0.996</v>
      </c>
      <c r="S30" s="266">
        <f t="shared" si="49"/>
        <v>2.3088381330685204</v>
      </c>
      <c r="T30" s="266">
        <f t="shared" si="50"/>
        <v>4.3652763985435286</v>
      </c>
      <c r="U30" s="266">
        <v>274</v>
      </c>
      <c r="V30" s="211">
        <f t="shared" si="58"/>
        <v>0.21920000000000001</v>
      </c>
      <c r="W30" s="267">
        <f t="shared" si="59"/>
        <v>0.5122341971628771</v>
      </c>
    </row>
    <row r="31" spans="12:23" x14ac:dyDescent="0.3">
      <c r="L31" s="264">
        <v>44141</v>
      </c>
      <c r="M31" s="265">
        <v>45360</v>
      </c>
      <c r="N31" s="265">
        <v>42010</v>
      </c>
      <c r="O31" s="265">
        <f t="shared" ref="O31" si="60">M31-N31</f>
        <v>3350</v>
      </c>
      <c r="P31" s="265">
        <f>1.5*24*31</f>
        <v>1116</v>
      </c>
      <c r="Q31" s="265">
        <f t="shared" ref="Q31" si="61">O31-P31</f>
        <v>2234</v>
      </c>
      <c r="R31" s="265">
        <v>0.996</v>
      </c>
      <c r="S31" s="266">
        <f t="shared" ref="S31" si="62">(P31/M31)*100</f>
        <v>2.4603174603174605</v>
      </c>
      <c r="T31" s="266">
        <f t="shared" ref="T31" si="63">(Q31/M31)*100</f>
        <v>4.9250440917107587</v>
      </c>
      <c r="U31" s="266">
        <v>455</v>
      </c>
      <c r="V31" s="211">
        <f t="shared" ref="V31" si="64">(U31/1250)</f>
        <v>0.36399999999999999</v>
      </c>
      <c r="W31" s="267">
        <f t="shared" ref="W31" si="65">+((3*37.87*V31*37.87*V31*0.882*1.5)+(3*1667*V31*1667*V31*0.596)/1000)/1000</f>
        <v>1.4125057897016973</v>
      </c>
    </row>
    <row r="32" spans="12:23" x14ac:dyDescent="0.3">
      <c r="L32" s="264"/>
      <c r="M32" s="265"/>
      <c r="N32" s="265"/>
      <c r="O32" s="265"/>
      <c r="P32" s="265"/>
      <c r="Q32" s="265"/>
      <c r="R32" s="265"/>
      <c r="S32" s="266"/>
      <c r="T32" s="266"/>
      <c r="U32" s="266"/>
      <c r="V32" s="211"/>
      <c r="W32" s="267"/>
    </row>
    <row r="33" spans="1:31" ht="15" thickBot="1" x14ac:dyDescent="0.35">
      <c r="L33" s="268"/>
      <c r="M33" s="269"/>
      <c r="N33" s="269"/>
      <c r="O33" s="269"/>
      <c r="P33" s="269"/>
      <c r="Q33" s="269"/>
      <c r="R33" s="269"/>
      <c r="S33" s="270"/>
      <c r="T33" s="270"/>
      <c r="U33" s="271"/>
      <c r="V33" s="272"/>
      <c r="W33" s="273"/>
    </row>
    <row r="34" spans="1:31" ht="15" thickBot="1" x14ac:dyDescent="0.35"/>
    <row r="35" spans="1:31" s="80" customFormat="1" ht="31.2" customHeight="1" x14ac:dyDescent="0.3">
      <c r="A35" s="352"/>
      <c r="B35" s="632" t="s">
        <v>299</v>
      </c>
      <c r="C35" s="632"/>
      <c r="D35" s="632"/>
      <c r="E35" s="632"/>
      <c r="F35" s="632"/>
      <c r="G35" s="632"/>
      <c r="H35" s="633"/>
      <c r="K35" s="602" t="s">
        <v>361</v>
      </c>
      <c r="L35" s="603"/>
      <c r="M35" s="603"/>
      <c r="N35" s="603"/>
      <c r="O35" s="603"/>
      <c r="P35" s="603"/>
      <c r="Q35" s="603"/>
      <c r="R35" s="603"/>
      <c r="S35" s="603"/>
      <c r="T35" s="603"/>
      <c r="U35" s="603"/>
      <c r="V35" s="603"/>
      <c r="W35" s="603"/>
      <c r="X35" s="603"/>
      <c r="Y35" s="603"/>
      <c r="Z35" s="603"/>
      <c r="AA35" s="604"/>
      <c r="AB35" s="291"/>
      <c r="AC35" s="292"/>
      <c r="AD35" s="292"/>
      <c r="AE35" s="292"/>
    </row>
    <row r="36" spans="1:31" s="80" customFormat="1" ht="31.2" customHeight="1" x14ac:dyDescent="0.3">
      <c r="A36" s="352"/>
      <c r="B36" s="634" t="s">
        <v>367</v>
      </c>
      <c r="C36" s="634"/>
      <c r="D36" s="634"/>
      <c r="E36" s="634"/>
      <c r="F36" s="634"/>
      <c r="G36" s="634"/>
      <c r="H36" s="635"/>
      <c r="K36" s="600" t="s">
        <v>251</v>
      </c>
      <c r="L36" s="614" t="s">
        <v>336</v>
      </c>
      <c r="M36" s="614" t="s">
        <v>339</v>
      </c>
      <c r="N36" s="614" t="s">
        <v>345</v>
      </c>
      <c r="O36" s="614" t="s">
        <v>337</v>
      </c>
      <c r="P36" s="614" t="s">
        <v>340</v>
      </c>
      <c r="Q36" s="606" t="s">
        <v>347</v>
      </c>
      <c r="R36" s="608" t="s">
        <v>341</v>
      </c>
      <c r="S36" s="609"/>
      <c r="T36" s="615" t="s">
        <v>342</v>
      </c>
      <c r="U36" s="610" t="s">
        <v>359</v>
      </c>
      <c r="V36" s="611"/>
      <c r="W36" s="612"/>
      <c r="X36" s="613" t="s">
        <v>349</v>
      </c>
      <c r="Y36" s="594" t="s">
        <v>360</v>
      </c>
      <c r="Z36" s="594" t="s">
        <v>338</v>
      </c>
      <c r="AA36" s="592" t="s">
        <v>364</v>
      </c>
    </row>
    <row r="37" spans="1:31" s="80" customFormat="1" ht="40.799999999999997" x14ac:dyDescent="0.3">
      <c r="A37" s="352"/>
      <c r="B37" s="596" t="s">
        <v>300</v>
      </c>
      <c r="C37" s="596"/>
      <c r="D37" s="596"/>
      <c r="E37" s="596"/>
      <c r="F37" s="596"/>
      <c r="G37" s="596"/>
      <c r="H37" s="597"/>
      <c r="K37" s="601"/>
      <c r="L37" s="594"/>
      <c r="M37" s="594"/>
      <c r="N37" s="594"/>
      <c r="O37" s="594"/>
      <c r="P37" s="594"/>
      <c r="Q37" s="607"/>
      <c r="R37" s="287" t="s">
        <v>42</v>
      </c>
      <c r="S37" s="286" t="s">
        <v>346</v>
      </c>
      <c r="T37" s="616"/>
      <c r="U37" s="315" t="s">
        <v>344</v>
      </c>
      <c r="V37" s="286" t="s">
        <v>343</v>
      </c>
      <c r="W37" s="316" t="s">
        <v>348</v>
      </c>
      <c r="X37" s="609"/>
      <c r="Y37" s="590"/>
      <c r="Z37" s="590"/>
      <c r="AA37" s="605"/>
    </row>
    <row r="38" spans="1:31" s="80" customFormat="1" x14ac:dyDescent="0.3">
      <c r="A38" s="352"/>
      <c r="B38" s="596" t="s">
        <v>301</v>
      </c>
      <c r="C38" s="596"/>
      <c r="D38" s="596"/>
      <c r="E38" s="596"/>
      <c r="F38" s="596"/>
      <c r="G38" s="596"/>
      <c r="H38" s="597"/>
      <c r="K38" s="207">
        <v>43556</v>
      </c>
      <c r="L38" s="117">
        <v>419</v>
      </c>
      <c r="M38" s="284">
        <v>50</v>
      </c>
      <c r="N38" s="284">
        <f t="shared" ref="N38:N44" si="66">L38-M38</f>
        <v>369</v>
      </c>
      <c r="O38" s="17">
        <f>0.45/1000</f>
        <v>4.4999999999999999E-4</v>
      </c>
      <c r="P38" s="289">
        <v>0.8</v>
      </c>
      <c r="Q38" s="317">
        <f t="shared" ref="Q38:Q44" si="67">N38*P38</f>
        <v>295.2</v>
      </c>
      <c r="R38" s="318">
        <v>12</v>
      </c>
      <c r="S38" s="319">
        <f t="shared" ref="S38:S44" si="68">Q38*R38</f>
        <v>3542.3999999999996</v>
      </c>
      <c r="T38" s="89">
        <v>30</v>
      </c>
      <c r="U38" s="20">
        <f t="shared" ref="U38:U44" si="69">S38*T38*O38</f>
        <v>47.822399999999995</v>
      </c>
      <c r="V38" s="17">
        <f>M38*O38*24*T38</f>
        <v>16.200000000000003</v>
      </c>
      <c r="W38" s="19">
        <f t="shared" ref="W38:W44" si="70">U38+V38</f>
        <v>64.022400000000005</v>
      </c>
      <c r="X38" s="320">
        <v>1458</v>
      </c>
      <c r="Y38" s="296">
        <f>X38-W38</f>
        <v>1393.9775999999999</v>
      </c>
      <c r="Z38" s="293">
        <f>X38-O5</f>
        <v>1053</v>
      </c>
      <c r="AA38" s="294">
        <f>O5-W38</f>
        <v>340.9776</v>
      </c>
    </row>
    <row r="39" spans="1:31" s="80" customFormat="1" ht="15" thickBot="1" x14ac:dyDescent="0.35">
      <c r="A39" s="352"/>
      <c r="B39" s="598" t="s">
        <v>368</v>
      </c>
      <c r="C39" s="598"/>
      <c r="D39" s="598"/>
      <c r="E39" s="598"/>
      <c r="F39" s="598"/>
      <c r="G39" s="598"/>
      <c r="H39" s="599"/>
      <c r="K39" s="264">
        <v>43586</v>
      </c>
      <c r="L39" s="117">
        <v>419</v>
      </c>
      <c r="M39" s="284">
        <v>50</v>
      </c>
      <c r="N39" s="284">
        <f t="shared" si="66"/>
        <v>369</v>
      </c>
      <c r="O39" s="284">
        <f t="shared" ref="O39:O47" si="71">0.45/1000</f>
        <v>4.4999999999999999E-4</v>
      </c>
      <c r="P39" s="285">
        <v>0.8</v>
      </c>
      <c r="Q39" s="295">
        <f t="shared" si="67"/>
        <v>295.2</v>
      </c>
      <c r="R39" s="321">
        <v>12</v>
      </c>
      <c r="S39" s="322">
        <f t="shared" si="68"/>
        <v>3542.3999999999996</v>
      </c>
      <c r="T39" s="320">
        <v>31</v>
      </c>
      <c r="U39" s="323">
        <f t="shared" si="69"/>
        <v>49.416479999999993</v>
      </c>
      <c r="V39" s="324">
        <f t="shared" ref="V39:V44" si="72">M39*O39*24*T39</f>
        <v>16.740000000000002</v>
      </c>
      <c r="W39" s="325">
        <f t="shared" si="70"/>
        <v>66.156479999999988</v>
      </c>
      <c r="X39" s="326">
        <v>774</v>
      </c>
      <c r="Y39" s="297">
        <f t="shared" ref="Y39:Y44" si="73">X39-W39</f>
        <v>707.84352000000001</v>
      </c>
      <c r="Z39" s="392">
        <f t="shared" ref="Z39:Z47" si="74">X39-O6</f>
        <v>124</v>
      </c>
      <c r="AA39" s="394">
        <f t="shared" ref="AA39:AA47" si="75">O6-W39</f>
        <v>583.84352000000001</v>
      </c>
    </row>
    <row r="40" spans="1:31" s="80" customFormat="1" ht="15" thickBot="1" x14ac:dyDescent="0.35">
      <c r="A40" s="94"/>
      <c r="B40" s="94"/>
      <c r="C40" s="94"/>
      <c r="D40" s="94"/>
      <c r="E40" s="94"/>
      <c r="F40" s="94"/>
      <c r="G40" s="94"/>
      <c r="K40" s="264">
        <v>43617</v>
      </c>
      <c r="L40" s="117">
        <v>419</v>
      </c>
      <c r="M40" s="284">
        <v>50</v>
      </c>
      <c r="N40" s="284">
        <f t="shared" si="66"/>
        <v>369</v>
      </c>
      <c r="O40" s="284">
        <f t="shared" si="71"/>
        <v>4.4999999999999999E-4</v>
      </c>
      <c r="P40" s="285">
        <v>0.8</v>
      </c>
      <c r="Q40" s="295">
        <f t="shared" si="67"/>
        <v>295.2</v>
      </c>
      <c r="R40" s="321">
        <v>12</v>
      </c>
      <c r="S40" s="322">
        <f t="shared" si="68"/>
        <v>3542.3999999999996</v>
      </c>
      <c r="T40" s="320">
        <v>30</v>
      </c>
      <c r="U40" s="323">
        <f t="shared" si="69"/>
        <v>47.822399999999995</v>
      </c>
      <c r="V40" s="324">
        <f t="shared" si="72"/>
        <v>16.200000000000003</v>
      </c>
      <c r="W40" s="325">
        <f t="shared" si="70"/>
        <v>64.022400000000005</v>
      </c>
      <c r="X40" s="326">
        <v>894</v>
      </c>
      <c r="Y40" s="297">
        <f t="shared" si="73"/>
        <v>829.97759999999994</v>
      </c>
      <c r="Z40" s="392">
        <f t="shared" si="74"/>
        <v>176</v>
      </c>
      <c r="AA40" s="394">
        <f t="shared" si="75"/>
        <v>653.97759999999994</v>
      </c>
    </row>
    <row r="41" spans="1:31" s="80" customFormat="1" x14ac:dyDescent="0.3">
      <c r="A41" s="355"/>
      <c r="B41" s="617" t="s">
        <v>355</v>
      </c>
      <c r="C41" s="617"/>
      <c r="D41" s="617"/>
      <c r="E41" s="617"/>
      <c r="F41" s="617"/>
      <c r="G41" s="617"/>
      <c r="H41" s="618"/>
      <c r="K41" s="264">
        <v>43647</v>
      </c>
      <c r="L41" s="117">
        <v>419</v>
      </c>
      <c r="M41" s="284">
        <v>50</v>
      </c>
      <c r="N41" s="284">
        <f t="shared" si="66"/>
        <v>369</v>
      </c>
      <c r="O41" s="284">
        <f t="shared" si="71"/>
        <v>4.4999999999999999E-4</v>
      </c>
      <c r="P41" s="285">
        <v>0.8</v>
      </c>
      <c r="Q41" s="295">
        <f t="shared" si="67"/>
        <v>295.2</v>
      </c>
      <c r="R41" s="321">
        <v>12</v>
      </c>
      <c r="S41" s="322">
        <f t="shared" si="68"/>
        <v>3542.3999999999996</v>
      </c>
      <c r="T41" s="320">
        <v>31</v>
      </c>
      <c r="U41" s="323">
        <f t="shared" si="69"/>
        <v>49.416479999999993</v>
      </c>
      <c r="V41" s="324">
        <f t="shared" si="72"/>
        <v>16.740000000000002</v>
      </c>
      <c r="W41" s="325">
        <f t="shared" si="70"/>
        <v>66.156479999999988</v>
      </c>
      <c r="X41" s="326">
        <v>732</v>
      </c>
      <c r="Y41" s="297">
        <f t="shared" si="73"/>
        <v>665.84352000000001</v>
      </c>
      <c r="Z41" s="392">
        <f t="shared" si="74"/>
        <v>-242</v>
      </c>
      <c r="AA41" s="394">
        <f t="shared" si="75"/>
        <v>907.84352000000001</v>
      </c>
    </row>
    <row r="42" spans="1:31" s="80" customFormat="1" x14ac:dyDescent="0.3">
      <c r="A42" s="356"/>
      <c r="B42" s="619" t="s">
        <v>366</v>
      </c>
      <c r="C42" s="619"/>
      <c r="D42" s="619"/>
      <c r="E42" s="619"/>
      <c r="F42" s="620"/>
      <c r="G42" s="619"/>
      <c r="H42" s="621"/>
      <c r="K42" s="264">
        <v>43678</v>
      </c>
      <c r="L42" s="117">
        <v>419</v>
      </c>
      <c r="M42" s="284">
        <v>50</v>
      </c>
      <c r="N42" s="284">
        <f t="shared" si="66"/>
        <v>369</v>
      </c>
      <c r="O42" s="284">
        <f t="shared" si="71"/>
        <v>4.4999999999999999E-4</v>
      </c>
      <c r="P42" s="285">
        <v>0.8</v>
      </c>
      <c r="Q42" s="295">
        <f t="shared" si="67"/>
        <v>295.2</v>
      </c>
      <c r="R42" s="321">
        <v>12</v>
      </c>
      <c r="S42" s="322">
        <f t="shared" si="68"/>
        <v>3542.3999999999996</v>
      </c>
      <c r="T42" s="320">
        <v>31</v>
      </c>
      <c r="U42" s="323">
        <f t="shared" si="69"/>
        <v>49.416479999999993</v>
      </c>
      <c r="V42" s="324">
        <f t="shared" si="72"/>
        <v>16.740000000000002</v>
      </c>
      <c r="W42" s="325">
        <f t="shared" si="70"/>
        <v>66.156479999999988</v>
      </c>
      <c r="X42" s="326">
        <v>582</v>
      </c>
      <c r="Y42" s="297">
        <f t="shared" si="73"/>
        <v>515.84352000000001</v>
      </c>
      <c r="Z42" s="392">
        <f t="shared" si="74"/>
        <v>-1493</v>
      </c>
      <c r="AA42" s="394">
        <f t="shared" si="75"/>
        <v>2008.8435199999999</v>
      </c>
    </row>
    <row r="43" spans="1:31" ht="16.2" customHeight="1" x14ac:dyDescent="0.3">
      <c r="A43" s="144"/>
      <c r="B43" s="353"/>
      <c r="C43" s="280"/>
      <c r="D43" s="280"/>
      <c r="E43" s="280"/>
      <c r="F43" s="280"/>
      <c r="G43" s="280"/>
      <c r="H43" s="281"/>
      <c r="K43" s="264">
        <v>44013</v>
      </c>
      <c r="L43" s="117">
        <v>419</v>
      </c>
      <c r="M43" s="284">
        <v>50</v>
      </c>
      <c r="N43" s="284">
        <f t="shared" si="66"/>
        <v>369</v>
      </c>
      <c r="O43" s="284">
        <f t="shared" si="71"/>
        <v>4.4999999999999999E-4</v>
      </c>
      <c r="P43" s="285">
        <v>0.8</v>
      </c>
      <c r="Q43" s="295">
        <f t="shared" si="67"/>
        <v>295.2</v>
      </c>
      <c r="R43" s="321">
        <v>12</v>
      </c>
      <c r="S43" s="322">
        <f t="shared" si="68"/>
        <v>3542.3999999999996</v>
      </c>
      <c r="T43" s="320">
        <v>31</v>
      </c>
      <c r="U43" s="323">
        <f t="shared" si="69"/>
        <v>49.416479999999993</v>
      </c>
      <c r="V43" s="324">
        <f t="shared" si="72"/>
        <v>16.740000000000002</v>
      </c>
      <c r="W43" s="325">
        <f t="shared" si="70"/>
        <v>66.156479999999988</v>
      </c>
      <c r="X43" s="326">
        <v>306</v>
      </c>
      <c r="Y43" s="297">
        <f t="shared" si="73"/>
        <v>239.84352000000001</v>
      </c>
      <c r="Z43" s="392">
        <f t="shared" si="74"/>
        <v>196</v>
      </c>
      <c r="AA43" s="394">
        <f t="shared" si="75"/>
        <v>43.843520000000012</v>
      </c>
    </row>
    <row r="44" spans="1:31" ht="16.2" customHeight="1" x14ac:dyDescent="0.3">
      <c r="A44" s="144"/>
      <c r="B44" s="353"/>
      <c r="C44" s="280"/>
      <c r="D44" s="280"/>
      <c r="E44" s="280"/>
      <c r="F44" s="280"/>
      <c r="G44" s="280"/>
      <c r="H44" s="281"/>
      <c r="K44" s="264">
        <v>44044</v>
      </c>
      <c r="L44" s="117">
        <v>419</v>
      </c>
      <c r="M44" s="284">
        <v>50</v>
      </c>
      <c r="N44" s="284">
        <f t="shared" si="66"/>
        <v>369</v>
      </c>
      <c r="O44" s="284">
        <f t="shared" si="71"/>
        <v>4.4999999999999999E-4</v>
      </c>
      <c r="P44" s="285">
        <v>0.8</v>
      </c>
      <c r="Q44" s="295">
        <f t="shared" si="67"/>
        <v>295.2</v>
      </c>
      <c r="R44" s="321">
        <v>12</v>
      </c>
      <c r="S44" s="322">
        <f t="shared" si="68"/>
        <v>3542.3999999999996</v>
      </c>
      <c r="T44" s="320">
        <v>31</v>
      </c>
      <c r="U44" s="323">
        <f t="shared" si="69"/>
        <v>49.416479999999993</v>
      </c>
      <c r="V44" s="324">
        <f t="shared" si="72"/>
        <v>16.740000000000002</v>
      </c>
      <c r="W44" s="325">
        <f t="shared" si="70"/>
        <v>66.156479999999988</v>
      </c>
      <c r="X44" s="326">
        <v>2274</v>
      </c>
      <c r="Y44" s="297">
        <f t="shared" si="73"/>
        <v>2207.8435199999999</v>
      </c>
      <c r="Z44" s="392">
        <f t="shared" si="74"/>
        <v>1924</v>
      </c>
      <c r="AA44" s="394">
        <f t="shared" si="75"/>
        <v>283.84352000000001</v>
      </c>
    </row>
    <row r="45" spans="1:31" x14ac:dyDescent="0.3">
      <c r="A45" s="144"/>
      <c r="B45" s="353"/>
      <c r="C45" s="280"/>
      <c r="D45" s="280"/>
      <c r="E45" s="280"/>
      <c r="F45" s="280"/>
      <c r="G45" s="280"/>
      <c r="H45" s="281"/>
      <c r="K45" s="264">
        <v>44075</v>
      </c>
      <c r="L45" s="117">
        <v>419</v>
      </c>
      <c r="M45" s="284">
        <v>50</v>
      </c>
      <c r="N45" s="284">
        <f t="shared" ref="N45:N46" si="76">L45-M45</f>
        <v>369</v>
      </c>
      <c r="O45" s="284">
        <f t="shared" si="71"/>
        <v>4.4999999999999999E-4</v>
      </c>
      <c r="P45" s="285">
        <v>0.8</v>
      </c>
      <c r="Q45" s="295">
        <f t="shared" ref="Q45:Q46" si="77">N45*P45</f>
        <v>295.2</v>
      </c>
      <c r="R45" s="321">
        <v>12</v>
      </c>
      <c r="S45" s="322">
        <f t="shared" ref="S45:S46" si="78">Q45*R45</f>
        <v>3542.3999999999996</v>
      </c>
      <c r="T45" s="320">
        <v>30</v>
      </c>
      <c r="U45" s="323">
        <f t="shared" ref="U45:U46" si="79">S45*T45*O45</f>
        <v>47.822399999999995</v>
      </c>
      <c r="V45" s="324">
        <f t="shared" ref="V45:V46" si="80">M45*O45*24*T45</f>
        <v>16.200000000000003</v>
      </c>
      <c r="W45" s="325">
        <f t="shared" ref="W45:W46" si="81">U45+V45</f>
        <v>64.022400000000005</v>
      </c>
      <c r="X45" s="326">
        <v>4428</v>
      </c>
      <c r="Y45" s="297">
        <f t="shared" ref="Y45:Y46" si="82">X45-W45</f>
        <v>4363.9776000000002</v>
      </c>
      <c r="Z45" s="392">
        <f t="shared" ref="Z45" si="83">X45-O12</f>
        <v>4048</v>
      </c>
      <c r="AA45" s="394">
        <f t="shared" ref="AA45" si="84">O12-W45</f>
        <v>315.9776</v>
      </c>
    </row>
    <row r="46" spans="1:31" x14ac:dyDescent="0.3">
      <c r="A46" s="144"/>
      <c r="B46" s="353"/>
      <c r="C46" s="280"/>
      <c r="D46" s="280"/>
      <c r="E46" s="280"/>
      <c r="F46" s="280"/>
      <c r="G46" s="280"/>
      <c r="H46" s="281"/>
      <c r="K46" s="264">
        <v>44105</v>
      </c>
      <c r="L46" s="117">
        <v>419</v>
      </c>
      <c r="M46" s="284">
        <v>50</v>
      </c>
      <c r="N46" s="284">
        <f t="shared" si="76"/>
        <v>369</v>
      </c>
      <c r="O46" s="284">
        <f t="shared" si="71"/>
        <v>4.4999999999999999E-4</v>
      </c>
      <c r="P46" s="285">
        <v>0.8</v>
      </c>
      <c r="Q46" s="295">
        <f t="shared" si="77"/>
        <v>295.2</v>
      </c>
      <c r="R46" s="321">
        <v>12</v>
      </c>
      <c r="S46" s="322">
        <f t="shared" si="78"/>
        <v>3542.3999999999996</v>
      </c>
      <c r="T46" s="320">
        <v>31</v>
      </c>
      <c r="U46" s="323">
        <f t="shared" si="79"/>
        <v>49.416479999999993</v>
      </c>
      <c r="V46" s="324">
        <f t="shared" si="80"/>
        <v>16.740000000000002</v>
      </c>
      <c r="W46" s="325">
        <f t="shared" si="81"/>
        <v>66.156479999999988</v>
      </c>
      <c r="X46" s="326">
        <v>504</v>
      </c>
      <c r="Y46" s="297">
        <f t="shared" si="82"/>
        <v>437.84352000000001</v>
      </c>
      <c r="Z46" s="392">
        <f t="shared" si="74"/>
        <v>784</v>
      </c>
      <c r="AA46" s="394">
        <f t="shared" si="75"/>
        <v>-346.15647999999999</v>
      </c>
    </row>
    <row r="47" spans="1:31" x14ac:dyDescent="0.3">
      <c r="A47" s="144"/>
      <c r="B47" s="353"/>
      <c r="C47" s="280"/>
      <c r="D47" s="280"/>
      <c r="E47" s="280"/>
      <c r="F47" s="280"/>
      <c r="G47" s="280"/>
      <c r="H47" s="281"/>
      <c r="I47" s="212"/>
      <c r="K47" s="264">
        <v>44136</v>
      </c>
      <c r="L47" s="117">
        <v>419</v>
      </c>
      <c r="M47" s="284">
        <v>50</v>
      </c>
      <c r="N47" s="284">
        <f t="shared" ref="N47" si="85">L47-M47</f>
        <v>369</v>
      </c>
      <c r="O47" s="284">
        <f t="shared" si="71"/>
        <v>4.4999999999999999E-4</v>
      </c>
      <c r="P47" s="285">
        <v>0.8</v>
      </c>
      <c r="Q47" s="295">
        <f t="shared" ref="Q47" si="86">N47*P47</f>
        <v>295.2</v>
      </c>
      <c r="R47" s="321">
        <v>12</v>
      </c>
      <c r="S47" s="322">
        <f t="shared" ref="S47" si="87">Q47*R47</f>
        <v>3542.3999999999996</v>
      </c>
      <c r="T47" s="320">
        <v>30</v>
      </c>
      <c r="U47" s="323">
        <f t="shared" ref="U47" si="88">S47*T47*O47</f>
        <v>47.822399999999995</v>
      </c>
      <c r="V47" s="324">
        <f t="shared" ref="V47" si="89">M47*O47*24*T47</f>
        <v>16.200000000000003</v>
      </c>
      <c r="W47" s="325">
        <f t="shared" ref="W47" si="90">U47+V47</f>
        <v>64.022400000000005</v>
      </c>
      <c r="X47" s="326">
        <v>1278</v>
      </c>
      <c r="Y47" s="297">
        <f t="shared" ref="Y47" si="91">X47-W47</f>
        <v>1213.9775999999999</v>
      </c>
      <c r="Z47" s="392">
        <f t="shared" si="74"/>
        <v>615</v>
      </c>
      <c r="AA47" s="394">
        <f t="shared" si="75"/>
        <v>598.97759999999994</v>
      </c>
    </row>
    <row r="48" spans="1:31" x14ac:dyDescent="0.3">
      <c r="A48" s="144"/>
      <c r="B48" s="353"/>
      <c r="C48" s="280"/>
      <c r="D48" s="280"/>
      <c r="E48" s="280"/>
      <c r="F48" s="280"/>
      <c r="G48" s="280"/>
      <c r="H48" s="281"/>
      <c r="K48" s="264"/>
      <c r="L48" s="117"/>
      <c r="M48" s="284"/>
      <c r="N48" s="284"/>
      <c r="O48" s="284"/>
      <c r="P48" s="285"/>
      <c r="Q48" s="295"/>
      <c r="R48" s="321"/>
      <c r="S48" s="322"/>
      <c r="T48" s="320"/>
      <c r="U48" s="323"/>
      <c r="V48" s="324"/>
      <c r="W48" s="325"/>
      <c r="X48" s="326"/>
      <c r="Y48" s="297"/>
      <c r="Z48" s="392"/>
      <c r="AA48" s="394"/>
    </row>
    <row r="49" spans="1:27" ht="15" thickBot="1" x14ac:dyDescent="0.35">
      <c r="A49" s="144"/>
      <c r="B49" s="353"/>
      <c r="C49" s="280"/>
      <c r="D49" s="280"/>
      <c r="E49" s="280"/>
      <c r="F49" s="280"/>
      <c r="G49" s="280"/>
      <c r="H49" s="281"/>
      <c r="K49" s="264"/>
      <c r="L49" s="269"/>
      <c r="M49" s="269"/>
      <c r="N49" s="269"/>
      <c r="O49" s="55"/>
      <c r="P49" s="290"/>
      <c r="Q49" s="327"/>
      <c r="R49" s="328"/>
      <c r="S49" s="329"/>
      <c r="T49" s="330"/>
      <c r="U49" s="331"/>
      <c r="V49" s="332"/>
      <c r="W49" s="333"/>
      <c r="X49" s="334"/>
      <c r="Y49" s="298"/>
      <c r="Z49" s="393"/>
      <c r="AA49" s="395"/>
    </row>
    <row r="50" spans="1:27" x14ac:dyDescent="0.3">
      <c r="A50" s="144"/>
      <c r="B50" s="353"/>
      <c r="C50" s="280"/>
      <c r="D50" s="280"/>
      <c r="E50" s="280"/>
      <c r="F50" s="280"/>
      <c r="G50" s="280"/>
      <c r="H50" s="281"/>
      <c r="Q50" s="157"/>
      <c r="R50" s="157"/>
      <c r="S50" s="157"/>
      <c r="T50" s="157"/>
      <c r="U50" s="157"/>
      <c r="V50" s="157"/>
      <c r="W50" s="157"/>
    </row>
    <row r="51" spans="1:27" x14ac:dyDescent="0.3">
      <c r="A51" s="144"/>
      <c r="B51" s="353"/>
      <c r="C51" s="280"/>
      <c r="D51" s="280"/>
      <c r="E51" s="280"/>
      <c r="F51" s="280"/>
      <c r="G51" s="280"/>
      <c r="H51" s="281"/>
      <c r="Q51" s="157"/>
      <c r="R51" s="279"/>
      <c r="S51" s="157"/>
      <c r="T51" s="157"/>
      <c r="W51" s="80"/>
    </row>
    <row r="52" spans="1:27" x14ac:dyDescent="0.3">
      <c r="A52" s="144"/>
      <c r="B52" s="353"/>
      <c r="C52" s="280"/>
      <c r="D52" s="280"/>
      <c r="E52" s="280"/>
      <c r="F52" s="280"/>
      <c r="G52" s="280"/>
      <c r="H52" s="281"/>
    </row>
    <row r="53" spans="1:27" x14ac:dyDescent="0.3">
      <c r="A53" s="144"/>
      <c r="B53" s="353"/>
      <c r="C53" s="280"/>
      <c r="D53" s="280"/>
      <c r="E53" s="280"/>
      <c r="F53" s="280"/>
      <c r="G53" s="280"/>
      <c r="H53" s="281"/>
    </row>
    <row r="54" spans="1:27" x14ac:dyDescent="0.3">
      <c r="A54" s="144"/>
      <c r="B54" s="353"/>
      <c r="C54" s="280"/>
      <c r="D54" s="280"/>
      <c r="E54" s="280"/>
      <c r="F54" s="280"/>
      <c r="G54" s="280"/>
      <c r="H54" s="281"/>
    </row>
    <row r="55" spans="1:27" ht="15" thickBot="1" x14ac:dyDescent="0.35">
      <c r="A55" s="144"/>
      <c r="B55" s="354"/>
      <c r="C55" s="282"/>
      <c r="D55" s="282"/>
      <c r="E55" s="282"/>
      <c r="F55" s="282"/>
      <c r="G55" s="282"/>
      <c r="H55" s="283"/>
    </row>
  </sheetData>
  <mergeCells count="53">
    <mergeCell ref="B2:K2"/>
    <mergeCell ref="L2:R2"/>
    <mergeCell ref="S2:V2"/>
    <mergeCell ref="W2:AA2"/>
    <mergeCell ref="B3:B4"/>
    <mergeCell ref="C3:D3"/>
    <mergeCell ref="G3:H3"/>
    <mergeCell ref="I3:J3"/>
    <mergeCell ref="L3:L4"/>
    <mergeCell ref="M3:O3"/>
    <mergeCell ref="P3:P4"/>
    <mergeCell ref="Q3:R3"/>
    <mergeCell ref="S3:S4"/>
    <mergeCell ref="U3:U4"/>
    <mergeCell ref="Z3:AA3"/>
    <mergeCell ref="E3:F3"/>
    <mergeCell ref="B41:H41"/>
    <mergeCell ref="B42:H42"/>
    <mergeCell ref="N36:N37"/>
    <mergeCell ref="L36:L37"/>
    <mergeCell ref="L19:W19"/>
    <mergeCell ref="L20:L21"/>
    <mergeCell ref="M20:M21"/>
    <mergeCell ref="N20:N21"/>
    <mergeCell ref="O20:O21"/>
    <mergeCell ref="P20:T20"/>
    <mergeCell ref="U20:U21"/>
    <mergeCell ref="V20:V21"/>
    <mergeCell ref="W20:W21"/>
    <mergeCell ref="B35:H35"/>
    <mergeCell ref="B36:H36"/>
    <mergeCell ref="B37:H37"/>
    <mergeCell ref="B38:H38"/>
    <mergeCell ref="B39:H39"/>
    <mergeCell ref="K36:K37"/>
    <mergeCell ref="K35:AA35"/>
    <mergeCell ref="AA36:AA37"/>
    <mergeCell ref="Q36:Q37"/>
    <mergeCell ref="R36:S36"/>
    <mergeCell ref="U36:W36"/>
    <mergeCell ref="X36:X37"/>
    <mergeCell ref="Y36:Y37"/>
    <mergeCell ref="Z36:Z37"/>
    <mergeCell ref="M36:M37"/>
    <mergeCell ref="O36:O37"/>
    <mergeCell ref="P36:P37"/>
    <mergeCell ref="T36:T37"/>
    <mergeCell ref="Y3:Y4"/>
    <mergeCell ref="K3:K4"/>
    <mergeCell ref="T3:T4"/>
    <mergeCell ref="V3:V4"/>
    <mergeCell ref="W3:W4"/>
    <mergeCell ref="X3:X4"/>
  </mergeCells>
  <conditionalFormatting sqref="F5:F16">
    <cfRule type="cellIs" dxfId="178" priority="1" operator="equal">
      <formula>0.02</formula>
    </cfRule>
    <cfRule type="cellIs" dxfId="177" priority="2" operator="lessThan">
      <formula>0.02</formula>
    </cfRule>
    <cfRule type="cellIs" dxfId="176" priority="3" operator="greaterThan">
      <formula>0.02</formula>
    </cfRule>
  </conditionalFormatting>
  <conditionalFormatting sqref="H5:H16">
    <cfRule type="cellIs" dxfId="175" priority="7" operator="equal">
      <formula>0.02</formula>
    </cfRule>
    <cfRule type="cellIs" dxfId="174" priority="8" operator="lessThan">
      <formula>0.02</formula>
    </cfRule>
    <cfRule type="cellIs" dxfId="173" priority="9" operator="greaterThan">
      <formula>0.02</formula>
    </cfRule>
  </conditionalFormatting>
  <conditionalFormatting sqref="J5:J16">
    <cfRule type="cellIs" dxfId="172" priority="4" operator="equal">
      <formula>0.02</formula>
    </cfRule>
    <cfRule type="cellIs" dxfId="171" priority="5" operator="lessThan">
      <formula>0.02</formula>
    </cfRule>
    <cfRule type="cellIs" dxfId="170" priority="6" operator="greaterThan">
      <formula>0.02</formula>
    </cfRule>
  </conditionalFormatting>
  <conditionalFormatting sqref="K5:K16">
    <cfRule type="cellIs" dxfId="169" priority="10" operator="lessThan">
      <formula>0</formula>
    </cfRule>
    <cfRule type="cellIs" dxfId="168" priority="11" operator="equal">
      <formula>0</formula>
    </cfRule>
    <cfRule type="cellIs" dxfId="167" priority="12" operator="greaterThan">
      <formula>0</formula>
    </cfRule>
  </conditionalFormatting>
  <pageMargins left="0.7" right="0.7" top="0.75" bottom="0.75" header="0.3" footer="0.3"/>
  <pageSetup orientation="portrait" r:id="rId1"/>
  <ignoredErrors>
    <ignoredError sqref="P22:P30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I79"/>
  <sheetViews>
    <sheetView showGridLines="0" topLeftCell="A12" zoomScale="115" zoomScaleNormal="115" workbookViewId="0">
      <selection activeCell="C12" sqref="C12"/>
    </sheetView>
  </sheetViews>
  <sheetFormatPr defaultColWidth="8.88671875" defaultRowHeight="10.199999999999999" x14ac:dyDescent="0.3"/>
  <cols>
    <col min="1" max="1" width="6" style="77" customWidth="1"/>
    <col min="2" max="2" width="13.44140625" style="77" customWidth="1"/>
    <col min="3" max="3" width="5.33203125" style="77" customWidth="1"/>
    <col min="4" max="4" width="13.44140625" style="77" customWidth="1"/>
    <col min="5" max="5" width="5.5546875" style="77" customWidth="1"/>
    <col min="6" max="6" width="13.33203125" style="77" customWidth="1"/>
    <col min="7" max="7" width="5.6640625" style="77" customWidth="1"/>
    <col min="8" max="8" width="13.44140625" style="77" customWidth="1"/>
    <col min="9" max="9" width="5.6640625" style="77" customWidth="1"/>
    <col min="10" max="10" width="13.44140625" style="77" customWidth="1"/>
    <col min="11" max="11" width="5.6640625" style="77" customWidth="1"/>
    <col min="12" max="12" width="13.44140625" style="77" customWidth="1"/>
    <col min="13" max="13" width="5.44140625" style="77" customWidth="1"/>
    <col min="14" max="14" width="13.44140625" style="77" customWidth="1"/>
    <col min="15" max="15" width="5.5546875" style="77" customWidth="1"/>
    <col min="16" max="16" width="13.44140625" style="77" customWidth="1"/>
    <col min="17" max="17" width="5.5546875" style="77" customWidth="1"/>
    <col min="18" max="18" width="13.44140625" style="77" customWidth="1"/>
    <col min="19" max="19" width="5.44140625" style="77" customWidth="1"/>
    <col min="20" max="20" width="13.44140625" style="77" customWidth="1"/>
    <col min="21" max="21" width="5.6640625" style="77" customWidth="1"/>
    <col min="22" max="22" width="13.44140625" style="77" customWidth="1"/>
    <col min="23" max="23" width="5.109375" style="77" customWidth="1"/>
    <col min="24" max="24" width="13.44140625" style="77" customWidth="1"/>
    <col min="25" max="25" width="5.44140625" style="77" customWidth="1"/>
    <col min="26" max="26" width="13.44140625" style="77" customWidth="1"/>
    <col min="27" max="27" width="6.33203125" style="77" customWidth="1"/>
    <col min="28" max="28" width="13.44140625" style="77" customWidth="1"/>
    <col min="29" max="29" width="5.5546875" style="77" customWidth="1"/>
    <col min="30" max="30" width="13.44140625" style="77" customWidth="1"/>
    <col min="31" max="31" width="5.44140625" style="77" customWidth="1"/>
    <col min="32" max="32" width="13.44140625" style="77" customWidth="1"/>
    <col min="33" max="33" width="5.33203125" style="77" customWidth="1"/>
    <col min="34" max="34" width="13.44140625" style="77" customWidth="1"/>
    <col min="35" max="35" width="5.5546875" style="77" customWidth="1"/>
    <col min="36" max="16384" width="8.88671875" style="77"/>
  </cols>
  <sheetData>
    <row r="1" spans="1:35" ht="14.4" customHeight="1" x14ac:dyDescent="0.3">
      <c r="A1" s="660" t="s">
        <v>188</v>
      </c>
      <c r="B1" s="661"/>
      <c r="C1" s="661"/>
      <c r="D1" s="661"/>
      <c r="E1" s="661"/>
      <c r="F1" s="662"/>
    </row>
    <row r="2" spans="1:35" ht="18.600000000000001" customHeight="1" thickBot="1" x14ac:dyDescent="0.35">
      <c r="A2" s="663"/>
      <c r="B2" s="664"/>
      <c r="C2" s="664"/>
      <c r="D2" s="664"/>
      <c r="E2" s="664"/>
      <c r="F2" s="665"/>
    </row>
    <row r="3" spans="1:35" s="78" customFormat="1" ht="33" customHeight="1" x14ac:dyDescent="0.3">
      <c r="A3" s="666" t="s">
        <v>7</v>
      </c>
      <c r="B3" s="654" t="s">
        <v>162</v>
      </c>
      <c r="C3" s="654"/>
      <c r="D3" s="654" t="s">
        <v>163</v>
      </c>
      <c r="E3" s="654"/>
      <c r="F3" s="654" t="s">
        <v>164</v>
      </c>
      <c r="G3" s="654"/>
      <c r="H3" s="654" t="s">
        <v>165</v>
      </c>
      <c r="I3" s="654"/>
      <c r="J3" s="654" t="s">
        <v>166</v>
      </c>
      <c r="K3" s="654"/>
      <c r="L3" s="654" t="s">
        <v>167</v>
      </c>
      <c r="M3" s="654"/>
      <c r="N3" s="654" t="s">
        <v>168</v>
      </c>
      <c r="O3" s="654"/>
      <c r="P3" s="654" t="s">
        <v>169</v>
      </c>
      <c r="Q3" s="654"/>
      <c r="R3" s="654" t="s">
        <v>170</v>
      </c>
      <c r="S3" s="654"/>
      <c r="T3" s="654" t="s">
        <v>171</v>
      </c>
      <c r="U3" s="654"/>
      <c r="V3" s="654" t="s">
        <v>172</v>
      </c>
      <c r="W3" s="654"/>
      <c r="X3" s="654" t="s">
        <v>173</v>
      </c>
      <c r="Y3" s="654"/>
      <c r="Z3" s="654" t="s">
        <v>174</v>
      </c>
      <c r="AA3" s="654"/>
      <c r="AB3" s="654" t="s">
        <v>175</v>
      </c>
      <c r="AC3" s="654"/>
      <c r="AD3" s="654" t="s">
        <v>176</v>
      </c>
      <c r="AE3" s="654"/>
      <c r="AF3" s="667" t="s">
        <v>177</v>
      </c>
      <c r="AG3" s="667"/>
      <c r="AH3" s="667" t="s">
        <v>178</v>
      </c>
      <c r="AI3" s="668"/>
    </row>
    <row r="4" spans="1:35" s="78" customFormat="1" ht="16.95" customHeight="1" x14ac:dyDescent="0.3">
      <c r="A4" s="649"/>
      <c r="B4" s="116" t="s">
        <v>15</v>
      </c>
      <c r="C4" s="117" t="s">
        <v>12</v>
      </c>
      <c r="D4" s="117" t="s">
        <v>15</v>
      </c>
      <c r="E4" s="117" t="s">
        <v>12</v>
      </c>
      <c r="F4" s="117" t="s">
        <v>15</v>
      </c>
      <c r="G4" s="117" t="s">
        <v>12</v>
      </c>
      <c r="H4" s="117" t="s">
        <v>15</v>
      </c>
      <c r="I4" s="117" t="s">
        <v>12</v>
      </c>
      <c r="J4" s="117" t="s">
        <v>15</v>
      </c>
      <c r="K4" s="117" t="s">
        <v>12</v>
      </c>
      <c r="L4" s="117" t="s">
        <v>15</v>
      </c>
      <c r="M4" s="117" t="s">
        <v>12</v>
      </c>
      <c r="N4" s="117" t="s">
        <v>15</v>
      </c>
      <c r="O4" s="117" t="s">
        <v>12</v>
      </c>
      <c r="P4" s="117" t="s">
        <v>15</v>
      </c>
      <c r="Q4" s="117" t="s">
        <v>12</v>
      </c>
      <c r="R4" s="117" t="s">
        <v>15</v>
      </c>
      <c r="S4" s="117" t="s">
        <v>12</v>
      </c>
      <c r="T4" s="117" t="s">
        <v>15</v>
      </c>
      <c r="U4" s="117" t="s">
        <v>12</v>
      </c>
      <c r="V4" s="117" t="s">
        <v>15</v>
      </c>
      <c r="W4" s="117" t="s">
        <v>12</v>
      </c>
      <c r="X4" s="117" t="s">
        <v>15</v>
      </c>
      <c r="Y4" s="117" t="s">
        <v>12</v>
      </c>
      <c r="Z4" s="117" t="s">
        <v>15</v>
      </c>
      <c r="AA4" s="117" t="s">
        <v>12</v>
      </c>
      <c r="AB4" s="117" t="s">
        <v>15</v>
      </c>
      <c r="AC4" s="117" t="s">
        <v>12</v>
      </c>
      <c r="AD4" s="117" t="s">
        <v>15</v>
      </c>
      <c r="AE4" s="117" t="s">
        <v>12</v>
      </c>
      <c r="AF4" s="117" t="s">
        <v>15</v>
      </c>
      <c r="AG4" s="117" t="s">
        <v>12</v>
      </c>
      <c r="AH4" s="117" t="s">
        <v>15</v>
      </c>
      <c r="AI4" s="118" t="s">
        <v>12</v>
      </c>
    </row>
    <row r="5" spans="1:35" s="78" customFormat="1" ht="50.4" customHeight="1" x14ac:dyDescent="0.3">
      <c r="A5" s="115">
        <v>1</v>
      </c>
      <c r="B5" s="34" t="str">
        <f>IF(AND(Hospital!R4=Hospital!$B$40,(Hospital!AJ4&gt;0)),Hospital!T4,"")</f>
        <v>Bambai Dreams Entertainment (Opc) Private Limited</v>
      </c>
      <c r="C5" s="34">
        <f>Hospital!AJ4</f>
        <v>368</v>
      </c>
      <c r="D5" s="34" t="str">
        <f>IF(AND(Hospital!BD4=Hospital!$B$40,(Hospital!BV4&gt;0)),Hospital!BF4,"")</f>
        <v/>
      </c>
      <c r="E5" s="34">
        <f>Hospital!BV4</f>
        <v>0</v>
      </c>
      <c r="F5" s="34" t="str">
        <f>IF(AND('Bungalow 1'!R4='Bungalow 1'!$B$40,('Bungalow 1'!AJ4&gt;0)),'Bungalow 1'!T4,"")</f>
        <v xml:space="preserve">Classic Films </v>
      </c>
      <c r="G5" s="34">
        <f>'Bungalow 1'!AJ4</f>
        <v>692</v>
      </c>
      <c r="H5" s="34" t="str">
        <f>IF(AND('Bungalow 1'!BD4='Bungalow 1'!$B$40,('Bungalow 1'!BV4&gt;0)),'Bungalow 1'!BF4,"")</f>
        <v/>
      </c>
      <c r="I5" s="34">
        <f>'Bungalow 1'!BV4</f>
        <v>0</v>
      </c>
      <c r="J5" s="34" t="str">
        <f>IF(AND('Office Set'!R3='Office Set'!$B$39,('Office Set'!AJ3&gt;0)),'Office Set'!T3,"")</f>
        <v/>
      </c>
      <c r="K5" s="34">
        <f>'Office Set'!AJ3</f>
        <v>0</v>
      </c>
      <c r="L5" s="34" t="str">
        <f>IF(AND('Police Station'!R4='Police Station'!$B$40,('Police Station'!AJ4&gt;0)),'Police Station'!T4,"")</f>
        <v/>
      </c>
      <c r="M5" s="34">
        <f>'Police Station'!AJ4</f>
        <v>0</v>
      </c>
      <c r="N5" s="34" t="str">
        <f>IF(AND('8000 sqft'!R4='8000 sqft'!$B$40,('8000 sqft'!AJ4&gt;0)),'8000 sqft'!T4,"")</f>
        <v/>
      </c>
      <c r="O5" s="34">
        <f>'8000 sqft'!AJ4</f>
        <v>0</v>
      </c>
      <c r="P5" s="34" t="str">
        <f>IF(AND('Restaurant '!R4='Restaurant '!$B$40,('Restaurant '!AJ4&gt;0)),'Restaurant '!T4,"")</f>
        <v/>
      </c>
      <c r="Q5" s="34">
        <f>'Restaurant '!AJ4</f>
        <v>0</v>
      </c>
      <c r="R5" s="34" t="str">
        <f>IF(AND('Parsi Bungalow'!Y4='Parsi Bungalow'!$B$40,('Parsi Bungalow'!AQ4&gt;0)),'Parsi Bungalow'!AA4,"")</f>
        <v/>
      </c>
      <c r="S5" s="34">
        <f>'Parsi Bungalow'!AQ4</f>
        <v>0</v>
      </c>
      <c r="T5" s="34" t="str">
        <f>IF(AND('Parsi Bungalow'!BK4='Parsi Bungalow'!$B$40,('Parsi Bungalow'!CC4&gt;0)),'Parsi Bungalow'!BM4,"")</f>
        <v/>
      </c>
      <c r="U5" s="34">
        <f>'Parsi Bungalow'!CC4</f>
        <v>0</v>
      </c>
      <c r="V5" s="34" t="str">
        <f>IF(AND('Bungalow 2'!R4='Bungalow 2'!$B$40,('Bungalow 2'!AJ4&gt;0)),'Bungalow 2'!T4,"")</f>
        <v/>
      </c>
      <c r="W5" s="34">
        <f>'Bungalow 2'!AJ4</f>
        <v>0</v>
      </c>
      <c r="X5" s="34" t="str">
        <f>IF(AND('Bungalow 2'!BD4='Bungalow 2'!$B$40,('Bungalow 2'!BV4&gt;0)),'Bungalow 2'!BF4,"")</f>
        <v/>
      </c>
      <c r="Y5" s="34">
        <f>'Bungalow 2'!BV4</f>
        <v>0</v>
      </c>
      <c r="Z5" s="34" t="str">
        <f>IF(AND('Villa Set '!Y4='Villa Set '!$B$40,('Villa Set '!AQ4&gt;0)),'Villa Set '!AA4,"")</f>
        <v>Sabir Khan Films Private Limited </v>
      </c>
      <c r="AA5" s="34">
        <f>'Villa Set '!AQ4</f>
        <v>836</v>
      </c>
      <c r="AB5" s="34" t="str">
        <f>IF(AND('Villa Set '!BK4='Villa Set '!$B$40,('Villa Set '!CC4&gt;0)),'Villa Set '!BM4,"")</f>
        <v>Sabir Khan Films Private Limited </v>
      </c>
      <c r="AC5" s="34">
        <f>'Villa Set '!CC4</f>
        <v>168</v>
      </c>
      <c r="AD5" s="34" t="str">
        <f>IF(AND('Villa Set '!CW4='Villa Set '!$B$40,('Villa Set '!DO4&gt;0)),'Villa Set '!CY4,"")</f>
        <v/>
      </c>
      <c r="AE5" s="34">
        <f>'Villa Set '!DO4</f>
        <v>0</v>
      </c>
      <c r="AF5" s="34" t="str">
        <f>IF('Road Light'!R4&gt;0,'Road Light'!M4,"")</f>
        <v/>
      </c>
      <c r="AG5" s="34">
        <f>'Road Light'!R4</f>
        <v>0</v>
      </c>
      <c r="AH5" s="34" t="str">
        <f>IF(AND(Hill!R4=Hill!$B$40,(Hill!AJ4&gt;0)),Hill!T4,"")</f>
        <v/>
      </c>
      <c r="AI5" s="40">
        <f>Hill!AJ4</f>
        <v>0</v>
      </c>
    </row>
    <row r="6" spans="1:35" s="78" customFormat="1" ht="50.4" customHeight="1" x14ac:dyDescent="0.3">
      <c r="A6" s="41">
        <v>2</v>
      </c>
      <c r="B6" s="34" t="str">
        <f>IF(AND(Hospital!R5=Hospital!$B$40,(Hospital!AJ5&gt;0)),Hospital!T5,"")</f>
        <v/>
      </c>
      <c r="C6" s="34">
        <f>Hospital!AJ5</f>
        <v>0</v>
      </c>
      <c r="D6" s="34" t="str">
        <f>IF(AND(Hospital!BD5=Hospital!$B$40,(Hospital!BV5&gt;0)),Hospital!BF5,"")</f>
        <v/>
      </c>
      <c r="E6" s="34">
        <f>Hospital!BV5</f>
        <v>0</v>
      </c>
      <c r="F6" s="34" t="str">
        <f>IF(AND('Bungalow 1'!R5='Bungalow 1'!$B$40,('Bungalow 1'!AJ5&gt;0)),'Bungalow 1'!T5,"")</f>
        <v>Rohan Paresh Pujara</v>
      </c>
      <c r="G6" s="34">
        <f>'Bungalow 1'!AJ5</f>
        <v>606</v>
      </c>
      <c r="H6" s="34" t="str">
        <f>IF(AND('Bungalow 1'!BD5='Bungalow 1'!$B$40,('Bungalow 1'!BV5&gt;0)),'Bungalow 1'!BF5,"")</f>
        <v/>
      </c>
      <c r="I6" s="34">
        <f>'Bungalow 1'!BV5</f>
        <v>0</v>
      </c>
      <c r="J6" s="34" t="str">
        <f>IF(AND('Office Set'!R4='Office Set'!$B$39,('Office Set'!AJ4&gt;0)),'Office Set'!T4,"")</f>
        <v/>
      </c>
      <c r="K6" s="34">
        <f>'Office Set'!AJ4</f>
        <v>0</v>
      </c>
      <c r="L6" s="34" t="str">
        <f>IF(AND('Police Station'!R5='Police Station'!$B$40,('Police Station'!AJ5&gt;0)),'Police Station'!T5,"")</f>
        <v/>
      </c>
      <c r="M6" s="34">
        <f>'Police Station'!AJ5</f>
        <v>0</v>
      </c>
      <c r="N6" s="34" t="str">
        <f>IF(AND('8000 sqft'!R5='8000 sqft'!$B$40,('8000 sqft'!AJ5&gt;0)),'8000 sqft'!T5,"")</f>
        <v/>
      </c>
      <c r="O6" s="34">
        <f>'8000 sqft'!AJ5</f>
        <v>0</v>
      </c>
      <c r="P6" s="34" t="str">
        <f>IF(AND('Restaurant '!R5='Restaurant '!$B$40,('Restaurant '!AJ5&gt;0)),'Restaurant '!T5,"")</f>
        <v/>
      </c>
      <c r="Q6" s="34">
        <f>'Restaurant '!AJ5</f>
        <v>0</v>
      </c>
      <c r="R6" s="34" t="str">
        <f>IF(AND('Parsi Bungalow'!Y5='Parsi Bungalow'!$B$40,('Parsi Bungalow'!AQ5&gt;0)),'Parsi Bungalow'!AA5,"")</f>
        <v/>
      </c>
      <c r="S6" s="34">
        <f>'Parsi Bungalow'!AQ5</f>
        <v>0</v>
      </c>
      <c r="T6" s="34" t="str">
        <f>IF(AND('Parsi Bungalow'!BK5='Parsi Bungalow'!$B$40,('Parsi Bungalow'!CC5&gt;0)),'Parsi Bungalow'!BM5,"")</f>
        <v/>
      </c>
      <c r="U6" s="34">
        <f>'Parsi Bungalow'!CC5</f>
        <v>0</v>
      </c>
      <c r="V6" s="34" t="str">
        <f>IF(AND('Bungalow 2'!R5='Bungalow 2'!$B$40,('Bungalow 2'!AJ5&gt;0)),'Bungalow 2'!T5,"")</f>
        <v/>
      </c>
      <c r="W6" s="34">
        <f>'Bungalow 2'!AJ5</f>
        <v>0</v>
      </c>
      <c r="X6" s="34" t="str">
        <f>IF(AND('Bungalow 2'!BD5='Bungalow 2'!$B$40,('Bungalow 2'!BV5&gt;0)),'Bungalow 2'!BF5,"")</f>
        <v/>
      </c>
      <c r="Y6" s="34">
        <f>'Bungalow 2'!BV5</f>
        <v>0</v>
      </c>
      <c r="Z6" s="34" t="str">
        <f>IF(AND('Villa Set '!Y5='Villa Set '!$B$40,('Villa Set '!AQ5&gt;0)),'Villa Set '!AA5,"")</f>
        <v>Sabir Khan Films Private Limited </v>
      </c>
      <c r="AA6" s="34">
        <f>'Villa Set '!AQ5</f>
        <v>529</v>
      </c>
      <c r="AB6" s="34" t="str">
        <f>IF(AND('Villa Set '!BK5='Villa Set '!$B$40,('Villa Set '!CC5&gt;0)),'Villa Set '!BM5,"")</f>
        <v>Sabir Khan Films Private Limited </v>
      </c>
      <c r="AC6" s="34">
        <f>'Villa Set '!CC5</f>
        <v>129</v>
      </c>
      <c r="AD6" s="34" t="str">
        <f>IF(AND('Villa Set '!CW5='Villa Set '!$B$40,('Villa Set '!DO5&gt;0)),'Villa Set '!CY5,"")</f>
        <v/>
      </c>
      <c r="AE6" s="34">
        <f>'Villa Set '!DO5</f>
        <v>0</v>
      </c>
      <c r="AF6" s="34"/>
      <c r="AG6" s="34">
        <f>'Road Light'!R5</f>
        <v>0</v>
      </c>
      <c r="AH6" s="34" t="str">
        <f>IF(AND(Hill!R5=Hill!$B$40,(Hill!AJ5&gt;0)),Hill!T5,"")</f>
        <v/>
      </c>
      <c r="AI6" s="40">
        <f>Hill!AJ5</f>
        <v>0</v>
      </c>
    </row>
    <row r="7" spans="1:35" s="78" customFormat="1" ht="50.4" customHeight="1" x14ac:dyDescent="0.3">
      <c r="A7" s="41">
        <v>3</v>
      </c>
      <c r="B7" s="34" t="str">
        <f>IF(AND(Hospital!R6=Hospital!$B$40,(Hospital!AJ6&gt;0)),Hospital!T6,"")</f>
        <v>Sabir Khan Films Private Limited </v>
      </c>
      <c r="C7" s="34">
        <f>Hospital!AJ6</f>
        <v>227</v>
      </c>
      <c r="D7" s="34" t="str">
        <f>IF(AND(Hospital!BD6=Hospital!$B$40,(Hospital!BV6&gt;0)),Hospital!BF6,"")</f>
        <v/>
      </c>
      <c r="E7" s="34">
        <f>Hospital!BV6</f>
        <v>0</v>
      </c>
      <c r="F7" s="34" t="str">
        <f>IF(AND('Bungalow 1'!R6='Bungalow 1'!$B$40,('Bungalow 1'!AJ6&gt;0)),'Bungalow 1'!T6,"")</f>
        <v>Sabir Khan Films Private Limited </v>
      </c>
      <c r="G7" s="34">
        <f>'Bungalow 1'!AJ6</f>
        <v>7</v>
      </c>
      <c r="H7" s="34" t="str">
        <f>IF(AND('Bungalow 1'!BD6='Bungalow 1'!$B$40,('Bungalow 1'!BV6&gt;0)),'Bungalow 1'!BF6,"")</f>
        <v/>
      </c>
      <c r="I7" s="34">
        <f>'Bungalow 1'!BV6</f>
        <v>0</v>
      </c>
      <c r="J7" s="34" t="str">
        <f>IF(AND('Office Set'!R5='Office Set'!$B$39,('Office Set'!AJ5&gt;0)),'Office Set'!T5,"")</f>
        <v/>
      </c>
      <c r="K7" s="34">
        <f>'Office Set'!AJ5</f>
        <v>0</v>
      </c>
      <c r="L7" s="34" t="str">
        <f>IF(AND('Police Station'!R6='Police Station'!$B$40,('Police Station'!AJ6&gt;0)),'Police Station'!T6,"")</f>
        <v/>
      </c>
      <c r="M7" s="34">
        <f>'Police Station'!AJ6</f>
        <v>0</v>
      </c>
      <c r="N7" s="34" t="str">
        <f>IF(AND('8000 sqft'!R6='8000 sqft'!$B$40,('8000 sqft'!AJ6&gt;0)),'8000 sqft'!T6,"")</f>
        <v/>
      </c>
      <c r="O7" s="34">
        <f>'8000 sqft'!AJ6</f>
        <v>0</v>
      </c>
      <c r="P7" s="34" t="str">
        <f>IF(AND('Restaurant '!R6='Restaurant '!$B$40,('Restaurant '!AJ6&gt;0)),'Restaurant '!T6,"")</f>
        <v>Flying Elephant Studios Pvt.Ltd.</v>
      </c>
      <c r="Q7" s="34">
        <f>'Restaurant '!AJ6</f>
        <v>559</v>
      </c>
      <c r="R7" s="34" t="str">
        <f>IF(AND('Parsi Bungalow'!Y6='Parsi Bungalow'!$B$40,('Parsi Bungalow'!AQ6&gt;0)),'Parsi Bungalow'!AA6,"")</f>
        <v/>
      </c>
      <c r="S7" s="34">
        <f>'Parsi Bungalow'!AQ6</f>
        <v>0</v>
      </c>
      <c r="T7" s="34" t="str">
        <f>IF(AND('Parsi Bungalow'!BK6='Parsi Bungalow'!$B$40,('Parsi Bungalow'!CC6&gt;0)),'Parsi Bungalow'!BM6,"")</f>
        <v/>
      </c>
      <c r="U7" s="34">
        <f>'Parsi Bungalow'!CC6</f>
        <v>0</v>
      </c>
      <c r="V7" s="34" t="str">
        <f>IF(AND('Bungalow 2'!R6='Bungalow 2'!$B$40,('Bungalow 2'!AJ6&gt;0)),'Bungalow 2'!T6,"")</f>
        <v/>
      </c>
      <c r="W7" s="34">
        <f>'Bungalow 2'!AJ6</f>
        <v>0</v>
      </c>
      <c r="X7" s="34" t="str">
        <f>IF(AND('Bungalow 2'!BD6='Bungalow 2'!$B$40,('Bungalow 2'!BV6&gt;0)),'Bungalow 2'!BF6,"")</f>
        <v/>
      </c>
      <c r="Y7" s="34">
        <f>'Bungalow 2'!BV6</f>
        <v>0</v>
      </c>
      <c r="Z7" s="34" t="str">
        <f>IF(AND('Villa Set '!Y6='Villa Set '!$B$40,('Villa Set '!AQ6&gt;0)),'Villa Set '!AA6,"")</f>
        <v/>
      </c>
      <c r="AA7" s="34">
        <f>'Villa Set '!AQ6</f>
        <v>0</v>
      </c>
      <c r="AB7" s="34" t="str">
        <f>IF(AND('Villa Set '!BK6='Villa Set '!$B$40,('Villa Set '!CC6&gt;0)),'Villa Set '!BM6,"")</f>
        <v>Sabir Khan Films Private Limited </v>
      </c>
      <c r="AC7" s="34">
        <f>'Villa Set '!CC6</f>
        <v>119</v>
      </c>
      <c r="AD7" s="34" t="str">
        <f>IF(AND('Villa Set '!CW6='Villa Set '!$B$40,('Villa Set '!DO6&gt;0)),'Villa Set '!CY6,"")</f>
        <v/>
      </c>
      <c r="AE7" s="34">
        <f>'Villa Set '!DO6</f>
        <v>0</v>
      </c>
      <c r="AF7" s="34"/>
      <c r="AG7" s="34">
        <f>'Road Light'!R6</f>
        <v>0</v>
      </c>
      <c r="AH7" s="34" t="str">
        <f>IF(AND(Hill!R6=Hill!$B$40,(Hill!AJ6&gt;0)),Hill!T6,"")</f>
        <v/>
      </c>
      <c r="AI7" s="40">
        <f>Hill!AJ6</f>
        <v>0</v>
      </c>
    </row>
    <row r="8" spans="1:35" s="78" customFormat="1" ht="50.4" customHeight="1" x14ac:dyDescent="0.3">
      <c r="A8" s="41">
        <v>4</v>
      </c>
      <c r="B8" s="34" t="str">
        <f>IF(AND(Hospital!R7=Hospital!$B$40,(Hospital!AJ7&gt;0)),Hospital!T7,"")</f>
        <v/>
      </c>
      <c r="C8" s="34">
        <f>Hospital!AJ7</f>
        <v>0</v>
      </c>
      <c r="D8" s="34" t="str">
        <f>IF(AND(Hospital!BD7=Hospital!$B$40,(Hospital!BV7&gt;0)),Hospital!BF7,"")</f>
        <v/>
      </c>
      <c r="E8" s="34">
        <f>Hospital!BV7</f>
        <v>0</v>
      </c>
      <c r="F8" s="34" t="str">
        <f>IF(AND('Bungalow 1'!R7='Bungalow 1'!$B$40,('Bungalow 1'!AJ7&gt;0)),'Bungalow 1'!T7,"")</f>
        <v/>
      </c>
      <c r="G8" s="34">
        <f>'Bungalow 1'!AJ7</f>
        <v>0</v>
      </c>
      <c r="H8" s="34" t="str">
        <f>IF(AND('Bungalow 1'!BD7='Bungalow 1'!$B$40,('Bungalow 1'!BV7&gt;0)),'Bungalow 1'!BF7,"")</f>
        <v/>
      </c>
      <c r="I8" s="34">
        <f>'Bungalow 1'!BV7</f>
        <v>0</v>
      </c>
      <c r="J8" s="34" t="str">
        <f>IF(AND('Office Set'!R6='Office Set'!$B$39,('Office Set'!AJ6&gt;0)),'Office Set'!T6,"")</f>
        <v/>
      </c>
      <c r="K8" s="34">
        <f>'Office Set'!AJ6</f>
        <v>0</v>
      </c>
      <c r="L8" s="34" t="str">
        <f>IF(AND('Police Station'!R7='Police Station'!$B$40,('Police Station'!AJ7&gt;0)),'Police Station'!T7,"")</f>
        <v/>
      </c>
      <c r="M8" s="34">
        <f>'Police Station'!AJ7</f>
        <v>0</v>
      </c>
      <c r="N8" s="34" t="str">
        <f>IF(AND('8000 sqft'!R7='8000 sqft'!$B$40,('8000 sqft'!AJ7&gt;0)),'8000 sqft'!T7,"")</f>
        <v/>
      </c>
      <c r="O8" s="34">
        <f>'8000 sqft'!AJ7</f>
        <v>0</v>
      </c>
      <c r="P8" s="34" t="str">
        <f>IF(AND('Restaurant '!R7='Restaurant '!$B$40,('Restaurant '!AJ7&gt;0)),'Restaurant '!T7,"")</f>
        <v/>
      </c>
      <c r="Q8" s="34">
        <f>'Restaurant '!AJ7</f>
        <v>0</v>
      </c>
      <c r="R8" s="34" t="str">
        <f>IF(AND('Parsi Bungalow'!Y7='Parsi Bungalow'!$B$40,('Parsi Bungalow'!AQ7&gt;0)),'Parsi Bungalow'!AA7,"")</f>
        <v/>
      </c>
      <c r="S8" s="34">
        <f>'Parsi Bungalow'!AQ7</f>
        <v>0</v>
      </c>
      <c r="T8" s="34" t="str">
        <f>IF(AND('Parsi Bungalow'!BK7='Parsi Bungalow'!$B$40,('Parsi Bungalow'!CC7&gt;0)),'Parsi Bungalow'!BM7,"")</f>
        <v/>
      </c>
      <c r="U8" s="34">
        <f>'Parsi Bungalow'!CC7</f>
        <v>0</v>
      </c>
      <c r="V8" s="34" t="str">
        <f>IF(AND('Bungalow 2'!R7='Bungalow 2'!$B$40,('Bungalow 2'!AJ7&gt;0)),'Bungalow 2'!T7,"")</f>
        <v/>
      </c>
      <c r="W8" s="34">
        <f>'Bungalow 2'!AJ7</f>
        <v>0</v>
      </c>
      <c r="X8" s="34" t="str">
        <f>IF(AND('Bungalow 2'!BD7='Bungalow 2'!$B$40,('Bungalow 2'!BV7&gt;0)),'Bungalow 2'!BF7,"")</f>
        <v/>
      </c>
      <c r="Y8" s="34">
        <f>'Bungalow 2'!BV7</f>
        <v>0</v>
      </c>
      <c r="Z8" s="34" t="str">
        <f>IF(AND('Villa Set '!Y7='Villa Set '!$B$40,('Villa Set '!AQ7&gt;0)),'Villa Set '!AA7,"")</f>
        <v/>
      </c>
      <c r="AA8" s="34">
        <f>'Villa Set '!AQ7</f>
        <v>0</v>
      </c>
      <c r="AB8" s="34" t="str">
        <f>IF(AND('Villa Set '!BK7='Villa Set '!$B$40,('Villa Set '!CC7&gt;0)),'Villa Set '!BM7,"")</f>
        <v/>
      </c>
      <c r="AC8" s="34">
        <f>'Villa Set '!CC7</f>
        <v>0</v>
      </c>
      <c r="AD8" s="34" t="str">
        <f>IF(AND('Villa Set '!CW7='Villa Set '!$B$40,('Villa Set '!DO7&gt;0)),'Villa Set '!CY7,"")</f>
        <v/>
      </c>
      <c r="AE8" s="34">
        <f>'Villa Set '!DO7</f>
        <v>0</v>
      </c>
      <c r="AF8" s="34"/>
      <c r="AG8" s="34">
        <f>'Road Light'!R7</f>
        <v>0</v>
      </c>
      <c r="AH8" s="34" t="str">
        <f>IF(AND(Hill!R7=Hill!$B$40,(Hill!AJ7&gt;0)),Hill!T7,"")</f>
        <v/>
      </c>
      <c r="AI8" s="40">
        <f>Hill!AJ7</f>
        <v>0</v>
      </c>
    </row>
    <row r="9" spans="1:35" s="78" customFormat="1" ht="50.4" customHeight="1" x14ac:dyDescent="0.3">
      <c r="A9" s="41">
        <v>5</v>
      </c>
      <c r="B9" s="34" t="str">
        <f>IF(AND(Hospital!R8=Hospital!$B$40,(Hospital!AJ8&gt;0)),Hospital!T8,"")</f>
        <v>White Rivers Media Solutions Private Limited</v>
      </c>
      <c r="C9" s="34">
        <f>Hospital!AJ8</f>
        <v>506</v>
      </c>
      <c r="D9" s="34" t="str">
        <f>IF(AND(Hospital!BD8=Hospital!$B$40,(Hospital!BV8&gt;0)),Hospital!BF8,"")</f>
        <v/>
      </c>
      <c r="E9" s="34">
        <f>Hospital!BV8</f>
        <v>0</v>
      </c>
      <c r="F9" s="34" t="str">
        <f>IF(AND('Bungalow 1'!R8='Bungalow 1'!$B$40,('Bungalow 1'!AJ8&gt;0)),'Bungalow 1'!T8,"")</f>
        <v/>
      </c>
      <c r="G9" s="34">
        <f>'Bungalow 1'!AJ8</f>
        <v>0</v>
      </c>
      <c r="H9" s="34" t="str">
        <f>IF(AND('Bungalow 1'!BD8='Bungalow 1'!$B$40,('Bungalow 1'!BV8&gt;0)),'Bungalow 1'!BF8,"")</f>
        <v/>
      </c>
      <c r="I9" s="34">
        <f>'Bungalow 1'!BV8</f>
        <v>0</v>
      </c>
      <c r="J9" s="34" t="str">
        <f>IF(AND('Office Set'!R7='Office Set'!$B$39,('Office Set'!AJ7&gt;0)),'Office Set'!T7,"")</f>
        <v/>
      </c>
      <c r="K9" s="34">
        <f>'Office Set'!AJ7</f>
        <v>0</v>
      </c>
      <c r="L9" s="34" t="str">
        <f>IF(AND('Police Station'!R8='Police Station'!$B$40,('Police Station'!AJ8&gt;0)),'Police Station'!T8,"")</f>
        <v/>
      </c>
      <c r="M9" s="34">
        <f>'Police Station'!AJ8</f>
        <v>0</v>
      </c>
      <c r="N9" s="34" t="str">
        <f>IF(AND('8000 sqft'!R8='8000 sqft'!$B$40,('8000 sqft'!AJ8&gt;0)),'8000 sqft'!T8,"")</f>
        <v/>
      </c>
      <c r="O9" s="34">
        <f>'8000 sqft'!AJ8</f>
        <v>0</v>
      </c>
      <c r="P9" s="34" t="str">
        <f>IF(AND('Restaurant '!R8='Restaurant '!$B$40,('Restaurant '!AJ8&gt;0)),'Restaurant '!T8,"")</f>
        <v>Vijaya Entertainment India </v>
      </c>
      <c r="Q9" s="34">
        <f>'Restaurant '!AJ8</f>
        <v>1</v>
      </c>
      <c r="R9" s="34" t="str">
        <f>IF(AND('Parsi Bungalow'!Y8='Parsi Bungalow'!$B$40,('Parsi Bungalow'!AQ8&gt;0)),'Parsi Bungalow'!AA8,"")</f>
        <v/>
      </c>
      <c r="S9" s="34">
        <f>'Parsi Bungalow'!AQ8</f>
        <v>0</v>
      </c>
      <c r="T9" s="34" t="str">
        <f>IF(AND('Parsi Bungalow'!BK8='Parsi Bungalow'!$B$40,('Parsi Bungalow'!CC8&gt;0)),'Parsi Bungalow'!BM8,"")</f>
        <v/>
      </c>
      <c r="U9" s="34">
        <f>'Parsi Bungalow'!CC8</f>
        <v>0</v>
      </c>
      <c r="V9" s="34" t="str">
        <f>IF(AND('Bungalow 2'!R8='Bungalow 2'!$B$40,('Bungalow 2'!AJ8&gt;0)),'Bungalow 2'!T8,"")</f>
        <v/>
      </c>
      <c r="W9" s="34">
        <f>'Bungalow 2'!AJ8</f>
        <v>0</v>
      </c>
      <c r="X9" s="34" t="str">
        <f>IF(AND('Bungalow 2'!BD8='Bungalow 2'!$B$40,('Bungalow 2'!BV8&gt;0)),'Bungalow 2'!BF8,"")</f>
        <v/>
      </c>
      <c r="Y9" s="34">
        <f>'Bungalow 2'!BV8</f>
        <v>0</v>
      </c>
      <c r="Z9" s="34" t="str">
        <f>IF(AND('Villa Set '!Y8='Villa Set '!$B$40,('Villa Set '!AQ8&gt;0)),'Villa Set '!AA8,"")</f>
        <v>Vijaya Entertainment India </v>
      </c>
      <c r="AA9" s="34">
        <f>'Villa Set '!AQ8</f>
        <v>403</v>
      </c>
      <c r="AB9" s="34" t="str">
        <f>IF(AND('Villa Set '!BK8='Villa Set '!$B$40,('Villa Set '!CC8&gt;0)),'Villa Set '!BM8,"")</f>
        <v>Vijaya Entertainment India </v>
      </c>
      <c r="AC9" s="34">
        <f>'Villa Set '!CC8</f>
        <v>520</v>
      </c>
      <c r="AD9" s="34" t="str">
        <f>IF(AND('Villa Set '!CW8='Villa Set '!$B$40,('Villa Set '!DO8&gt;0)),'Villa Set '!CY8,"")</f>
        <v/>
      </c>
      <c r="AE9" s="34">
        <f>'Villa Set '!DO8</f>
        <v>0</v>
      </c>
      <c r="AF9" s="34"/>
      <c r="AG9" s="34">
        <f>'Road Light'!R8</f>
        <v>0</v>
      </c>
      <c r="AH9" s="34" t="str">
        <f>IF(AND(Hill!R8=Hill!$B$40,(Hill!AJ8&gt;0)),Hill!T8,"")</f>
        <v/>
      </c>
      <c r="AI9" s="40">
        <f>Hill!AJ8</f>
        <v>0</v>
      </c>
    </row>
    <row r="10" spans="1:35" s="78" customFormat="1" ht="50.4" customHeight="1" x14ac:dyDescent="0.3">
      <c r="A10" s="41">
        <v>6</v>
      </c>
      <c r="B10" s="34" t="str">
        <f>IF(AND(Hospital!R9=Hospital!$B$40,(Hospital!AJ9&gt;0)),Hospital!T9,"")</f>
        <v>Superfly Films Private Limited </v>
      </c>
      <c r="C10" s="34">
        <f>Hospital!AJ9</f>
        <v>19</v>
      </c>
      <c r="D10" s="34" t="str">
        <f>IF(AND(Hospital!BD9=Hospital!$B$40,(Hospital!BV9&gt;0)),Hospital!BF9,"")</f>
        <v/>
      </c>
      <c r="E10" s="34">
        <f>Hospital!BV9</f>
        <v>0</v>
      </c>
      <c r="F10" s="34" t="str">
        <f>IF(AND('Bungalow 1'!R9='Bungalow 1'!$B$40,('Bungalow 1'!AJ9&gt;0)),'Bungalow 1'!T9,"")</f>
        <v/>
      </c>
      <c r="G10" s="34">
        <f>'Bungalow 1'!AJ9</f>
        <v>0</v>
      </c>
      <c r="H10" s="34" t="str">
        <f>IF(AND('Bungalow 1'!BD9='Bungalow 1'!$B$40,('Bungalow 1'!BV9&gt;0)),'Bungalow 1'!BF9,"")</f>
        <v/>
      </c>
      <c r="I10" s="34">
        <f>'Bungalow 1'!BV9</f>
        <v>0</v>
      </c>
      <c r="J10" s="34" t="str">
        <f>IF(AND('Office Set'!R8='Office Set'!$B$39,('Office Set'!AJ8&gt;0)),'Office Set'!T8,"")</f>
        <v/>
      </c>
      <c r="K10" s="34">
        <f>'Office Set'!AJ8</f>
        <v>0</v>
      </c>
      <c r="L10" s="34" t="str">
        <f>IF(AND('Police Station'!R9='Police Station'!$B$40,('Police Station'!AJ9&gt;0)),'Police Station'!T9,"")</f>
        <v/>
      </c>
      <c r="M10" s="34">
        <f>'Police Station'!AJ9</f>
        <v>0</v>
      </c>
      <c r="N10" s="34" t="str">
        <f>IF(AND('8000 sqft'!R9='8000 sqft'!$B$40,('8000 sqft'!AJ9&gt;0)),'8000 sqft'!T9,"")</f>
        <v/>
      </c>
      <c r="O10" s="34">
        <f>'8000 sqft'!AJ9</f>
        <v>0</v>
      </c>
      <c r="P10" s="34" t="str">
        <f>IF(AND('Restaurant '!R9='Restaurant '!$B$40,('Restaurant '!AJ9&gt;0)),'Restaurant '!T9,"")</f>
        <v>High Rise Films Private Limited</v>
      </c>
      <c r="Q10" s="34">
        <f>'Restaurant '!AJ9</f>
        <v>370</v>
      </c>
      <c r="R10" s="34" t="str">
        <f>IF(AND('Parsi Bungalow'!Y9='Parsi Bungalow'!$B$40,('Parsi Bungalow'!AQ9&gt;0)),'Parsi Bungalow'!AA9,"")</f>
        <v>High Rise Films Private Limited</v>
      </c>
      <c r="S10" s="34">
        <f>'Parsi Bungalow'!AQ9</f>
        <v>967</v>
      </c>
      <c r="T10" s="34" t="str">
        <f>IF(AND('Parsi Bungalow'!BK9='Parsi Bungalow'!$B$40,('Parsi Bungalow'!CC9&gt;0)),'Parsi Bungalow'!BM9,"")</f>
        <v>High Rise Films Private Limited</v>
      </c>
      <c r="U10" s="34">
        <f>'Parsi Bungalow'!CC9</f>
        <v>557</v>
      </c>
      <c r="V10" s="34" t="str">
        <f>IF(AND('Bungalow 2'!R9='Bungalow 2'!$B$40,('Bungalow 2'!AJ9&gt;0)),'Bungalow 2'!T9,"")</f>
        <v>Four Lions Films Private Limited </v>
      </c>
      <c r="W10" s="34">
        <f>'Bungalow 2'!AJ9</f>
        <v>60</v>
      </c>
      <c r="X10" s="34" t="str">
        <f>IF(AND('Bungalow 2'!BD9='Bungalow 2'!$B$40,('Bungalow 2'!BV9&gt;0)),'Bungalow 2'!BF9,"")</f>
        <v/>
      </c>
      <c r="Y10" s="34">
        <f>'Bungalow 2'!BV9</f>
        <v>0</v>
      </c>
      <c r="Z10" s="34" t="str">
        <f>IF(AND('Villa Set '!Y9='Villa Set '!$B$40,('Villa Set '!AQ9&gt;0)),'Villa Set '!AA9,"")</f>
        <v/>
      </c>
      <c r="AA10" s="34">
        <f>'Villa Set '!AQ9</f>
        <v>0</v>
      </c>
      <c r="AB10" s="34" t="str">
        <f>IF(AND('Villa Set '!BK9='Villa Set '!$B$40,('Villa Set '!CC9&gt;0)),'Villa Set '!BM9,"")</f>
        <v/>
      </c>
      <c r="AC10" s="34">
        <f>'Villa Set '!CC9</f>
        <v>0</v>
      </c>
      <c r="AD10" s="34" t="str">
        <f>IF(AND('Villa Set '!CW9='Villa Set '!$B$40,('Villa Set '!DO9&gt;0)),'Villa Set '!CY9,"")</f>
        <v/>
      </c>
      <c r="AE10" s="34">
        <f>'Villa Set '!DO9</f>
        <v>0</v>
      </c>
      <c r="AF10" s="34"/>
      <c r="AG10" s="34">
        <f>'Road Light'!R9</f>
        <v>0</v>
      </c>
      <c r="AH10" s="34" t="str">
        <f>IF(AND(Hill!R9=Hill!$B$40,(Hill!AJ9&gt;0)),Hill!T9,"")</f>
        <v/>
      </c>
      <c r="AI10" s="40">
        <f>Hill!AJ9</f>
        <v>0</v>
      </c>
    </row>
    <row r="11" spans="1:35" s="78" customFormat="1" ht="50.4" customHeight="1" x14ac:dyDescent="0.3">
      <c r="A11" s="41">
        <v>7</v>
      </c>
      <c r="B11" s="34" t="str">
        <f>IF(AND(Hospital!R10=Hospital!$B$40,(Hospital!AJ10&gt;0)),Hospital!T10,"")</f>
        <v>Superfly Films Private Limited </v>
      </c>
      <c r="C11" s="34">
        <f>Hospital!AJ10</f>
        <v>281</v>
      </c>
      <c r="D11" s="34" t="str">
        <f>IF(AND(Hospital!BD10=Hospital!$B$40,(Hospital!BV10&gt;0)),Hospital!BF10,"")</f>
        <v/>
      </c>
      <c r="E11" s="34">
        <f>Hospital!BV10</f>
        <v>0</v>
      </c>
      <c r="F11" s="34" t="str">
        <f>IF(AND('Bungalow 1'!R10='Bungalow 1'!$B$40,('Bungalow 1'!AJ10&gt;0)),'Bungalow 1'!T10,"")</f>
        <v/>
      </c>
      <c r="G11" s="34">
        <f>'Bungalow 1'!AJ10</f>
        <v>0</v>
      </c>
      <c r="H11" s="34" t="str">
        <f>IF(AND('Bungalow 1'!BD10='Bungalow 1'!$B$40,('Bungalow 1'!BV10&gt;0)),'Bungalow 1'!BF10,"")</f>
        <v/>
      </c>
      <c r="I11" s="34">
        <f>'Bungalow 1'!BV10</f>
        <v>0</v>
      </c>
      <c r="J11" s="34" t="str">
        <f>IF(AND('Office Set'!R9='Office Set'!$B$39,('Office Set'!AJ9&gt;0)),'Office Set'!T9,"")</f>
        <v/>
      </c>
      <c r="K11" s="34">
        <f>'Office Set'!AJ9</f>
        <v>0</v>
      </c>
      <c r="L11" s="34" t="str">
        <f>IF(AND('Police Station'!R10='Police Station'!$B$40,('Police Station'!AJ10&gt;0)),'Police Station'!T10,"")</f>
        <v/>
      </c>
      <c r="M11" s="34">
        <f>'Police Station'!AJ10</f>
        <v>0</v>
      </c>
      <c r="N11" s="34" t="str">
        <f>IF(AND('8000 sqft'!R10='8000 sqft'!$B$40,('8000 sqft'!AJ10&gt;0)),'8000 sqft'!T10,"")</f>
        <v/>
      </c>
      <c r="O11" s="34">
        <f>'8000 sqft'!AJ10</f>
        <v>0</v>
      </c>
      <c r="P11" s="34" t="str">
        <f>IF(AND('Restaurant '!R10='Restaurant '!$B$40,('Restaurant '!AJ10&gt;0)),'Restaurant '!T10,"")</f>
        <v/>
      </c>
      <c r="Q11" s="34">
        <f>'Restaurant '!AJ10</f>
        <v>0</v>
      </c>
      <c r="R11" s="34" t="str">
        <f>IF(AND('Parsi Bungalow'!Y10='Parsi Bungalow'!$B$40,('Parsi Bungalow'!AQ10&gt;0)),'Parsi Bungalow'!AA10,"")</f>
        <v/>
      </c>
      <c r="S11" s="34">
        <f>'Parsi Bungalow'!AQ10</f>
        <v>0</v>
      </c>
      <c r="T11" s="34" t="str">
        <f>IF(AND('Parsi Bungalow'!BK10='Parsi Bungalow'!$B$40,('Parsi Bungalow'!CC10&gt;0)),'Parsi Bungalow'!BM10,"")</f>
        <v/>
      </c>
      <c r="U11" s="34">
        <f>'Parsi Bungalow'!CC10</f>
        <v>0</v>
      </c>
      <c r="V11" s="34" t="str">
        <f>IF(AND('Bungalow 2'!R10='Bungalow 2'!$B$40,('Bungalow 2'!AJ10&gt;0)),'Bungalow 2'!T10,"")</f>
        <v>Rising Star </v>
      </c>
      <c r="W11" s="34">
        <f>'Bungalow 2'!AJ10</f>
        <v>67</v>
      </c>
      <c r="X11" s="34" t="str">
        <f>IF(AND('Bungalow 2'!BD10='Bungalow 2'!$B$40,('Bungalow 2'!BV10&gt;0)),'Bungalow 2'!BF10,"")</f>
        <v/>
      </c>
      <c r="Y11" s="34">
        <f>'Bungalow 2'!BV10</f>
        <v>0</v>
      </c>
      <c r="Z11" s="34" t="str">
        <f>IF(AND('Villa Set '!Y10='Villa Set '!$B$40,('Villa Set '!AQ10&gt;0)),'Villa Set '!AA10,"")</f>
        <v/>
      </c>
      <c r="AA11" s="34">
        <f>'Villa Set '!AQ10</f>
        <v>0</v>
      </c>
      <c r="AB11" s="34" t="str">
        <f>IF(AND('Villa Set '!BK10='Villa Set '!$B$40,('Villa Set '!CC10&gt;0)),'Villa Set '!BM10,"")</f>
        <v/>
      </c>
      <c r="AC11" s="34">
        <f>'Villa Set '!CC10</f>
        <v>0</v>
      </c>
      <c r="AD11" s="34" t="str">
        <f>IF(AND('Villa Set '!CW10='Villa Set '!$B$40,('Villa Set '!DO10&gt;0)),'Villa Set '!CY10,"")</f>
        <v/>
      </c>
      <c r="AE11" s="34">
        <f>'Villa Set '!DO10</f>
        <v>0</v>
      </c>
      <c r="AF11" s="34"/>
      <c r="AG11" s="34">
        <f>'Road Light'!R10</f>
        <v>0</v>
      </c>
      <c r="AH11" s="34" t="str">
        <f>IF(AND(Hill!R10=Hill!$B$40,(Hill!AJ10&gt;0)),Hill!T10,"")</f>
        <v/>
      </c>
      <c r="AI11" s="40">
        <f>Hill!AJ10</f>
        <v>0</v>
      </c>
    </row>
    <row r="12" spans="1:35" s="78" customFormat="1" ht="50.4" customHeight="1" x14ac:dyDescent="0.3">
      <c r="A12" s="41">
        <v>8</v>
      </c>
      <c r="B12" s="34" t="str">
        <f>IF(AND(Hospital!R11=Hospital!$B$40,(Hospital!AJ11&gt;0)),Hospital!T11,"")</f>
        <v/>
      </c>
      <c r="C12" s="34">
        <f>Hospital!AJ11</f>
        <v>0</v>
      </c>
      <c r="D12" s="34" t="str">
        <f>IF(AND(Hospital!BD11=Hospital!$B$40,(Hospital!BV11&gt;0)),Hospital!BF11,"")</f>
        <v/>
      </c>
      <c r="E12" s="34">
        <f>Hospital!BV11</f>
        <v>0</v>
      </c>
      <c r="F12" s="34" t="str">
        <f>IF(AND('Bungalow 1'!R11='Bungalow 1'!$B$40,('Bungalow 1'!AJ11&gt;0)),'Bungalow 1'!T11,"")</f>
        <v>Boathouse Media Private Limited</v>
      </c>
      <c r="G12" s="34">
        <f>'Bungalow 1'!AJ11</f>
        <v>620</v>
      </c>
      <c r="H12" s="34" t="str">
        <f>IF(AND('Bungalow 1'!BD11='Bungalow 1'!$B$40,('Bungalow 1'!BV11&gt;0)),'Bungalow 1'!BF11,"")</f>
        <v/>
      </c>
      <c r="I12" s="34">
        <f>'Bungalow 1'!BV11</f>
        <v>0</v>
      </c>
      <c r="J12" s="34" t="str">
        <f>IF(AND('Office Set'!R10='Office Set'!$B$39,('Office Set'!AJ10&gt;0)),'Office Set'!T10,"")</f>
        <v/>
      </c>
      <c r="K12" s="34">
        <f>'Office Set'!AJ10</f>
        <v>0</v>
      </c>
      <c r="L12" s="34" t="str">
        <f>IF(AND('Police Station'!R11='Police Station'!$B$40,('Police Station'!AJ11&gt;0)),'Police Station'!T11,"")</f>
        <v/>
      </c>
      <c r="M12" s="34">
        <f>'Police Station'!AJ11</f>
        <v>0</v>
      </c>
      <c r="N12" s="34" t="str">
        <f>IF(AND('8000 sqft'!R11='8000 sqft'!$B$40,('8000 sqft'!AJ11&gt;0)),'8000 sqft'!T11,"")</f>
        <v/>
      </c>
      <c r="O12" s="34">
        <f>'8000 sqft'!AJ11</f>
        <v>0</v>
      </c>
      <c r="P12" s="34" t="str">
        <f>IF(AND('Restaurant '!R11='Restaurant '!$B$40,('Restaurant '!AJ11&gt;0)),'Restaurant '!T11,"")</f>
        <v>Rising Star </v>
      </c>
      <c r="Q12" s="34">
        <f>'Restaurant '!AJ11</f>
        <v>46</v>
      </c>
      <c r="R12" s="34" t="str">
        <f>IF(AND('Parsi Bungalow'!Y11='Parsi Bungalow'!$B$40,('Parsi Bungalow'!AQ11&gt;0)),'Parsi Bungalow'!AA11,"")</f>
        <v/>
      </c>
      <c r="S12" s="34">
        <f>'Parsi Bungalow'!AQ11</f>
        <v>0</v>
      </c>
      <c r="T12" s="34" t="str">
        <f>IF(AND('Parsi Bungalow'!BK11='Parsi Bungalow'!$B$40,('Parsi Bungalow'!CC11&gt;0)),'Parsi Bungalow'!BM11,"")</f>
        <v/>
      </c>
      <c r="U12" s="34">
        <f>'Parsi Bungalow'!CC11</f>
        <v>0</v>
      </c>
      <c r="V12" s="34" t="str">
        <f>IF(AND('Bungalow 2'!R11='Bungalow 2'!$B$40,('Bungalow 2'!AJ11&gt;0)),'Bungalow 2'!T11,"")</f>
        <v>Rising Star </v>
      </c>
      <c r="W12" s="34">
        <f>'Bungalow 2'!AJ11</f>
        <v>973</v>
      </c>
      <c r="X12" s="34" t="str">
        <f>IF(AND('Bungalow 2'!BD11='Bungalow 2'!$B$40,('Bungalow 2'!BV11&gt;0)),'Bungalow 2'!BF11,"")</f>
        <v/>
      </c>
      <c r="Y12" s="34">
        <f>'Bungalow 2'!BV11</f>
        <v>0</v>
      </c>
      <c r="Z12" s="34" t="str">
        <f>IF(AND('Villa Set '!Y11='Villa Set '!$B$40,('Villa Set '!AQ11&gt;0)),'Villa Set '!AA11,"")</f>
        <v/>
      </c>
      <c r="AA12" s="34">
        <f>'Villa Set '!AQ11</f>
        <v>0</v>
      </c>
      <c r="AB12" s="34" t="str">
        <f>IF(AND('Villa Set '!BK11='Villa Set '!$B$40,('Villa Set '!CC11&gt;0)),'Villa Set '!BM11,"")</f>
        <v>Rising Star </v>
      </c>
      <c r="AC12" s="34">
        <f>'Villa Set '!CC11</f>
        <v>43</v>
      </c>
      <c r="AD12" s="34" t="str">
        <f>IF(AND('Villa Set '!CW11='Villa Set '!$B$40,('Villa Set '!DO11&gt;0)),'Villa Set '!CY11,"")</f>
        <v/>
      </c>
      <c r="AE12" s="34">
        <f>'Villa Set '!DO11</f>
        <v>0</v>
      </c>
      <c r="AF12" s="34"/>
      <c r="AG12" s="34">
        <f>'Road Light'!R11</f>
        <v>0</v>
      </c>
      <c r="AH12" s="34" t="str">
        <f>IF(AND(Hill!R11=Hill!$B$40,(Hill!AJ11&gt;0)),Hill!T11,"")</f>
        <v/>
      </c>
      <c r="AI12" s="40">
        <f>Hill!AJ11</f>
        <v>0</v>
      </c>
    </row>
    <row r="13" spans="1:35" s="78" customFormat="1" ht="50.4" customHeight="1" x14ac:dyDescent="0.3">
      <c r="A13" s="41">
        <v>9</v>
      </c>
      <c r="B13" s="34" t="str">
        <f>IF(AND(Hospital!R12=Hospital!$B$40,(Hospital!AJ12&gt;0)),Hospital!T12,"")</f>
        <v/>
      </c>
      <c r="C13" s="34">
        <f>Hospital!AJ12</f>
        <v>0</v>
      </c>
      <c r="D13" s="34" t="str">
        <f>IF(AND(Hospital!BD12=Hospital!$B$40,(Hospital!BV12&gt;0)),Hospital!BF12,"")</f>
        <v/>
      </c>
      <c r="E13" s="34">
        <f>Hospital!BV12</f>
        <v>0</v>
      </c>
      <c r="F13" s="34" t="str">
        <f>IF(AND('Bungalow 1'!R12='Bungalow 1'!$B$40,('Bungalow 1'!AJ12&gt;0)),'Bungalow 1'!T12,"")</f>
        <v/>
      </c>
      <c r="G13" s="34">
        <f>'Bungalow 1'!AJ12</f>
        <v>0</v>
      </c>
      <c r="H13" s="34" t="str">
        <f>IF(AND('Bungalow 1'!BD12='Bungalow 1'!$B$40,('Bungalow 1'!BV12&gt;0)),'Bungalow 1'!BF12,"")</f>
        <v/>
      </c>
      <c r="I13" s="34">
        <f>'Bungalow 1'!BV12</f>
        <v>0</v>
      </c>
      <c r="J13" s="34" t="str">
        <f>IF(AND('Office Set'!R11='Office Set'!$B$39,('Office Set'!AJ11&gt;0)),'Office Set'!T11,"")</f>
        <v/>
      </c>
      <c r="K13" s="34">
        <f>'Office Set'!AJ11</f>
        <v>0</v>
      </c>
      <c r="L13" s="34" t="str">
        <f>IF(AND('Police Station'!R12='Police Station'!$B$40,('Police Station'!AJ12&gt;0)),'Police Station'!T12,"")</f>
        <v/>
      </c>
      <c r="M13" s="34">
        <f>'Police Station'!AJ12</f>
        <v>0</v>
      </c>
      <c r="N13" s="34" t="str">
        <f>IF(AND('8000 sqft'!R12='8000 sqft'!$B$40,('8000 sqft'!AJ12&gt;0)),'8000 sqft'!T12,"")</f>
        <v/>
      </c>
      <c r="O13" s="34">
        <f>'8000 sqft'!AJ12</f>
        <v>0</v>
      </c>
      <c r="P13" s="34" t="str">
        <f>IF(AND('Restaurant '!R12='Restaurant '!$B$40,('Restaurant '!AJ12&gt;0)),'Restaurant '!T12,"")</f>
        <v/>
      </c>
      <c r="Q13" s="34">
        <f>'Restaurant '!AJ12</f>
        <v>0</v>
      </c>
      <c r="R13" s="34" t="str">
        <f>IF(AND('Parsi Bungalow'!Y12='Parsi Bungalow'!$B$40,('Parsi Bungalow'!AQ12&gt;0)),'Parsi Bungalow'!AA12,"")</f>
        <v/>
      </c>
      <c r="S13" s="34">
        <f>'Parsi Bungalow'!AQ12</f>
        <v>0</v>
      </c>
      <c r="T13" s="34" t="str">
        <f>IF(AND('Parsi Bungalow'!BK12='Parsi Bungalow'!$B$40,('Parsi Bungalow'!CC12&gt;0)),'Parsi Bungalow'!BM12,"")</f>
        <v/>
      </c>
      <c r="U13" s="34">
        <f>'Parsi Bungalow'!CC12</f>
        <v>0</v>
      </c>
      <c r="V13" s="34" t="str">
        <f>IF(AND('Bungalow 2'!R12='Bungalow 2'!$B$40,('Bungalow 2'!AJ12&gt;0)),'Bungalow 2'!T12,"")</f>
        <v>Rising Star </v>
      </c>
      <c r="W13" s="34">
        <f>'Bungalow 2'!AJ12</f>
        <v>8</v>
      </c>
      <c r="X13" s="34" t="str">
        <f>IF(AND('Bungalow 2'!BD12='Bungalow 2'!$B$40,('Bungalow 2'!BV12&gt;0)),'Bungalow 2'!BF12,"")</f>
        <v/>
      </c>
      <c r="Y13" s="34">
        <f>'Bungalow 2'!BV12</f>
        <v>0</v>
      </c>
      <c r="Z13" s="34" t="str">
        <f>IF(AND('Villa Set '!Y12='Villa Set '!$B$40,('Villa Set '!AQ12&gt;0)),'Villa Set '!AA12,"")</f>
        <v/>
      </c>
      <c r="AA13" s="34">
        <f>'Villa Set '!AQ12</f>
        <v>0</v>
      </c>
      <c r="AB13" s="34" t="str">
        <f>IF(AND('Villa Set '!BK12='Villa Set '!$B$40,('Villa Set '!CC12&gt;0)),'Villa Set '!BM12,"")</f>
        <v/>
      </c>
      <c r="AC13" s="34">
        <f>'Villa Set '!CC12</f>
        <v>0</v>
      </c>
      <c r="AD13" s="34" t="str">
        <f>IF(AND('Villa Set '!CW12='Villa Set '!$B$40,('Villa Set '!DO12&gt;0)),'Villa Set '!CY12,"")</f>
        <v/>
      </c>
      <c r="AE13" s="34">
        <f>'Villa Set '!DO12</f>
        <v>0</v>
      </c>
      <c r="AF13" s="34"/>
      <c r="AG13" s="34">
        <f>'Road Light'!R12</f>
        <v>0</v>
      </c>
      <c r="AH13" s="34" t="str">
        <f>IF(AND(Hill!R12=Hill!$B$40,(Hill!AJ12&gt;0)),Hill!T12,"")</f>
        <v/>
      </c>
      <c r="AI13" s="40">
        <f>Hill!AJ12</f>
        <v>0</v>
      </c>
    </row>
    <row r="14" spans="1:35" s="78" customFormat="1" ht="50.4" customHeight="1" x14ac:dyDescent="0.3">
      <c r="A14" s="41">
        <v>10</v>
      </c>
      <c r="B14" s="34" t="str">
        <f>IF(AND(Hospital!R13=Hospital!$B$40,(Hospital!AJ13&gt;0)),Hospital!T13,"")</f>
        <v/>
      </c>
      <c r="C14" s="34">
        <f>Hospital!AJ13</f>
        <v>0</v>
      </c>
      <c r="D14" s="34" t="str">
        <f>IF(AND(Hospital!BD13=Hospital!$B$40,(Hospital!BV13&gt;0)),Hospital!BF13,"")</f>
        <v/>
      </c>
      <c r="E14" s="34">
        <f>Hospital!BV13</f>
        <v>0</v>
      </c>
      <c r="F14" s="34" t="str">
        <f>IF(AND('Bungalow 1'!R13='Bungalow 1'!$B$40,('Bungalow 1'!AJ13&gt;0)),'Bungalow 1'!T13,"")</f>
        <v>Gulliver Motion Pictures LLP</v>
      </c>
      <c r="G14" s="34">
        <f>'Bungalow 1'!AJ13</f>
        <v>35</v>
      </c>
      <c r="H14" s="34" t="str">
        <f>IF(AND('Bungalow 1'!BD13='Bungalow 1'!$B$40,('Bungalow 1'!BV13&gt;0)),'Bungalow 1'!BF13,"")</f>
        <v/>
      </c>
      <c r="I14" s="34">
        <f>'Bungalow 1'!BV13</f>
        <v>0</v>
      </c>
      <c r="J14" s="34" t="str">
        <f>IF(AND('Office Set'!R12='Office Set'!$B$39,('Office Set'!AJ12&gt;0)),'Office Set'!T12,"")</f>
        <v>In 10 Media Pvt.Ltd.</v>
      </c>
      <c r="K14" s="34">
        <f>'Office Set'!AJ12</f>
        <v>59</v>
      </c>
      <c r="L14" s="34" t="str">
        <f>IF(AND('Police Station'!R13='Police Station'!$B$40,('Police Station'!AJ13&gt;0)),'Police Station'!T13,"")</f>
        <v/>
      </c>
      <c r="M14" s="34">
        <f>'Police Station'!AJ13</f>
        <v>0</v>
      </c>
      <c r="N14" s="34" t="str">
        <f>IF(AND('8000 sqft'!R13='8000 sqft'!$B$40,('8000 sqft'!AJ13&gt;0)),'8000 sqft'!T13,"")</f>
        <v/>
      </c>
      <c r="O14" s="34">
        <f>'8000 sqft'!AJ13</f>
        <v>0</v>
      </c>
      <c r="P14" s="34" t="str">
        <f>IF(AND('Restaurant '!R13='Restaurant '!$B$40,('Restaurant '!AJ13&gt;0)),'Restaurant '!T13,"")</f>
        <v/>
      </c>
      <c r="Q14" s="34">
        <f>'Restaurant '!AJ13</f>
        <v>0</v>
      </c>
      <c r="R14" s="34" t="str">
        <f>IF(AND('Parsi Bungalow'!Y13='Parsi Bungalow'!$B$40,('Parsi Bungalow'!AQ13&gt;0)),'Parsi Bungalow'!AA13,"")</f>
        <v/>
      </c>
      <c r="S14" s="34">
        <f>'Parsi Bungalow'!AQ13</f>
        <v>0</v>
      </c>
      <c r="T14" s="34" t="str">
        <f>IF(AND('Parsi Bungalow'!BK13='Parsi Bungalow'!$B$40,('Parsi Bungalow'!CC13&gt;0)),'Parsi Bungalow'!BM13,"")</f>
        <v/>
      </c>
      <c r="U14" s="34">
        <f>'Parsi Bungalow'!CC13</f>
        <v>0</v>
      </c>
      <c r="V14" s="34" t="str">
        <f>IF(AND('Bungalow 2'!R13='Bungalow 2'!$B$40,('Bungalow 2'!AJ13&gt;0)),'Bungalow 2'!T13,"")</f>
        <v>Rising Star </v>
      </c>
      <c r="W14" s="34">
        <f>'Bungalow 2'!AJ13</f>
        <v>61</v>
      </c>
      <c r="X14" s="34" t="str">
        <f>IF(AND('Bungalow 2'!BD13='Bungalow 2'!$B$40,('Bungalow 2'!BV13&gt;0)),'Bungalow 2'!BF13,"")</f>
        <v/>
      </c>
      <c r="Y14" s="34">
        <f>'Bungalow 2'!BV13</f>
        <v>0</v>
      </c>
      <c r="Z14" s="34" t="str">
        <f>IF(AND('Villa Set '!Y13='Villa Set '!$B$40,('Villa Set '!AQ13&gt;0)),'Villa Set '!AA13,"")</f>
        <v/>
      </c>
      <c r="AA14" s="34">
        <f>'Villa Set '!AQ13</f>
        <v>0</v>
      </c>
      <c r="AB14" s="34" t="str">
        <f>IF(AND('Villa Set '!BK13='Villa Set '!$B$40,('Villa Set '!CC13&gt;0)),'Villa Set '!BM13,"")</f>
        <v/>
      </c>
      <c r="AC14" s="34">
        <f>'Villa Set '!CC13</f>
        <v>0</v>
      </c>
      <c r="AD14" s="34" t="str">
        <f>IF(AND('Villa Set '!CW13='Villa Set '!$B$40,('Villa Set '!DO13&gt;0)),'Villa Set '!CY13,"")</f>
        <v/>
      </c>
      <c r="AE14" s="34">
        <f>'Villa Set '!DO13</f>
        <v>0</v>
      </c>
      <c r="AF14" s="34"/>
      <c r="AG14" s="34">
        <f>'Road Light'!R13</f>
        <v>0</v>
      </c>
      <c r="AH14" s="34" t="str">
        <f>IF(AND(Hill!R13=Hill!$B$40,(Hill!AJ13&gt;0)),Hill!T13,"")</f>
        <v/>
      </c>
      <c r="AI14" s="40">
        <f>Hill!AJ13</f>
        <v>0</v>
      </c>
    </row>
    <row r="15" spans="1:35" s="78" customFormat="1" ht="50.4" customHeight="1" x14ac:dyDescent="0.3">
      <c r="A15" s="41">
        <v>11</v>
      </c>
      <c r="B15" s="34" t="str">
        <f>IF(AND(Hospital!R14=Hospital!$B$40,(Hospital!AJ14&gt;0)),Hospital!T14,"")</f>
        <v/>
      </c>
      <c r="C15" s="34">
        <f>Hospital!AJ14</f>
        <v>0</v>
      </c>
      <c r="D15" s="34" t="str">
        <f>IF(AND(Hospital!BD14=Hospital!$B$40,(Hospital!BV14&gt;0)),Hospital!BF14,"")</f>
        <v/>
      </c>
      <c r="E15" s="34">
        <f>Hospital!BV14</f>
        <v>0</v>
      </c>
      <c r="F15" s="34" t="str">
        <f>IF(AND('Bungalow 1'!R14='Bungalow 1'!$B$40,('Bungalow 1'!AJ14&gt;0)),'Bungalow 1'!T14,"")</f>
        <v>Gulliver Motion Pictures LLP</v>
      </c>
      <c r="G15" s="34">
        <f>'Bungalow 1'!AJ14</f>
        <v>109</v>
      </c>
      <c r="H15" s="34" t="str">
        <f>IF(AND('Bungalow 1'!BD14='Bungalow 1'!$B$40,('Bungalow 1'!BV14&gt;0)),'Bungalow 1'!BF14,"")</f>
        <v/>
      </c>
      <c r="I15" s="34">
        <f>'Bungalow 1'!BV14</f>
        <v>0</v>
      </c>
      <c r="J15" s="34" t="str">
        <f>IF(AND('Office Set'!R13='Office Set'!$B$39,('Office Set'!AJ13&gt;0)),'Office Set'!T13,"")</f>
        <v/>
      </c>
      <c r="K15" s="34">
        <f>'Office Set'!AJ13</f>
        <v>0</v>
      </c>
      <c r="L15" s="34" t="str">
        <f>IF(AND('Police Station'!R14='Police Station'!$B$40,('Police Station'!AJ14&gt;0)),'Police Station'!T14,"")</f>
        <v/>
      </c>
      <c r="M15" s="34">
        <f>'Police Station'!AJ14</f>
        <v>0</v>
      </c>
      <c r="N15" s="34" t="str">
        <f>IF(AND('8000 sqft'!R14='8000 sqft'!$B$40,('8000 sqft'!AJ14&gt;0)),'8000 sqft'!T14,"")</f>
        <v/>
      </c>
      <c r="O15" s="34">
        <f>'8000 sqft'!AJ14</f>
        <v>0</v>
      </c>
      <c r="P15" s="34" t="str">
        <f>IF(AND('Restaurant '!R14='Restaurant '!$B$40,('Restaurant '!AJ14&gt;0)),'Restaurant '!T14,"")</f>
        <v/>
      </c>
      <c r="Q15" s="34">
        <f>'Restaurant '!AJ14</f>
        <v>0</v>
      </c>
      <c r="R15" s="34" t="str">
        <f>IF(AND('Parsi Bungalow'!Y14='Parsi Bungalow'!$B$40,('Parsi Bungalow'!AQ14&gt;0)),'Parsi Bungalow'!AA14,"")</f>
        <v/>
      </c>
      <c r="S15" s="34">
        <f>'Parsi Bungalow'!AQ14</f>
        <v>0</v>
      </c>
      <c r="T15" s="34" t="str">
        <f>IF(AND('Parsi Bungalow'!BK14='Parsi Bungalow'!$B$40,('Parsi Bungalow'!CC14&gt;0)),'Parsi Bungalow'!BM14,"")</f>
        <v/>
      </c>
      <c r="U15" s="34">
        <f>'Parsi Bungalow'!CC14</f>
        <v>0</v>
      </c>
      <c r="V15" s="34" t="str">
        <f>IF(AND('Bungalow 2'!R14='Bungalow 2'!$B$40,('Bungalow 2'!AJ14&gt;0)),'Bungalow 2'!T14,"")</f>
        <v>Rising Star </v>
      </c>
      <c r="W15" s="34">
        <f>'Bungalow 2'!AJ14</f>
        <v>465</v>
      </c>
      <c r="X15" s="34" t="str">
        <f>IF(AND('Bungalow 2'!BD14='Bungalow 2'!$B$40,('Bungalow 2'!BV14&gt;0)),'Bungalow 2'!BF14,"")</f>
        <v/>
      </c>
      <c r="Y15" s="34">
        <f>'Bungalow 2'!BV14</f>
        <v>0</v>
      </c>
      <c r="Z15" s="34" t="str">
        <f>IF(AND('Villa Set '!Y14='Villa Set '!$B$40,('Villa Set '!AQ14&gt;0)),'Villa Set '!AA14,"")</f>
        <v/>
      </c>
      <c r="AA15" s="34">
        <f>'Villa Set '!AQ14</f>
        <v>0</v>
      </c>
      <c r="AB15" s="34" t="str">
        <f>IF(AND('Villa Set '!BK14='Villa Set '!$B$40,('Villa Set '!CC14&gt;0)),'Villa Set '!BM14,"")</f>
        <v>Viniyard Films </v>
      </c>
      <c r="AC15" s="34">
        <f>'Villa Set '!CC14</f>
        <v>38</v>
      </c>
      <c r="AD15" s="34" t="str">
        <f>IF(AND('Villa Set '!CW14='Villa Set '!$B$40,('Villa Set '!DO14&gt;0)),'Villa Set '!CY14,"")</f>
        <v/>
      </c>
      <c r="AE15" s="34">
        <f>'Villa Set '!DO14</f>
        <v>0</v>
      </c>
      <c r="AF15" s="34"/>
      <c r="AG15" s="34">
        <f>'Road Light'!R14</f>
        <v>0</v>
      </c>
      <c r="AH15" s="34" t="str">
        <f>IF(AND(Hill!R14=Hill!$B$40,(Hill!AJ14&gt;0)),Hill!T14,"")</f>
        <v/>
      </c>
      <c r="AI15" s="40">
        <f>Hill!AJ14</f>
        <v>0</v>
      </c>
    </row>
    <row r="16" spans="1:35" s="78" customFormat="1" ht="50.4" customHeight="1" x14ac:dyDescent="0.3">
      <c r="A16" s="41">
        <v>12</v>
      </c>
      <c r="B16" s="34" t="str">
        <f>IF(AND(Hospital!R15=Hospital!$B$40,(Hospital!AJ15&gt;0)),Hospital!T15,"")</f>
        <v/>
      </c>
      <c r="C16" s="34">
        <f>Hospital!AJ15</f>
        <v>0</v>
      </c>
      <c r="D16" s="34" t="str">
        <f>IF(AND(Hospital!BD15=Hospital!$B$40,(Hospital!BV15&gt;0)),Hospital!BF15,"")</f>
        <v/>
      </c>
      <c r="E16" s="34">
        <f>Hospital!BV15</f>
        <v>0</v>
      </c>
      <c r="F16" s="34" t="str">
        <f>IF(AND('Bungalow 1'!R15='Bungalow 1'!$B$40,('Bungalow 1'!AJ15&gt;0)),'Bungalow 1'!T15,"")</f>
        <v>Gulliver Motion Pictures LLP</v>
      </c>
      <c r="G16" s="34">
        <f>'Bungalow 1'!AJ15</f>
        <v>590</v>
      </c>
      <c r="H16" s="34" t="str">
        <f>IF(AND('Bungalow 1'!BD15='Bungalow 1'!$B$40,('Bungalow 1'!BV15&gt;0)),'Bungalow 1'!BF15,"")</f>
        <v/>
      </c>
      <c r="I16" s="34">
        <f>'Bungalow 1'!BV15</f>
        <v>0</v>
      </c>
      <c r="J16" s="34" t="str">
        <f>IF(AND('Office Set'!R14='Office Set'!$B$39,('Office Set'!AJ14&gt;0)),'Office Set'!T14,"")</f>
        <v/>
      </c>
      <c r="K16" s="34">
        <f>'Office Set'!AJ14</f>
        <v>0</v>
      </c>
      <c r="L16" s="34" t="str">
        <f>IF(AND('Police Station'!R15='Police Station'!$B$40,('Police Station'!AJ15&gt;0)),'Police Station'!T15,"")</f>
        <v/>
      </c>
      <c r="M16" s="34">
        <f>'Police Station'!AJ15</f>
        <v>0</v>
      </c>
      <c r="N16" s="34" t="str">
        <f>IF(AND('8000 sqft'!R15='8000 sqft'!$B$40,('8000 sqft'!AJ15&gt;0)),'8000 sqft'!T15,"")</f>
        <v/>
      </c>
      <c r="O16" s="34">
        <f>'8000 sqft'!AJ15</f>
        <v>0</v>
      </c>
      <c r="P16" s="34" t="str">
        <f>IF(AND('Restaurant '!R15='Restaurant '!$B$40,('Restaurant '!AJ15&gt;0)),'Restaurant '!T15,"")</f>
        <v/>
      </c>
      <c r="Q16" s="34">
        <f>'Restaurant '!AJ15</f>
        <v>0</v>
      </c>
      <c r="R16" s="34" t="str">
        <f>IF(AND('Parsi Bungalow'!Y15='Parsi Bungalow'!$B$40,('Parsi Bungalow'!AQ15&gt;0)),'Parsi Bungalow'!AA15,"")</f>
        <v/>
      </c>
      <c r="S16" s="34">
        <f>'Parsi Bungalow'!AQ15</f>
        <v>0</v>
      </c>
      <c r="T16" s="34" t="str">
        <f>IF(AND('Parsi Bungalow'!BK15='Parsi Bungalow'!$B$40,('Parsi Bungalow'!CC15&gt;0)),'Parsi Bungalow'!BM15,"")</f>
        <v/>
      </c>
      <c r="U16" s="34">
        <f>'Parsi Bungalow'!CC15</f>
        <v>0</v>
      </c>
      <c r="V16" s="34" t="str">
        <f>IF(AND('Bungalow 2'!R15='Bungalow 2'!$B$40,('Bungalow 2'!AJ15&gt;0)),'Bungalow 2'!T15,"")</f>
        <v/>
      </c>
      <c r="W16" s="34">
        <f>'Bungalow 2'!AJ15</f>
        <v>0</v>
      </c>
      <c r="X16" s="34" t="str">
        <f>IF(AND('Bungalow 2'!BD15='Bungalow 2'!$B$40,('Bungalow 2'!BV15&gt;0)),'Bungalow 2'!BF15,"")</f>
        <v/>
      </c>
      <c r="Y16" s="34">
        <f>'Bungalow 2'!BV15</f>
        <v>0</v>
      </c>
      <c r="Z16" s="34" t="str">
        <f>IF(AND('Villa Set '!Y15='Villa Set '!$B$40,('Villa Set '!AQ15&gt;0)),'Villa Set '!AA15,"")</f>
        <v/>
      </c>
      <c r="AA16" s="34">
        <f>'Villa Set '!AQ15</f>
        <v>0</v>
      </c>
      <c r="AB16" s="34" t="str">
        <f>IF(AND('Villa Set '!BK15='Villa Set '!$B$40,('Villa Set '!CC15&gt;0)),'Villa Set '!BM15,"")</f>
        <v>Viniyard Films </v>
      </c>
      <c r="AC16" s="34">
        <f>'Villa Set '!CC15</f>
        <v>53</v>
      </c>
      <c r="AD16" s="34" t="str">
        <f>IF(AND('Villa Set '!CW15='Villa Set '!$B$40,('Villa Set '!DO15&gt;0)),'Villa Set '!CY15,"")</f>
        <v/>
      </c>
      <c r="AE16" s="34">
        <f>'Villa Set '!DO15</f>
        <v>0</v>
      </c>
      <c r="AF16" s="34"/>
      <c r="AG16" s="34">
        <f>'Road Light'!R15</f>
        <v>0</v>
      </c>
      <c r="AH16" s="34" t="str">
        <f>IF(AND(Hill!R15=Hill!$B$40,(Hill!AJ15&gt;0)),Hill!T15,"")</f>
        <v/>
      </c>
      <c r="AI16" s="40">
        <f>Hill!AJ15</f>
        <v>0</v>
      </c>
    </row>
    <row r="17" spans="1:35" s="78" customFormat="1" ht="50.4" customHeight="1" x14ac:dyDescent="0.3">
      <c r="A17" s="41">
        <v>13</v>
      </c>
      <c r="B17" s="34" t="str">
        <f>IF(AND(Hospital!R16=Hospital!$B$40,(Hospital!AJ16&gt;0)),Hospital!T16,"")</f>
        <v/>
      </c>
      <c r="C17" s="34">
        <f>Hospital!AJ16</f>
        <v>0</v>
      </c>
      <c r="D17" s="34" t="str">
        <f>IF(AND(Hospital!BD16=Hospital!$B$40,(Hospital!BV16&gt;0)),Hospital!BF16,"")</f>
        <v/>
      </c>
      <c r="E17" s="34">
        <f>Hospital!BV16</f>
        <v>0</v>
      </c>
      <c r="F17" s="34" t="str">
        <f>IF(AND('Bungalow 1'!R16='Bungalow 1'!$B$40,('Bungalow 1'!AJ16&gt;0)),'Bungalow 1'!T16,"")</f>
        <v>Gulliver Motion Pictures LLP</v>
      </c>
      <c r="G17" s="34">
        <f>'Bungalow 1'!AJ16</f>
        <v>9</v>
      </c>
      <c r="H17" s="34" t="str">
        <f>IF(AND('Bungalow 1'!BD16='Bungalow 1'!$B$40,('Bungalow 1'!BV16&gt;0)),'Bungalow 1'!BF16,"")</f>
        <v/>
      </c>
      <c r="I17" s="34">
        <f>'Bungalow 1'!BV16</f>
        <v>0</v>
      </c>
      <c r="J17" s="34" t="str">
        <f>IF(AND('Office Set'!R15='Office Set'!$B$39,('Office Set'!AJ15&gt;0)),'Office Set'!T15,"")</f>
        <v/>
      </c>
      <c r="K17" s="34">
        <f>'Office Set'!AJ15</f>
        <v>0</v>
      </c>
      <c r="L17" s="34" t="str">
        <f>IF(AND('Police Station'!R16='Police Station'!$B$40,('Police Station'!AJ16&gt;0)),'Police Station'!T16,"")</f>
        <v/>
      </c>
      <c r="M17" s="34">
        <f>'Police Station'!AJ16</f>
        <v>0</v>
      </c>
      <c r="N17" s="34" t="str">
        <f>IF(AND('8000 sqft'!R16='8000 sqft'!$B$40,('8000 sqft'!AJ16&gt;0)),'8000 sqft'!T16,"")</f>
        <v/>
      </c>
      <c r="O17" s="34">
        <f>'8000 sqft'!AJ16</f>
        <v>0</v>
      </c>
      <c r="P17" s="34" t="str">
        <f>IF(AND('Restaurant '!R16='Restaurant '!$B$40,('Restaurant '!AJ16&gt;0)),'Restaurant '!T16,"")</f>
        <v/>
      </c>
      <c r="Q17" s="34">
        <f>'Restaurant '!AJ16</f>
        <v>0</v>
      </c>
      <c r="R17" s="34" t="str">
        <f>IF(AND('Parsi Bungalow'!Y16='Parsi Bungalow'!$B$40,('Parsi Bungalow'!AQ16&gt;0)),'Parsi Bungalow'!AA16,"")</f>
        <v/>
      </c>
      <c r="S17" s="34">
        <f>'Parsi Bungalow'!AQ16</f>
        <v>0</v>
      </c>
      <c r="T17" s="34" t="str">
        <f>IF(AND('Parsi Bungalow'!BK16='Parsi Bungalow'!$B$40,('Parsi Bungalow'!CC16&gt;0)),'Parsi Bungalow'!BM16,"")</f>
        <v/>
      </c>
      <c r="U17" s="34">
        <f>'Parsi Bungalow'!CC16</f>
        <v>0</v>
      </c>
      <c r="V17" s="34" t="str">
        <f>IF(AND('Bungalow 2'!R16='Bungalow 2'!$B$40,('Bungalow 2'!AJ16&gt;0)),'Bungalow 2'!T16,"")</f>
        <v/>
      </c>
      <c r="W17" s="34">
        <f>'Bungalow 2'!AJ16</f>
        <v>0</v>
      </c>
      <c r="X17" s="34" t="str">
        <f>IF(AND('Bungalow 2'!BD16='Bungalow 2'!$B$40,('Bungalow 2'!BV16&gt;0)),'Bungalow 2'!BF16,"")</f>
        <v/>
      </c>
      <c r="Y17" s="34">
        <f>'Bungalow 2'!BV16</f>
        <v>0</v>
      </c>
      <c r="Z17" s="34" t="str">
        <f>IF(AND('Villa Set '!Y16='Villa Set '!$B$40,('Villa Set '!AQ16&gt;0)),'Villa Set '!AA16,"")</f>
        <v/>
      </c>
      <c r="AA17" s="34">
        <f>'Villa Set '!AQ16</f>
        <v>0</v>
      </c>
      <c r="AB17" s="34" t="str">
        <f>IF(AND('Villa Set '!BK16='Villa Set '!$B$40,('Villa Set '!CC16&gt;0)),'Villa Set '!BM16,"")</f>
        <v>Viniyard Films </v>
      </c>
      <c r="AC17" s="34">
        <f>'Villa Set '!CC16</f>
        <v>51</v>
      </c>
      <c r="AD17" s="34" t="str">
        <f>IF(AND('Villa Set '!CW16='Villa Set '!$B$40,('Villa Set '!DO16&gt;0)),'Villa Set '!CY16,"")</f>
        <v/>
      </c>
      <c r="AE17" s="34">
        <f>'Villa Set '!DO16</f>
        <v>0</v>
      </c>
      <c r="AF17" s="34"/>
      <c r="AG17" s="34">
        <f>'Road Light'!R16</f>
        <v>0</v>
      </c>
      <c r="AH17" s="34" t="str">
        <f>IF(AND(Hill!R16=Hill!$B$40,(Hill!AJ16&gt;0)),Hill!T16,"")</f>
        <v/>
      </c>
      <c r="AI17" s="40">
        <f>Hill!AJ16</f>
        <v>0</v>
      </c>
    </row>
    <row r="18" spans="1:35" s="78" customFormat="1" ht="50.4" customHeight="1" x14ac:dyDescent="0.3">
      <c r="A18" s="41">
        <v>14</v>
      </c>
      <c r="B18" s="34" t="str">
        <f>IF(AND(Hospital!R17=Hospital!$B$40,(Hospital!AJ17&gt;0)),Hospital!T17,"")</f>
        <v/>
      </c>
      <c r="C18" s="34">
        <f>Hospital!AJ17</f>
        <v>0</v>
      </c>
      <c r="D18" s="34" t="str">
        <f>IF(AND(Hospital!BD17=Hospital!$B$40,(Hospital!BV17&gt;0)),Hospital!BF17,"")</f>
        <v/>
      </c>
      <c r="E18" s="34">
        <f>Hospital!BV17</f>
        <v>0</v>
      </c>
      <c r="F18" s="34" t="str">
        <f>IF(AND('Bungalow 1'!R17='Bungalow 1'!$B$40,('Bungalow 1'!AJ17&gt;0)),'Bungalow 1'!T17,"")</f>
        <v>Planet Marathi</v>
      </c>
      <c r="G18" s="34">
        <f>'Bungalow 1'!AJ17</f>
        <v>8</v>
      </c>
      <c r="H18" s="34" t="str">
        <f>IF(AND('Bungalow 1'!BD17='Bungalow 1'!$B$40,('Bungalow 1'!BV17&gt;0)),'Bungalow 1'!BF17,"")</f>
        <v/>
      </c>
      <c r="I18" s="34">
        <f>'Bungalow 1'!BV17</f>
        <v>0</v>
      </c>
      <c r="J18" s="34" t="str">
        <f>IF(AND('Office Set'!R16='Office Set'!$B$39,('Office Set'!AJ16&gt;0)),'Office Set'!T16,"")</f>
        <v/>
      </c>
      <c r="K18" s="34">
        <f>'Office Set'!AJ16</f>
        <v>0</v>
      </c>
      <c r="L18" s="34" t="str">
        <f>IF(AND('Police Station'!R17='Police Station'!$B$40,('Police Station'!AJ17&gt;0)),'Police Station'!T17,"")</f>
        <v/>
      </c>
      <c r="M18" s="34">
        <f>'Police Station'!AJ17</f>
        <v>0</v>
      </c>
      <c r="N18" s="34" t="str">
        <f>IF(AND('8000 sqft'!R17='8000 sqft'!$B$40,('8000 sqft'!AJ17&gt;0)),'8000 sqft'!T17,"")</f>
        <v/>
      </c>
      <c r="O18" s="34">
        <f>'8000 sqft'!AJ17</f>
        <v>0</v>
      </c>
      <c r="P18" s="34" t="str">
        <f>IF(AND('Restaurant '!R17='Restaurant '!$B$40,('Restaurant '!AJ17&gt;0)),'Restaurant '!T17,"")</f>
        <v/>
      </c>
      <c r="Q18" s="34">
        <f>'Restaurant '!AJ17</f>
        <v>0</v>
      </c>
      <c r="R18" s="34" t="str">
        <f>IF(AND('Parsi Bungalow'!Y17='Parsi Bungalow'!$B$40,('Parsi Bungalow'!AQ17&gt;0)),'Parsi Bungalow'!AA17,"")</f>
        <v/>
      </c>
      <c r="S18" s="34">
        <f>'Parsi Bungalow'!AQ17</f>
        <v>0</v>
      </c>
      <c r="T18" s="34" t="str">
        <f>IF(AND('Parsi Bungalow'!BK17='Parsi Bungalow'!$B$40,('Parsi Bungalow'!CC17&gt;0)),'Parsi Bungalow'!BM17,"")</f>
        <v/>
      </c>
      <c r="U18" s="34">
        <f>'Parsi Bungalow'!CC17</f>
        <v>0</v>
      </c>
      <c r="V18" s="34" t="str">
        <f>IF(AND('Bungalow 2'!R17='Bungalow 2'!$B$40,('Bungalow 2'!AJ17&gt;0)),'Bungalow 2'!T17,"")</f>
        <v/>
      </c>
      <c r="W18" s="34">
        <f>'Bungalow 2'!AJ17</f>
        <v>0</v>
      </c>
      <c r="X18" s="34" t="str">
        <f>IF(AND('Bungalow 2'!BD17='Bungalow 2'!$B$40,('Bungalow 2'!BV17&gt;0)),'Bungalow 2'!BF17,"")</f>
        <v/>
      </c>
      <c r="Y18" s="34">
        <f>'Bungalow 2'!BV17</f>
        <v>0</v>
      </c>
      <c r="Z18" s="34" t="str">
        <f>IF(AND('Villa Set '!Y17='Villa Set '!$B$40,('Villa Set '!AQ17&gt;0)),'Villa Set '!AA17,"")</f>
        <v/>
      </c>
      <c r="AA18" s="34">
        <f>'Villa Set '!AQ17</f>
        <v>0</v>
      </c>
      <c r="AB18" s="34" t="str">
        <f>IF(AND('Villa Set '!BK17='Villa Set '!$B$40,('Villa Set '!CC17&gt;0)),'Villa Set '!BM17,"")</f>
        <v/>
      </c>
      <c r="AC18" s="34">
        <f>'Villa Set '!CC17</f>
        <v>0</v>
      </c>
      <c r="AD18" s="34" t="str">
        <f>IF(AND('Villa Set '!CW17='Villa Set '!$B$40,('Villa Set '!DO17&gt;0)),'Villa Set '!CY17,"")</f>
        <v/>
      </c>
      <c r="AE18" s="34">
        <f>'Villa Set '!DO17</f>
        <v>0</v>
      </c>
      <c r="AF18" s="34"/>
      <c r="AG18" s="34">
        <f>'Road Light'!R17</f>
        <v>0</v>
      </c>
      <c r="AH18" s="34" t="str">
        <f>IF(AND(Hill!R17=Hill!$B$40,(Hill!AJ17&gt;0)),Hill!T17,"")</f>
        <v/>
      </c>
      <c r="AI18" s="40">
        <f>Hill!AJ17</f>
        <v>0</v>
      </c>
    </row>
    <row r="19" spans="1:35" s="78" customFormat="1" ht="50.4" customHeight="1" x14ac:dyDescent="0.3">
      <c r="A19" s="41">
        <v>15</v>
      </c>
      <c r="B19" s="34" t="str">
        <f>IF(AND(Hospital!R18=Hospital!$B$40,(Hospital!AJ18&gt;0)),Hospital!T18,"")</f>
        <v/>
      </c>
      <c r="C19" s="34">
        <f>Hospital!AJ18</f>
        <v>0</v>
      </c>
      <c r="D19" s="34" t="str">
        <f>IF(AND(Hospital!BD18=Hospital!$B$40,(Hospital!BV18&gt;0)),Hospital!BF18,"")</f>
        <v/>
      </c>
      <c r="E19" s="34">
        <f>Hospital!BV18</f>
        <v>0</v>
      </c>
      <c r="F19" s="34" t="str">
        <f>IF(AND('Bungalow 1'!R18='Bungalow 1'!$B$40,('Bungalow 1'!AJ18&gt;0)),'Bungalow 1'!T18,"")</f>
        <v>Planet Marathi</v>
      </c>
      <c r="G19" s="34">
        <f>'Bungalow 1'!AJ18</f>
        <v>719</v>
      </c>
      <c r="H19" s="34" t="str">
        <f>IF(AND('Bungalow 1'!BD18='Bungalow 1'!$B$40,('Bungalow 1'!BV18&gt;0)),'Bungalow 1'!BF18,"")</f>
        <v>Planet Marathi</v>
      </c>
      <c r="I19" s="34">
        <f>'Bungalow 1'!BV18</f>
        <v>40</v>
      </c>
      <c r="J19" s="34" t="str">
        <f>IF(AND('Office Set'!R17='Office Set'!$B$39,('Office Set'!AJ17&gt;0)),'Office Set'!T17,"")</f>
        <v/>
      </c>
      <c r="K19" s="34">
        <f>'Office Set'!AJ17</f>
        <v>0</v>
      </c>
      <c r="L19" s="34" t="str">
        <f>IF(AND('Police Station'!R18='Police Station'!$B$40,('Police Station'!AJ18&gt;0)),'Police Station'!T18,"")</f>
        <v/>
      </c>
      <c r="M19" s="34">
        <f>'Police Station'!AJ18</f>
        <v>0</v>
      </c>
      <c r="N19" s="34" t="str">
        <f>IF(AND('8000 sqft'!R18='8000 sqft'!$B$40,('8000 sqft'!AJ18&gt;0)),'8000 sqft'!T18,"")</f>
        <v/>
      </c>
      <c r="O19" s="34">
        <f>'8000 sqft'!AJ18</f>
        <v>0</v>
      </c>
      <c r="P19" s="34" t="str">
        <f>IF(AND('Restaurant '!R18='Restaurant '!$B$40,('Restaurant '!AJ18&gt;0)),'Restaurant '!T18,"")</f>
        <v>Viniyard Films </v>
      </c>
      <c r="Q19" s="34">
        <f>'Restaurant '!AJ18</f>
        <v>102</v>
      </c>
      <c r="R19" s="34" t="str">
        <f>IF(AND('Parsi Bungalow'!Y18='Parsi Bungalow'!$B$40,('Parsi Bungalow'!AQ18&gt;0)),'Parsi Bungalow'!AA18,"")</f>
        <v/>
      </c>
      <c r="S19" s="34">
        <f>'Parsi Bungalow'!AQ18</f>
        <v>0</v>
      </c>
      <c r="T19" s="34" t="str">
        <f>IF(AND('Parsi Bungalow'!BK18='Parsi Bungalow'!$B$40,('Parsi Bungalow'!CC18&gt;0)),'Parsi Bungalow'!BM18,"")</f>
        <v/>
      </c>
      <c r="U19" s="34">
        <f>'Parsi Bungalow'!CC18</f>
        <v>0</v>
      </c>
      <c r="V19" s="34" t="str">
        <f>IF(AND('Bungalow 2'!R18='Bungalow 2'!$B$40,('Bungalow 2'!AJ18&gt;0)),'Bungalow 2'!T18,"")</f>
        <v/>
      </c>
      <c r="W19" s="34">
        <f>'Bungalow 2'!AJ18</f>
        <v>0</v>
      </c>
      <c r="X19" s="34" t="str">
        <f>IF(AND('Bungalow 2'!BD18='Bungalow 2'!$B$40,('Bungalow 2'!BV18&gt;0)),'Bungalow 2'!BF18,"")</f>
        <v/>
      </c>
      <c r="Y19" s="34">
        <f>'Bungalow 2'!BV18</f>
        <v>0</v>
      </c>
      <c r="Z19" s="34" t="str">
        <f>IF(AND('Villa Set '!Y18='Villa Set '!$B$40,('Villa Set '!AQ18&gt;0)),'Villa Set '!AA18,"")</f>
        <v>Viniyard Films </v>
      </c>
      <c r="AA19" s="34">
        <f>'Villa Set '!AQ18</f>
        <v>730</v>
      </c>
      <c r="AB19" s="34" t="str">
        <f>IF(AND('Villa Set '!BK18='Villa Set '!$B$40,('Villa Set '!CC18&gt;0)),'Villa Set '!BM18,"")</f>
        <v>Viniyard Films </v>
      </c>
      <c r="AC19" s="34">
        <f>'Villa Set '!CC18</f>
        <v>179</v>
      </c>
      <c r="AD19" s="34" t="str">
        <f>IF(AND('Villa Set '!CW18='Villa Set '!$B$40,('Villa Set '!DO18&gt;0)),'Villa Set '!CY18,"")</f>
        <v/>
      </c>
      <c r="AE19" s="34">
        <f>'Villa Set '!DO18</f>
        <v>0</v>
      </c>
      <c r="AF19" s="34"/>
      <c r="AG19" s="34">
        <f>'Road Light'!R18</f>
        <v>0</v>
      </c>
      <c r="AH19" s="34" t="str">
        <f>IF(AND(Hill!R18=Hill!$B$40,(Hill!AJ18&gt;0)),Hill!T18,"")</f>
        <v/>
      </c>
      <c r="AI19" s="40">
        <f>Hill!AJ18</f>
        <v>0</v>
      </c>
    </row>
    <row r="20" spans="1:35" s="78" customFormat="1" ht="50.4" customHeight="1" x14ac:dyDescent="0.3">
      <c r="A20" s="41">
        <v>16</v>
      </c>
      <c r="B20" s="34" t="str">
        <f>IF(AND(Hospital!R19=Hospital!$B$40,(Hospital!AJ19&gt;0)),Hospital!T19,"")</f>
        <v>In 10 Media Pvt.Ltd.</v>
      </c>
      <c r="C20" s="533">
        <f>Hospital!AJ19</f>
        <v>57</v>
      </c>
      <c r="D20" s="34" t="str">
        <f>IF(AND(Hospital!BD19=Hospital!$B$40,(Hospital!BV19&gt;0)),Hospital!BF19,"")</f>
        <v/>
      </c>
      <c r="E20" s="34">
        <f>Hospital!BV19</f>
        <v>0</v>
      </c>
      <c r="F20" s="34" t="str">
        <f>IF(AND('Bungalow 1'!R19='Bungalow 1'!$B$40,('Bungalow 1'!AJ19&gt;0)),'Bungalow 1'!T19,"")</f>
        <v/>
      </c>
      <c r="G20" s="34">
        <f>'Bungalow 1'!AJ19</f>
        <v>0</v>
      </c>
      <c r="H20" s="34" t="str">
        <f>IF(AND('Bungalow 1'!BD19='Bungalow 1'!$B$40,('Bungalow 1'!BV19&gt;0)),'Bungalow 1'!BF19,"")</f>
        <v/>
      </c>
      <c r="I20" s="34">
        <f>'Bungalow 1'!BV19</f>
        <v>0</v>
      </c>
      <c r="J20" s="34" t="str">
        <f>IF(AND('Office Set'!R18='Office Set'!$B$39,('Office Set'!AJ18&gt;0)),'Office Set'!T18,"")</f>
        <v>Fanboy Pictures Private Limited</v>
      </c>
      <c r="K20" s="34">
        <f>'Office Set'!AJ18</f>
        <v>3</v>
      </c>
      <c r="L20" s="34" t="str">
        <f>IF(AND('Police Station'!R19='Police Station'!$B$40,('Police Station'!AJ19&gt;0)),'Police Station'!T19,"")</f>
        <v/>
      </c>
      <c r="M20" s="34">
        <f>'Police Station'!AJ19</f>
        <v>0</v>
      </c>
      <c r="N20" s="34" t="str">
        <f>IF(AND('8000 sqft'!R19='8000 sqft'!$B$40,('8000 sqft'!AJ19&gt;0)),'8000 sqft'!T19,"")</f>
        <v/>
      </c>
      <c r="O20" s="34">
        <f>'8000 sqft'!AJ19</f>
        <v>0</v>
      </c>
      <c r="P20" s="34" t="str">
        <f>IF(AND('Restaurant '!R19='Restaurant '!$B$40,('Restaurant '!AJ19&gt;0)),'Restaurant '!T19,"")</f>
        <v>Viniyard Films </v>
      </c>
      <c r="Q20" s="34">
        <f>'Restaurant '!AJ19</f>
        <v>67</v>
      </c>
      <c r="R20" s="34" t="str">
        <f>IF(AND('Parsi Bungalow'!Y19='Parsi Bungalow'!$B$40,('Parsi Bungalow'!AQ19&gt;0)),'Parsi Bungalow'!AA19,"")</f>
        <v/>
      </c>
      <c r="S20" s="34">
        <f>'Parsi Bungalow'!AQ19</f>
        <v>0</v>
      </c>
      <c r="T20" s="34" t="str">
        <f>IF(AND('Parsi Bungalow'!BK19='Parsi Bungalow'!$B$40,('Parsi Bungalow'!CC19&gt;0)),'Parsi Bungalow'!BM19,"")</f>
        <v/>
      </c>
      <c r="U20" s="34">
        <f>'Parsi Bungalow'!CC19</f>
        <v>0</v>
      </c>
      <c r="V20" s="34" t="str">
        <f>IF(AND('Bungalow 2'!R19='Bungalow 2'!$B$40,('Bungalow 2'!AJ19&gt;0)),'Bungalow 2'!T19,"")</f>
        <v>Four Lions Films Private Limited </v>
      </c>
      <c r="W20" s="34">
        <f>'Bungalow 2'!AJ19</f>
        <v>147</v>
      </c>
      <c r="X20" s="34" t="str">
        <f>IF(AND('Bungalow 2'!BD19='Bungalow 2'!$B$40,('Bungalow 2'!BV19&gt;0)),'Bungalow 2'!BF19,"")</f>
        <v/>
      </c>
      <c r="Y20" s="34">
        <f>'Bungalow 2'!BV19</f>
        <v>0</v>
      </c>
      <c r="Z20" s="34" t="str">
        <f>IF(AND('Villa Set '!Y19='Villa Set '!$B$40,('Villa Set '!AQ19&gt;0)),'Villa Set '!AA19,"")</f>
        <v>Viniyard Films </v>
      </c>
      <c r="AA20" s="34">
        <f>'Villa Set '!AQ19</f>
        <v>553</v>
      </c>
      <c r="AB20" s="34" t="str">
        <f>IF(AND('Villa Set '!BK19='Villa Set '!$B$40,('Villa Set '!CC19&gt;0)),'Villa Set '!BM19,"")</f>
        <v>Viniyard Films </v>
      </c>
      <c r="AC20" s="34">
        <f>'Villa Set '!CC19</f>
        <v>325</v>
      </c>
      <c r="AD20" s="34" t="str">
        <f>IF(AND('Villa Set '!CW19='Villa Set '!$B$40,('Villa Set '!DO19&gt;0)),'Villa Set '!CY19,"")</f>
        <v/>
      </c>
      <c r="AE20" s="34">
        <f>'Villa Set '!DO19</f>
        <v>0</v>
      </c>
      <c r="AF20" s="34"/>
      <c r="AG20" s="34">
        <f>'Road Light'!R19</f>
        <v>0</v>
      </c>
      <c r="AH20" s="34" t="str">
        <f>IF(AND(Hill!R19=Hill!$B$40,(Hill!AJ19&gt;0)),Hill!T19,"")</f>
        <v/>
      </c>
      <c r="AI20" s="40">
        <f>Hill!AJ19</f>
        <v>0</v>
      </c>
    </row>
    <row r="21" spans="1:35" s="78" customFormat="1" ht="50.4" customHeight="1" x14ac:dyDescent="0.3">
      <c r="A21" s="41">
        <v>17</v>
      </c>
      <c r="B21" s="34" t="str">
        <f>IF(AND(Hospital!R20=Hospital!$B$40,(Hospital!AJ20&gt;0)),Hospital!T20,"")</f>
        <v>In 10 Media Pvt.Ltd.</v>
      </c>
      <c r="C21" s="533">
        <f>Hospital!AJ20</f>
        <v>16</v>
      </c>
      <c r="D21" s="34" t="str">
        <f>IF(AND(Hospital!BD20=Hospital!$B$40,(Hospital!BV20&gt;0)),Hospital!BF20,"")</f>
        <v/>
      </c>
      <c r="E21" s="34">
        <f>Hospital!BV20</f>
        <v>0</v>
      </c>
      <c r="F21" s="34" t="str">
        <f>IF(AND('Bungalow 1'!R20='Bungalow 1'!$B$40,('Bungalow 1'!AJ20&gt;0)),'Bungalow 1'!T20,"")</f>
        <v/>
      </c>
      <c r="G21" s="34">
        <f>'Bungalow 1'!AJ20</f>
        <v>0</v>
      </c>
      <c r="H21" s="34" t="str">
        <f>IF(AND('Bungalow 1'!BD20='Bungalow 1'!$B$40,('Bungalow 1'!BV20&gt;0)),'Bungalow 1'!BF20,"")</f>
        <v/>
      </c>
      <c r="I21" s="34">
        <f>'Bungalow 1'!BV20</f>
        <v>0</v>
      </c>
      <c r="J21" s="34" t="str">
        <f>IF(AND('Office Set'!R19='Office Set'!$B$39,('Office Set'!AJ19&gt;0)),'Office Set'!T19,"")</f>
        <v/>
      </c>
      <c r="K21" s="34">
        <f>'Office Set'!AJ19</f>
        <v>0</v>
      </c>
      <c r="L21" s="34" t="str">
        <f>IF(AND('Police Station'!R20='Police Station'!$B$40,('Police Station'!AJ20&gt;0)),'Police Station'!T20,"")</f>
        <v/>
      </c>
      <c r="M21" s="34">
        <f>'Police Station'!AJ20</f>
        <v>0</v>
      </c>
      <c r="N21" s="34" t="str">
        <f>IF(AND('8000 sqft'!R20='8000 sqft'!$B$40,('8000 sqft'!AJ20&gt;0)),'8000 sqft'!T20,"")</f>
        <v/>
      </c>
      <c r="O21" s="34">
        <f>'8000 sqft'!AJ20</f>
        <v>0</v>
      </c>
      <c r="P21" s="34" t="str">
        <f>IF(AND('Restaurant '!R20='Restaurant '!$B$40,('Restaurant '!AJ20&gt;0)),'Restaurant '!T20,"")</f>
        <v>Viniyard Films </v>
      </c>
      <c r="Q21" s="34">
        <f>'Restaurant '!AJ20</f>
        <v>83</v>
      </c>
      <c r="R21" s="34" t="str">
        <f>IF(AND('Parsi Bungalow'!Y20='Parsi Bungalow'!$B$40,('Parsi Bungalow'!AQ20&gt;0)),'Parsi Bungalow'!AA20,"")</f>
        <v/>
      </c>
      <c r="S21" s="34">
        <f>'Parsi Bungalow'!AQ20</f>
        <v>0</v>
      </c>
      <c r="T21" s="34" t="str">
        <f>IF(AND('Parsi Bungalow'!BK20='Parsi Bungalow'!$B$40,('Parsi Bungalow'!CC20&gt;0)),'Parsi Bungalow'!BM20,"")</f>
        <v/>
      </c>
      <c r="U21" s="34">
        <f>'Parsi Bungalow'!CC20</f>
        <v>0</v>
      </c>
      <c r="V21" s="34" t="str">
        <f>IF(AND('Bungalow 2'!R20='Bungalow 2'!$B$40,('Bungalow 2'!AJ20&gt;0)),'Bungalow 2'!T20,"")</f>
        <v/>
      </c>
      <c r="W21" s="34">
        <f>'Bungalow 2'!AJ20</f>
        <v>0</v>
      </c>
      <c r="X21" s="34" t="str">
        <f>IF(AND('Bungalow 2'!BD20='Bungalow 2'!$B$40,('Bungalow 2'!BV20&gt;0)),'Bungalow 2'!BF20,"")</f>
        <v/>
      </c>
      <c r="Y21" s="34">
        <f>'Bungalow 2'!BV20</f>
        <v>0</v>
      </c>
      <c r="Z21" s="34" t="str">
        <f>IF(AND('Villa Set '!Y20='Villa Set '!$B$40,('Villa Set '!AQ20&gt;0)),'Villa Set '!AA20,"")</f>
        <v>Viniyard Films </v>
      </c>
      <c r="AA21" s="34">
        <f>'Villa Set '!AQ20</f>
        <v>718</v>
      </c>
      <c r="AB21" s="34" t="str">
        <f>IF(AND('Villa Set '!BK20='Villa Set '!$B$40,('Villa Set '!CC20&gt;0)),'Villa Set '!BM20,"")</f>
        <v>Viniyard Films </v>
      </c>
      <c r="AC21" s="34">
        <f>'Villa Set '!CC20</f>
        <v>329</v>
      </c>
      <c r="AD21" s="34" t="str">
        <f>IF(AND('Villa Set '!CW20='Villa Set '!$B$40,('Villa Set '!DO20&gt;0)),'Villa Set '!CY20,"")</f>
        <v/>
      </c>
      <c r="AE21" s="34">
        <f>'Villa Set '!DO20</f>
        <v>0</v>
      </c>
      <c r="AF21" s="34"/>
      <c r="AG21" s="34">
        <f>'Road Light'!R20</f>
        <v>0</v>
      </c>
      <c r="AH21" s="34" t="str">
        <f>IF(AND(Hill!R20=Hill!$B$40,(Hill!AJ20&gt;0)),Hill!T20,"")</f>
        <v/>
      </c>
      <c r="AI21" s="40">
        <f>Hill!AJ20</f>
        <v>0</v>
      </c>
    </row>
    <row r="22" spans="1:35" s="78" customFormat="1" ht="50.4" customHeight="1" x14ac:dyDescent="0.3">
      <c r="A22" s="41">
        <v>18</v>
      </c>
      <c r="B22" s="34" t="str">
        <f>IF(AND(Hospital!R21=Hospital!$B$40,(Hospital!AJ21&gt;0)),Hospital!T21,"")</f>
        <v/>
      </c>
      <c r="C22" s="34">
        <f>Hospital!AJ21</f>
        <v>0</v>
      </c>
      <c r="D22" s="34" t="str">
        <f>IF(AND(Hospital!BD21=Hospital!$B$40,(Hospital!BV21&gt;0)),Hospital!BF21,"")</f>
        <v/>
      </c>
      <c r="E22" s="34">
        <f>Hospital!BV21</f>
        <v>0</v>
      </c>
      <c r="F22" s="34" t="str">
        <f>IF(AND('Bungalow 1'!R21='Bungalow 1'!$B$40,('Bungalow 1'!AJ21&gt;0)),'Bungalow 1'!T21,"")</f>
        <v>In 10 Media Pvt.Ltd.</v>
      </c>
      <c r="G22" s="34">
        <f>'Bungalow 1'!AJ21</f>
        <v>258</v>
      </c>
      <c r="H22" s="34" t="str">
        <f>IF(AND('Bungalow 1'!BD21='Bungalow 1'!$B$40,('Bungalow 1'!BV21&gt;0)),'Bungalow 1'!BF21,"")</f>
        <v/>
      </c>
      <c r="I22" s="34">
        <f>'Bungalow 1'!BV21</f>
        <v>0</v>
      </c>
      <c r="J22" s="34" t="str">
        <f>IF(AND('Office Set'!R20='Office Set'!$B$39,('Office Set'!AJ20&gt;0)),'Office Set'!T20,"")</f>
        <v>Spacewalker Films </v>
      </c>
      <c r="K22" s="34">
        <f>'Office Set'!AJ20</f>
        <v>19</v>
      </c>
      <c r="L22" s="34" t="str">
        <f>IF(AND('Police Station'!R21='Police Station'!$B$40,('Police Station'!AJ21&gt;0)),'Police Station'!T21,"")</f>
        <v/>
      </c>
      <c r="M22" s="34">
        <f>'Police Station'!AJ21</f>
        <v>0</v>
      </c>
      <c r="N22" s="34" t="str">
        <f>IF(AND('8000 sqft'!R21='8000 sqft'!$B$40,('8000 sqft'!AJ21&gt;0)),'8000 sqft'!T21,"")</f>
        <v/>
      </c>
      <c r="O22" s="34">
        <f>'8000 sqft'!AJ21</f>
        <v>0</v>
      </c>
      <c r="P22" s="34" t="str">
        <f>IF(AND('Restaurant '!R21='Restaurant '!$B$40,('Restaurant '!AJ21&gt;0)),'Restaurant '!T21,"")</f>
        <v>Viniyard Films </v>
      </c>
      <c r="Q22" s="34">
        <f>'Restaurant '!AJ21</f>
        <v>69</v>
      </c>
      <c r="R22" s="34" t="str">
        <f>IF(AND('Parsi Bungalow'!Y21='Parsi Bungalow'!$B$40,('Parsi Bungalow'!AQ21&gt;0)),'Parsi Bungalow'!AA21,"")</f>
        <v/>
      </c>
      <c r="S22" s="34">
        <f>'Parsi Bungalow'!AQ21</f>
        <v>0</v>
      </c>
      <c r="T22" s="34" t="str">
        <f>IF(AND('Parsi Bungalow'!BK21='Parsi Bungalow'!$B$40,('Parsi Bungalow'!CC21&gt;0)),'Parsi Bungalow'!BM21,"")</f>
        <v/>
      </c>
      <c r="U22" s="34">
        <f>'Parsi Bungalow'!CC21</f>
        <v>0</v>
      </c>
      <c r="V22" s="34" t="str">
        <f>IF(AND('Bungalow 2'!R21='Bungalow 2'!$B$40,('Bungalow 2'!AJ21&gt;0)),'Bungalow 2'!T21,"")</f>
        <v/>
      </c>
      <c r="W22" s="34">
        <f>'Bungalow 2'!AJ21</f>
        <v>0</v>
      </c>
      <c r="X22" s="34" t="str">
        <f>IF(AND('Bungalow 2'!BD21='Bungalow 2'!$B$40,('Bungalow 2'!BV21&gt;0)),'Bungalow 2'!BF21,"")</f>
        <v/>
      </c>
      <c r="Y22" s="34">
        <f>'Bungalow 2'!BV21</f>
        <v>0</v>
      </c>
      <c r="Z22" s="34" t="str">
        <f>IF(AND('Villa Set '!Y21='Villa Set '!$B$40,('Villa Set '!AQ21&gt;0)),'Villa Set '!AA21,"")</f>
        <v>Viniyard Films </v>
      </c>
      <c r="AA22" s="34">
        <f>'Villa Set '!AQ21</f>
        <v>495</v>
      </c>
      <c r="AB22" s="34" t="str">
        <f>IF(AND('Villa Set '!BK21='Villa Set '!$B$40,('Villa Set '!CC21&gt;0)),'Villa Set '!BM21,"")</f>
        <v>Viniyard Films </v>
      </c>
      <c r="AC22" s="34">
        <f>'Villa Set '!CC21</f>
        <v>162</v>
      </c>
      <c r="AD22" s="34" t="str">
        <f>IF(AND('Villa Set '!CW21='Villa Set '!$B$40,('Villa Set '!DO21&gt;0)),'Villa Set '!CY21,"")</f>
        <v/>
      </c>
      <c r="AE22" s="34">
        <f>'Villa Set '!DO21</f>
        <v>0</v>
      </c>
      <c r="AF22" s="34"/>
      <c r="AG22" s="34">
        <f>'Road Light'!R21</f>
        <v>0</v>
      </c>
      <c r="AH22" s="34" t="str">
        <f>IF(AND(Hill!R21=Hill!$B$40,(Hill!AJ21&gt;0)),Hill!T21,"")</f>
        <v/>
      </c>
      <c r="AI22" s="40">
        <f>Hill!AJ21</f>
        <v>0</v>
      </c>
    </row>
    <row r="23" spans="1:35" s="78" customFormat="1" ht="50.4" customHeight="1" x14ac:dyDescent="0.3">
      <c r="A23" s="41">
        <v>19</v>
      </c>
      <c r="B23" s="34" t="str">
        <f>IF(AND(Hospital!R22=Hospital!$B$40,(Hospital!AJ22&gt;0)),Hospital!T22,"")</f>
        <v/>
      </c>
      <c r="C23" s="34">
        <f>Hospital!AJ22</f>
        <v>0</v>
      </c>
      <c r="D23" s="34" t="str">
        <f>IF(AND(Hospital!BD22=Hospital!$B$40,(Hospital!BV22&gt;0)),Hospital!BF22,"")</f>
        <v>Vijaya Entertainment India </v>
      </c>
      <c r="E23" s="34">
        <f>Hospital!BV22</f>
        <v>11</v>
      </c>
      <c r="F23" s="34" t="str">
        <f>IF(AND('Bungalow 1'!R22='Bungalow 1'!$B$40,('Bungalow 1'!AJ22&gt;0)),'Bungalow 1'!T22,"")</f>
        <v/>
      </c>
      <c r="G23" s="34">
        <f>'Bungalow 1'!AJ22</f>
        <v>0</v>
      </c>
      <c r="H23" s="34" t="str">
        <f>IF(AND('Bungalow 1'!BD22='Bungalow 1'!$B$40,('Bungalow 1'!BV22&gt;0)),'Bungalow 1'!BF22,"")</f>
        <v/>
      </c>
      <c r="I23" s="34">
        <f>'Bungalow 1'!BV22</f>
        <v>0</v>
      </c>
      <c r="J23" s="34" t="str">
        <f>IF(AND('Office Set'!R21='Office Set'!$B$39,('Office Set'!AJ21&gt;0)),'Office Set'!T21,"")</f>
        <v>Spacewalker Films </v>
      </c>
      <c r="K23" s="34">
        <f>'Office Set'!AJ21</f>
        <v>311</v>
      </c>
      <c r="L23" s="34" t="str">
        <f>IF(AND('Police Station'!R22='Police Station'!$B$40,('Police Station'!AJ22&gt;0)),'Police Station'!T22,"")</f>
        <v>Vijaya Entertainment India </v>
      </c>
      <c r="M23" s="34">
        <f>'Police Station'!AJ22</f>
        <v>35</v>
      </c>
      <c r="N23" s="34" t="str">
        <f>IF(AND('8000 sqft'!R22='8000 sqft'!$B$40,('8000 sqft'!AJ22&gt;0)),'8000 sqft'!T22,"")</f>
        <v>Spacewalker Films </v>
      </c>
      <c r="O23" s="34">
        <f>'8000 sqft'!AJ22</f>
        <v>41</v>
      </c>
      <c r="P23" s="34" t="str">
        <f>IF(AND('Restaurant '!R22='Restaurant '!$B$40,('Restaurant '!AJ22&gt;0)),'Restaurant '!T22,"")</f>
        <v>Viniyard Films </v>
      </c>
      <c r="Q23" s="34">
        <f>'Restaurant '!AJ22</f>
        <v>124</v>
      </c>
      <c r="R23" s="34" t="str">
        <f>IF(AND('Parsi Bungalow'!Y22='Parsi Bungalow'!$B$40,('Parsi Bungalow'!AQ22&gt;0)),'Parsi Bungalow'!AA22,"")</f>
        <v/>
      </c>
      <c r="S23" s="34">
        <f>'Parsi Bungalow'!AQ22</f>
        <v>0</v>
      </c>
      <c r="T23" s="34" t="str">
        <f>IF(AND('Parsi Bungalow'!BK22='Parsi Bungalow'!$B$40,('Parsi Bungalow'!CC22&gt;0)),'Parsi Bungalow'!BM22,"")</f>
        <v/>
      </c>
      <c r="U23" s="34">
        <f>'Parsi Bungalow'!CC22</f>
        <v>0</v>
      </c>
      <c r="V23" s="34" t="str">
        <f>IF(AND('Bungalow 2'!R22='Bungalow 2'!$B$40,('Bungalow 2'!AJ22&gt;0)),'Bungalow 2'!T22,"")</f>
        <v>Vijaya Entertainment India </v>
      </c>
      <c r="W23" s="34">
        <f>'Bungalow 2'!AJ22</f>
        <v>474</v>
      </c>
      <c r="X23" s="34" t="str">
        <f>IF(AND('Bungalow 2'!BD22='Bungalow 2'!$B$40,('Bungalow 2'!BV22&gt;0)),'Bungalow 2'!BF22,"")</f>
        <v/>
      </c>
      <c r="Y23" s="34">
        <f>'Bungalow 2'!BV22</f>
        <v>0</v>
      </c>
      <c r="Z23" s="34" t="str">
        <f>IF(AND('Villa Set '!Y22='Villa Set '!$B$40,('Villa Set '!AQ22&gt;0)),'Villa Set '!AA22,"")</f>
        <v>Viniyard Films </v>
      </c>
      <c r="AA23" s="34">
        <f>'Villa Set '!AQ22</f>
        <v>941</v>
      </c>
      <c r="AB23" s="34" t="str">
        <f>IF(AND('Villa Set '!BK22='Villa Set '!$B$40,('Villa Set '!CC22&gt;0)),'Villa Set '!BM22,"")</f>
        <v>Viniyard Films </v>
      </c>
      <c r="AC23" s="34">
        <f>'Villa Set '!CC22</f>
        <v>337</v>
      </c>
      <c r="AD23" s="34" t="str">
        <f>IF(AND('Villa Set '!CW22='Villa Set '!$B$40,('Villa Set '!DO22&gt;0)),'Villa Set '!CY22,"")</f>
        <v/>
      </c>
      <c r="AE23" s="34">
        <f>'Villa Set '!DO22</f>
        <v>0</v>
      </c>
      <c r="AF23" s="34"/>
      <c r="AG23" s="34">
        <f>'Road Light'!R22</f>
        <v>0</v>
      </c>
      <c r="AH23" s="34" t="str">
        <f>IF(AND(Hill!R22=Hill!$B$40,(Hill!AJ22&gt;0)),Hill!T22,"")</f>
        <v/>
      </c>
      <c r="AI23" s="40">
        <f>Hill!AJ22</f>
        <v>0</v>
      </c>
    </row>
    <row r="24" spans="1:35" s="78" customFormat="1" ht="50.4" customHeight="1" x14ac:dyDescent="0.3">
      <c r="A24" s="41">
        <v>20</v>
      </c>
      <c r="B24" s="34" t="str">
        <f>IF(AND(Hospital!R23=Hospital!$B$40,(Hospital!AJ23&gt;0)),Hospital!T23,"")</f>
        <v>Spacewalker Films </v>
      </c>
      <c r="C24" s="34">
        <f>Hospital!AJ23</f>
        <v>30</v>
      </c>
      <c r="D24" s="34" t="str">
        <f>IF(AND(Hospital!BD23=Hospital!$B$40,(Hospital!BV23&gt;0)),Hospital!BF23,"")</f>
        <v/>
      </c>
      <c r="E24" s="34">
        <f>Hospital!BV23</f>
        <v>0</v>
      </c>
      <c r="F24" s="34" t="str">
        <f>IF(AND('Bungalow 1'!R23='Bungalow 1'!$B$40,('Bungalow 1'!AJ23&gt;0)),'Bungalow 1'!T23,"")</f>
        <v>Fanboy Pictures Private Limited</v>
      </c>
      <c r="G24" s="34">
        <f>'Bungalow 1'!AJ23</f>
        <v>44</v>
      </c>
      <c r="H24" s="34" t="str">
        <f>IF(AND('Bungalow 1'!BD23='Bungalow 1'!$B$40,('Bungalow 1'!BV23&gt;0)),'Bungalow 1'!BF23,"")</f>
        <v/>
      </c>
      <c r="I24" s="34">
        <f>'Bungalow 1'!BV23</f>
        <v>0</v>
      </c>
      <c r="J24" s="34" t="str">
        <f>IF(AND('Office Set'!R22='Office Set'!$B$39,('Office Set'!AJ22&gt;0)),'Office Set'!T22,"")</f>
        <v>Spacewalker Films </v>
      </c>
      <c r="K24" s="34">
        <f>'Office Set'!AJ22</f>
        <v>309</v>
      </c>
      <c r="L24" s="34" t="str">
        <f>IF(AND('Police Station'!R23='Police Station'!$B$40,('Police Station'!AJ23&gt;0)),'Police Station'!T23,"")</f>
        <v/>
      </c>
      <c r="M24" s="34">
        <f>'Police Station'!AJ23</f>
        <v>0</v>
      </c>
      <c r="N24" s="34" t="str">
        <f>IF(AND('8000 sqft'!R23='8000 sqft'!$B$40,('8000 sqft'!AJ23&gt;0)),'8000 sqft'!T23,"")</f>
        <v/>
      </c>
      <c r="O24" s="34">
        <f>'8000 sqft'!AJ23</f>
        <v>0</v>
      </c>
      <c r="P24" s="34" t="str">
        <f>IF(AND('Restaurant '!R23='Restaurant '!$B$40,('Restaurant '!AJ23&gt;0)),'Restaurant '!T23,"")</f>
        <v>Spacewalker Films </v>
      </c>
      <c r="Q24" s="34">
        <f>'Restaurant '!AJ23</f>
        <v>83</v>
      </c>
      <c r="R24" s="34" t="str">
        <f>IF(AND('Parsi Bungalow'!Y23='Parsi Bungalow'!$B$40,('Parsi Bungalow'!AQ23&gt;0)),'Parsi Bungalow'!AA23,"")</f>
        <v/>
      </c>
      <c r="S24" s="34">
        <f>'Parsi Bungalow'!AQ23</f>
        <v>0</v>
      </c>
      <c r="T24" s="34" t="str">
        <f>IF(AND('Parsi Bungalow'!BK23='Parsi Bungalow'!$B$40,('Parsi Bungalow'!CC23&gt;0)),'Parsi Bungalow'!BM23,"")</f>
        <v/>
      </c>
      <c r="U24" s="34">
        <f>'Parsi Bungalow'!CC23</f>
        <v>0</v>
      </c>
      <c r="V24" s="34" t="str">
        <f>IF(AND('Bungalow 2'!R23='Bungalow 2'!$B$40,('Bungalow 2'!AJ23&gt;0)),'Bungalow 2'!T23,"")</f>
        <v>Spacewalker Films </v>
      </c>
      <c r="W24" s="34">
        <f>'Bungalow 2'!AJ23</f>
        <v>386</v>
      </c>
      <c r="X24" s="34" t="str">
        <f>IF(AND('Bungalow 2'!BD23='Bungalow 2'!$B$40,('Bungalow 2'!BV23&gt;0)),'Bungalow 2'!BF23,"")</f>
        <v/>
      </c>
      <c r="Y24" s="34">
        <f>'Bungalow 2'!BV23</f>
        <v>0</v>
      </c>
      <c r="Z24" s="34" t="str">
        <f>IF(AND('Villa Set '!Y23='Villa Set '!$B$40,('Villa Set '!AQ23&gt;0)),'Villa Set '!AA23,"")</f>
        <v/>
      </c>
      <c r="AA24" s="34">
        <f>'Villa Set '!AQ23</f>
        <v>0</v>
      </c>
      <c r="AB24" s="34" t="str">
        <f>IF(AND('Villa Set '!BK23='Villa Set '!$B$40,('Villa Set '!CC23&gt;0)),'Villa Set '!BM23,"")</f>
        <v/>
      </c>
      <c r="AC24" s="34">
        <f>'Villa Set '!CC23</f>
        <v>0</v>
      </c>
      <c r="AD24" s="34" t="str">
        <f>IF(AND('Villa Set '!CW23='Villa Set '!$B$40,('Villa Set '!DO23&gt;0)),'Villa Set '!CY23,"")</f>
        <v/>
      </c>
      <c r="AE24" s="34">
        <f>'Villa Set '!DO23</f>
        <v>0</v>
      </c>
      <c r="AF24" s="34"/>
      <c r="AG24" s="34">
        <f>'Road Light'!R23</f>
        <v>0</v>
      </c>
      <c r="AH24" s="34" t="str">
        <f>IF(AND(Hill!R23=Hill!$B$40,(Hill!AJ23&gt;0)),Hill!T23,"")</f>
        <v/>
      </c>
      <c r="AI24" s="40">
        <f>Hill!AJ23</f>
        <v>0</v>
      </c>
    </row>
    <row r="25" spans="1:35" s="78" customFormat="1" ht="50.4" customHeight="1" x14ac:dyDescent="0.3">
      <c r="A25" s="41">
        <v>21</v>
      </c>
      <c r="B25" s="34" t="str">
        <f>IF(AND(Hospital!R24=Hospital!$B$40,(Hospital!AJ24&gt;0)),Hospital!T24,"")</f>
        <v/>
      </c>
      <c r="C25" s="34">
        <f>Hospital!AJ24</f>
        <v>0</v>
      </c>
      <c r="D25" s="34" t="str">
        <f>IF(AND(Hospital!BD24=Hospital!$B$40,(Hospital!BV24&gt;0)),Hospital!BF24,"")</f>
        <v/>
      </c>
      <c r="E25" s="34">
        <f>Hospital!BV24</f>
        <v>0</v>
      </c>
      <c r="F25" s="34" t="str">
        <f>IF(AND('Bungalow 1'!R24='Bungalow 1'!$B$40,('Bungalow 1'!AJ24&gt;0)),'Bungalow 1'!T24,"")</f>
        <v>Fanboy Pictures Private Limited</v>
      </c>
      <c r="G25" s="34">
        <f>'Bungalow 1'!AJ24</f>
        <v>59</v>
      </c>
      <c r="H25" s="34" t="str">
        <f>IF(AND('Bungalow 1'!BD24='Bungalow 1'!$B$40,('Bungalow 1'!BV24&gt;0)),'Bungalow 1'!BF24,"")</f>
        <v/>
      </c>
      <c r="I25" s="34">
        <f>'Bungalow 1'!BV24</f>
        <v>0</v>
      </c>
      <c r="J25" s="34" t="str">
        <f>IF(AND('Office Set'!R23='Office Set'!$B$39,('Office Set'!AJ23&gt;0)),'Office Set'!T23,"")</f>
        <v>Spacewalker Films </v>
      </c>
      <c r="K25" s="34">
        <f>'Office Set'!AJ23</f>
        <v>191</v>
      </c>
      <c r="L25" s="34" t="str">
        <f>IF(AND('Police Station'!R24='Police Station'!$B$40,('Police Station'!AJ24&gt;0)),'Police Station'!T24,"")</f>
        <v>Spacewalker Films </v>
      </c>
      <c r="M25" s="34">
        <f>'Police Station'!AJ24</f>
        <v>260</v>
      </c>
      <c r="N25" s="34" t="str">
        <f>IF(AND('8000 sqft'!R24='8000 sqft'!$B$40,('8000 sqft'!AJ24&gt;0)),'8000 sqft'!T24,"")</f>
        <v>Spacewalker Films </v>
      </c>
      <c r="O25" s="34">
        <f>'8000 sqft'!AJ24</f>
        <v>8</v>
      </c>
      <c r="P25" s="34" t="str">
        <f>IF(AND('Restaurant '!R24='Restaurant '!$B$40,('Restaurant '!AJ24&gt;0)),'Restaurant '!T24,"")</f>
        <v>Spacewalker Films </v>
      </c>
      <c r="Q25" s="34">
        <f>'Restaurant '!AJ24</f>
        <v>103</v>
      </c>
      <c r="R25" s="34" t="str">
        <f>IF(AND('Parsi Bungalow'!Y24='Parsi Bungalow'!$B$40,('Parsi Bungalow'!AQ24&gt;0)),'Parsi Bungalow'!AA24,"")</f>
        <v/>
      </c>
      <c r="S25" s="34">
        <f>'Parsi Bungalow'!AQ24</f>
        <v>0</v>
      </c>
      <c r="T25" s="34" t="str">
        <f>IF(AND('Parsi Bungalow'!BK24='Parsi Bungalow'!$B$40,('Parsi Bungalow'!CC24&gt;0)),'Parsi Bungalow'!BM24,"")</f>
        <v/>
      </c>
      <c r="U25" s="34">
        <f>'Parsi Bungalow'!CC24</f>
        <v>0</v>
      </c>
      <c r="V25" s="34" t="str">
        <f>IF(AND('Bungalow 2'!R24='Bungalow 2'!$B$40,('Bungalow 2'!AJ24&gt;0)),'Bungalow 2'!T24,"")</f>
        <v xml:space="preserve">Classic Films </v>
      </c>
      <c r="W25" s="34">
        <f>'Bungalow 2'!AJ24</f>
        <v>64</v>
      </c>
      <c r="X25" s="34" t="str">
        <f>IF(AND('Bungalow 2'!BD24='Bungalow 2'!$B$40,('Bungalow 2'!BV24&gt;0)),'Bungalow 2'!BF24,"")</f>
        <v/>
      </c>
      <c r="Y25" s="34">
        <f>'Bungalow 2'!BV24</f>
        <v>0</v>
      </c>
      <c r="Z25" s="34" t="str">
        <f>IF(AND('Villa Set '!Y24='Villa Set '!$B$40,('Villa Set '!AQ24&gt;0)),'Villa Set '!AA24,"")</f>
        <v/>
      </c>
      <c r="AA25" s="34">
        <f>'Villa Set '!AQ24</f>
        <v>0</v>
      </c>
      <c r="AB25" s="34" t="str">
        <f>IF(AND('Villa Set '!BK24='Villa Set '!$B$40,('Villa Set '!CC24&gt;0)),'Villa Set '!BM24,"")</f>
        <v>Essel Vision Production Ltd.</v>
      </c>
      <c r="AC25" s="34">
        <f>'Villa Set '!CC24</f>
        <v>87</v>
      </c>
      <c r="AD25" s="34" t="str">
        <f>IF(AND('Villa Set '!CW24='Villa Set '!$B$40,('Villa Set '!DO24&gt;0)),'Villa Set '!CY24,"")</f>
        <v/>
      </c>
      <c r="AE25" s="34">
        <f>'Villa Set '!DO24</f>
        <v>0</v>
      </c>
      <c r="AF25" s="34"/>
      <c r="AG25" s="34">
        <f>'Road Light'!R24</f>
        <v>0</v>
      </c>
      <c r="AH25" s="34" t="str">
        <f>IF(AND(Hill!R24=Hill!$B$40,(Hill!AJ24&gt;0)),Hill!T24,"")</f>
        <v/>
      </c>
      <c r="AI25" s="40">
        <f>Hill!AJ24</f>
        <v>0</v>
      </c>
    </row>
    <row r="26" spans="1:35" s="78" customFormat="1" ht="50.4" customHeight="1" x14ac:dyDescent="0.3">
      <c r="A26" s="41">
        <v>22</v>
      </c>
      <c r="B26" s="34" t="str">
        <f>IF(AND(Hospital!R25=Hospital!$B$40,(Hospital!AJ25&gt;0)),Hospital!T25,"")</f>
        <v>Essel Vision Production Ltd.</v>
      </c>
      <c r="C26" s="34">
        <f>Hospital!AJ25</f>
        <v>486</v>
      </c>
      <c r="D26" s="34" t="str">
        <f>IF(AND(Hospital!BD25=Hospital!$B$40,(Hospital!BV25&gt;0)),Hospital!BF25,"")</f>
        <v>Essel Vision Production Ltd.</v>
      </c>
      <c r="E26" s="34">
        <f>Hospital!BV25</f>
        <v>304</v>
      </c>
      <c r="F26" s="34" t="str">
        <f>IF(AND('Bungalow 1'!R25='Bungalow 1'!$B$40,('Bungalow 1'!AJ25&gt;0)),'Bungalow 1'!T25,"")</f>
        <v>Fanboy Pictures Private Limited</v>
      </c>
      <c r="G26" s="34">
        <f>'Bungalow 1'!AJ25</f>
        <v>611</v>
      </c>
      <c r="H26" s="34" t="str">
        <f>IF(AND('Bungalow 1'!BD25='Bungalow 1'!$B$40,('Bungalow 1'!BV25&gt;0)),'Bungalow 1'!BF25,"")</f>
        <v/>
      </c>
      <c r="I26" s="34">
        <f>'Bungalow 1'!BV25</f>
        <v>0</v>
      </c>
      <c r="J26" s="34" t="str">
        <f>IF(AND('Office Set'!R24='Office Set'!$B$39,('Office Set'!AJ24&gt;0)),'Office Set'!T24,"")</f>
        <v>In 10 Media Pvt.Ltd.</v>
      </c>
      <c r="K26" s="34">
        <f>'Office Set'!AJ24</f>
        <v>7</v>
      </c>
      <c r="L26" s="34" t="str">
        <f>IF(AND('Police Station'!R25='Police Station'!$B$40,('Police Station'!AJ25&gt;0)),'Police Station'!T25,"")</f>
        <v>Fanboy Pictures Private Limited</v>
      </c>
      <c r="M26" s="34">
        <f>'Police Station'!AJ25</f>
        <v>130</v>
      </c>
      <c r="N26" s="34" t="str">
        <f>IF(AND('8000 sqft'!R25='8000 sqft'!$B$40,('8000 sqft'!AJ25&gt;0)),'8000 sqft'!T25,"")</f>
        <v/>
      </c>
      <c r="O26" s="34">
        <f>'8000 sqft'!AJ25</f>
        <v>0</v>
      </c>
      <c r="P26" s="34" t="str">
        <f>IF(AND('Restaurant '!R25='Restaurant '!$B$40,('Restaurant '!AJ25&gt;0)),'Restaurant '!T25,"")</f>
        <v/>
      </c>
      <c r="Q26" s="34">
        <f>'Restaurant '!AJ25</f>
        <v>0</v>
      </c>
      <c r="R26" s="34" t="str">
        <f>IF(AND('Parsi Bungalow'!Y25='Parsi Bungalow'!$B$40,('Parsi Bungalow'!AQ25&gt;0)),'Parsi Bungalow'!AA25,"")</f>
        <v/>
      </c>
      <c r="S26" s="34">
        <f>'Parsi Bungalow'!AQ25</f>
        <v>0</v>
      </c>
      <c r="T26" s="34" t="str">
        <f>IF(AND('Parsi Bungalow'!BK25='Parsi Bungalow'!$B$40,('Parsi Bungalow'!CC25&gt;0)),'Parsi Bungalow'!BM25,"")</f>
        <v/>
      </c>
      <c r="U26" s="34">
        <f>'Parsi Bungalow'!CC25</f>
        <v>0</v>
      </c>
      <c r="V26" s="34" t="str">
        <f>IF(AND('Bungalow 2'!R25='Bungalow 2'!$B$40,('Bungalow 2'!AJ25&gt;0)),'Bungalow 2'!T25,"")</f>
        <v xml:space="preserve">Classic Films </v>
      </c>
      <c r="W26" s="34">
        <f>'Bungalow 2'!AJ25</f>
        <v>1116</v>
      </c>
      <c r="X26" s="34" t="str">
        <f>IF(AND('Bungalow 2'!BD25='Bungalow 2'!$B$40,('Bungalow 2'!BV25&gt;0)),'Bungalow 2'!BF25,"")</f>
        <v/>
      </c>
      <c r="Y26" s="34">
        <f>'Bungalow 2'!BV25</f>
        <v>0</v>
      </c>
      <c r="Z26" s="34" t="str">
        <f>IF(AND('Villa Set '!Y25='Villa Set '!$B$40,('Villa Set '!AQ25&gt;0)),'Villa Set '!AA25,"")</f>
        <v>Essel Vision Production Ltd.</v>
      </c>
      <c r="AA26" s="34">
        <f>'Villa Set '!AQ25</f>
        <v>1211</v>
      </c>
      <c r="AB26" s="34" t="str">
        <f>IF(AND('Villa Set '!BK25='Villa Set '!$B$40,('Villa Set '!CC25&gt;0)),'Villa Set '!BM25,"")</f>
        <v>Essel Vision Production Ltd.</v>
      </c>
      <c r="AC26" s="34">
        <f>'Villa Set '!CC25</f>
        <v>446</v>
      </c>
      <c r="AD26" s="34" t="str">
        <f>IF(AND('Villa Set '!CW25='Villa Set '!$B$40,('Villa Set '!DO25&gt;0)),'Villa Set '!CY25,"")</f>
        <v/>
      </c>
      <c r="AE26" s="34">
        <f>'Villa Set '!DO25</f>
        <v>0</v>
      </c>
      <c r="AF26" s="34"/>
      <c r="AG26" s="34">
        <f>'Road Light'!R25</f>
        <v>0</v>
      </c>
      <c r="AH26" s="34" t="str">
        <f>IF(AND(Hill!R25=Hill!$B$40,(Hill!AJ25&gt;0)),Hill!T25,"")</f>
        <v/>
      </c>
      <c r="AI26" s="40">
        <f>Hill!AJ25</f>
        <v>0</v>
      </c>
    </row>
    <row r="27" spans="1:35" s="78" customFormat="1" ht="50.4" customHeight="1" x14ac:dyDescent="0.3">
      <c r="A27" s="41">
        <v>23</v>
      </c>
      <c r="B27" s="34" t="str">
        <f>IF(AND(Hospital!R26=Hospital!$B$40,(Hospital!AJ26&gt;0)),Hospital!T26,"")</f>
        <v/>
      </c>
      <c r="C27" s="34">
        <f>Hospital!AJ26</f>
        <v>0</v>
      </c>
      <c r="D27" s="34" t="str">
        <f>IF(AND(Hospital!BD26=Hospital!$B$40,(Hospital!BV26&gt;0)),Hospital!BF26,"")</f>
        <v/>
      </c>
      <c r="E27" s="34">
        <f>Hospital!BV26</f>
        <v>0</v>
      </c>
      <c r="F27" s="34" t="str">
        <f>IF(AND('Bungalow 1'!R26='Bungalow 1'!$B$40,('Bungalow 1'!AJ26&gt;0)),'Bungalow 1'!T26,"")</f>
        <v>Fanboy Pictures Private Limited</v>
      </c>
      <c r="G27" s="34">
        <f>'Bungalow 1'!AJ26</f>
        <v>6</v>
      </c>
      <c r="H27" s="34" t="str">
        <f>IF(AND('Bungalow 1'!BD26='Bungalow 1'!$B$40,('Bungalow 1'!BV26&gt;0)),'Bungalow 1'!BF26,"")</f>
        <v/>
      </c>
      <c r="I27" s="34">
        <f>'Bungalow 1'!BV26</f>
        <v>0</v>
      </c>
      <c r="J27" s="34" t="str">
        <f>IF(AND('Office Set'!R25='Office Set'!$B$39,('Office Set'!AJ25&gt;0)),'Office Set'!T25,"")</f>
        <v>In 10 Media Pvt.Ltd.</v>
      </c>
      <c r="K27" s="34">
        <f>'Office Set'!AJ25</f>
        <v>199</v>
      </c>
      <c r="L27" s="34" t="str">
        <f>IF(AND('Police Station'!R26='Police Station'!$B$40,('Police Station'!AJ26&gt;0)),'Police Station'!T26,"")</f>
        <v/>
      </c>
      <c r="M27" s="34">
        <f>'Police Station'!AJ26</f>
        <v>0</v>
      </c>
      <c r="N27" s="34" t="str">
        <f>IF(AND('8000 sqft'!R26='8000 sqft'!$B$40,('8000 sqft'!AJ26&gt;0)),'8000 sqft'!T26,"")</f>
        <v/>
      </c>
      <c r="O27" s="34">
        <f>'8000 sqft'!AJ26</f>
        <v>0</v>
      </c>
      <c r="P27" s="34" t="str">
        <f>IF(AND('Restaurant '!R26='Restaurant '!$B$40,('Restaurant '!AJ26&gt;0)),'Restaurant '!T26,"")</f>
        <v/>
      </c>
      <c r="Q27" s="34">
        <f>'Restaurant '!AJ26</f>
        <v>0</v>
      </c>
      <c r="R27" s="34" t="str">
        <f>IF(AND('Parsi Bungalow'!Y26='Parsi Bungalow'!$B$40,('Parsi Bungalow'!AQ26&gt;0)),'Parsi Bungalow'!AA26,"")</f>
        <v/>
      </c>
      <c r="S27" s="34">
        <f>'Parsi Bungalow'!AQ26</f>
        <v>0</v>
      </c>
      <c r="T27" s="34" t="str">
        <f>IF(AND('Parsi Bungalow'!BK26='Parsi Bungalow'!$B$40,('Parsi Bungalow'!CC26&gt;0)),'Parsi Bungalow'!BM26,"")</f>
        <v/>
      </c>
      <c r="U27" s="34">
        <f>'Parsi Bungalow'!CC26</f>
        <v>0</v>
      </c>
      <c r="V27" s="34" t="str">
        <f>IF(AND('Bungalow 2'!R26='Bungalow 2'!$B$40,('Bungalow 2'!AJ26&gt;0)),'Bungalow 2'!T26,"")</f>
        <v xml:space="preserve">Classic Films </v>
      </c>
      <c r="W27" s="34">
        <f>'Bungalow 2'!AJ26</f>
        <v>762</v>
      </c>
      <c r="X27" s="34" t="str">
        <f>IF(AND('Bungalow 2'!BD26='Bungalow 2'!$B$40,('Bungalow 2'!BV26&gt;0)),'Bungalow 2'!BF26,"")</f>
        <v/>
      </c>
      <c r="Y27" s="34">
        <f>'Bungalow 2'!BV26</f>
        <v>0</v>
      </c>
      <c r="Z27" s="34" t="str">
        <f>IF(AND('Villa Set '!Y26='Villa Set '!$B$40,('Villa Set '!AQ26&gt;0)),'Villa Set '!AA26,"")</f>
        <v/>
      </c>
      <c r="AA27" s="34">
        <f>'Villa Set '!AQ26</f>
        <v>0</v>
      </c>
      <c r="AB27" s="34" t="str">
        <f>IF(AND('Villa Set '!BK26='Villa Set '!$B$40,('Villa Set '!CC26&gt;0)),'Villa Set '!BM26,"")</f>
        <v>Essel Vision Production Ltd.</v>
      </c>
      <c r="AC27" s="34">
        <f>'Villa Set '!CC26</f>
        <v>32</v>
      </c>
      <c r="AD27" s="34" t="str">
        <f>IF(AND('Villa Set '!CW26='Villa Set '!$B$40,('Villa Set '!DO26&gt;0)),'Villa Set '!CY26,"")</f>
        <v/>
      </c>
      <c r="AE27" s="34">
        <f>'Villa Set '!DO26</f>
        <v>0</v>
      </c>
      <c r="AF27" s="34"/>
      <c r="AG27" s="34">
        <f>'Road Light'!R26</f>
        <v>0</v>
      </c>
      <c r="AH27" s="34" t="str">
        <f>IF(AND(Hill!R26=Hill!$B$40,(Hill!AJ26&gt;0)),Hill!T26,"")</f>
        <v/>
      </c>
      <c r="AI27" s="40">
        <f>Hill!AJ26</f>
        <v>0</v>
      </c>
    </row>
    <row r="28" spans="1:35" s="78" customFormat="1" ht="50.4" customHeight="1" x14ac:dyDescent="0.3">
      <c r="A28" s="41">
        <v>24</v>
      </c>
      <c r="B28" s="34" t="str">
        <f>IF(AND(Hospital!R27=Hospital!$B$40,(Hospital!AJ27&gt;0)),Hospital!T27,"")</f>
        <v/>
      </c>
      <c r="C28" s="34">
        <f>Hospital!AJ27</f>
        <v>0</v>
      </c>
      <c r="D28" s="34" t="str">
        <f>IF(AND(Hospital!BD27=Hospital!$B$40,(Hospital!BV27&gt;0)),Hospital!BF27,"")</f>
        <v/>
      </c>
      <c r="E28" s="34">
        <f>Hospital!BV27</f>
        <v>0</v>
      </c>
      <c r="F28" s="34" t="str">
        <f>IF(AND('Bungalow 1'!R27='Bungalow 1'!$B$40,('Bungalow 1'!AJ27&gt;0)),'Bungalow 1'!T27,"")</f>
        <v/>
      </c>
      <c r="G28" s="34">
        <f>'Bungalow 1'!AJ27</f>
        <v>0</v>
      </c>
      <c r="H28" s="34" t="str">
        <f>IF(AND('Bungalow 1'!BD27='Bungalow 1'!$B$40,('Bungalow 1'!BV27&gt;0)),'Bungalow 1'!BF27,"")</f>
        <v/>
      </c>
      <c r="I28" s="34">
        <f>'Bungalow 1'!BV27</f>
        <v>0</v>
      </c>
      <c r="J28" s="34" t="str">
        <f>IF(AND('Office Set'!R26='Office Set'!$B$39,('Office Set'!AJ26&gt;0)),'Office Set'!T26,"")</f>
        <v>In 10 Media Pvt.Ltd.</v>
      </c>
      <c r="K28" s="34">
        <f>'Office Set'!AJ26</f>
        <v>129</v>
      </c>
      <c r="L28" s="34" t="str">
        <f>IF(AND('Police Station'!R27='Police Station'!$B$40,('Police Station'!AJ27&gt;0)),'Police Station'!T27,"")</f>
        <v/>
      </c>
      <c r="M28" s="34">
        <f>'Police Station'!AJ27</f>
        <v>0</v>
      </c>
      <c r="N28" s="34" t="str">
        <f>IF(AND('8000 sqft'!R27='8000 sqft'!$B$40,('8000 sqft'!AJ27&gt;0)),'8000 sqft'!T27,"")</f>
        <v/>
      </c>
      <c r="O28" s="34">
        <f>'8000 sqft'!AJ27</f>
        <v>0</v>
      </c>
      <c r="P28" s="34" t="str">
        <f>IF(AND('Restaurant '!R27='Restaurant '!$B$40,('Restaurant '!AJ27&gt;0)),'Restaurant '!T27,"")</f>
        <v/>
      </c>
      <c r="Q28" s="34">
        <f>'Restaurant '!AJ27</f>
        <v>0</v>
      </c>
      <c r="R28" s="34" t="str">
        <f>IF(AND('Parsi Bungalow'!Y27='Parsi Bungalow'!$B$40,('Parsi Bungalow'!AQ27&gt;0)),'Parsi Bungalow'!AA27,"")</f>
        <v/>
      </c>
      <c r="S28" s="34">
        <f>'Parsi Bungalow'!AQ27</f>
        <v>0</v>
      </c>
      <c r="T28" s="34" t="str">
        <f>IF(AND('Parsi Bungalow'!BK27='Parsi Bungalow'!$B$40,('Parsi Bungalow'!CC27&gt;0)),'Parsi Bungalow'!BM27,"")</f>
        <v/>
      </c>
      <c r="U28" s="34">
        <f>'Parsi Bungalow'!CC27</f>
        <v>0</v>
      </c>
      <c r="V28" s="34" t="str">
        <f>IF(AND('Bungalow 2'!R27='Bungalow 2'!$B$40,('Bungalow 2'!AJ27&gt;0)),'Bungalow 2'!T27,"")</f>
        <v xml:space="preserve">Classic Films </v>
      </c>
      <c r="W28" s="34">
        <f>'Bungalow 2'!AJ27</f>
        <v>12</v>
      </c>
      <c r="X28" s="34" t="str">
        <f>IF(AND('Bungalow 2'!BD27='Bungalow 2'!$B$40,('Bungalow 2'!BV27&gt;0)),'Bungalow 2'!BF27,"")</f>
        <v/>
      </c>
      <c r="Y28" s="34">
        <f>'Bungalow 2'!BV27</f>
        <v>0</v>
      </c>
      <c r="Z28" s="34" t="str">
        <f>IF(AND('Villa Set '!Y27='Villa Set '!$B$40,('Villa Set '!AQ27&gt;0)),'Villa Set '!AA27,"")</f>
        <v/>
      </c>
      <c r="AA28" s="34">
        <f>'Villa Set '!AQ27</f>
        <v>0</v>
      </c>
      <c r="AB28" s="34" t="str">
        <f>IF(AND('Villa Set '!BK27='Villa Set '!$B$40,('Villa Set '!CC27&gt;0)),'Villa Set '!BM27,"")</f>
        <v/>
      </c>
      <c r="AC28" s="34">
        <f>'Villa Set '!CC27</f>
        <v>0</v>
      </c>
      <c r="AD28" s="34" t="str">
        <f>IF(AND('Villa Set '!CW27='Villa Set '!$B$40,('Villa Set '!DO27&gt;0)),'Villa Set '!CY27,"")</f>
        <v/>
      </c>
      <c r="AE28" s="34">
        <f>'Villa Set '!DO27</f>
        <v>0</v>
      </c>
      <c r="AF28" s="34"/>
      <c r="AG28" s="34">
        <f>'Road Light'!R27</f>
        <v>0</v>
      </c>
      <c r="AH28" s="34" t="str">
        <f>IF(AND(Hill!R27=Hill!$B$40,(Hill!AJ27&gt;0)),Hill!T27,"")</f>
        <v/>
      </c>
      <c r="AI28" s="40">
        <f>Hill!AJ27</f>
        <v>0</v>
      </c>
    </row>
    <row r="29" spans="1:35" s="78" customFormat="1" ht="50.4" customHeight="1" x14ac:dyDescent="0.3">
      <c r="A29" s="41">
        <v>25</v>
      </c>
      <c r="B29" s="34" t="str">
        <f>IF(AND(Hospital!R28=Hospital!$B$40,(Hospital!AJ28&gt;0)),Hospital!T28,"")</f>
        <v/>
      </c>
      <c r="C29" s="34">
        <f>Hospital!AJ28</f>
        <v>0</v>
      </c>
      <c r="D29" s="34" t="str">
        <f>IF(AND(Hospital!BD28=Hospital!$B$40,(Hospital!BV28&gt;0)),Hospital!BF28,"")</f>
        <v/>
      </c>
      <c r="E29" s="34">
        <f>Hospital!BV28</f>
        <v>0</v>
      </c>
      <c r="F29" s="34" t="str">
        <f>IF(AND('Bungalow 1'!R28='Bungalow 1'!$B$40,('Bungalow 1'!AJ28&gt;0)),'Bungalow 1'!T28,"")</f>
        <v/>
      </c>
      <c r="G29" s="34">
        <f>'Bungalow 1'!AJ28</f>
        <v>0</v>
      </c>
      <c r="H29" s="34" t="str">
        <f>IF(AND('Bungalow 1'!BD28='Bungalow 1'!$B$40,('Bungalow 1'!BV28&gt;0)),'Bungalow 1'!BF28,"")</f>
        <v/>
      </c>
      <c r="I29" s="34">
        <f>'Bungalow 1'!BV28</f>
        <v>0</v>
      </c>
      <c r="J29" s="34" t="str">
        <f>IF(AND('Office Set'!R27='Office Set'!$B$39,('Office Set'!AJ27&gt;0)),'Office Set'!T27,"")</f>
        <v>In 10 Media Pvt.Ltd.</v>
      </c>
      <c r="K29" s="34">
        <f>'Office Set'!AJ27</f>
        <v>243</v>
      </c>
      <c r="L29" s="34" t="str">
        <f>IF(AND('Police Station'!R28='Police Station'!$B$40,('Police Station'!AJ28&gt;0)),'Police Station'!T28,"")</f>
        <v/>
      </c>
      <c r="M29" s="34">
        <f>'Police Station'!AJ28</f>
        <v>0</v>
      </c>
      <c r="N29" s="34" t="str">
        <f>IF(AND('8000 sqft'!R28='8000 sqft'!$B$40,('8000 sqft'!AJ28&gt;0)),'8000 sqft'!T28,"")</f>
        <v/>
      </c>
      <c r="O29" s="34">
        <f>'8000 sqft'!AJ28</f>
        <v>0</v>
      </c>
      <c r="P29" s="34" t="str">
        <f>IF(AND('Restaurant '!R28='Restaurant '!$B$40,('Restaurant '!AJ28&gt;0)),'Restaurant '!T28,"")</f>
        <v/>
      </c>
      <c r="Q29" s="34">
        <f>'Restaurant '!AJ28</f>
        <v>0</v>
      </c>
      <c r="R29" s="34" t="str">
        <f>IF(AND('Parsi Bungalow'!Y28='Parsi Bungalow'!$B$40,('Parsi Bungalow'!AQ28&gt;0)),'Parsi Bungalow'!AA28,"")</f>
        <v/>
      </c>
      <c r="S29" s="34">
        <f>'Parsi Bungalow'!AQ28</f>
        <v>0</v>
      </c>
      <c r="T29" s="34" t="str">
        <f>IF(AND('Parsi Bungalow'!BK28='Parsi Bungalow'!$B$40,('Parsi Bungalow'!CC28&gt;0)),'Parsi Bungalow'!BM28,"")</f>
        <v/>
      </c>
      <c r="U29" s="34">
        <f>'Parsi Bungalow'!CC28</f>
        <v>0</v>
      </c>
      <c r="V29" s="34" t="str">
        <f>IF(AND('Bungalow 2'!R28='Bungalow 2'!$B$40,('Bungalow 2'!AJ28&gt;0)),'Bungalow 2'!T28,"")</f>
        <v/>
      </c>
      <c r="W29" s="34">
        <f>'Bungalow 2'!AJ28</f>
        <v>0</v>
      </c>
      <c r="X29" s="34" t="str">
        <f>IF(AND('Bungalow 2'!BD28='Bungalow 2'!$B$40,('Bungalow 2'!BV28&gt;0)),'Bungalow 2'!BF28,"")</f>
        <v/>
      </c>
      <c r="Y29" s="34">
        <f>'Bungalow 2'!BV28</f>
        <v>0</v>
      </c>
      <c r="Z29" s="34" t="str">
        <f>IF(AND('Villa Set '!Y28='Villa Set '!$B$40,('Villa Set '!AQ28&gt;0)),'Villa Set '!AA28,"")</f>
        <v/>
      </c>
      <c r="AA29" s="34">
        <f>'Villa Set '!AQ28</f>
        <v>0</v>
      </c>
      <c r="AB29" s="34" t="str">
        <f>IF(AND('Villa Set '!BK28='Villa Set '!$B$40,('Villa Set '!CC28&gt;0)),'Villa Set '!BM28,"")</f>
        <v/>
      </c>
      <c r="AC29" s="34">
        <f>'Villa Set '!CC28</f>
        <v>0</v>
      </c>
      <c r="AD29" s="34" t="str">
        <f>IF(AND('Villa Set '!CW28='Villa Set '!$B$40,('Villa Set '!DO28&gt;0)),'Villa Set '!CY28,"")</f>
        <v/>
      </c>
      <c r="AE29" s="34">
        <f>'Villa Set '!DO28</f>
        <v>0</v>
      </c>
      <c r="AF29" s="34"/>
      <c r="AG29" s="34">
        <f>'Road Light'!R28</f>
        <v>0</v>
      </c>
      <c r="AH29" s="34" t="str">
        <f>IF(AND(Hill!R28=Hill!$B$40,(Hill!AJ28&gt;0)),Hill!T28,"")</f>
        <v/>
      </c>
      <c r="AI29" s="40">
        <f>Hill!AJ28</f>
        <v>0</v>
      </c>
    </row>
    <row r="30" spans="1:35" s="78" customFormat="1" ht="50.4" customHeight="1" x14ac:dyDescent="0.3">
      <c r="A30" s="41">
        <v>26</v>
      </c>
      <c r="B30" s="34" t="str">
        <f>IF(AND(Hospital!R29=Hospital!$B$40,(Hospital!AJ29&gt;0)),Hospital!T29,"")</f>
        <v/>
      </c>
      <c r="C30" s="34">
        <f>Hospital!AJ29</f>
        <v>0</v>
      </c>
      <c r="D30" s="34" t="str">
        <f>IF(AND(Hospital!BD29=Hospital!$B$40,(Hospital!BV29&gt;0)),Hospital!BF29,"")</f>
        <v/>
      </c>
      <c r="E30" s="34">
        <f>Hospital!BV29</f>
        <v>0</v>
      </c>
      <c r="F30" s="34" t="str">
        <f>IF(AND('Bungalow 1'!R29='Bungalow 1'!$B$40,('Bungalow 1'!AJ29&gt;0)),'Bungalow 1'!T29,"")</f>
        <v>Mahesh Pandey Production LLP</v>
      </c>
      <c r="G30" s="34">
        <f>'Bungalow 1'!AJ29</f>
        <v>432</v>
      </c>
      <c r="H30" s="34" t="str">
        <f>IF(AND('Bungalow 1'!BD29='Bungalow 1'!$B$40,('Bungalow 1'!BV29&gt;0)),'Bungalow 1'!BF29,"")</f>
        <v/>
      </c>
      <c r="I30" s="34">
        <f>'Bungalow 1'!BV29</f>
        <v>0</v>
      </c>
      <c r="J30" s="34" t="str">
        <f>IF(AND('Office Set'!R28='Office Set'!$B$39,('Office Set'!AJ28&gt;0)),'Office Set'!T28,"")</f>
        <v>Fanboy Pictures Private Limited</v>
      </c>
      <c r="K30" s="34">
        <f>'Office Set'!AJ28</f>
        <v>44</v>
      </c>
      <c r="L30" s="34" t="str">
        <f>IF(AND('Police Station'!R29='Police Station'!$B$40,('Police Station'!AJ29&gt;0)),'Police Station'!T29,"")</f>
        <v/>
      </c>
      <c r="M30" s="34">
        <f>'Police Station'!AJ29</f>
        <v>0</v>
      </c>
      <c r="N30" s="34" t="str">
        <f>IF(AND('8000 sqft'!R29='8000 sqft'!$B$40,('8000 sqft'!AJ29&gt;0)),'8000 sqft'!T29,"")</f>
        <v/>
      </c>
      <c r="O30" s="34">
        <f>'8000 sqft'!AJ29</f>
        <v>0</v>
      </c>
      <c r="P30" s="34" t="str">
        <f>IF(AND('Restaurant '!R29='Restaurant '!$B$40,('Restaurant '!AJ29&gt;0)),'Restaurant '!T29,"")</f>
        <v/>
      </c>
      <c r="Q30" s="34">
        <f>'Restaurant '!AJ29</f>
        <v>0</v>
      </c>
      <c r="R30" s="34" t="str">
        <f>IF(AND('Parsi Bungalow'!Y29='Parsi Bungalow'!$B$40,('Parsi Bungalow'!AQ29&gt;0)),'Parsi Bungalow'!AA29,"")</f>
        <v/>
      </c>
      <c r="S30" s="34">
        <f>'Parsi Bungalow'!AQ29</f>
        <v>0</v>
      </c>
      <c r="T30" s="34" t="str">
        <f>IF(AND('Parsi Bungalow'!BK29='Parsi Bungalow'!$B$40,('Parsi Bungalow'!CC29&gt;0)),'Parsi Bungalow'!BM29,"")</f>
        <v/>
      </c>
      <c r="U30" s="34">
        <f>'Parsi Bungalow'!CC29</f>
        <v>0</v>
      </c>
      <c r="V30" s="34" t="str">
        <f>IF(AND('Bungalow 2'!R29='Bungalow 2'!$B$40,('Bungalow 2'!AJ29&gt;0)),'Bungalow 2'!T29,"")</f>
        <v>Maximus Films </v>
      </c>
      <c r="W30" s="34">
        <f>'Bungalow 2'!AJ29</f>
        <v>547</v>
      </c>
      <c r="X30" s="34" t="str">
        <f>IF(AND('Bungalow 2'!BD29='Bungalow 2'!$B$40,('Bungalow 2'!BV29&gt;0)),'Bungalow 2'!BF29,"")</f>
        <v/>
      </c>
      <c r="Y30" s="34">
        <f>'Bungalow 2'!BV29</f>
        <v>0</v>
      </c>
      <c r="Z30" s="34" t="str">
        <f>IF(AND('Villa Set '!Y29='Villa Set '!$B$40,('Villa Set '!AQ29&gt;0)),'Villa Set '!AA29,"")</f>
        <v/>
      </c>
      <c r="AA30" s="34">
        <f>'Villa Set '!AQ29</f>
        <v>0</v>
      </c>
      <c r="AB30" s="34" t="str">
        <f>IF(AND('Villa Set '!BK29='Villa Set '!$B$40,('Villa Set '!CC29&gt;0)),'Villa Set '!BM29,"")</f>
        <v/>
      </c>
      <c r="AC30" s="34">
        <f>'Villa Set '!CC29</f>
        <v>0</v>
      </c>
      <c r="AD30" s="34" t="str">
        <f>IF(AND('Villa Set '!CW29='Villa Set '!$B$40,('Villa Set '!DO29&gt;0)),'Villa Set '!CY29,"")</f>
        <v/>
      </c>
      <c r="AE30" s="34">
        <f>'Villa Set '!DO29</f>
        <v>0</v>
      </c>
      <c r="AF30" s="34"/>
      <c r="AG30" s="34">
        <f>'Road Light'!R29</f>
        <v>0</v>
      </c>
      <c r="AH30" s="34" t="str">
        <f>IF(AND(Hill!R29=Hill!$B$40,(Hill!AJ29&gt;0)),Hill!T29,"")</f>
        <v/>
      </c>
      <c r="AI30" s="40">
        <f>Hill!AJ29</f>
        <v>0</v>
      </c>
    </row>
    <row r="31" spans="1:35" s="78" customFormat="1" ht="50.4" customHeight="1" x14ac:dyDescent="0.3">
      <c r="A31" s="41">
        <v>27</v>
      </c>
      <c r="B31" s="34" t="str">
        <f>IF(AND(Hospital!R30=Hospital!$B$40,(Hospital!AJ30&gt;0)),Hospital!T30,"")</f>
        <v>Dashmi Creations LLP</v>
      </c>
      <c r="C31" s="34">
        <f>Hospital!AJ30</f>
        <v>173</v>
      </c>
      <c r="D31" s="34" t="str">
        <f>IF(AND(Hospital!BD30=Hospital!$B$40,(Hospital!BV30&gt;0)),Hospital!BF30,"")</f>
        <v/>
      </c>
      <c r="E31" s="34">
        <f>Hospital!BV30</f>
        <v>0</v>
      </c>
      <c r="F31" s="34" t="str">
        <f>IF(AND('Bungalow 1'!R30='Bungalow 1'!$B$40,('Bungalow 1'!AJ30&gt;0)),'Bungalow 1'!T30,"")</f>
        <v>Dashmi Creations LLP</v>
      </c>
      <c r="G31" s="34">
        <f>'Bungalow 1'!AJ30</f>
        <v>116</v>
      </c>
      <c r="H31" s="34" t="str">
        <f>IF(AND('Bungalow 1'!BD30='Bungalow 1'!$B$40,('Bungalow 1'!BV30&gt;0)),'Bungalow 1'!BF30,"")</f>
        <v/>
      </c>
      <c r="I31" s="34">
        <f>'Bungalow 1'!BV30</f>
        <v>0</v>
      </c>
      <c r="J31" s="34" t="str">
        <f>IF(AND('Office Set'!R29='Office Set'!$B$39,('Office Set'!AJ29&gt;0)),'Office Set'!T29,"")</f>
        <v>In 10 Media Pvt.Ltd.</v>
      </c>
      <c r="K31" s="34">
        <f>'Office Set'!AJ29</f>
        <v>150</v>
      </c>
      <c r="L31" s="34" t="str">
        <f>IF(AND('Police Station'!R30='Police Station'!$B$40,('Police Station'!AJ30&gt;0)),'Police Station'!T30,"")</f>
        <v>Dashmi Creations LLP</v>
      </c>
      <c r="M31" s="34">
        <f>'Police Station'!AJ30</f>
        <v>86</v>
      </c>
      <c r="N31" s="34" t="str">
        <f>IF(AND('8000 sqft'!R30='8000 sqft'!$B$40,('8000 sqft'!AJ30&gt;0)),'8000 sqft'!T30,"")</f>
        <v/>
      </c>
      <c r="O31" s="34">
        <f>'8000 sqft'!AJ30</f>
        <v>0</v>
      </c>
      <c r="P31" s="34" t="str">
        <f>IF(AND('Restaurant '!R30='Restaurant '!$B$40,('Restaurant '!AJ30&gt;0)),'Restaurant '!T30,"")</f>
        <v/>
      </c>
      <c r="Q31" s="34">
        <f>'Restaurant '!AJ30</f>
        <v>0</v>
      </c>
      <c r="R31" s="34" t="str">
        <f>IF(AND('Parsi Bungalow'!Y30='Parsi Bungalow'!$B$40,('Parsi Bungalow'!AQ30&gt;0)),'Parsi Bungalow'!AA30,"")</f>
        <v/>
      </c>
      <c r="S31" s="34">
        <f>'Parsi Bungalow'!AQ30</f>
        <v>0</v>
      </c>
      <c r="T31" s="34" t="str">
        <f>IF(AND('Parsi Bungalow'!BK30='Parsi Bungalow'!$B$40,('Parsi Bungalow'!CC30&gt;0)),'Parsi Bungalow'!BM30,"")</f>
        <v/>
      </c>
      <c r="U31" s="34">
        <f>'Parsi Bungalow'!CC30</f>
        <v>0</v>
      </c>
      <c r="V31" s="34" t="str">
        <f>IF(AND('Bungalow 2'!R30='Bungalow 2'!$B$40,('Bungalow 2'!AJ30&gt;0)),'Bungalow 2'!T30,"")</f>
        <v/>
      </c>
      <c r="W31" s="34">
        <f>'Bungalow 2'!AJ30</f>
        <v>0</v>
      </c>
      <c r="X31" s="34" t="str">
        <f>IF(AND('Bungalow 2'!BD30='Bungalow 2'!$B$40,('Bungalow 2'!BV30&gt;0)),'Bungalow 2'!BF30,"")</f>
        <v/>
      </c>
      <c r="Y31" s="34">
        <f>'Bungalow 2'!BV30</f>
        <v>0</v>
      </c>
      <c r="Z31" s="34" t="str">
        <f>IF(AND('Villa Set '!Y30='Villa Set '!$B$40,('Villa Set '!AQ30&gt;0)),'Villa Set '!AA30,"")</f>
        <v/>
      </c>
      <c r="AA31" s="34">
        <f>'Villa Set '!AQ30</f>
        <v>0</v>
      </c>
      <c r="AB31" s="34" t="str">
        <f>IF(AND('Villa Set '!BK30='Villa Set '!$B$40,('Villa Set '!CC30&gt;0)),'Villa Set '!BM30,"")</f>
        <v/>
      </c>
      <c r="AC31" s="34">
        <f>'Villa Set '!CC30</f>
        <v>0</v>
      </c>
      <c r="AD31" s="34" t="str">
        <f>IF(AND('Villa Set '!CW30='Villa Set '!$B$40,('Villa Set '!DO30&gt;0)),'Villa Set '!CY30,"")</f>
        <v/>
      </c>
      <c r="AE31" s="34">
        <f>'Villa Set '!DO30</f>
        <v>0</v>
      </c>
      <c r="AF31" s="34"/>
      <c r="AG31" s="34">
        <f>'Road Light'!R30</f>
        <v>0</v>
      </c>
      <c r="AH31" s="34" t="str">
        <f>IF(AND(Hill!R30=Hill!$B$40,(Hill!AJ30&gt;0)),Hill!T30,"")</f>
        <v/>
      </c>
      <c r="AI31" s="40">
        <f>Hill!AJ30</f>
        <v>0</v>
      </c>
    </row>
    <row r="32" spans="1:35" s="78" customFormat="1" ht="50.4" customHeight="1" x14ac:dyDescent="0.3">
      <c r="A32" s="41">
        <v>28</v>
      </c>
      <c r="B32" s="34" t="str">
        <f>IF(AND(Hospital!R31=Hospital!$B$40,(Hospital!AJ31&gt;0)),Hospital!T31,"")</f>
        <v/>
      </c>
      <c r="C32" s="34">
        <f>Hospital!AJ31</f>
        <v>0</v>
      </c>
      <c r="D32" s="34" t="str">
        <f>IF(AND(Hospital!BD31=Hospital!$B$40,(Hospital!BV31&gt;0)),Hospital!BF31,"")</f>
        <v/>
      </c>
      <c r="E32" s="34">
        <f>Hospital!BV31</f>
        <v>0</v>
      </c>
      <c r="F32" s="34" t="str">
        <f>IF(AND('Bungalow 1'!R31='Bungalow 1'!$B$40,('Bungalow 1'!AJ31&gt;0)),'Bungalow 1'!T31,"")</f>
        <v/>
      </c>
      <c r="G32" s="34">
        <f>'Bungalow 1'!AJ31</f>
        <v>0</v>
      </c>
      <c r="H32" s="34" t="str">
        <f>IF(AND('Bungalow 1'!BD31='Bungalow 1'!$B$40,('Bungalow 1'!BV31&gt;0)),'Bungalow 1'!BF31,"")</f>
        <v/>
      </c>
      <c r="I32" s="34">
        <f>'Bungalow 1'!BV31</f>
        <v>0</v>
      </c>
      <c r="J32" s="34" t="str">
        <f>IF(AND('Office Set'!R30='Office Set'!$B$39,('Office Set'!AJ30&gt;0)),'Office Set'!T30,"")</f>
        <v>In 10 Media Pvt.Ltd.</v>
      </c>
      <c r="K32" s="34">
        <f>'Office Set'!AJ30</f>
        <v>1</v>
      </c>
      <c r="L32" s="34" t="str">
        <f>IF(AND('Police Station'!R31='Police Station'!$B$40,('Police Station'!AJ31&gt;0)),'Police Station'!T31,"")</f>
        <v/>
      </c>
      <c r="M32" s="34">
        <f>'Police Station'!AJ31</f>
        <v>0</v>
      </c>
      <c r="N32" s="34" t="str">
        <f>IF(AND('8000 sqft'!R31='8000 sqft'!$B$40,('8000 sqft'!AJ31&gt;0)),'8000 sqft'!T31,"")</f>
        <v>Thimmappa Film Company</v>
      </c>
      <c r="O32" s="34">
        <f>'8000 sqft'!AJ31</f>
        <v>912</v>
      </c>
      <c r="P32" s="34" t="str">
        <f>IF(AND('Restaurant '!R31='Restaurant '!$B$40,('Restaurant '!AJ31&gt;0)),'Restaurant '!T31,"")</f>
        <v>Dashmi Creations LLP</v>
      </c>
      <c r="Q32" s="34">
        <f>'Restaurant '!AJ31</f>
        <v>39</v>
      </c>
      <c r="R32" s="34" t="str">
        <f>IF(AND('Parsi Bungalow'!Y31='Parsi Bungalow'!$B$40,('Parsi Bungalow'!AQ31&gt;0)),'Parsi Bungalow'!AA31,"")</f>
        <v/>
      </c>
      <c r="S32" s="34">
        <f>'Parsi Bungalow'!AQ31</f>
        <v>0</v>
      </c>
      <c r="T32" s="34" t="str">
        <f>IF(AND('Parsi Bungalow'!BK31='Parsi Bungalow'!$B$40,('Parsi Bungalow'!CC31&gt;0)),'Parsi Bungalow'!BM31,"")</f>
        <v/>
      </c>
      <c r="U32" s="34">
        <f>'Parsi Bungalow'!CC31</f>
        <v>0</v>
      </c>
      <c r="V32" s="34" t="str">
        <f>IF(AND('Bungalow 2'!R31='Bungalow 2'!$B$40,('Bungalow 2'!AJ31&gt;0)),'Bungalow 2'!T31,"")</f>
        <v/>
      </c>
      <c r="W32" s="34">
        <f>'Bungalow 2'!AJ31</f>
        <v>0</v>
      </c>
      <c r="X32" s="34" t="str">
        <f>IF(AND('Bungalow 2'!BD31='Bungalow 2'!$B$40,('Bungalow 2'!BV31&gt;0)),'Bungalow 2'!BF31,"")</f>
        <v/>
      </c>
      <c r="Y32" s="34">
        <f>'Bungalow 2'!BV31</f>
        <v>0</v>
      </c>
      <c r="Z32" s="34" t="str">
        <f>IF(AND('Villa Set '!Y31='Villa Set '!$B$40,('Villa Set '!AQ31&gt;0)),'Villa Set '!AA31,"")</f>
        <v/>
      </c>
      <c r="AA32" s="34">
        <f>'Villa Set '!AQ31</f>
        <v>0</v>
      </c>
      <c r="AB32" s="34" t="str">
        <f>IF(AND('Villa Set '!BK31='Villa Set '!$B$40,('Villa Set '!CC31&gt;0)),'Villa Set '!BM31,"")</f>
        <v/>
      </c>
      <c r="AC32" s="34">
        <f>'Villa Set '!CC31</f>
        <v>0</v>
      </c>
      <c r="AD32" s="34" t="str">
        <f>IF(AND('Villa Set '!CW31='Villa Set '!$B$40,('Villa Set '!DO31&gt;0)),'Villa Set '!CY31,"")</f>
        <v/>
      </c>
      <c r="AE32" s="34">
        <f>'Villa Set '!DO31</f>
        <v>0</v>
      </c>
      <c r="AF32" s="34"/>
      <c r="AG32" s="34">
        <f>'Road Light'!R31</f>
        <v>0</v>
      </c>
      <c r="AH32" s="34" t="str">
        <f>IF(AND(Hill!R31=Hill!$B$40,(Hill!AJ31&gt;0)),Hill!T31,"")</f>
        <v/>
      </c>
      <c r="AI32" s="40">
        <f>Hill!AJ31</f>
        <v>0</v>
      </c>
    </row>
    <row r="33" spans="1:35" s="78" customFormat="1" ht="50.4" customHeight="1" x14ac:dyDescent="0.3">
      <c r="A33" s="41">
        <v>29</v>
      </c>
      <c r="B33" s="34" t="str">
        <f>IF(AND(Hospital!R32=Hospital!$B$40,(Hospital!AJ32&gt;0)),Hospital!T32,"")</f>
        <v/>
      </c>
      <c r="C33" s="34">
        <f>Hospital!AJ32</f>
        <v>0</v>
      </c>
      <c r="D33" s="34" t="str">
        <f>IF(AND(Hospital!BD32=Hospital!$B$40,(Hospital!BV32&gt;0)),Hospital!BF32,"")</f>
        <v/>
      </c>
      <c r="E33" s="34">
        <f>Hospital!BV32</f>
        <v>0</v>
      </c>
      <c r="F33" s="34" t="str">
        <f>IF(AND('Bungalow 1'!R32='Bungalow 1'!$B$40,('Bungalow 1'!AJ32&gt;0)),'Bungalow 1'!T32,"")</f>
        <v/>
      </c>
      <c r="G33" s="34">
        <f>'Bungalow 1'!AJ32</f>
        <v>0</v>
      </c>
      <c r="H33" s="34" t="str">
        <f>IF(AND('Bungalow 1'!BD32='Bungalow 1'!$B$40,('Bungalow 1'!BV32&gt;0)),'Bungalow 1'!BF32,"")</f>
        <v/>
      </c>
      <c r="I33" s="34">
        <f>'Bungalow 1'!BV32</f>
        <v>0</v>
      </c>
      <c r="J33" s="34" t="str">
        <f>IF(AND('Office Set'!R31='Office Set'!$B$39,('Office Set'!AJ31&gt;0)),'Office Set'!T31,"")</f>
        <v/>
      </c>
      <c r="K33" s="34">
        <f>'Office Set'!AJ31</f>
        <v>0</v>
      </c>
      <c r="L33" s="34" t="str">
        <f>IF(AND('Police Station'!R32='Police Station'!$B$40,('Police Station'!AJ32&gt;0)),'Police Station'!T32,"")</f>
        <v>Balaji Telefilms Ltd</v>
      </c>
      <c r="M33" s="34">
        <f>'Police Station'!AJ32</f>
        <v>16</v>
      </c>
      <c r="N33" s="34" t="str">
        <f>IF(AND('8000 sqft'!R32='8000 sqft'!$B$40,('8000 sqft'!AJ32&gt;0)),'8000 sqft'!T32,"")</f>
        <v/>
      </c>
      <c r="O33" s="34">
        <f>'8000 sqft'!AJ32</f>
        <v>0</v>
      </c>
      <c r="P33" s="34" t="str">
        <f>IF(AND('Restaurant '!R32='Restaurant '!$B$40,('Restaurant '!AJ32&gt;0)),'Restaurant '!T32,"")</f>
        <v/>
      </c>
      <c r="Q33" s="34">
        <f>'Restaurant '!AJ32</f>
        <v>0</v>
      </c>
      <c r="R33" s="34" t="str">
        <f>IF(AND('Parsi Bungalow'!Y32='Parsi Bungalow'!$B$40,('Parsi Bungalow'!AQ32&gt;0)),'Parsi Bungalow'!AA32,"")</f>
        <v/>
      </c>
      <c r="S33" s="34">
        <f>'Parsi Bungalow'!AQ32</f>
        <v>0</v>
      </c>
      <c r="T33" s="34" t="str">
        <f>IF(AND('Parsi Bungalow'!BK32='Parsi Bungalow'!$B$40,('Parsi Bungalow'!CC32&gt;0)),'Parsi Bungalow'!BM32,"")</f>
        <v/>
      </c>
      <c r="U33" s="34">
        <f>'Parsi Bungalow'!CC32</f>
        <v>0</v>
      </c>
      <c r="V33" s="34" t="str">
        <f>IF(AND('Bungalow 2'!R32='Bungalow 2'!$B$40,('Bungalow 2'!AJ32&gt;0)),'Bungalow 2'!T32,"")</f>
        <v/>
      </c>
      <c r="W33" s="34">
        <f>'Bungalow 2'!AJ32</f>
        <v>0</v>
      </c>
      <c r="X33" s="34" t="str">
        <f>IF(AND('Bungalow 2'!BD32='Bungalow 2'!$B$40,('Bungalow 2'!BV32&gt;0)),'Bungalow 2'!BF32,"")</f>
        <v/>
      </c>
      <c r="Y33" s="34">
        <f>'Bungalow 2'!BV32</f>
        <v>0</v>
      </c>
      <c r="Z33" s="34" t="str">
        <f>IF(AND('Villa Set '!Y32='Villa Set '!$B$40,('Villa Set '!AQ32&gt;0)),'Villa Set '!AA32,"")</f>
        <v/>
      </c>
      <c r="AA33" s="34">
        <f>'Villa Set '!AQ32</f>
        <v>0</v>
      </c>
      <c r="AB33" s="34" t="str">
        <f>IF(AND('Villa Set '!BK32='Villa Set '!$B$40,('Villa Set '!CC32&gt;0)),'Villa Set '!BM32,"")</f>
        <v/>
      </c>
      <c r="AC33" s="34">
        <f>'Villa Set '!CC32</f>
        <v>0</v>
      </c>
      <c r="AD33" s="34" t="str">
        <f>IF(AND('Villa Set '!CW32='Villa Set '!$B$40,('Villa Set '!DO32&gt;0)),'Villa Set '!CY32,"")</f>
        <v/>
      </c>
      <c r="AE33" s="34">
        <f>'Villa Set '!DO32</f>
        <v>0</v>
      </c>
      <c r="AF33" s="34"/>
      <c r="AG33" s="34">
        <f>'Road Light'!R32</f>
        <v>0</v>
      </c>
      <c r="AH33" s="34" t="str">
        <f>IF(AND(Hill!R32=Hill!$B$40,(Hill!AJ32&gt;0)),Hill!T32,"")</f>
        <v/>
      </c>
      <c r="AI33" s="40">
        <f>Hill!AJ32</f>
        <v>0</v>
      </c>
    </row>
    <row r="34" spans="1:35" s="78" customFormat="1" ht="50.4" customHeight="1" x14ac:dyDescent="0.3">
      <c r="A34" s="41">
        <v>30</v>
      </c>
      <c r="B34" s="34" t="str">
        <f>IF(AND(Hospital!R33=Hospital!$B$40,(Hospital!AJ33&gt;0)),Hospital!T33,"")</f>
        <v/>
      </c>
      <c r="C34" s="34">
        <f>Hospital!AJ33</f>
        <v>0</v>
      </c>
      <c r="D34" s="34" t="str">
        <f>IF(AND(Hospital!BD33=Hospital!$B$40,(Hospital!BV33&gt;0)),Hospital!BF33,"")</f>
        <v/>
      </c>
      <c r="E34" s="34">
        <f>Hospital!BV33</f>
        <v>0</v>
      </c>
      <c r="F34" s="34" t="str">
        <f>IF(AND('Bungalow 1'!R33='Bungalow 1'!$B$40,('Bungalow 1'!AJ33&gt;0)),'Bungalow 1'!T33,"")</f>
        <v/>
      </c>
      <c r="G34" s="34">
        <f>'Bungalow 1'!AJ33</f>
        <v>0</v>
      </c>
      <c r="H34" s="34" t="str">
        <f>IF(AND('Bungalow 1'!BD33='Bungalow 1'!$B$40,('Bungalow 1'!BV33&gt;0)),'Bungalow 1'!BF33,"")</f>
        <v/>
      </c>
      <c r="I34" s="34">
        <f>'Bungalow 1'!BV33</f>
        <v>0</v>
      </c>
      <c r="J34" s="34" t="str">
        <f>IF(AND('Office Set'!R32='Office Set'!$B$39,('Office Set'!AJ32&gt;0)),'Office Set'!T32,"")</f>
        <v/>
      </c>
      <c r="K34" s="34">
        <f>'Office Set'!AJ32</f>
        <v>0</v>
      </c>
      <c r="L34" s="34" t="str">
        <f>IF(AND('Police Station'!R33='Police Station'!$B$40,('Police Station'!AJ33&gt;0)),'Police Station'!T33,"")</f>
        <v>Balaji Telefilms Ltd</v>
      </c>
      <c r="M34" s="34">
        <f>'Police Station'!AJ33</f>
        <v>57</v>
      </c>
      <c r="N34" s="34" t="str">
        <f>IF(AND('8000 sqft'!R33='8000 sqft'!$B$40,('8000 sqft'!AJ33&gt;0)),'8000 sqft'!T33,"")</f>
        <v/>
      </c>
      <c r="O34" s="34">
        <f>'8000 sqft'!AJ33</f>
        <v>0</v>
      </c>
      <c r="P34" s="34" t="str">
        <f>IF(AND('Restaurant '!R33='Restaurant '!$B$40,('Restaurant '!AJ33&gt;0)),'Restaurant '!T33,"")</f>
        <v/>
      </c>
      <c r="Q34" s="34">
        <f>'Restaurant '!AJ33</f>
        <v>0</v>
      </c>
      <c r="R34" s="34" t="str">
        <f>IF(AND('Parsi Bungalow'!Y33='Parsi Bungalow'!$B$40,('Parsi Bungalow'!AQ33&gt;0)),'Parsi Bungalow'!AA33,"")</f>
        <v/>
      </c>
      <c r="S34" s="34">
        <f>'Parsi Bungalow'!AQ33</f>
        <v>0</v>
      </c>
      <c r="T34" s="34" t="str">
        <f>IF(AND('Parsi Bungalow'!BK33='Parsi Bungalow'!$B$40,('Parsi Bungalow'!CC33&gt;0)),'Parsi Bungalow'!BM33,"")</f>
        <v/>
      </c>
      <c r="U34" s="34">
        <f>'Parsi Bungalow'!CC33</f>
        <v>0</v>
      </c>
      <c r="V34" s="34" t="str">
        <f>IF(AND('Bungalow 2'!R33='Bungalow 2'!$B$40,('Bungalow 2'!AJ33&gt;0)),'Bungalow 2'!T33,"")</f>
        <v/>
      </c>
      <c r="W34" s="34">
        <f>'Bungalow 2'!AJ33</f>
        <v>0</v>
      </c>
      <c r="X34" s="34" t="str">
        <f>IF(AND('Bungalow 2'!BD33='Bungalow 2'!$B$40,('Bungalow 2'!BV33&gt;0)),'Bungalow 2'!BF33,"")</f>
        <v/>
      </c>
      <c r="Y34" s="34">
        <f>'Bungalow 2'!BV33</f>
        <v>0</v>
      </c>
      <c r="Z34" s="34" t="str">
        <f>IF(AND('Villa Set '!Y33='Villa Set '!$B$40,('Villa Set '!AQ33&gt;0)),'Villa Set '!AA33,"")</f>
        <v/>
      </c>
      <c r="AA34" s="34">
        <f>'Villa Set '!AQ33</f>
        <v>0</v>
      </c>
      <c r="AB34" s="34" t="str">
        <f>IF(AND('Villa Set '!BK33='Villa Set '!$B$40,('Villa Set '!CC33&gt;0)),'Villa Set '!BM33,"")</f>
        <v/>
      </c>
      <c r="AC34" s="34">
        <f>'Villa Set '!CC33</f>
        <v>0</v>
      </c>
      <c r="AD34" s="34" t="str">
        <f>IF(AND('Villa Set '!CW33='Villa Set '!$B$40,('Villa Set '!DO33&gt;0)),'Villa Set '!CY33,"")</f>
        <v/>
      </c>
      <c r="AE34" s="34">
        <f>'Villa Set '!DO33</f>
        <v>0</v>
      </c>
      <c r="AF34" s="34"/>
      <c r="AG34" s="34">
        <f>'Road Light'!R33</f>
        <v>0</v>
      </c>
      <c r="AH34" s="34" t="str">
        <f>IF(AND(Hill!R33=Hill!$B$40,(Hill!AJ33&gt;0)),Hill!T33,"")</f>
        <v/>
      </c>
      <c r="AI34" s="40">
        <f>Hill!AJ33</f>
        <v>0</v>
      </c>
    </row>
    <row r="35" spans="1:35" s="78" customFormat="1" ht="50.4" customHeight="1" thickBot="1" x14ac:dyDescent="0.35">
      <c r="A35" s="82">
        <v>31</v>
      </c>
      <c r="B35" s="70" t="str">
        <f>IF(AND(Hospital!R34=Hospital!$B$40,(Hospital!AJ34&gt;0)),Hospital!T34,"")</f>
        <v/>
      </c>
      <c r="C35" s="70">
        <f>Hospital!AJ34</f>
        <v>0</v>
      </c>
      <c r="D35" s="70" t="str">
        <f>IF(AND(Hospital!BD34=Hospital!$B$40,(Hospital!BV34&gt;0)),Hospital!BF34,"")</f>
        <v/>
      </c>
      <c r="E35" s="70">
        <f>Hospital!BV34</f>
        <v>0</v>
      </c>
      <c r="F35" s="70" t="str">
        <f>IF(AND('Bungalow 1'!R34='Bungalow 1'!$B$40,('Bungalow 1'!AJ34&gt;0)),'Bungalow 1'!T34,"")</f>
        <v/>
      </c>
      <c r="G35" s="70">
        <f>'Bungalow 1'!AJ34</f>
        <v>0</v>
      </c>
      <c r="H35" s="70" t="str">
        <f>IF(AND('Bungalow 1'!BD34='Bungalow 1'!$B$40,('Bungalow 1'!BV34&gt;0)),'Bungalow 1'!BF34,"")</f>
        <v/>
      </c>
      <c r="I35" s="70">
        <f>'Bungalow 1'!BV34</f>
        <v>0</v>
      </c>
      <c r="J35" s="70" t="str">
        <f>IF(AND('Office Set'!R33='Office Set'!$B$39,('Office Set'!AJ33&gt;0)),'Office Set'!T33,"")</f>
        <v/>
      </c>
      <c r="K35" s="70">
        <f>'Office Set'!AJ33</f>
        <v>0</v>
      </c>
      <c r="L35" s="70" t="str">
        <f>IF(AND('Police Station'!R34='Police Station'!$B$40,('Police Station'!AJ34&gt;0)),'Police Station'!T34,"")</f>
        <v/>
      </c>
      <c r="M35" s="70">
        <f>'Police Station'!AJ34</f>
        <v>0</v>
      </c>
      <c r="N35" s="70" t="str">
        <f>IF(AND('8000 sqft'!R34='8000 sqft'!$B$40,('8000 sqft'!AJ34&gt;0)),'8000 sqft'!T34,"")</f>
        <v/>
      </c>
      <c r="O35" s="70">
        <f>'8000 sqft'!AJ34</f>
        <v>0</v>
      </c>
      <c r="P35" s="70" t="str">
        <f>IF(AND('Restaurant '!R34='Restaurant '!$B$40,('Restaurant '!AJ34&gt;0)),'Restaurant '!T34,"")</f>
        <v/>
      </c>
      <c r="Q35" s="70">
        <f>'Restaurant '!AJ34</f>
        <v>0</v>
      </c>
      <c r="R35" s="70" t="str">
        <f>IF(AND('Parsi Bungalow'!Y34='Parsi Bungalow'!$B$40,('Parsi Bungalow'!AQ34&gt;0)),'Parsi Bungalow'!AA34,"")</f>
        <v/>
      </c>
      <c r="S35" s="70">
        <f>'Parsi Bungalow'!AQ34</f>
        <v>0</v>
      </c>
      <c r="T35" s="70" t="str">
        <f>IF(AND('Parsi Bungalow'!BK34='Parsi Bungalow'!$B$40,('Parsi Bungalow'!CC34&gt;0)),'Parsi Bungalow'!BM34,"")</f>
        <v/>
      </c>
      <c r="U35" s="70">
        <f>'Parsi Bungalow'!CC34</f>
        <v>0</v>
      </c>
      <c r="V35" s="70" t="str">
        <f>IF(AND('Bungalow 2'!R34='Bungalow 2'!$B$40,('Bungalow 2'!AJ34&gt;0)),'Bungalow 2'!T34,"")</f>
        <v/>
      </c>
      <c r="W35" s="70">
        <f>'Bungalow 2'!AJ34</f>
        <v>0</v>
      </c>
      <c r="X35" s="70" t="str">
        <f>IF(AND('Bungalow 2'!BD34='Bungalow 2'!$B$40,('Bungalow 2'!BV34&gt;0)),'Bungalow 2'!BF34,"")</f>
        <v/>
      </c>
      <c r="Y35" s="70">
        <f>'Bungalow 2'!BV34</f>
        <v>0</v>
      </c>
      <c r="Z35" s="70" t="str">
        <f>IF(AND('Villa Set '!Y34='Villa Set '!$B$40,('Villa Set '!AQ34&gt;0)),'Villa Set '!AA34,"")</f>
        <v/>
      </c>
      <c r="AA35" s="70">
        <f>'Villa Set '!AQ34</f>
        <v>0</v>
      </c>
      <c r="AB35" s="70" t="str">
        <f>IF(AND('Villa Set '!BK34='Villa Set '!$B$40,('Villa Set '!CC34&gt;0)),'Villa Set '!BM34,"")</f>
        <v/>
      </c>
      <c r="AC35" s="34">
        <f>'Villa Set '!CC34</f>
        <v>0</v>
      </c>
      <c r="AD35" s="70" t="str">
        <f>IF(AND('Villa Set '!CW34='Villa Set '!$B$40,('Villa Set '!DO34&gt;0)),'Villa Set '!CY34,"")</f>
        <v/>
      </c>
      <c r="AE35" s="70">
        <f>'Villa Set '!DO34</f>
        <v>0</v>
      </c>
      <c r="AF35" s="70"/>
      <c r="AG35" s="70">
        <f>'Road Light'!R34</f>
        <v>0</v>
      </c>
      <c r="AH35" s="70" t="str">
        <f>IF(AND(Hill!R34=Hill!$B$40,(Hill!AJ34&gt;0)),Hill!T34,"")</f>
        <v/>
      </c>
      <c r="AI35" s="114">
        <f>Hill!AJ34</f>
        <v>0</v>
      </c>
    </row>
    <row r="36" spans="1:35" s="86" customFormat="1" ht="30.6" customHeight="1" x14ac:dyDescent="0.3">
      <c r="A36" s="655" t="s">
        <v>185</v>
      </c>
      <c r="B36" s="654"/>
      <c r="C36" s="122">
        <f>SUM(C5:C35)</f>
        <v>2163</v>
      </c>
      <c r="D36" s="121"/>
      <c r="E36" s="120">
        <f>SUM(E5:E35)</f>
        <v>315</v>
      </c>
      <c r="F36" s="119"/>
      <c r="G36" s="120">
        <f>SUM(G5:G35)</f>
        <v>4921</v>
      </c>
      <c r="H36" s="119"/>
      <c r="I36" s="120">
        <f>SUM(I5:I35)</f>
        <v>40</v>
      </c>
      <c r="J36" s="119"/>
      <c r="K36" s="120">
        <f>SUM(K5:K35)</f>
        <v>1665</v>
      </c>
      <c r="L36" s="119"/>
      <c r="M36" s="120">
        <f>SUM(M5:M35)</f>
        <v>584</v>
      </c>
      <c r="N36" s="119"/>
      <c r="O36" s="120">
        <f>SUM(O5:O34)</f>
        <v>961</v>
      </c>
      <c r="P36" s="119"/>
      <c r="Q36" s="120">
        <f>SUM(Q5:Q35)</f>
        <v>1646</v>
      </c>
      <c r="R36" s="119"/>
      <c r="S36" s="120">
        <f>SUM(S5:S35)</f>
        <v>967</v>
      </c>
      <c r="T36" s="119"/>
      <c r="U36" s="120">
        <f>SUM(U5:U35)</f>
        <v>557</v>
      </c>
      <c r="V36" s="119"/>
      <c r="W36" s="120">
        <f>SUM(W5:W35)</f>
        <v>5142</v>
      </c>
      <c r="X36" s="119"/>
      <c r="Y36" s="120">
        <f>SUM(Y5:Y35)</f>
        <v>0</v>
      </c>
      <c r="Z36" s="119"/>
      <c r="AA36" s="120">
        <f>SUM(AA5:AA35)</f>
        <v>6416</v>
      </c>
      <c r="AB36" s="119"/>
      <c r="AC36" s="120">
        <f>SUM(AC5:AC35)</f>
        <v>3018</v>
      </c>
      <c r="AD36" s="119"/>
      <c r="AE36" s="120">
        <f>SUM(AE5:AE35)</f>
        <v>0</v>
      </c>
      <c r="AF36" s="119"/>
      <c r="AG36" s="120">
        <f>SUM(AG5:AG35)</f>
        <v>0</v>
      </c>
      <c r="AH36" s="119"/>
      <c r="AI36" s="127">
        <f>SUM(AI5:AI35)</f>
        <v>0</v>
      </c>
    </row>
    <row r="37" spans="1:35" ht="36.6" customHeight="1" x14ac:dyDescent="0.3">
      <c r="A37" s="656" t="s">
        <v>186</v>
      </c>
      <c r="B37" s="657"/>
      <c r="C37" s="6">
        <f>Hospital!AJ35</f>
        <v>2163</v>
      </c>
      <c r="D37" s="124"/>
      <c r="E37" s="112">
        <f>Hospital!BV35</f>
        <v>315</v>
      </c>
      <c r="F37" s="124"/>
      <c r="G37" s="112">
        <f>'Bungalow 1'!AJ35</f>
        <v>4921</v>
      </c>
      <c r="H37" s="124"/>
      <c r="I37" s="112">
        <f>'Bungalow 1'!BV35</f>
        <v>40</v>
      </c>
      <c r="J37" s="124"/>
      <c r="K37" s="112">
        <f>'Office Set'!AJ34</f>
        <v>1665</v>
      </c>
      <c r="L37" s="124"/>
      <c r="M37" s="112">
        <f>'Police Station'!AJ35</f>
        <v>584</v>
      </c>
      <c r="N37" s="124"/>
      <c r="O37" s="112">
        <f>'8000 sqft'!AJ35</f>
        <v>961</v>
      </c>
      <c r="P37" s="124"/>
      <c r="Q37" s="112">
        <f>'Restaurant '!AJ35</f>
        <v>1646</v>
      </c>
      <c r="R37" s="124"/>
      <c r="S37" s="112">
        <f>'Parsi Bungalow'!AQ35</f>
        <v>967</v>
      </c>
      <c r="T37" s="124"/>
      <c r="U37" s="112">
        <f>'Parsi Bungalow'!CC35</f>
        <v>557</v>
      </c>
      <c r="V37" s="124"/>
      <c r="W37" s="112">
        <f>'Bungalow 2'!AJ35</f>
        <v>5142</v>
      </c>
      <c r="X37" s="124"/>
      <c r="Y37" s="112">
        <f>'Bungalow 2'!BV35</f>
        <v>0</v>
      </c>
      <c r="Z37" s="124"/>
      <c r="AA37" s="112">
        <f>'Villa Set '!AQ35</f>
        <v>6416</v>
      </c>
      <c r="AB37" s="124"/>
      <c r="AC37" s="112">
        <f>'Villa Set '!CC35</f>
        <v>3018</v>
      </c>
      <c r="AD37" s="124"/>
      <c r="AE37" s="112">
        <f>'Villa Set '!DO35</f>
        <v>0</v>
      </c>
      <c r="AF37" s="124"/>
      <c r="AG37" s="112">
        <f>'Road Light'!R35</f>
        <v>0</v>
      </c>
      <c r="AH37" s="124"/>
      <c r="AI37" s="128">
        <f>Hill!AJ35</f>
        <v>0</v>
      </c>
    </row>
    <row r="38" spans="1:35" ht="25.2" customHeight="1" thickBot="1" x14ac:dyDescent="0.35">
      <c r="A38" s="658" t="s">
        <v>190</v>
      </c>
      <c r="B38" s="659"/>
      <c r="C38" s="123">
        <f>C36-C37</f>
        <v>0</v>
      </c>
      <c r="D38" s="125"/>
      <c r="E38" s="126">
        <f>E36-E37</f>
        <v>0</v>
      </c>
      <c r="F38" s="125"/>
      <c r="G38" s="126">
        <f>G36-G37</f>
        <v>0</v>
      </c>
      <c r="H38" s="125"/>
      <c r="I38" s="126">
        <f>I36-I37</f>
        <v>0</v>
      </c>
      <c r="J38" s="125"/>
      <c r="K38" s="126">
        <f>K36-K37</f>
        <v>0</v>
      </c>
      <c r="L38" s="125"/>
      <c r="M38" s="126">
        <f>M36-M37</f>
        <v>0</v>
      </c>
      <c r="N38" s="125"/>
      <c r="O38" s="126">
        <f>O36-O37</f>
        <v>0</v>
      </c>
      <c r="P38" s="125"/>
      <c r="Q38" s="126">
        <f>Q36-Q37</f>
        <v>0</v>
      </c>
      <c r="R38" s="125"/>
      <c r="S38" s="126">
        <f>S36-S37</f>
        <v>0</v>
      </c>
      <c r="T38" s="125"/>
      <c r="U38" s="126">
        <f>U36-U37</f>
        <v>0</v>
      </c>
      <c r="V38" s="125"/>
      <c r="W38" s="126">
        <f>W36-W37</f>
        <v>0</v>
      </c>
      <c r="X38" s="125"/>
      <c r="Y38" s="126">
        <f>Y36-Y37</f>
        <v>0</v>
      </c>
      <c r="Z38" s="125"/>
      <c r="AA38" s="126">
        <f>AA36-AA37</f>
        <v>0</v>
      </c>
      <c r="AB38" s="125"/>
      <c r="AC38" s="126">
        <f>AC36-AC37</f>
        <v>0</v>
      </c>
      <c r="AD38" s="125"/>
      <c r="AE38" s="126">
        <f>AE36-AE37</f>
        <v>0</v>
      </c>
      <c r="AF38" s="125"/>
      <c r="AG38" s="126">
        <f>AG36-AG37</f>
        <v>0</v>
      </c>
      <c r="AH38" s="125"/>
      <c r="AI38" s="53">
        <f>AI36-AI37</f>
        <v>0</v>
      </c>
    </row>
    <row r="39" spans="1:35" ht="10.8" thickBot="1" x14ac:dyDescent="0.35"/>
    <row r="40" spans="1:35" ht="14.4" customHeight="1" x14ac:dyDescent="0.3">
      <c r="A40" s="660" t="s">
        <v>187</v>
      </c>
      <c r="B40" s="661"/>
      <c r="C40" s="661"/>
      <c r="D40" s="661"/>
      <c r="E40" s="661"/>
      <c r="F40" s="662"/>
    </row>
    <row r="41" spans="1:35" ht="18.600000000000001" customHeight="1" thickBot="1" x14ac:dyDescent="0.35">
      <c r="A41" s="663"/>
      <c r="B41" s="664"/>
      <c r="C41" s="664"/>
      <c r="D41" s="664"/>
      <c r="E41" s="664"/>
      <c r="F41" s="665"/>
    </row>
    <row r="42" spans="1:35" s="78" customFormat="1" ht="33" customHeight="1" x14ac:dyDescent="0.3">
      <c r="A42" s="666" t="s">
        <v>7</v>
      </c>
      <c r="B42" s="654" t="s">
        <v>162</v>
      </c>
      <c r="C42" s="654"/>
      <c r="D42" s="654" t="s">
        <v>163</v>
      </c>
      <c r="E42" s="654"/>
      <c r="F42" s="654" t="s">
        <v>164</v>
      </c>
      <c r="G42" s="654"/>
      <c r="H42" s="654" t="s">
        <v>165</v>
      </c>
      <c r="I42" s="654"/>
      <c r="J42" s="654" t="s">
        <v>166</v>
      </c>
      <c r="K42" s="654"/>
      <c r="L42" s="654" t="s">
        <v>167</v>
      </c>
      <c r="M42" s="654"/>
      <c r="N42" s="654" t="s">
        <v>168</v>
      </c>
      <c r="O42" s="654"/>
      <c r="P42" s="654" t="s">
        <v>169</v>
      </c>
      <c r="Q42" s="654"/>
      <c r="R42" s="654" t="s">
        <v>170</v>
      </c>
      <c r="S42" s="654"/>
      <c r="T42" s="654" t="s">
        <v>171</v>
      </c>
      <c r="U42" s="654"/>
      <c r="V42" s="654" t="s">
        <v>172</v>
      </c>
      <c r="W42" s="654"/>
      <c r="X42" s="654" t="s">
        <v>173</v>
      </c>
      <c r="Y42" s="654"/>
      <c r="Z42" s="654" t="s">
        <v>174</v>
      </c>
      <c r="AA42" s="654"/>
      <c r="AB42" s="654" t="s">
        <v>175</v>
      </c>
      <c r="AC42" s="654"/>
      <c r="AD42" s="654" t="s">
        <v>176</v>
      </c>
      <c r="AE42" s="654"/>
      <c r="AF42" s="654" t="s">
        <v>177</v>
      </c>
      <c r="AG42" s="654"/>
      <c r="AH42" s="654" t="s">
        <v>178</v>
      </c>
      <c r="AI42" s="654"/>
    </row>
    <row r="43" spans="1:35" s="78" customFormat="1" ht="16.95" customHeight="1" x14ac:dyDescent="0.3">
      <c r="A43" s="649"/>
      <c r="B43" s="116" t="s">
        <v>189</v>
      </c>
      <c r="C43" s="117" t="s">
        <v>12</v>
      </c>
      <c r="D43" s="116" t="s">
        <v>189</v>
      </c>
      <c r="E43" s="117" t="s">
        <v>12</v>
      </c>
      <c r="F43" s="116" t="s">
        <v>189</v>
      </c>
      <c r="G43" s="117" t="s">
        <v>12</v>
      </c>
      <c r="H43" s="116" t="s">
        <v>189</v>
      </c>
      <c r="I43" s="117" t="s">
        <v>12</v>
      </c>
      <c r="J43" s="116" t="s">
        <v>189</v>
      </c>
      <c r="K43" s="117" t="s">
        <v>12</v>
      </c>
      <c r="L43" s="116" t="s">
        <v>189</v>
      </c>
      <c r="M43" s="117" t="s">
        <v>12</v>
      </c>
      <c r="N43" s="116" t="s">
        <v>189</v>
      </c>
      <c r="O43" s="117" t="s">
        <v>12</v>
      </c>
      <c r="P43" s="116" t="s">
        <v>189</v>
      </c>
      <c r="Q43" s="117" t="s">
        <v>12</v>
      </c>
      <c r="R43" s="116" t="s">
        <v>189</v>
      </c>
      <c r="S43" s="117" t="s">
        <v>12</v>
      </c>
      <c r="T43" s="116" t="s">
        <v>189</v>
      </c>
      <c r="U43" s="117" t="s">
        <v>12</v>
      </c>
      <c r="V43" s="116" t="s">
        <v>189</v>
      </c>
      <c r="W43" s="117" t="s">
        <v>12</v>
      </c>
      <c r="X43" s="116" t="s">
        <v>189</v>
      </c>
      <c r="Y43" s="117" t="s">
        <v>12</v>
      </c>
      <c r="Z43" s="116" t="s">
        <v>189</v>
      </c>
      <c r="AA43" s="117" t="s">
        <v>12</v>
      </c>
      <c r="AB43" s="116" t="s">
        <v>189</v>
      </c>
      <c r="AC43" s="117" t="s">
        <v>12</v>
      </c>
      <c r="AD43" s="116" t="s">
        <v>189</v>
      </c>
      <c r="AE43" s="117" t="s">
        <v>12</v>
      </c>
      <c r="AF43" s="116" t="s">
        <v>189</v>
      </c>
      <c r="AG43" s="117" t="s">
        <v>12</v>
      </c>
      <c r="AH43" s="116" t="s">
        <v>189</v>
      </c>
      <c r="AI43" s="118" t="s">
        <v>12</v>
      </c>
    </row>
    <row r="44" spans="1:35" s="78" customFormat="1" ht="50.4" customHeight="1" x14ac:dyDescent="0.3">
      <c r="A44" s="115">
        <v>1</v>
      </c>
      <c r="B44" s="34" t="str">
        <f>IF(AND(Hospital!AV4&gt;0,(OR(Hospital!R4=Hospital!$B$39,(Hospital!R4=Hospital!$B$40)))),Hospital!S4,"")</f>
        <v/>
      </c>
      <c r="C44" s="34">
        <f>Hospital!AV4</f>
        <v>0</v>
      </c>
      <c r="D44" s="34" t="str">
        <f>IF(AND(Hospital!CH4&gt;0,(OR(Hospital!BD4=Hospital!$B$39,(Hospital!BD4=Hospital!$B$40)))),Hospital!BE4,"")</f>
        <v/>
      </c>
      <c r="E44" s="34">
        <f>Hospital!CH4</f>
        <v>0</v>
      </c>
      <c r="F44" s="34" t="str">
        <f>IF(AND('Bungalow 1'!AV4&gt;0*(OR('Bungalow 1'!R4='Bungalow 1'!$B$39,('Bungalow 1'!R4='Bungalow 1'!$B$40)))),'Bungalow 1'!S4,"")</f>
        <v/>
      </c>
      <c r="G44" s="34">
        <f>'Bungalow 1'!AV4</f>
        <v>0</v>
      </c>
      <c r="H44" s="34" t="str">
        <f>IF(AND('Bungalow 1'!CH4&gt;0,(OR('Bungalow 1'!BD4='Bungalow 1'!$B$39,('Bungalow 1'!BD4='Bungalow 1'!$B$40)))),'Bungalow 1'!BE4,"")</f>
        <v/>
      </c>
      <c r="I44" s="34">
        <f>'Bungalow 1'!CH4</f>
        <v>0</v>
      </c>
      <c r="J44" s="34" t="str">
        <f>IF(AND('Office Set'!AV3&gt;0,(OR('Office Set'!R3='Office Set'!$B$38,('Office Set'!R3='Office Set'!$B$39)))),'Office Set'!S3,"")</f>
        <v/>
      </c>
      <c r="K44" s="34">
        <f>'Office Set'!AV3</f>
        <v>0</v>
      </c>
      <c r="L44" s="34" t="str">
        <f>IF(AND('Police Station'!AV4&gt;0,(OR('Police Station'!R4='Police Station'!$B$39,('Police Station'!R4='Police Station'!$B$40)))),'Police Station'!S4,"")</f>
        <v/>
      </c>
      <c r="M44" s="34">
        <f>'Police Station'!AV4</f>
        <v>0</v>
      </c>
      <c r="N44" s="34" t="str">
        <f>IF(AND('8000 sqft'!AV4&gt;0,(OR('8000 sqft'!R4='8000 sqft'!$B$39,('8000 sqft'!R4='8000 sqft'!$B$40)))),'8000 sqft'!S4,"")</f>
        <v>Makeup Room</v>
      </c>
      <c r="O44" s="34">
        <f>'8000 sqft'!AV4</f>
        <v>7</v>
      </c>
      <c r="P44" s="34" t="str">
        <f>IF(AND('Restaurant '!AV4&gt;0,(OR('Restaurant '!R4='Restaurant '!$B$39,('Restaurant '!R4='Restaurant '!$B$40)))),'Restaurant '!S4,"")</f>
        <v>Makeup Room</v>
      </c>
      <c r="Q44" s="34">
        <f>'Restaurant '!AV4</f>
        <v>47</v>
      </c>
      <c r="R44" s="34" t="str">
        <f>IF(AND('Parsi Bungalow'!BC4&gt;0,(OR('Parsi Bungalow'!Y4='Parsi Bungalow'!$B$39,('Parsi Bungalow'!Y4='Parsi Bungalow'!$B$40)))),'Parsi Bungalow'!Z4,"")</f>
        <v/>
      </c>
      <c r="S44" s="34">
        <f>'Parsi Bungalow'!BC4</f>
        <v>0</v>
      </c>
      <c r="T44" s="34" t="str">
        <f>IF(AND('Parsi Bungalow'!CO4&gt;0,(OR('Parsi Bungalow'!BK4='Parsi Bungalow'!$B$39,('Parsi Bungalow'!BK4='Parsi Bungalow'!$B$40)))),'Parsi Bungalow'!BL4,"")</f>
        <v>Ellora HK Team</v>
      </c>
      <c r="U44" s="34">
        <f>'Parsi Bungalow'!CO4</f>
        <v>1</v>
      </c>
      <c r="V44" s="34" t="str">
        <f>IF(AND('Bungalow 2'!AV4&gt;0,(OR('Bungalow 2'!R4='Bungalow 2'!$B$39,('Bungalow 2'!R4='Bungalow 2'!$B$40)))),'Bungalow 2'!S4,"")</f>
        <v/>
      </c>
      <c r="W44" s="34">
        <f>'Bungalow 2'!AV4</f>
        <v>0</v>
      </c>
      <c r="X44" s="34" t="str">
        <f>IF(AND('Bungalow 2'!CH4&gt;0,(OR('Bungalow 2'!BD4='Bungalow 2'!$B$39,('Bungalow 2'!BD4='Bungalow 2'!$B$40)))),'Bungalow 2'!BE4,"")</f>
        <v>Makeup Room</v>
      </c>
      <c r="Y44" s="34">
        <f>'Bungalow 2'!CH4</f>
        <v>32</v>
      </c>
      <c r="Z44" s="34" t="str">
        <f>IF(AND('Villa Set '!BC4&gt;0,(OR('Villa Set '!Y4='Villa Set '!$B$39,('Villa Set '!Y4='Villa Set '!$B$40)))),'Villa Set '!Z4,"")</f>
        <v/>
      </c>
      <c r="AA44" s="34">
        <f>'Villa Set '!BC4</f>
        <v>0</v>
      </c>
      <c r="AB44" s="34" t="str">
        <f>IF(AND('Villa Set '!CO4&gt;0,(OR('Villa Set '!BK4='Villa Set '!$B$39,('Villa Set '!BK4='Villa Set '!$B$40)))),'Villa Set '!BL4,"")</f>
        <v/>
      </c>
      <c r="AC44" s="34">
        <f>'Villa Set '!CO4</f>
        <v>0</v>
      </c>
      <c r="AD44" s="34" t="str">
        <f>IF(AND('Villa Set '!EA4&gt;0,(OR('Villa Set '!CW4='Villa Set '!$B$39,('Villa Set '!CW4='Villa Set '!$B$40)))),'Villa Set '!CX4,"")</f>
        <v/>
      </c>
      <c r="AE44" s="34">
        <f>'Villa Set '!EA4</f>
        <v>0</v>
      </c>
      <c r="AF44" s="34" t="s">
        <v>47</v>
      </c>
      <c r="AG44" s="34">
        <f>'Road Light'!J4-'Road Light'!R4</f>
        <v>57</v>
      </c>
      <c r="AH44" s="34" t="str">
        <f>IF(AND(Hill!AV4&gt;0,(OR(Hill!R4=Hill!$B$39,(Hill!R4=Hill!$B$40)))),Hill!S4,"")</f>
        <v/>
      </c>
      <c r="AI44" s="40">
        <f>Hill!AV4</f>
        <v>0</v>
      </c>
    </row>
    <row r="45" spans="1:35" s="78" customFormat="1" ht="50.4" customHeight="1" x14ac:dyDescent="0.3">
      <c r="A45" s="41">
        <v>2</v>
      </c>
      <c r="B45" s="34" t="str">
        <f>IF(AND(Hospital!AV5&gt;0,(OR(Hospital!R5=Hospital!$B$39,(Hospital!R5=Hospital!$B$40)))),Hospital!S5,"")</f>
        <v>Ellora AC Team</v>
      </c>
      <c r="C45" s="34">
        <f>Hospital!AV5</f>
        <v>17</v>
      </c>
      <c r="D45" s="34" t="str">
        <f>IF(AND(Hospital!CH5&gt;0,(OR(Hospital!BD5=Hospital!$B$39,(Hospital!BD5=Hospital!$B$40)))),Hospital!BE5,"")</f>
        <v/>
      </c>
      <c r="E45" s="34">
        <f>Hospital!CH5</f>
        <v>0</v>
      </c>
      <c r="F45" s="34" t="str">
        <f>IF(AND('Bungalow 1'!AV5&gt;0*(OR('Bungalow 1'!R5='Bungalow 1'!$B$39,('Bungalow 1'!R5='Bungalow 1'!$B$40)))),'Bungalow 1'!S5,"")</f>
        <v/>
      </c>
      <c r="G45" s="34">
        <f>'Bungalow 1'!AV5</f>
        <v>0</v>
      </c>
      <c r="H45" s="34" t="str">
        <f>IF(AND('Bungalow 1'!CH5&gt;0,(OR('Bungalow 1'!BD5='Bungalow 1'!$B$39,('Bungalow 1'!BD5='Bungalow 1'!$B$40)))),'Bungalow 1'!BE5,"")</f>
        <v/>
      </c>
      <c r="I45" s="34">
        <f>'Bungalow 1'!CH5</f>
        <v>0</v>
      </c>
      <c r="J45" s="34" t="str">
        <f>IF(AND('Office Set'!AV4&gt;0,(OR('Office Set'!R4='Office Set'!$B$38,('Office Set'!R4='Office Set'!$B$39)))),'Office Set'!S4,"")</f>
        <v>Ellora HK Team</v>
      </c>
      <c r="K45" s="34">
        <f>'Office Set'!AV4</f>
        <v>4</v>
      </c>
      <c r="L45" s="34" t="str">
        <f>IF(AND('Police Station'!AV5&gt;0,(OR('Police Station'!R5='Police Station'!$B$39,('Police Station'!R5='Police Station'!$B$40)))),'Police Station'!S5,"")</f>
        <v/>
      </c>
      <c r="M45" s="34">
        <f>'Police Station'!AV5</f>
        <v>0</v>
      </c>
      <c r="N45" s="34" t="str">
        <f>IF(AND('8000 sqft'!AV5&gt;0,(OR('8000 sqft'!R5='8000 sqft'!$B$39,('8000 sqft'!R5='8000 sqft'!$B$40)))),'8000 sqft'!S5,"")</f>
        <v>Makeup Room</v>
      </c>
      <c r="O45" s="34">
        <f>'8000 sqft'!AV5</f>
        <v>4</v>
      </c>
      <c r="P45" s="34" t="str">
        <f>IF(AND('Restaurant '!AV5&gt;0,(OR('Restaurant '!R5='Restaurant '!$B$39,('Restaurant '!R5='Restaurant '!$B$40)))),'Restaurant '!S5,"")</f>
        <v>Ellora HK Team</v>
      </c>
      <c r="Q45" s="34">
        <f>'Restaurant '!AV5</f>
        <v>14</v>
      </c>
      <c r="R45" s="34" t="str">
        <f>IF(AND('Parsi Bungalow'!BC5&gt;0,(OR('Parsi Bungalow'!Y5='Parsi Bungalow'!$B$39,('Parsi Bungalow'!Y5='Parsi Bungalow'!$B$40)))),'Parsi Bungalow'!Z5,"")</f>
        <v/>
      </c>
      <c r="S45" s="34">
        <f>'Parsi Bungalow'!BC5</f>
        <v>0</v>
      </c>
      <c r="T45" s="34" t="str">
        <f>IF(AND('Parsi Bungalow'!CO5&gt;0,(OR('Parsi Bungalow'!BK5='Parsi Bungalow'!$B$39,('Parsi Bungalow'!BK5='Parsi Bungalow'!$B$40)))),'Parsi Bungalow'!BL5,"")</f>
        <v>Ellora HK Team</v>
      </c>
      <c r="U45" s="34">
        <f>'Parsi Bungalow'!CO5</f>
        <v>3</v>
      </c>
      <c r="V45" s="34" t="str">
        <f>IF(AND('Bungalow 2'!AV5&gt;0,(OR('Bungalow 2'!R5='Bungalow 2'!$B$39,('Bungalow 2'!R5='Bungalow 2'!$B$40)))),'Bungalow 2'!S5,"")</f>
        <v>Ellora HK Team</v>
      </c>
      <c r="W45" s="34">
        <f>'Bungalow 2'!AV5</f>
        <v>5</v>
      </c>
      <c r="X45" s="34" t="str">
        <f>IF(AND('Bungalow 2'!CH5&gt;0,(OR('Bungalow 2'!BD5='Bungalow 2'!$B$39,('Bungalow 2'!BD5='Bungalow 2'!$B$40)))),'Bungalow 2'!BE5,"")</f>
        <v>Makeup Room</v>
      </c>
      <c r="Y45" s="34">
        <f>'Bungalow 2'!CH5</f>
        <v>47</v>
      </c>
      <c r="Z45" s="34" t="str">
        <f>IF(AND('Villa Set '!BC5&gt;0,(OR('Villa Set '!Y5='Villa Set '!$B$39,('Villa Set '!Y5='Villa Set '!$B$40)))),'Villa Set '!Z5,"")</f>
        <v/>
      </c>
      <c r="AA45" s="34">
        <f>'Villa Set '!BC5</f>
        <v>0</v>
      </c>
      <c r="AB45" s="34" t="str">
        <f>IF(AND('Villa Set '!CO5&gt;0,(OR('Villa Set '!BK5='Villa Set '!$B$39,('Villa Set '!BK5='Villa Set '!$B$40)))),'Villa Set '!BL5,"")</f>
        <v/>
      </c>
      <c r="AC45" s="34">
        <f>'Villa Set '!CO5</f>
        <v>0</v>
      </c>
      <c r="AD45" s="34" t="str">
        <f>IF(AND('Villa Set '!EA5&gt;0,(OR('Villa Set '!CW5='Villa Set '!$B$39,('Villa Set '!CW5='Villa Set '!$B$40)))),'Villa Set '!CX5,"")</f>
        <v/>
      </c>
      <c r="AE45" s="34">
        <f>'Villa Set '!EA5</f>
        <v>0</v>
      </c>
      <c r="AF45" s="34" t="s">
        <v>47</v>
      </c>
      <c r="AG45" s="34">
        <f>'Road Light'!J5-'Road Light'!R5</f>
        <v>52</v>
      </c>
      <c r="AH45" s="34" t="str">
        <f>IF(AND(Hill!AV5&gt;0,(OR(Hill!R5=Hill!$B$39,(Hill!R5=Hill!$B$40)))),Hill!S5,"")</f>
        <v/>
      </c>
      <c r="AI45" s="40">
        <f>Hill!AV5</f>
        <v>0</v>
      </c>
    </row>
    <row r="46" spans="1:35" s="78" customFormat="1" ht="50.4" customHeight="1" x14ac:dyDescent="0.3">
      <c r="A46" s="41">
        <v>3</v>
      </c>
      <c r="B46" s="34" t="str">
        <f>IF(AND(Hospital!AV6&gt;0,(OR(Hospital!R6=Hospital!$B$39,(Hospital!R6=Hospital!$B$40)))),Hospital!S6,"")</f>
        <v/>
      </c>
      <c r="C46" s="34">
        <f>Hospital!AV6</f>
        <v>0</v>
      </c>
      <c r="D46" s="34" t="str">
        <f>IF(AND(Hospital!CH6&gt;0,(OR(Hospital!BD6=Hospital!$B$39,(Hospital!BD6=Hospital!$B$40)))),Hospital!BE6,"")</f>
        <v/>
      </c>
      <c r="E46" s="34">
        <f>Hospital!CH6</f>
        <v>0</v>
      </c>
      <c r="F46" s="34" t="str">
        <f>IF(AND('Bungalow 1'!AV6&gt;0*(OR('Bungalow 1'!R6='Bungalow 1'!$B$39,('Bungalow 1'!R6='Bungalow 1'!$B$40)))),'Bungalow 1'!S6,"")</f>
        <v/>
      </c>
      <c r="G46" s="34">
        <f>'Bungalow 1'!AV6</f>
        <v>0</v>
      </c>
      <c r="H46" s="34" t="str">
        <f>IF(AND('Bungalow 1'!CH6&gt;0,(OR('Bungalow 1'!BD6='Bungalow 1'!$B$39,('Bungalow 1'!BD6='Bungalow 1'!$B$40)))),'Bungalow 1'!BE6,"")</f>
        <v/>
      </c>
      <c r="I46" s="34">
        <f>'Bungalow 1'!CH6</f>
        <v>0</v>
      </c>
      <c r="J46" s="34" t="str">
        <f>IF(AND('Office Set'!AV5&gt;0,(OR('Office Set'!R5='Office Set'!$B$38,('Office Set'!R5='Office Set'!$B$39)))),'Office Set'!S5,"")</f>
        <v/>
      </c>
      <c r="K46" s="34">
        <f>'Office Set'!AV5</f>
        <v>0</v>
      </c>
      <c r="L46" s="34" t="str">
        <f>IF(AND('Police Station'!AV6&gt;0,(OR('Police Station'!R6='Police Station'!$B$39,('Police Station'!R6='Police Station'!$B$40)))),'Police Station'!S6,"")</f>
        <v/>
      </c>
      <c r="M46" s="34">
        <f>'Police Station'!AV6</f>
        <v>0</v>
      </c>
      <c r="N46" s="34" t="str">
        <f>IF(AND('8000 sqft'!AV6&gt;0,(OR('8000 sqft'!R6='8000 sqft'!$B$39,('8000 sqft'!R6='8000 sqft'!$B$40)))),'8000 sqft'!S6,"")</f>
        <v>Makeup Room</v>
      </c>
      <c r="O46" s="34">
        <f>'8000 sqft'!AV6</f>
        <v>3</v>
      </c>
      <c r="P46" s="34" t="str">
        <f>IF(AND('Restaurant '!AV6&gt;0,(OR('Restaurant '!R6='Restaurant '!$B$39,('Restaurant '!R6='Restaurant '!$B$40)))),'Restaurant '!S6,"")</f>
        <v/>
      </c>
      <c r="Q46" s="34">
        <f>'Restaurant '!AV6</f>
        <v>0</v>
      </c>
      <c r="R46" s="34" t="str">
        <f>IF(AND('Parsi Bungalow'!BC6&gt;0,(OR('Parsi Bungalow'!Y6='Parsi Bungalow'!$B$39,('Parsi Bungalow'!Y6='Parsi Bungalow'!$B$40)))),'Parsi Bungalow'!Z6,"")</f>
        <v>Ellora HK Team</v>
      </c>
      <c r="S46" s="34">
        <f>'Parsi Bungalow'!BC6</f>
        <v>1</v>
      </c>
      <c r="T46" s="34" t="str">
        <f>IF(AND('Parsi Bungalow'!CO6&gt;0,(OR('Parsi Bungalow'!BK6='Parsi Bungalow'!$B$39,('Parsi Bungalow'!BK6='Parsi Bungalow'!$B$40)))),'Parsi Bungalow'!BL6,"")</f>
        <v/>
      </c>
      <c r="U46" s="34">
        <f>'Parsi Bungalow'!CO6</f>
        <v>0</v>
      </c>
      <c r="V46" s="34" t="str">
        <f>IF(AND('Bungalow 2'!AV6&gt;0,(OR('Bungalow 2'!R6='Bungalow 2'!$B$39,('Bungalow 2'!R6='Bungalow 2'!$B$40)))),'Bungalow 2'!S6,"")</f>
        <v>Ellora HK Team</v>
      </c>
      <c r="W46" s="34">
        <f>'Bungalow 2'!AV6</f>
        <v>1</v>
      </c>
      <c r="X46" s="34" t="str">
        <f>IF(AND('Bungalow 2'!CH6&gt;0,(OR('Bungalow 2'!BD6='Bungalow 2'!$B$39,('Bungalow 2'!BD6='Bungalow 2'!$B$40)))),'Bungalow 2'!BE6,"")</f>
        <v>Makeup Room</v>
      </c>
      <c r="Y46" s="34">
        <f>'Bungalow 2'!CH6</f>
        <v>43</v>
      </c>
      <c r="Z46" s="34" t="str">
        <f>IF(AND('Villa Set '!BC6&gt;0,(OR('Villa Set '!Y6='Villa Set '!$B$39,('Villa Set '!Y6='Villa Set '!$B$40)))),'Villa Set '!Z6,"")</f>
        <v/>
      </c>
      <c r="AA46" s="34">
        <f>'Villa Set '!BC6</f>
        <v>0</v>
      </c>
      <c r="AB46" s="34" t="str">
        <f>IF(AND('Villa Set '!CO6&gt;0,(OR('Villa Set '!BK6='Villa Set '!$B$39,('Villa Set '!BK6='Villa Set '!$B$40)))),'Villa Set '!BL6,"")</f>
        <v/>
      </c>
      <c r="AC46" s="34">
        <f>'Villa Set '!CO6</f>
        <v>0</v>
      </c>
      <c r="AD46" s="34" t="str">
        <f>IF(AND('Villa Set '!EA6&gt;0,(OR('Villa Set '!CW6='Villa Set '!$B$39,('Villa Set '!CW6='Villa Set '!$B$40)))),'Villa Set '!CX6,"")</f>
        <v/>
      </c>
      <c r="AE46" s="34">
        <f>'Villa Set '!EA6</f>
        <v>0</v>
      </c>
      <c r="AF46" s="34" t="s">
        <v>47</v>
      </c>
      <c r="AG46" s="34">
        <f>'Road Light'!J6-'Road Light'!R6</f>
        <v>55</v>
      </c>
      <c r="AH46" s="34" t="str">
        <f>IF(AND(Hill!AV6&gt;0,(OR(Hill!R6=Hill!$B$39,(Hill!R6=Hill!$B$40)))),Hill!S6,"")</f>
        <v/>
      </c>
      <c r="AI46" s="40">
        <f>Hill!AV6</f>
        <v>0</v>
      </c>
    </row>
    <row r="47" spans="1:35" s="78" customFormat="1" ht="50.4" customHeight="1" x14ac:dyDescent="0.3">
      <c r="A47" s="41">
        <v>4</v>
      </c>
      <c r="B47" s="34" t="str">
        <f>IF(AND(Hospital!AV7&gt;0,(OR(Hospital!R7=Hospital!$B$39,(Hospital!R7=Hospital!$B$40)))),Hospital!S7,"")</f>
        <v>Makeup Room</v>
      </c>
      <c r="C47" s="34">
        <f>Hospital!AV7</f>
        <v>36</v>
      </c>
      <c r="D47" s="34" t="str">
        <f>IF(AND(Hospital!CH7&gt;0,(OR(Hospital!BD7=Hospital!$B$39,(Hospital!BD7=Hospital!$B$40)))),Hospital!BE7,"")</f>
        <v/>
      </c>
      <c r="E47" s="34">
        <f>Hospital!CH7</f>
        <v>0</v>
      </c>
      <c r="F47" s="34" t="str">
        <f>IF(AND('Bungalow 1'!AV7&gt;0*(OR('Bungalow 1'!R7='Bungalow 1'!$B$39,('Bungalow 1'!R7='Bungalow 1'!$B$40)))),'Bungalow 1'!S7,"")</f>
        <v/>
      </c>
      <c r="G47" s="34">
        <f>'Bungalow 1'!AV7</f>
        <v>0</v>
      </c>
      <c r="H47" s="34" t="str">
        <f>IF(AND('Bungalow 1'!CH7&gt;0,(OR('Bungalow 1'!BD7='Bungalow 1'!$B$39,('Bungalow 1'!BD7='Bungalow 1'!$B$40)))),'Bungalow 1'!BE7,"")</f>
        <v/>
      </c>
      <c r="I47" s="34">
        <f>'Bungalow 1'!CH7</f>
        <v>0</v>
      </c>
      <c r="J47" s="34" t="str">
        <f>IF(AND('Office Set'!AV6&gt;0,(OR('Office Set'!R6='Office Set'!$B$38,('Office Set'!R6='Office Set'!$B$39)))),'Office Set'!S6,"")</f>
        <v>Ellora HK Team</v>
      </c>
      <c r="K47" s="34">
        <f>'Office Set'!AV6</f>
        <v>10</v>
      </c>
      <c r="L47" s="34" t="str">
        <f>IF(AND('Police Station'!AV7&gt;0,(OR('Police Station'!R7='Police Station'!$B$39,('Police Station'!R7='Police Station'!$B$40)))),'Police Station'!S7,"")</f>
        <v/>
      </c>
      <c r="M47" s="34">
        <f>'Police Station'!AV7</f>
        <v>0</v>
      </c>
      <c r="N47" s="34" t="str">
        <f>IF(AND('8000 sqft'!AV7&gt;0,(OR('8000 sqft'!R7='8000 sqft'!$B$39,('8000 sqft'!R7='8000 sqft'!$B$40)))),'8000 sqft'!S7,"")</f>
        <v>Makeup Room</v>
      </c>
      <c r="O47" s="34">
        <f>'8000 sqft'!AV7</f>
        <v>10</v>
      </c>
      <c r="P47" s="34" t="str">
        <f>IF(AND('Restaurant '!AV7&gt;0,(OR('Restaurant '!R7='Restaurant '!$B$39,('Restaurant '!R7='Restaurant '!$B$40)))),'Restaurant '!S7,"")</f>
        <v>Ellora Reiki Purpose</v>
      </c>
      <c r="Q47" s="34">
        <f>'Restaurant '!AV7</f>
        <v>10</v>
      </c>
      <c r="R47" s="34" t="str">
        <f>IF(AND('Parsi Bungalow'!BC7&gt;0,(OR('Parsi Bungalow'!Y7='Parsi Bungalow'!$B$39,('Parsi Bungalow'!Y7='Parsi Bungalow'!$B$40)))),'Parsi Bungalow'!Z7,"")</f>
        <v/>
      </c>
      <c r="S47" s="34">
        <f>'Parsi Bungalow'!BC7</f>
        <v>0</v>
      </c>
      <c r="T47" s="34" t="str">
        <f>IF(AND('Parsi Bungalow'!CO7&gt;0,(OR('Parsi Bungalow'!BK7='Parsi Bungalow'!$B$39,('Parsi Bungalow'!BK7='Parsi Bungalow'!$B$40)))),'Parsi Bungalow'!BL7,"")</f>
        <v>Ellora HK Team</v>
      </c>
      <c r="U47" s="34">
        <f>'Parsi Bungalow'!CO7</f>
        <v>8</v>
      </c>
      <c r="V47" s="34" t="str">
        <f>IF(AND('Bungalow 2'!AV7&gt;0,(OR('Bungalow 2'!R7='Bungalow 2'!$B$39,('Bungalow 2'!R7='Bungalow 2'!$B$40)))),'Bungalow 2'!S7,"")</f>
        <v>Ellora HK Team</v>
      </c>
      <c r="W47" s="34">
        <f>'Bungalow 2'!AV7</f>
        <v>1</v>
      </c>
      <c r="X47" s="34" t="str">
        <f>IF(AND('Bungalow 2'!CH7&gt;0,(OR('Bungalow 2'!BD7='Bungalow 2'!$B$39,('Bungalow 2'!BD7='Bungalow 2'!$B$40)))),'Bungalow 2'!BE7,"")</f>
        <v>Makeup Room</v>
      </c>
      <c r="Y47" s="34">
        <f>'Bungalow 2'!CH7</f>
        <v>37</v>
      </c>
      <c r="Z47" s="34" t="str">
        <f>IF(AND('Villa Set '!BC7&gt;0,(OR('Villa Set '!Y7='Villa Set '!$B$39,('Villa Set '!Y7='Villa Set '!$B$40)))),'Villa Set '!Z7,"")</f>
        <v>Ellora HK Team</v>
      </c>
      <c r="AA47" s="34">
        <f>'Villa Set '!BC7</f>
        <v>17</v>
      </c>
      <c r="AB47" s="34" t="str">
        <f>IF(AND('Villa Set '!CO7&gt;0,(OR('Villa Set '!BK7='Villa Set '!$B$39,('Villa Set '!BK7='Villa Set '!$B$40)))),'Villa Set '!BL7,"")</f>
        <v>Ellora HK Team</v>
      </c>
      <c r="AC47" s="34">
        <f>'Villa Set '!CO7</f>
        <v>3</v>
      </c>
      <c r="AD47" s="34" t="str">
        <f>IF(AND('Villa Set '!EA7&gt;0,(OR('Villa Set '!CW7='Villa Set '!$B$39,('Villa Set '!CW7='Villa Set '!$B$40)))),'Villa Set '!CX7,"")</f>
        <v/>
      </c>
      <c r="AE47" s="34">
        <f>'Villa Set '!EA7</f>
        <v>0</v>
      </c>
      <c r="AF47" s="34" t="s">
        <v>47</v>
      </c>
      <c r="AG47" s="34">
        <f>'Road Light'!J7-'Road Light'!R7</f>
        <v>29</v>
      </c>
      <c r="AH47" s="34" t="str">
        <f>IF(AND(Hill!AV7&gt;0,(OR(Hill!R7=Hill!$B$39,(Hill!R7=Hill!$B$40)))),Hill!S7,"")</f>
        <v/>
      </c>
      <c r="AI47" s="40">
        <f>Hill!AV7</f>
        <v>0</v>
      </c>
    </row>
    <row r="48" spans="1:35" s="78" customFormat="1" ht="50.4" customHeight="1" x14ac:dyDescent="0.3">
      <c r="A48" s="41">
        <v>5</v>
      </c>
      <c r="B48" s="34" t="str">
        <f>IF(AND(Hospital!AV8&gt;0,(OR(Hospital!R8=Hospital!$B$39,(Hospital!R8=Hospital!$B$40)))),Hospital!S8,"")</f>
        <v/>
      </c>
      <c r="C48" s="34">
        <f>Hospital!AV8</f>
        <v>0</v>
      </c>
      <c r="D48" s="34" t="str">
        <f>IF(AND(Hospital!CH8&gt;0,(OR(Hospital!BD8=Hospital!$B$39,(Hospital!BD8=Hospital!$B$40)))),Hospital!BE8,"")</f>
        <v/>
      </c>
      <c r="E48" s="34">
        <f>Hospital!CH8</f>
        <v>0</v>
      </c>
      <c r="F48" s="34" t="str">
        <f>IF(AND('Bungalow 1'!AV8&gt;0*(OR('Bungalow 1'!R8='Bungalow 1'!$B$39,('Bungalow 1'!R8='Bungalow 1'!$B$40)))),'Bungalow 1'!S8,"")</f>
        <v/>
      </c>
      <c r="G48" s="34">
        <f>'Bungalow 1'!AV8</f>
        <v>0</v>
      </c>
      <c r="H48" s="34" t="str">
        <f>IF(AND('Bungalow 1'!CH8&gt;0,(OR('Bungalow 1'!BD8='Bungalow 1'!$B$39,('Bungalow 1'!BD8='Bungalow 1'!$B$40)))),'Bungalow 1'!BE8,"")</f>
        <v/>
      </c>
      <c r="I48" s="34">
        <f>'Bungalow 1'!CH8</f>
        <v>0</v>
      </c>
      <c r="J48" s="34" t="str">
        <f>IF(AND('Office Set'!AV7&gt;0,(OR('Office Set'!R7='Office Set'!$B$38,('Office Set'!R7='Office Set'!$B$39)))),'Office Set'!S7,"")</f>
        <v>Ellora HK Team</v>
      </c>
      <c r="K48" s="34">
        <f>'Office Set'!AV7</f>
        <v>4</v>
      </c>
      <c r="L48" s="34" t="str">
        <f>IF(AND('Police Station'!AV8&gt;0,(OR('Police Station'!R8='Police Station'!$B$39,('Police Station'!R8='Police Station'!$B$40)))),'Police Station'!S8,"")</f>
        <v/>
      </c>
      <c r="M48" s="34">
        <f>'Police Station'!AV8</f>
        <v>0</v>
      </c>
      <c r="N48" s="34" t="str">
        <f>IF(AND('8000 sqft'!AV8&gt;0,(OR('8000 sqft'!R8='8000 sqft'!$B$39,('8000 sqft'!R8='8000 sqft'!$B$40)))),'8000 sqft'!S8,"")</f>
        <v>Makeup Room</v>
      </c>
      <c r="O48" s="34">
        <f>'8000 sqft'!AV8</f>
        <v>16</v>
      </c>
      <c r="P48" s="34" t="str">
        <f>IF(AND('Restaurant '!AV8&gt;0,(OR('Restaurant '!R8='Restaurant '!$B$39,('Restaurant '!R8='Restaurant '!$B$40)))),'Restaurant '!S8,"")</f>
        <v/>
      </c>
      <c r="Q48" s="34">
        <f>'Restaurant '!AV8</f>
        <v>0</v>
      </c>
      <c r="R48" s="34" t="str">
        <f>IF(AND('Parsi Bungalow'!BC8&gt;0,(OR('Parsi Bungalow'!Y8='Parsi Bungalow'!$B$39,('Parsi Bungalow'!Y8='Parsi Bungalow'!$B$40)))),'Parsi Bungalow'!Z8,"")</f>
        <v/>
      </c>
      <c r="S48" s="34">
        <f>'Parsi Bungalow'!BC8</f>
        <v>0</v>
      </c>
      <c r="T48" s="34" t="str">
        <f>IF(AND('Parsi Bungalow'!CO8&gt;0,(OR('Parsi Bungalow'!BK8='Parsi Bungalow'!$B$39,('Parsi Bungalow'!BK8='Parsi Bungalow'!$B$40)))),'Parsi Bungalow'!BL8,"")</f>
        <v>Ellora HK Team</v>
      </c>
      <c r="U48" s="34">
        <f>'Parsi Bungalow'!CO8</f>
        <v>2</v>
      </c>
      <c r="V48" s="34" t="str">
        <f>IF(AND('Bungalow 2'!AV8&gt;0,(OR('Bungalow 2'!R8='Bungalow 2'!$B$39,('Bungalow 2'!R8='Bungalow 2'!$B$40)))),'Bungalow 2'!S8,"")</f>
        <v>Ellora HK Team</v>
      </c>
      <c r="W48" s="34">
        <f>'Bungalow 2'!AV8</f>
        <v>2</v>
      </c>
      <c r="X48" s="34" t="str">
        <f>IF(AND('Bungalow 2'!CH8&gt;0,(OR('Bungalow 2'!BD8='Bungalow 2'!$B$39,('Bungalow 2'!BD8='Bungalow 2'!$B$40)))),'Bungalow 2'!BE8,"")</f>
        <v>Makeup Room</v>
      </c>
      <c r="Y48" s="34">
        <f>'Bungalow 2'!CH8</f>
        <v>26</v>
      </c>
      <c r="Z48" s="34" t="str">
        <f>IF(AND('Villa Set '!BC8&gt;0,(OR('Villa Set '!Y8='Villa Set '!$B$39,('Villa Set '!Y8='Villa Set '!$B$40)))),'Villa Set '!Z8,"")</f>
        <v/>
      </c>
      <c r="AA48" s="34">
        <f>'Villa Set '!BC8</f>
        <v>0</v>
      </c>
      <c r="AB48" s="34" t="str">
        <f>IF(AND('Villa Set '!CO8&gt;0,(OR('Villa Set '!BK8='Villa Set '!$B$39,('Villa Set '!BK8='Villa Set '!$B$40)))),'Villa Set '!BL8,"")</f>
        <v/>
      </c>
      <c r="AC48" s="34">
        <f>'Villa Set '!CO8</f>
        <v>0</v>
      </c>
      <c r="AD48" s="34" t="str">
        <f>IF(AND('Villa Set '!EA8&gt;0,(OR('Villa Set '!CW8='Villa Set '!$B$39,('Villa Set '!CW8='Villa Set '!$B$40)))),'Villa Set '!CX8,"")</f>
        <v/>
      </c>
      <c r="AE48" s="34">
        <f>'Villa Set '!EA8</f>
        <v>0</v>
      </c>
      <c r="AF48" s="34" t="s">
        <v>47</v>
      </c>
      <c r="AG48" s="34">
        <f>'Road Light'!J8-'Road Light'!R8</f>
        <v>61</v>
      </c>
      <c r="AH48" s="34" t="str">
        <f>IF(AND(Hill!AV8&gt;0,(OR(Hill!R8=Hill!$B$39,(Hill!R8=Hill!$B$40)))),Hill!S8,"")</f>
        <v/>
      </c>
      <c r="AI48" s="40">
        <f>Hill!AV8</f>
        <v>0</v>
      </c>
    </row>
    <row r="49" spans="1:35" s="78" customFormat="1" ht="50.4" customHeight="1" x14ac:dyDescent="0.3">
      <c r="A49" s="41">
        <v>6</v>
      </c>
      <c r="B49" s="34" t="str">
        <f>IF(AND(Hospital!AV9&gt;0,(OR(Hospital!R9=Hospital!$B$39,(Hospital!R9=Hospital!$B$40)))),Hospital!S9,"")</f>
        <v/>
      </c>
      <c r="C49" s="34">
        <f>Hospital!AV9</f>
        <v>0</v>
      </c>
      <c r="D49" s="34" t="str">
        <f>IF(AND(Hospital!CH9&gt;0,(OR(Hospital!BD9=Hospital!$B$39,(Hospital!BD9=Hospital!$B$40)))),Hospital!BE9,"")</f>
        <v/>
      </c>
      <c r="E49" s="34">
        <f>Hospital!CH9</f>
        <v>0</v>
      </c>
      <c r="F49" s="34" t="str">
        <f>IF(AND('Bungalow 1'!AV9&gt;0*(OR('Bungalow 1'!R9='Bungalow 1'!$B$39,('Bungalow 1'!R9='Bungalow 1'!$B$40)))),'Bungalow 1'!S9,"")</f>
        <v/>
      </c>
      <c r="G49" s="34">
        <f>'Bungalow 1'!AV9</f>
        <v>0</v>
      </c>
      <c r="H49" s="34" t="str">
        <f>IF(AND('Bungalow 1'!CH9&gt;0,(OR('Bungalow 1'!BD9='Bungalow 1'!$B$39,('Bungalow 1'!BD9='Bungalow 1'!$B$40)))),'Bungalow 1'!BE9,"")</f>
        <v/>
      </c>
      <c r="I49" s="34">
        <f>'Bungalow 1'!CH9</f>
        <v>0</v>
      </c>
      <c r="J49" s="34" t="str">
        <f>IF(AND('Office Set'!AV8&gt;0,(OR('Office Set'!R8='Office Set'!$B$38,('Office Set'!R8='Office Set'!$B$39)))),'Office Set'!S8,"")</f>
        <v/>
      </c>
      <c r="K49" s="34">
        <f>'Office Set'!AV8</f>
        <v>0</v>
      </c>
      <c r="L49" s="34" t="str">
        <f>IF(AND('Police Station'!AV9&gt;0,(OR('Police Station'!R9='Police Station'!$B$39,('Police Station'!R9='Police Station'!$B$40)))),'Police Station'!S9,"")</f>
        <v/>
      </c>
      <c r="M49" s="34">
        <f>'Police Station'!AV9</f>
        <v>0</v>
      </c>
      <c r="N49" s="34" t="str">
        <f>IF(AND('8000 sqft'!AV9&gt;0,(OR('8000 sqft'!R9='8000 sqft'!$B$39,('8000 sqft'!R9='8000 sqft'!$B$40)))),'8000 sqft'!S9,"")</f>
        <v>Makeup Room</v>
      </c>
      <c r="O49" s="34">
        <f>'8000 sqft'!AV9</f>
        <v>17</v>
      </c>
      <c r="P49" s="34" t="str">
        <f>IF(AND('Restaurant '!AV9&gt;0,(OR('Restaurant '!R9='Restaurant '!$B$39,('Restaurant '!R9='Restaurant '!$B$40)))),'Restaurant '!S9,"")</f>
        <v/>
      </c>
      <c r="Q49" s="34">
        <f>'Restaurant '!AV9</f>
        <v>0</v>
      </c>
      <c r="R49" s="34" t="str">
        <f>IF(AND('Parsi Bungalow'!BC9&gt;0,(OR('Parsi Bungalow'!Y9='Parsi Bungalow'!$B$39,('Parsi Bungalow'!Y9='Parsi Bungalow'!$B$40)))),'Parsi Bungalow'!Z9,"")</f>
        <v/>
      </c>
      <c r="S49" s="34">
        <f>'Parsi Bungalow'!BC9</f>
        <v>0</v>
      </c>
      <c r="T49" s="34" t="str">
        <f>IF(AND('Parsi Bungalow'!CO9&gt;0,(OR('Parsi Bungalow'!BK9='Parsi Bungalow'!$B$39,('Parsi Bungalow'!BK9='Parsi Bungalow'!$B$40)))),'Parsi Bungalow'!BL9,"")</f>
        <v/>
      </c>
      <c r="U49" s="34">
        <f>'Parsi Bungalow'!CO9</f>
        <v>0</v>
      </c>
      <c r="V49" s="34" t="str">
        <f>IF(AND('Bungalow 2'!AV9&gt;0,(OR('Bungalow 2'!R9='Bungalow 2'!$B$39,('Bungalow 2'!R9='Bungalow 2'!$B$40)))),'Bungalow 2'!S9,"")</f>
        <v>Shooting</v>
      </c>
      <c r="W49" s="34">
        <f>'Bungalow 2'!AV9</f>
        <v>300</v>
      </c>
      <c r="X49" s="34" t="str">
        <f>IF(AND('Bungalow 2'!CH9&gt;0,(OR('Bungalow 2'!BD9='Bungalow 2'!$B$39,('Bungalow 2'!BD9='Bungalow 2'!$B$40)))),'Bungalow 2'!BE9,"")</f>
        <v>Makeup Room</v>
      </c>
      <c r="Y49" s="34">
        <f>'Bungalow 2'!CH9</f>
        <v>61</v>
      </c>
      <c r="Z49" s="34" t="str">
        <f>IF(AND('Villa Set '!BC9&gt;0,(OR('Villa Set '!Y9='Villa Set '!$B$39,('Villa Set '!Y9='Villa Set '!$B$40)))),'Villa Set '!Z9,"")</f>
        <v/>
      </c>
      <c r="AA49" s="34">
        <f>'Villa Set '!BC9</f>
        <v>0</v>
      </c>
      <c r="AB49" s="34" t="str">
        <f>IF(AND('Villa Set '!CO9&gt;0,(OR('Villa Set '!BK9='Villa Set '!$B$39,('Villa Set '!BK9='Villa Set '!$B$40)))),'Villa Set '!BL9,"")</f>
        <v>Ellora HK Team</v>
      </c>
      <c r="AC49" s="34">
        <f>'Villa Set '!CO9</f>
        <v>7</v>
      </c>
      <c r="AD49" s="34" t="str">
        <f>IF(AND('Villa Set '!EA9&gt;0,(OR('Villa Set '!CW9='Villa Set '!$B$39,('Villa Set '!CW9='Villa Set '!$B$40)))),'Villa Set '!CX9,"")</f>
        <v/>
      </c>
      <c r="AE49" s="34">
        <f>'Villa Set '!EA9</f>
        <v>0</v>
      </c>
      <c r="AF49" s="34" t="s">
        <v>47</v>
      </c>
      <c r="AG49" s="34">
        <f>'Road Light'!J9-'Road Light'!R9</f>
        <v>52</v>
      </c>
      <c r="AH49" s="34" t="str">
        <f>IF(AND(Hill!AV9&gt;0,(OR(Hill!R9=Hill!$B$39,(Hill!R9=Hill!$B$40)))),Hill!S9,"")</f>
        <v/>
      </c>
      <c r="AI49" s="40">
        <f>Hill!AV9</f>
        <v>0</v>
      </c>
    </row>
    <row r="50" spans="1:35" s="78" customFormat="1" ht="50.4" customHeight="1" x14ac:dyDescent="0.3">
      <c r="A50" s="41">
        <v>7</v>
      </c>
      <c r="B50" s="34" t="str">
        <f>IF(AND(Hospital!AV10&gt;0,(OR(Hospital!R10=Hospital!$B$39,(Hospital!R10=Hospital!$B$40)))),Hospital!S10,"")</f>
        <v/>
      </c>
      <c r="C50" s="34">
        <f>Hospital!AV10</f>
        <v>0</v>
      </c>
      <c r="D50" s="34" t="str">
        <f>IF(AND(Hospital!CH10&gt;0,(OR(Hospital!BD10=Hospital!$B$39,(Hospital!BD10=Hospital!$B$40)))),Hospital!BE10,"")</f>
        <v/>
      </c>
      <c r="E50" s="34">
        <f>Hospital!CH10</f>
        <v>0</v>
      </c>
      <c r="F50" s="34" t="str">
        <f>IF(AND('Bungalow 1'!AV10&gt;0*(OR('Bungalow 1'!R10='Bungalow 1'!$B$39,('Bungalow 1'!R10='Bungalow 1'!$B$40)))),'Bungalow 1'!S10,"")</f>
        <v/>
      </c>
      <c r="G50" s="34">
        <f>'Bungalow 1'!AV10</f>
        <v>0</v>
      </c>
      <c r="H50" s="34" t="str">
        <f>IF(AND('Bungalow 1'!CH10&gt;0,(OR('Bungalow 1'!BD10='Bungalow 1'!$B$39,('Bungalow 1'!BD10='Bungalow 1'!$B$40)))),'Bungalow 1'!BE10,"")</f>
        <v/>
      </c>
      <c r="I50" s="34">
        <f>'Bungalow 1'!CH10</f>
        <v>0</v>
      </c>
      <c r="J50" s="34" t="str">
        <f>IF(AND('Office Set'!AV9&gt;0,(OR('Office Set'!R9='Office Set'!$B$38,('Office Set'!R9='Office Set'!$B$39)))),'Office Set'!S9,"")</f>
        <v>Ellora HK Team</v>
      </c>
      <c r="K50" s="34">
        <f>'Office Set'!AV9</f>
        <v>2</v>
      </c>
      <c r="L50" s="34" t="str">
        <f>IF(AND('Police Station'!AV10&gt;0,(OR('Police Station'!R10='Police Station'!$B$39,('Police Station'!R10='Police Station'!$B$40)))),'Police Station'!S10,"")</f>
        <v/>
      </c>
      <c r="M50" s="34">
        <f>'Police Station'!AV10</f>
        <v>0</v>
      </c>
      <c r="N50" s="34" t="str">
        <f>IF(AND('8000 sqft'!AV10&gt;0,(OR('8000 sqft'!R10='8000 sqft'!$B$39,('8000 sqft'!R10='8000 sqft'!$B$40)))),'8000 sqft'!S10,"")</f>
        <v>Makeup Room</v>
      </c>
      <c r="O50" s="34">
        <f>'8000 sqft'!AV10</f>
        <v>12</v>
      </c>
      <c r="P50" s="34" t="str">
        <f>IF(AND('Restaurant '!AV10&gt;0,(OR('Restaurant '!R10='Restaurant '!$B$39,('Restaurant '!R10='Restaurant '!$B$40)))),'Restaurant '!S10,"")</f>
        <v/>
      </c>
      <c r="Q50" s="34">
        <f>'Restaurant '!AV10</f>
        <v>0</v>
      </c>
      <c r="R50" s="34" t="str">
        <f>IF(AND('Parsi Bungalow'!BC10&gt;0,(OR('Parsi Bungalow'!Y10='Parsi Bungalow'!$B$39,('Parsi Bungalow'!Y10='Parsi Bungalow'!$B$40)))),'Parsi Bungalow'!Z10,"")</f>
        <v/>
      </c>
      <c r="S50" s="34">
        <f>'Parsi Bungalow'!BC10</f>
        <v>0</v>
      </c>
      <c r="T50" s="34" t="str">
        <f>IF(AND('Parsi Bungalow'!CO10&gt;0,(OR('Parsi Bungalow'!BK10='Parsi Bungalow'!$B$39,('Parsi Bungalow'!BK10='Parsi Bungalow'!$B$40)))),'Parsi Bungalow'!BL10,"")</f>
        <v>Ellora HK Team</v>
      </c>
      <c r="U50" s="34">
        <f>'Parsi Bungalow'!CO10</f>
        <v>23</v>
      </c>
      <c r="V50" s="34" t="str">
        <f>IF(AND('Bungalow 2'!AV10&gt;0,(OR('Bungalow 2'!R10='Bungalow 2'!$B$39,('Bungalow 2'!R10='Bungalow 2'!$B$40)))),'Bungalow 2'!S10,"")</f>
        <v/>
      </c>
      <c r="W50" s="34">
        <f>'Bungalow 2'!AV10</f>
        <v>0</v>
      </c>
      <c r="X50" s="34" t="str">
        <f>IF(AND('Bungalow 2'!CH10&gt;0,(OR('Bungalow 2'!BD10='Bungalow 2'!$B$39,('Bungalow 2'!BD10='Bungalow 2'!$B$40)))),'Bungalow 2'!BE10,"")</f>
        <v>Makeup Room</v>
      </c>
      <c r="Y50" s="34">
        <f>'Bungalow 2'!CH10</f>
        <v>2</v>
      </c>
      <c r="Z50" s="34" t="str">
        <f>IF(AND('Villa Set '!BC10&gt;0,(OR('Villa Set '!Y10='Villa Set '!$B$39,('Villa Set '!Y10='Villa Set '!$B$40)))),'Villa Set '!Z10,"")</f>
        <v/>
      </c>
      <c r="AA50" s="34">
        <f>'Villa Set '!BC10</f>
        <v>0</v>
      </c>
      <c r="AB50" s="34" t="str">
        <f>IF(AND('Villa Set '!CO10&gt;0,(OR('Villa Set '!BK10='Villa Set '!$B$39,('Villa Set '!BK10='Villa Set '!$B$40)))),'Villa Set '!BL10,"")</f>
        <v>Ellora HK Team</v>
      </c>
      <c r="AC50" s="34">
        <f>'Villa Set '!CO10</f>
        <v>2</v>
      </c>
      <c r="AD50" s="34" t="str">
        <f>IF(AND('Villa Set '!EA10&gt;0,(OR('Villa Set '!CW10='Villa Set '!$B$39,('Villa Set '!CW10='Villa Set '!$B$40)))),'Villa Set '!CX10,"")</f>
        <v/>
      </c>
      <c r="AE50" s="34">
        <f>'Villa Set '!EA10</f>
        <v>0</v>
      </c>
      <c r="AF50" s="34" t="s">
        <v>47</v>
      </c>
      <c r="AG50" s="34">
        <f>'Road Light'!J10-'Road Light'!R10</f>
        <v>51</v>
      </c>
      <c r="AH50" s="34" t="str">
        <f>IF(AND(Hill!AV10&gt;0,(OR(Hill!R10=Hill!$B$39,(Hill!R10=Hill!$B$40)))),Hill!S10,"")</f>
        <v/>
      </c>
      <c r="AI50" s="40">
        <f>Hill!AV10</f>
        <v>0</v>
      </c>
    </row>
    <row r="51" spans="1:35" s="78" customFormat="1" ht="50.4" customHeight="1" x14ac:dyDescent="0.3">
      <c r="A51" s="41">
        <v>8</v>
      </c>
      <c r="B51" s="34" t="str">
        <f>IF(AND(Hospital!AV11&gt;0,(OR(Hospital!R11=Hospital!$B$39,(Hospital!R11=Hospital!$B$40)))),Hospital!S11,"")</f>
        <v>Makeup Room</v>
      </c>
      <c r="C51" s="34">
        <f>Hospital!AV11</f>
        <v>24</v>
      </c>
      <c r="D51" s="34" t="str">
        <f>IF(AND(Hospital!CH11&gt;0,(OR(Hospital!BD11=Hospital!$B$39,(Hospital!BD11=Hospital!$B$40)))),Hospital!BE11,"")</f>
        <v/>
      </c>
      <c r="E51" s="34">
        <f>Hospital!CH11</f>
        <v>0</v>
      </c>
      <c r="F51" s="34" t="str">
        <f>IF(AND('Bungalow 1'!AV11&gt;0*(OR('Bungalow 1'!R11='Bungalow 1'!$B$39,('Bungalow 1'!R11='Bungalow 1'!$B$40)))),'Bungalow 1'!S11,"")</f>
        <v/>
      </c>
      <c r="G51" s="34">
        <f>'Bungalow 1'!AV11</f>
        <v>0</v>
      </c>
      <c r="H51" s="34" t="str">
        <f>IF(AND('Bungalow 1'!CH11&gt;0,(OR('Bungalow 1'!BD11='Bungalow 1'!$B$39,('Bungalow 1'!BD11='Bungalow 1'!$B$40)))),'Bungalow 1'!BE11,"")</f>
        <v/>
      </c>
      <c r="I51" s="34">
        <f>'Bungalow 1'!CH11</f>
        <v>0</v>
      </c>
      <c r="J51" s="34" t="str">
        <f>IF(AND('Office Set'!AV10&gt;0,(OR('Office Set'!R10='Office Set'!$B$38,('Office Set'!R10='Office Set'!$B$39)))),'Office Set'!S10,"")</f>
        <v>Ellora HK Team</v>
      </c>
      <c r="K51" s="34">
        <f>'Office Set'!AV10</f>
        <v>9</v>
      </c>
      <c r="L51" s="34" t="str">
        <f>IF(AND('Police Station'!AV11&gt;0,(OR('Police Station'!R11='Police Station'!$B$39,('Police Station'!R11='Police Station'!$B$40)))),'Police Station'!S11,"")</f>
        <v/>
      </c>
      <c r="M51" s="34">
        <f>'Police Station'!AV11</f>
        <v>0</v>
      </c>
      <c r="N51" s="34" t="str">
        <f>IF(AND('8000 sqft'!AV11&gt;0,(OR('8000 sqft'!R11='8000 sqft'!$B$39,('8000 sqft'!R11='8000 sqft'!$B$40)))),'8000 sqft'!S11,"")</f>
        <v>Makeup Room</v>
      </c>
      <c r="O51" s="34">
        <f>'8000 sqft'!AV11</f>
        <v>6</v>
      </c>
      <c r="P51" s="34" t="str">
        <f>IF(AND('Restaurant '!AV11&gt;0,(OR('Restaurant '!R11='Restaurant '!$B$39,('Restaurant '!R11='Restaurant '!$B$40)))),'Restaurant '!S11,"")</f>
        <v/>
      </c>
      <c r="Q51" s="34">
        <f>'Restaurant '!AV11</f>
        <v>0</v>
      </c>
      <c r="R51" s="34" t="str">
        <f>IF(AND('Parsi Bungalow'!BC11&gt;0,(OR('Parsi Bungalow'!Y11='Parsi Bungalow'!$B$39,('Parsi Bungalow'!Y11='Parsi Bungalow'!$B$40)))),'Parsi Bungalow'!Z11,"")</f>
        <v/>
      </c>
      <c r="S51" s="34">
        <f>'Parsi Bungalow'!BC11</f>
        <v>0</v>
      </c>
      <c r="T51" s="34" t="str">
        <f>IF(AND('Parsi Bungalow'!CO11&gt;0,(OR('Parsi Bungalow'!BK11='Parsi Bungalow'!$B$39,('Parsi Bungalow'!BK11='Parsi Bungalow'!$B$40)))),'Parsi Bungalow'!BL11,"")</f>
        <v>Ellora HK Team</v>
      </c>
      <c r="U51" s="34">
        <f>'Parsi Bungalow'!CO11</f>
        <v>1</v>
      </c>
      <c r="V51" s="34" t="str">
        <f>IF(AND('Bungalow 2'!AV11&gt;0,(OR('Bungalow 2'!R11='Bungalow 2'!$B$39,('Bungalow 2'!R11='Bungalow 2'!$B$40)))),'Bungalow 2'!S11,"")</f>
        <v/>
      </c>
      <c r="W51" s="34">
        <f>'Bungalow 2'!AV11</f>
        <v>0</v>
      </c>
      <c r="X51" s="34" t="str">
        <f>IF(AND('Bungalow 2'!CH11&gt;0,(OR('Bungalow 2'!BD11='Bungalow 2'!$B$39,('Bungalow 2'!BD11='Bungalow 2'!$B$40)))),'Bungalow 2'!BE11,"")</f>
        <v>Makeup Room</v>
      </c>
      <c r="Y51" s="34">
        <f>'Bungalow 2'!CH11</f>
        <v>33</v>
      </c>
      <c r="Z51" s="34" t="str">
        <f>IF(AND('Villa Set '!BC11&gt;0,(OR('Villa Set '!Y11='Villa Set '!$B$39,('Villa Set '!Y11='Villa Set '!$B$40)))),'Villa Set '!Z11,"")</f>
        <v/>
      </c>
      <c r="AA51" s="34">
        <f>'Villa Set '!BC11</f>
        <v>0</v>
      </c>
      <c r="AB51" s="34" t="str">
        <f>IF(AND('Villa Set '!CO11&gt;0,(OR('Villa Set '!BK11='Villa Set '!$B$39,('Villa Set '!BK11='Villa Set '!$B$40)))),'Villa Set '!BL11,"")</f>
        <v/>
      </c>
      <c r="AC51" s="34">
        <f>'Villa Set '!CO11</f>
        <v>0</v>
      </c>
      <c r="AD51" s="34" t="str">
        <f>IF(AND('Villa Set '!EA11&gt;0,(OR('Villa Set '!CW11='Villa Set '!$B$39,('Villa Set '!CW11='Villa Set '!$B$40)))),'Villa Set '!CX11,"")</f>
        <v/>
      </c>
      <c r="AE51" s="34">
        <f>'Villa Set '!EA11</f>
        <v>0</v>
      </c>
      <c r="AF51" s="34" t="s">
        <v>47</v>
      </c>
      <c r="AG51" s="34">
        <f>'Road Light'!J11-'Road Light'!R11</f>
        <v>57</v>
      </c>
      <c r="AH51" s="34" t="str">
        <f>IF(AND(Hill!AV11&gt;0,(OR(Hill!R11=Hill!$B$39,(Hill!R11=Hill!$B$40)))),Hill!S11,"")</f>
        <v/>
      </c>
      <c r="AI51" s="40">
        <f>Hill!AV11</f>
        <v>0</v>
      </c>
    </row>
    <row r="52" spans="1:35" s="78" customFormat="1" ht="50.4" customHeight="1" x14ac:dyDescent="0.3">
      <c r="A52" s="41">
        <v>9</v>
      </c>
      <c r="B52" s="34" t="str">
        <f>IF(AND(Hospital!AV12&gt;0,(OR(Hospital!R12=Hospital!$B$39,(Hospital!R12=Hospital!$B$40)))),Hospital!S12,"")</f>
        <v/>
      </c>
      <c r="C52" s="34">
        <f>Hospital!AV12</f>
        <v>0</v>
      </c>
      <c r="D52" s="34" t="str">
        <f>IF(AND(Hospital!CH12&gt;0,(OR(Hospital!BD12=Hospital!$B$39,(Hospital!BD12=Hospital!$B$40)))),Hospital!BE12,"")</f>
        <v>Ellora HK Team</v>
      </c>
      <c r="E52" s="34">
        <f>Hospital!CH12</f>
        <v>2</v>
      </c>
      <c r="F52" s="34" t="str">
        <f>IF(AND('Bungalow 1'!AV12&gt;0*(OR('Bungalow 1'!R12='Bungalow 1'!$B$39,('Bungalow 1'!R12='Bungalow 1'!$B$40)))),'Bungalow 1'!S12,"")</f>
        <v>Ellora HK Team</v>
      </c>
      <c r="G52" s="34">
        <f>'Bungalow 1'!AV12</f>
        <v>12</v>
      </c>
      <c r="H52" s="34" t="str">
        <f>IF(AND('Bungalow 1'!CH12&gt;0,(OR('Bungalow 1'!BD12='Bungalow 1'!$B$39,('Bungalow 1'!BD12='Bungalow 1'!$B$40)))),'Bungalow 1'!BE12,"")</f>
        <v>Ellora AC Team</v>
      </c>
      <c r="I52" s="34">
        <f>'Bungalow 1'!CH12</f>
        <v>10</v>
      </c>
      <c r="J52" s="34" t="str">
        <f>IF(AND('Office Set'!AV11&gt;0,(OR('Office Set'!R11='Office Set'!$B$38,('Office Set'!R11='Office Set'!$B$39)))),'Office Set'!S11,"")</f>
        <v>Ellora HK Team</v>
      </c>
      <c r="K52" s="34">
        <f>'Office Set'!AV11</f>
        <v>15</v>
      </c>
      <c r="L52" s="34" t="str">
        <f>IF(AND('Police Station'!AV12&gt;0,(OR('Police Station'!R12='Police Station'!$B$39,('Police Station'!R12='Police Station'!$B$40)))),'Police Station'!S12,"")</f>
        <v/>
      </c>
      <c r="M52" s="34">
        <f>'Police Station'!AV12</f>
        <v>0</v>
      </c>
      <c r="N52" s="34" t="str">
        <f>IF(AND('8000 sqft'!AV12&gt;0,(OR('8000 sqft'!R12='8000 sqft'!$B$39,('8000 sqft'!R12='8000 sqft'!$B$40)))),'8000 sqft'!S12,"")</f>
        <v>Makeup Room</v>
      </c>
      <c r="O52" s="34">
        <f>'8000 sqft'!AV12</f>
        <v>29</v>
      </c>
      <c r="P52" s="34" t="str">
        <f>IF(AND('Restaurant '!AV12&gt;0,(OR('Restaurant '!R12='Restaurant '!$B$39,('Restaurant '!R12='Restaurant '!$B$40)))),'Restaurant '!S12,"")</f>
        <v/>
      </c>
      <c r="Q52" s="34">
        <f>'Restaurant '!AV12</f>
        <v>0</v>
      </c>
      <c r="R52" s="34" t="str">
        <f>IF(AND('Parsi Bungalow'!BC12&gt;0,(OR('Parsi Bungalow'!Y12='Parsi Bungalow'!$B$39,('Parsi Bungalow'!Y12='Parsi Bungalow'!$B$40)))),'Parsi Bungalow'!Z12,"")</f>
        <v/>
      </c>
      <c r="S52" s="34">
        <f>'Parsi Bungalow'!BC12</f>
        <v>0</v>
      </c>
      <c r="T52" s="34" t="str">
        <f>IF(AND('Parsi Bungalow'!CO12&gt;0,(OR('Parsi Bungalow'!BK12='Parsi Bungalow'!$B$39,('Parsi Bungalow'!BK12='Parsi Bungalow'!$B$40)))),'Parsi Bungalow'!BL12,"")</f>
        <v>Ellora HK Team</v>
      </c>
      <c r="U52" s="34">
        <f>'Parsi Bungalow'!CO12</f>
        <v>1</v>
      </c>
      <c r="V52" s="34" t="str">
        <f>IF(AND('Bungalow 2'!AV12&gt;0,(OR('Bungalow 2'!R12='Bungalow 2'!$B$39,('Bungalow 2'!R12='Bungalow 2'!$B$40)))),'Bungalow 2'!S12,"")</f>
        <v/>
      </c>
      <c r="W52" s="34">
        <f>'Bungalow 2'!AV12</f>
        <v>0</v>
      </c>
      <c r="X52" s="34" t="str">
        <f>IF(AND('Bungalow 2'!CH12&gt;0,(OR('Bungalow 2'!BD12='Bungalow 2'!$B$39,('Bungalow 2'!BD12='Bungalow 2'!$B$40)))),'Bungalow 2'!BE12,"")</f>
        <v>Makeup Room</v>
      </c>
      <c r="Y52" s="34">
        <f>'Bungalow 2'!CH12</f>
        <v>46</v>
      </c>
      <c r="Z52" s="34" t="str">
        <f>IF(AND('Villa Set '!BC12&gt;0,(OR('Villa Set '!Y12='Villa Set '!$B$39,('Villa Set '!Y12='Villa Set '!$B$40)))),'Villa Set '!Z12,"")</f>
        <v/>
      </c>
      <c r="AA52" s="34">
        <f>'Villa Set '!BC12</f>
        <v>0</v>
      </c>
      <c r="AB52" s="34" t="str">
        <f>IF(AND('Villa Set '!CO12&gt;0,(OR('Villa Set '!BK12='Villa Set '!$B$39,('Villa Set '!BK12='Villa Set '!$B$40)))),'Villa Set '!BL12,"")</f>
        <v>Makeup Room</v>
      </c>
      <c r="AC52" s="34">
        <f>'Villa Set '!CO12</f>
        <v>46</v>
      </c>
      <c r="AD52" s="34" t="str">
        <f>IF(AND('Villa Set '!EA12&gt;0,(OR('Villa Set '!CW12='Villa Set '!$B$39,('Villa Set '!CW12='Villa Set '!$B$40)))),'Villa Set '!CX12,"")</f>
        <v/>
      </c>
      <c r="AE52" s="34">
        <f>'Villa Set '!EA12</f>
        <v>0</v>
      </c>
      <c r="AF52" s="34" t="s">
        <v>47</v>
      </c>
      <c r="AG52" s="34">
        <f>'Road Light'!J12-'Road Light'!R12</f>
        <v>40</v>
      </c>
      <c r="AH52" s="34" t="str">
        <f>IF(AND(Hill!AV12&gt;0,(OR(Hill!R12=Hill!$B$39,(Hill!R12=Hill!$B$40)))),Hill!S12,"")</f>
        <v/>
      </c>
      <c r="AI52" s="40">
        <f>Hill!AV12</f>
        <v>0</v>
      </c>
    </row>
    <row r="53" spans="1:35" s="78" customFormat="1" ht="50.4" customHeight="1" x14ac:dyDescent="0.3">
      <c r="A53" s="41">
        <v>10</v>
      </c>
      <c r="B53" s="34" t="str">
        <f>IF(AND(Hospital!AV13&gt;0,(OR(Hospital!R13=Hospital!$B$39,(Hospital!R13=Hospital!$B$40)))),Hospital!S13,"")</f>
        <v>Makeup Room</v>
      </c>
      <c r="C53" s="34">
        <f>Hospital!AV13</f>
        <v>6</v>
      </c>
      <c r="D53" s="34" t="str">
        <f>IF(AND(Hospital!CH13&gt;0,(OR(Hospital!BD13=Hospital!$B$39,(Hospital!BD13=Hospital!$B$40)))),Hospital!BE13,"")</f>
        <v/>
      </c>
      <c r="E53" s="34">
        <f>Hospital!CH13</f>
        <v>0</v>
      </c>
      <c r="F53" s="34" t="str">
        <f>IF(AND('Bungalow 1'!AV13&gt;0*(OR('Bungalow 1'!R13='Bungalow 1'!$B$39,('Bungalow 1'!R13='Bungalow 1'!$B$40)))),'Bungalow 1'!S13,"")</f>
        <v/>
      </c>
      <c r="G53" s="34">
        <f>'Bungalow 1'!AV13</f>
        <v>0</v>
      </c>
      <c r="H53" s="34" t="str">
        <f>IF(AND('Bungalow 1'!CH13&gt;0,(OR('Bungalow 1'!BD13='Bungalow 1'!$B$39,('Bungalow 1'!BD13='Bungalow 1'!$B$40)))),'Bungalow 1'!BE13,"")</f>
        <v/>
      </c>
      <c r="I53" s="34">
        <f>'Bungalow 1'!CH13</f>
        <v>0</v>
      </c>
      <c r="J53" s="34" t="str">
        <f>IF(AND('Office Set'!AV12&gt;0,(OR('Office Set'!R12='Office Set'!$B$38,('Office Set'!R12='Office Set'!$B$39)))),'Office Set'!S12,"")</f>
        <v>Shooting</v>
      </c>
      <c r="K53" s="34">
        <f>'Office Set'!AV12</f>
        <v>300</v>
      </c>
      <c r="L53" s="34" t="str">
        <f>IF(AND('Police Station'!AV13&gt;0,(OR('Police Station'!R13='Police Station'!$B$39,('Police Station'!R13='Police Station'!$B$40)))),'Police Station'!S13,"")</f>
        <v/>
      </c>
      <c r="M53" s="34">
        <f>'Police Station'!AV13</f>
        <v>0</v>
      </c>
      <c r="N53" s="34" t="str">
        <f>IF(AND('8000 sqft'!AV13&gt;0,(OR('8000 sqft'!R13='8000 sqft'!$B$39,('8000 sqft'!R13='8000 sqft'!$B$40)))),'8000 sqft'!S13,"")</f>
        <v>Makeup Room</v>
      </c>
      <c r="O53" s="34">
        <f>'8000 sqft'!AV13</f>
        <v>12</v>
      </c>
      <c r="P53" s="34" t="str">
        <f>IF(AND('Restaurant '!AV13&gt;0,(OR('Restaurant '!R13='Restaurant '!$B$39,('Restaurant '!R13='Restaurant '!$B$40)))),'Restaurant '!S13,"")</f>
        <v>Makeup Room</v>
      </c>
      <c r="Q53" s="34">
        <f>'Restaurant '!AV13</f>
        <v>47</v>
      </c>
      <c r="R53" s="34" t="str">
        <f>IF(AND('Parsi Bungalow'!BC13&gt;0,(OR('Parsi Bungalow'!Y13='Parsi Bungalow'!$B$39,('Parsi Bungalow'!Y13='Parsi Bungalow'!$B$40)))),'Parsi Bungalow'!Z13,"")</f>
        <v/>
      </c>
      <c r="S53" s="34">
        <f>'Parsi Bungalow'!BC13</f>
        <v>0</v>
      </c>
      <c r="T53" s="34" t="str">
        <f>IF(AND('Parsi Bungalow'!CO13&gt;0,(OR('Parsi Bungalow'!BK13='Parsi Bungalow'!$B$39,('Parsi Bungalow'!BK13='Parsi Bungalow'!$B$40)))),'Parsi Bungalow'!BL13,"")</f>
        <v/>
      </c>
      <c r="U53" s="34">
        <f>'Parsi Bungalow'!CO13</f>
        <v>0</v>
      </c>
      <c r="V53" s="34" t="str">
        <f>IF(AND('Bungalow 2'!AV13&gt;0,(OR('Bungalow 2'!R13='Bungalow 2'!$B$39,('Bungalow 2'!R13='Bungalow 2'!$B$40)))),'Bungalow 2'!S13,"")</f>
        <v/>
      </c>
      <c r="W53" s="34">
        <f>'Bungalow 2'!AV13</f>
        <v>0</v>
      </c>
      <c r="X53" s="34" t="str">
        <f>IF(AND('Bungalow 2'!CH13&gt;0,(OR('Bungalow 2'!BD13='Bungalow 2'!$B$39,('Bungalow 2'!BD13='Bungalow 2'!$B$40)))),'Bungalow 2'!BE13,"")</f>
        <v>Makeup Room</v>
      </c>
      <c r="Y53" s="34">
        <f>'Bungalow 2'!CH13</f>
        <v>13</v>
      </c>
      <c r="Z53" s="34" t="str">
        <f>IF(AND('Villa Set '!BC13&gt;0,(OR('Villa Set '!Y13='Villa Set '!$B$39,('Villa Set '!Y13='Villa Set '!$B$40)))),'Villa Set '!Z13,"")</f>
        <v/>
      </c>
      <c r="AA53" s="34">
        <f>'Villa Set '!BC13</f>
        <v>0</v>
      </c>
      <c r="AB53" s="34" t="str">
        <f>IF(AND('Villa Set '!CO13&gt;0,(OR('Villa Set '!BK13='Villa Set '!$B$39,('Villa Set '!BK13='Villa Set '!$B$40)))),'Villa Set '!BL13,"")</f>
        <v>Makeup Room</v>
      </c>
      <c r="AC53" s="34">
        <f>'Villa Set '!CO13</f>
        <v>26</v>
      </c>
      <c r="AD53" s="34" t="str">
        <f>IF(AND('Villa Set '!EA13&gt;0,(OR('Villa Set '!CW13='Villa Set '!$B$39,('Villa Set '!CW13='Villa Set '!$B$40)))),'Villa Set '!CX13,"")</f>
        <v/>
      </c>
      <c r="AE53" s="34">
        <f>'Villa Set '!EA13</f>
        <v>0</v>
      </c>
      <c r="AF53" s="34" t="s">
        <v>47</v>
      </c>
      <c r="AG53" s="34">
        <f>'Road Light'!J13-'Road Light'!R13</f>
        <v>65</v>
      </c>
      <c r="AH53" s="34" t="str">
        <f>IF(AND(Hill!AV13&gt;0,(OR(Hill!R13=Hill!$B$39,(Hill!R13=Hill!$B$40)))),Hill!S13,"")</f>
        <v/>
      </c>
      <c r="AI53" s="40">
        <f>Hill!AV13</f>
        <v>0</v>
      </c>
    </row>
    <row r="54" spans="1:35" s="78" customFormat="1" ht="50.4" customHeight="1" x14ac:dyDescent="0.3">
      <c r="A54" s="41">
        <v>11</v>
      </c>
      <c r="B54" s="34" t="str">
        <f>IF(AND(Hospital!AV14&gt;0,(OR(Hospital!R14=Hospital!$B$39,(Hospital!R14=Hospital!$B$40)))),Hospital!S14,"")</f>
        <v>Makeup Room</v>
      </c>
      <c r="C54" s="34">
        <f>Hospital!AV14</f>
        <v>7</v>
      </c>
      <c r="D54" s="34" t="str">
        <f>IF(AND(Hospital!CH14&gt;0,(OR(Hospital!BD14=Hospital!$B$39,(Hospital!BD14=Hospital!$B$40)))),Hospital!BE14,"")</f>
        <v/>
      </c>
      <c r="E54" s="34">
        <f>Hospital!CH14</f>
        <v>0</v>
      </c>
      <c r="F54" s="34" t="str">
        <f>IF(AND('Bungalow 1'!AV14&gt;0*(OR('Bungalow 1'!R14='Bungalow 1'!$B$39,('Bungalow 1'!R14='Bungalow 1'!$B$40)))),'Bungalow 1'!S14,"")</f>
        <v/>
      </c>
      <c r="G54" s="34">
        <f>'Bungalow 1'!AV14</f>
        <v>0</v>
      </c>
      <c r="H54" s="34" t="str">
        <f>IF(AND('Bungalow 1'!CH14&gt;0,(OR('Bungalow 1'!BD14='Bungalow 1'!$B$39,('Bungalow 1'!BD14='Bungalow 1'!$B$40)))),'Bungalow 1'!BE14,"")</f>
        <v/>
      </c>
      <c r="I54" s="34">
        <f>'Bungalow 1'!CH14</f>
        <v>0</v>
      </c>
      <c r="J54" s="34" t="str">
        <f>IF(AND('Office Set'!AV13&gt;0,(OR('Office Set'!R13='Office Set'!$B$38,('Office Set'!R13='Office Set'!$B$39)))),'Office Set'!S13,"")</f>
        <v>Shooting</v>
      </c>
      <c r="K54" s="34">
        <f>'Office Set'!AV13</f>
        <v>276</v>
      </c>
      <c r="L54" s="34" t="str">
        <f>IF(AND('Police Station'!AV14&gt;0,(OR('Police Station'!R14='Police Station'!$B$39,('Police Station'!R14='Police Station'!$B$40)))),'Police Station'!S14,"")</f>
        <v/>
      </c>
      <c r="M54" s="34">
        <f>'Police Station'!AV14</f>
        <v>0</v>
      </c>
      <c r="N54" s="34" t="str">
        <f>IF(AND('8000 sqft'!AV14&gt;0,(OR('8000 sqft'!R14='8000 sqft'!$B$39,('8000 sqft'!R14='8000 sqft'!$B$40)))),'8000 sqft'!S14,"")</f>
        <v>Makeup Room</v>
      </c>
      <c r="O54" s="34">
        <f>'8000 sqft'!AV14</f>
        <v>3</v>
      </c>
      <c r="P54" s="34" t="str">
        <f>IF(AND('Restaurant '!AV14&gt;0,(OR('Restaurant '!R14='Restaurant '!$B$39,('Restaurant '!R14='Restaurant '!$B$40)))),'Restaurant '!S14,"")</f>
        <v>Makeup Room</v>
      </c>
      <c r="Q54" s="34">
        <f>'Restaurant '!AV14</f>
        <v>36</v>
      </c>
      <c r="R54" s="34" t="str">
        <f>IF(AND('Parsi Bungalow'!BC14&gt;0,(OR('Parsi Bungalow'!Y14='Parsi Bungalow'!$B$39,('Parsi Bungalow'!Y14='Parsi Bungalow'!$B$40)))),'Parsi Bungalow'!Z14,"")</f>
        <v/>
      </c>
      <c r="S54" s="34">
        <f>'Parsi Bungalow'!BC14</f>
        <v>0</v>
      </c>
      <c r="T54" s="34" t="str">
        <f>IF(AND('Parsi Bungalow'!CO14&gt;0,(OR('Parsi Bungalow'!BK14='Parsi Bungalow'!$B$39,('Parsi Bungalow'!BK14='Parsi Bungalow'!$B$40)))),'Parsi Bungalow'!BL14,"")</f>
        <v>Ellora HK Team</v>
      </c>
      <c r="U54" s="34">
        <f>'Parsi Bungalow'!CO14</f>
        <v>4</v>
      </c>
      <c r="V54" s="34" t="str">
        <f>IF(AND('Bungalow 2'!AV14&gt;0,(OR('Bungalow 2'!R14='Bungalow 2'!$B$39,('Bungalow 2'!R14='Bungalow 2'!$B$40)))),'Bungalow 2'!S14,"")</f>
        <v/>
      </c>
      <c r="W54" s="34">
        <f>'Bungalow 2'!AV14</f>
        <v>0</v>
      </c>
      <c r="X54" s="34" t="str">
        <f>IF(AND('Bungalow 2'!CH14&gt;0,(OR('Bungalow 2'!BD14='Bungalow 2'!$B$39,('Bungalow 2'!BD14='Bungalow 2'!$B$40)))),'Bungalow 2'!BE14,"")</f>
        <v>Makeup Room</v>
      </c>
      <c r="Y54" s="34">
        <f>'Bungalow 2'!CH14</f>
        <v>60</v>
      </c>
      <c r="Z54" s="34" t="str">
        <f>IF(AND('Villa Set '!BC14&gt;0,(OR('Villa Set '!Y14='Villa Set '!$B$39,('Villa Set '!Y14='Villa Set '!$B$40)))),'Villa Set '!Z14,"")</f>
        <v/>
      </c>
      <c r="AA54" s="34">
        <f>'Villa Set '!BC14</f>
        <v>0</v>
      </c>
      <c r="AB54" s="34" t="str">
        <f>IF(AND('Villa Set '!CO14&gt;0,(OR('Villa Set '!BK14='Villa Set '!$B$39,('Villa Set '!BK14='Villa Set '!$B$40)))),'Villa Set '!BL14,"")</f>
        <v/>
      </c>
      <c r="AC54" s="34">
        <f>'Villa Set '!CO14</f>
        <v>0</v>
      </c>
      <c r="AD54" s="34" t="str">
        <f>IF(AND('Villa Set '!EA14&gt;0,(OR('Villa Set '!CW14='Villa Set '!$B$39,('Villa Set '!CW14='Villa Set '!$B$40)))),'Villa Set '!CX14,"")</f>
        <v/>
      </c>
      <c r="AE54" s="34">
        <f>'Villa Set '!EA14</f>
        <v>0</v>
      </c>
      <c r="AF54" s="34" t="s">
        <v>47</v>
      </c>
      <c r="AG54" s="34">
        <f>'Road Light'!J14-'Road Light'!R14</f>
        <v>47</v>
      </c>
      <c r="AH54" s="34" t="str">
        <f>IF(AND(Hill!AV14&gt;0,(OR(Hill!R14=Hill!$B$39,(Hill!R14=Hill!$B$40)))),Hill!S14,"")</f>
        <v/>
      </c>
      <c r="AI54" s="40">
        <f>Hill!AV14</f>
        <v>0</v>
      </c>
    </row>
    <row r="55" spans="1:35" s="78" customFormat="1" ht="50.4" customHeight="1" x14ac:dyDescent="0.3">
      <c r="A55" s="41">
        <v>12</v>
      </c>
      <c r="B55" s="34" t="str">
        <f>IF(AND(Hospital!AV15&gt;0,(OR(Hospital!R15=Hospital!$B$39,(Hospital!R15=Hospital!$B$40)))),Hospital!S15,"")</f>
        <v/>
      </c>
      <c r="C55" s="34">
        <f>Hospital!AV15</f>
        <v>0</v>
      </c>
      <c r="D55" s="34" t="str">
        <f>IF(AND(Hospital!CH15&gt;0,(OR(Hospital!BD15=Hospital!$B$39,(Hospital!BD15=Hospital!$B$40)))),Hospital!BE15,"")</f>
        <v/>
      </c>
      <c r="E55" s="34">
        <f>Hospital!CH15</f>
        <v>0</v>
      </c>
      <c r="F55" s="34" t="str">
        <f>IF(AND('Bungalow 1'!AV15&gt;0*(OR('Bungalow 1'!R15='Bungalow 1'!$B$39,('Bungalow 1'!R15='Bungalow 1'!$B$40)))),'Bungalow 1'!S15,"")</f>
        <v/>
      </c>
      <c r="G55" s="34">
        <f>'Bungalow 1'!AV15</f>
        <v>0</v>
      </c>
      <c r="H55" s="34" t="str">
        <f>IF(AND('Bungalow 1'!CH15&gt;0,(OR('Bungalow 1'!BD15='Bungalow 1'!$B$39,('Bungalow 1'!BD15='Bungalow 1'!$B$40)))),'Bungalow 1'!BE15,"")</f>
        <v/>
      </c>
      <c r="I55" s="34">
        <f>'Bungalow 1'!CH15</f>
        <v>0</v>
      </c>
      <c r="J55" s="34" t="str">
        <f>IF(AND('Office Set'!AV14&gt;0,(OR('Office Set'!R14='Office Set'!$B$38,('Office Set'!R14='Office Set'!$B$39)))),'Office Set'!S14,"")</f>
        <v>Shooting</v>
      </c>
      <c r="K55" s="34">
        <f>'Office Set'!AV14</f>
        <v>281</v>
      </c>
      <c r="L55" s="34" t="str">
        <f>IF(AND('Police Station'!AV15&gt;0,(OR('Police Station'!R15='Police Station'!$B$39,('Police Station'!R15='Police Station'!$B$40)))),'Police Station'!S15,"")</f>
        <v/>
      </c>
      <c r="M55" s="34">
        <f>'Police Station'!AV15</f>
        <v>0</v>
      </c>
      <c r="N55" s="34" t="str">
        <f>IF(AND('8000 sqft'!AV15&gt;0,(OR('8000 sqft'!R15='8000 sqft'!$B$39,('8000 sqft'!R15='8000 sqft'!$B$40)))),'8000 sqft'!S15,"")</f>
        <v>Makeup Room</v>
      </c>
      <c r="O55" s="34">
        <f>'8000 sqft'!AV15</f>
        <v>4</v>
      </c>
      <c r="P55" s="34" t="str">
        <f>IF(AND('Restaurant '!AV15&gt;0,(OR('Restaurant '!R15='Restaurant '!$B$39,('Restaurant '!R15='Restaurant '!$B$40)))),'Restaurant '!S15,"")</f>
        <v>Makeup Room</v>
      </c>
      <c r="Q55" s="34">
        <f>'Restaurant '!AV15</f>
        <v>41</v>
      </c>
      <c r="R55" s="34" t="str">
        <f>IF(AND('Parsi Bungalow'!BC15&gt;0,(OR('Parsi Bungalow'!Y15='Parsi Bungalow'!$B$39,('Parsi Bungalow'!Y15='Parsi Bungalow'!$B$40)))),'Parsi Bungalow'!Z15,"")</f>
        <v/>
      </c>
      <c r="S55" s="34">
        <f>'Parsi Bungalow'!BC15</f>
        <v>0</v>
      </c>
      <c r="T55" s="34" t="str">
        <f>IF(AND('Parsi Bungalow'!CO15&gt;0,(OR('Parsi Bungalow'!BK15='Parsi Bungalow'!$B$39,('Parsi Bungalow'!BK15='Parsi Bungalow'!$B$40)))),'Parsi Bungalow'!BL15,"")</f>
        <v/>
      </c>
      <c r="U55" s="34">
        <f>'Parsi Bungalow'!CO15</f>
        <v>0</v>
      </c>
      <c r="V55" s="34" t="str">
        <f>IF(AND('Bungalow 2'!AV15&gt;0,(OR('Bungalow 2'!R15='Bungalow 2'!$B$39,('Bungalow 2'!R15='Bungalow 2'!$B$40)))),'Bungalow 2'!S15,"")</f>
        <v>Ellora HK Team</v>
      </c>
      <c r="W55" s="34">
        <f>'Bungalow 2'!AV15</f>
        <v>3</v>
      </c>
      <c r="X55" s="34" t="str">
        <f>IF(AND('Bungalow 2'!CH15&gt;0,(OR('Bungalow 2'!BD15='Bungalow 2'!$B$39,('Bungalow 2'!BD15='Bungalow 2'!$B$40)))),'Bungalow 2'!BE15,"")</f>
        <v>Makeup Room</v>
      </c>
      <c r="Y55" s="34">
        <f>'Bungalow 2'!CH15</f>
        <v>95</v>
      </c>
      <c r="Z55" s="34" t="str">
        <f>IF(AND('Villa Set '!BC15&gt;0,(OR('Villa Set '!Y15='Villa Set '!$B$39,('Villa Set '!Y15='Villa Set '!$B$40)))),'Villa Set '!Z15,"")</f>
        <v/>
      </c>
      <c r="AA55" s="34">
        <f>'Villa Set '!BC15</f>
        <v>0</v>
      </c>
      <c r="AB55" s="34" t="str">
        <f>IF(AND('Villa Set '!CO15&gt;0,(OR('Villa Set '!BK15='Villa Set '!$B$39,('Villa Set '!BK15='Villa Set '!$B$40)))),'Villa Set '!BL15,"")</f>
        <v/>
      </c>
      <c r="AC55" s="34">
        <f>'Villa Set '!CO15</f>
        <v>0</v>
      </c>
      <c r="AD55" s="34" t="str">
        <f>IF(AND('Villa Set '!EA15&gt;0,(OR('Villa Set '!CW15='Villa Set '!$B$39,('Villa Set '!CW15='Villa Set '!$B$40)))),'Villa Set '!CX15,"")</f>
        <v/>
      </c>
      <c r="AE55" s="34">
        <f>'Villa Set '!EA15</f>
        <v>0</v>
      </c>
      <c r="AF55" s="34" t="s">
        <v>47</v>
      </c>
      <c r="AG55" s="34">
        <f>'Road Light'!J15-'Road Light'!R15</f>
        <v>65</v>
      </c>
      <c r="AH55" s="34" t="str">
        <f>IF(AND(Hill!AV15&gt;0,(OR(Hill!R15=Hill!$B$39,(Hill!R15=Hill!$B$40)))),Hill!S15,"")</f>
        <v/>
      </c>
      <c r="AI55" s="40">
        <f>Hill!AV15</f>
        <v>0</v>
      </c>
    </row>
    <row r="56" spans="1:35" s="78" customFormat="1" ht="50.4" customHeight="1" x14ac:dyDescent="0.3">
      <c r="A56" s="41">
        <v>13</v>
      </c>
      <c r="B56" s="34" t="str">
        <f>IF(AND(Hospital!AV16&gt;0,(OR(Hospital!R16=Hospital!$B$39,(Hospital!R16=Hospital!$B$40)))),Hospital!S16,"")</f>
        <v>Makeup Room</v>
      </c>
      <c r="C56" s="34">
        <f>Hospital!AV16</f>
        <v>10</v>
      </c>
      <c r="D56" s="34" t="str">
        <f>IF(AND(Hospital!CH16&gt;0,(OR(Hospital!BD16=Hospital!$B$39,(Hospital!BD16=Hospital!$B$40)))),Hospital!BE16,"")</f>
        <v/>
      </c>
      <c r="E56" s="34">
        <f>Hospital!CH16</f>
        <v>0</v>
      </c>
      <c r="F56" s="34" t="str">
        <f>IF(AND('Bungalow 1'!AV16&gt;0*(OR('Bungalow 1'!R16='Bungalow 1'!$B$39,('Bungalow 1'!R16='Bungalow 1'!$B$40)))),'Bungalow 1'!S16,"")</f>
        <v/>
      </c>
      <c r="G56" s="34">
        <f>'Bungalow 1'!AV16</f>
        <v>0</v>
      </c>
      <c r="H56" s="34" t="str">
        <f>IF(AND('Bungalow 1'!CH16&gt;0,(OR('Bungalow 1'!BD16='Bungalow 1'!$B$39,('Bungalow 1'!BD16='Bungalow 1'!$B$40)))),'Bungalow 1'!BE16,"")</f>
        <v/>
      </c>
      <c r="I56" s="34">
        <f>'Bungalow 1'!CH16</f>
        <v>0</v>
      </c>
      <c r="J56" s="34" t="str">
        <f>IF(AND('Office Set'!AV15&gt;0,(OR('Office Set'!R15='Office Set'!$B$38,('Office Set'!R15='Office Set'!$B$39)))),'Office Set'!S15,"")</f>
        <v>Ellora HK Team</v>
      </c>
      <c r="K56" s="34">
        <f>'Office Set'!AV15</f>
        <v>21</v>
      </c>
      <c r="L56" s="34" t="str">
        <f>IF(AND('Police Station'!AV16&gt;0,(OR('Police Station'!R16='Police Station'!$B$39,('Police Station'!R16='Police Station'!$B$40)))),'Police Station'!S16,"")</f>
        <v/>
      </c>
      <c r="M56" s="34">
        <f>'Police Station'!AV16</f>
        <v>0</v>
      </c>
      <c r="N56" s="34" t="str">
        <f>IF(AND('8000 sqft'!AV16&gt;0,(OR('8000 sqft'!R16='8000 sqft'!$B$39,('8000 sqft'!R16='8000 sqft'!$B$40)))),'8000 sqft'!S16,"")</f>
        <v>Makeup Room</v>
      </c>
      <c r="O56" s="34">
        <f>'8000 sqft'!AV16</f>
        <v>5</v>
      </c>
      <c r="P56" s="34" t="str">
        <f>IF(AND('Restaurant '!AV16&gt;0,(OR('Restaurant '!R16='Restaurant '!$B$39,('Restaurant '!R16='Restaurant '!$B$40)))),'Restaurant '!S16,"")</f>
        <v/>
      </c>
      <c r="Q56" s="34">
        <f>'Restaurant '!AV16</f>
        <v>0</v>
      </c>
      <c r="R56" s="34" t="str">
        <f>IF(AND('Parsi Bungalow'!BC16&gt;0,(OR('Parsi Bungalow'!Y16='Parsi Bungalow'!$B$39,('Parsi Bungalow'!Y16='Parsi Bungalow'!$B$40)))),'Parsi Bungalow'!Z16,"")</f>
        <v>Ellora AC Team</v>
      </c>
      <c r="S56" s="34">
        <f>'Parsi Bungalow'!BC16</f>
        <v>33</v>
      </c>
      <c r="T56" s="34" t="str">
        <f>IF(AND('Parsi Bungalow'!CO16&gt;0,(OR('Parsi Bungalow'!BK16='Parsi Bungalow'!$B$39,('Parsi Bungalow'!BK16='Parsi Bungalow'!$B$40)))),'Parsi Bungalow'!BL16,"")</f>
        <v>Ellora HK Team</v>
      </c>
      <c r="U56" s="34">
        <f>'Parsi Bungalow'!CO16</f>
        <v>8</v>
      </c>
      <c r="V56" s="34" t="str">
        <f>IF(AND('Bungalow 2'!AV16&gt;0,(OR('Bungalow 2'!R16='Bungalow 2'!$B$39,('Bungalow 2'!R16='Bungalow 2'!$B$40)))),'Bungalow 2'!S16,"")</f>
        <v>Ellora HK Team</v>
      </c>
      <c r="W56" s="34">
        <f>'Bungalow 2'!AV16</f>
        <v>1</v>
      </c>
      <c r="X56" s="34" t="str">
        <f>IF(AND('Bungalow 2'!CH16&gt;0,(OR('Bungalow 2'!BD16='Bungalow 2'!$B$39,('Bungalow 2'!BD16='Bungalow 2'!$B$40)))),'Bungalow 2'!BE16,"")</f>
        <v>Makeup Room</v>
      </c>
      <c r="Y56" s="34">
        <f>'Bungalow 2'!CH16</f>
        <v>3</v>
      </c>
      <c r="Z56" s="34" t="str">
        <f>IF(AND('Villa Set '!BC16&gt;0,(OR('Villa Set '!Y16='Villa Set '!$B$39,('Villa Set '!Y16='Villa Set '!$B$40)))),'Villa Set '!Z16,"")</f>
        <v/>
      </c>
      <c r="AA56" s="34">
        <f>'Villa Set '!BC16</f>
        <v>0</v>
      </c>
      <c r="AB56" s="34" t="str">
        <f>IF(AND('Villa Set '!CO16&gt;0,(OR('Villa Set '!BK16='Villa Set '!$B$39,('Villa Set '!BK16='Villa Set '!$B$40)))),'Villa Set '!BL16,"")</f>
        <v/>
      </c>
      <c r="AC56" s="34">
        <f>'Villa Set '!CO16</f>
        <v>0</v>
      </c>
      <c r="AD56" s="34" t="str">
        <f>IF(AND('Villa Set '!EA16&gt;0,(OR('Villa Set '!CW16='Villa Set '!$B$39,('Villa Set '!CW16='Villa Set '!$B$40)))),'Villa Set '!CX16,"")</f>
        <v/>
      </c>
      <c r="AE56" s="34">
        <f>'Villa Set '!EA16</f>
        <v>0</v>
      </c>
      <c r="AF56" s="34" t="s">
        <v>47</v>
      </c>
      <c r="AG56" s="34">
        <f>'Road Light'!J16-'Road Light'!R16</f>
        <v>45</v>
      </c>
      <c r="AH56" s="34" t="str">
        <f>IF(AND(Hill!AV16&gt;0,(OR(Hill!R16=Hill!$B$39,(Hill!R16=Hill!$B$40)))),Hill!S16,"")</f>
        <v/>
      </c>
      <c r="AI56" s="40">
        <f>Hill!AV16</f>
        <v>0</v>
      </c>
    </row>
    <row r="57" spans="1:35" s="78" customFormat="1" ht="50.4" customHeight="1" x14ac:dyDescent="0.3">
      <c r="A57" s="41">
        <v>14</v>
      </c>
      <c r="B57" s="34" t="str">
        <f>IF(AND(Hospital!AV17&gt;0,(OR(Hospital!R17=Hospital!$B$39,(Hospital!R17=Hospital!$B$40)))),Hospital!S17,"")</f>
        <v/>
      </c>
      <c r="C57" s="34">
        <f>Hospital!AV17</f>
        <v>0</v>
      </c>
      <c r="D57" s="34" t="str">
        <f>IF(AND(Hospital!CH17&gt;0,(OR(Hospital!BD17=Hospital!$B$39,(Hospital!BD17=Hospital!$B$40)))),Hospital!BE17,"")</f>
        <v/>
      </c>
      <c r="E57" s="34">
        <f>Hospital!CH17</f>
        <v>0</v>
      </c>
      <c r="F57" s="34" t="str">
        <f>IF(AND('Bungalow 1'!AV17&gt;0*(OR('Bungalow 1'!R17='Bungalow 1'!$B$39,('Bungalow 1'!R17='Bungalow 1'!$B$40)))),'Bungalow 1'!S17,"")</f>
        <v/>
      </c>
      <c r="G57" s="34">
        <f>'Bungalow 1'!AV17</f>
        <v>0</v>
      </c>
      <c r="H57" s="34" t="str">
        <f>IF(AND('Bungalow 1'!CH17&gt;0,(OR('Bungalow 1'!BD17='Bungalow 1'!$B$39,('Bungalow 1'!BD17='Bungalow 1'!$B$40)))),'Bungalow 1'!BE17,"")</f>
        <v/>
      </c>
      <c r="I57" s="34">
        <f>'Bungalow 1'!CH17</f>
        <v>0</v>
      </c>
      <c r="J57" s="34" t="str">
        <f>IF(AND('Office Set'!AV16&gt;0,(OR('Office Set'!R16='Office Set'!$B$38,('Office Set'!R16='Office Set'!$B$39)))),'Office Set'!S16,"")</f>
        <v/>
      </c>
      <c r="K57" s="34">
        <f>'Office Set'!AV16</f>
        <v>0</v>
      </c>
      <c r="L57" s="34" t="str">
        <f>IF(AND('Police Station'!AV17&gt;0,(OR('Police Station'!R17='Police Station'!$B$39,('Police Station'!R17='Police Station'!$B$40)))),'Police Station'!S17,"")</f>
        <v/>
      </c>
      <c r="M57" s="34">
        <f>'Police Station'!AV17</f>
        <v>0</v>
      </c>
      <c r="N57" s="34" t="str">
        <f>IF(AND('8000 sqft'!AV17&gt;0,(OR('8000 sqft'!R17='8000 sqft'!$B$39,('8000 sqft'!R17='8000 sqft'!$B$40)))),'8000 sqft'!S17,"")</f>
        <v>Makeup Room</v>
      </c>
      <c r="O57" s="34">
        <f>'8000 sqft'!AV17</f>
        <v>4</v>
      </c>
      <c r="P57" s="34" t="str">
        <f>IF(AND('Restaurant '!AV17&gt;0,(OR('Restaurant '!R17='Restaurant '!$B$39,('Restaurant '!R17='Restaurant '!$B$40)))),'Restaurant '!S17,"")</f>
        <v/>
      </c>
      <c r="Q57" s="34">
        <f>'Restaurant '!AV17</f>
        <v>0</v>
      </c>
      <c r="R57" s="34" t="str">
        <f>IF(AND('Parsi Bungalow'!BC17&gt;0,(OR('Parsi Bungalow'!Y17='Parsi Bungalow'!$B$39,('Parsi Bungalow'!Y17='Parsi Bungalow'!$B$40)))),'Parsi Bungalow'!Z17,"")</f>
        <v/>
      </c>
      <c r="S57" s="34">
        <f>'Parsi Bungalow'!BC17</f>
        <v>0</v>
      </c>
      <c r="T57" s="34" t="str">
        <f>IF(AND('Parsi Bungalow'!CO17&gt;0,(OR('Parsi Bungalow'!BK17='Parsi Bungalow'!$B$39,('Parsi Bungalow'!BK17='Parsi Bungalow'!$B$40)))),'Parsi Bungalow'!BL17,"")</f>
        <v/>
      </c>
      <c r="U57" s="34">
        <f>'Parsi Bungalow'!CO17</f>
        <v>0</v>
      </c>
      <c r="V57" s="34" t="str">
        <f>IF(AND('Bungalow 2'!AV17&gt;0,(OR('Bungalow 2'!R17='Bungalow 2'!$B$39,('Bungalow 2'!R17='Bungalow 2'!$B$40)))),'Bungalow 2'!S17,"")</f>
        <v/>
      </c>
      <c r="W57" s="34">
        <f>'Bungalow 2'!AV17</f>
        <v>0</v>
      </c>
      <c r="X57" s="34" t="str">
        <f>IF(AND('Bungalow 2'!CH17&gt;0,(OR('Bungalow 2'!BD17='Bungalow 2'!$B$39,('Bungalow 2'!BD17='Bungalow 2'!$B$40)))),'Bungalow 2'!BE17,"")</f>
        <v>Makeup Room</v>
      </c>
      <c r="Y57" s="34">
        <f>'Bungalow 2'!CH17</f>
        <v>17</v>
      </c>
      <c r="Z57" s="34" t="str">
        <f>IF(AND('Villa Set '!BC17&gt;0,(OR('Villa Set '!Y17='Villa Set '!$B$39,('Villa Set '!Y17='Villa Set '!$B$40)))),'Villa Set '!Z17,"")</f>
        <v/>
      </c>
      <c r="AA57" s="34">
        <f>'Villa Set '!BC17</f>
        <v>0</v>
      </c>
      <c r="AB57" s="34" t="str">
        <f>IF(AND('Villa Set '!CO17&gt;0,(OR('Villa Set '!BK17='Villa Set '!$B$39,('Villa Set '!BK17='Villa Set '!$B$40)))),'Villa Set '!BL17,"")</f>
        <v>Ellora HK Team</v>
      </c>
      <c r="AC57" s="34">
        <f>'Villa Set '!CO17</f>
        <v>2</v>
      </c>
      <c r="AD57" s="34" t="str">
        <f>IF(AND('Villa Set '!EA17&gt;0,(OR('Villa Set '!CW17='Villa Set '!$B$39,('Villa Set '!CW17='Villa Set '!$B$40)))),'Villa Set '!CX17,"")</f>
        <v/>
      </c>
      <c r="AE57" s="34">
        <f>'Villa Set '!EA17</f>
        <v>0</v>
      </c>
      <c r="AF57" s="34" t="s">
        <v>47</v>
      </c>
      <c r="AG57" s="34">
        <f>'Road Light'!J17-'Road Light'!R17</f>
        <v>39</v>
      </c>
      <c r="AH57" s="34" t="str">
        <f>IF(AND(Hill!AV17&gt;0,(OR(Hill!R17=Hill!$B$39,(Hill!R17=Hill!$B$40)))),Hill!S17,"")</f>
        <v/>
      </c>
      <c r="AI57" s="40">
        <f>Hill!AV17</f>
        <v>0</v>
      </c>
    </row>
    <row r="58" spans="1:35" s="78" customFormat="1" ht="50.4" customHeight="1" x14ac:dyDescent="0.3">
      <c r="A58" s="41">
        <v>15</v>
      </c>
      <c r="B58" s="34" t="str">
        <f>IF(AND(Hospital!AV18&gt;0,(OR(Hospital!R18=Hospital!$B$39,(Hospital!R18=Hospital!$B$40)))),Hospital!S18,"")</f>
        <v/>
      </c>
      <c r="C58" s="34">
        <f>Hospital!AV18</f>
        <v>0</v>
      </c>
      <c r="D58" s="34" t="str">
        <f>IF(AND(Hospital!CH18&gt;0,(OR(Hospital!BD18=Hospital!$B$39,(Hospital!BD18=Hospital!$B$40)))),Hospital!BE18,"")</f>
        <v/>
      </c>
      <c r="E58" s="34">
        <f>Hospital!CH18</f>
        <v>0</v>
      </c>
      <c r="F58" s="34" t="str">
        <f>IF(AND('Bungalow 1'!AV18&gt;0*(OR('Bungalow 1'!R18='Bungalow 1'!$B$39,('Bungalow 1'!R18='Bungalow 1'!$B$40)))),'Bungalow 1'!S18,"")</f>
        <v/>
      </c>
      <c r="G58" s="34">
        <f>'Bungalow 1'!AV18</f>
        <v>0</v>
      </c>
      <c r="H58" s="34" t="str">
        <f>IF(AND('Bungalow 1'!CH18&gt;0,(OR('Bungalow 1'!BD18='Bungalow 1'!$B$39,('Bungalow 1'!BD18='Bungalow 1'!$B$40)))),'Bungalow 1'!BE18,"")</f>
        <v/>
      </c>
      <c r="I58" s="34">
        <f>'Bungalow 1'!CH18</f>
        <v>0</v>
      </c>
      <c r="J58" s="34" t="str">
        <f>IF(AND('Office Set'!AV17&gt;0,(OR('Office Set'!R17='Office Set'!$B$38,('Office Set'!R17='Office Set'!$B$39)))),'Office Set'!S17,"")</f>
        <v/>
      </c>
      <c r="K58" s="34">
        <f>'Office Set'!AV17</f>
        <v>0</v>
      </c>
      <c r="L58" s="34" t="str">
        <f>IF(AND('Police Station'!AV18&gt;0,(OR('Police Station'!R18='Police Station'!$B$39,('Police Station'!R18='Police Station'!$B$40)))),'Police Station'!S18,"")</f>
        <v/>
      </c>
      <c r="M58" s="34">
        <f>'Police Station'!AV18</f>
        <v>0</v>
      </c>
      <c r="N58" s="34" t="str">
        <f>IF(AND('8000 sqft'!AV18&gt;0,(OR('8000 sqft'!R18='8000 sqft'!$B$39,('8000 sqft'!R18='8000 sqft'!$B$40)))),'8000 sqft'!S18,"")</f>
        <v>Makeup Room</v>
      </c>
      <c r="O58" s="34">
        <f>'8000 sqft'!AV18</f>
        <v>2</v>
      </c>
      <c r="P58" s="34" t="str">
        <f>IF(AND('Restaurant '!AV18&gt;0,(OR('Restaurant '!R18='Restaurant '!$B$39,('Restaurant '!R18='Restaurant '!$B$40)))),'Restaurant '!S18,"")</f>
        <v/>
      </c>
      <c r="Q58" s="34">
        <f>'Restaurant '!AV18</f>
        <v>0</v>
      </c>
      <c r="R58" s="34" t="str">
        <f>IF(AND('Parsi Bungalow'!BC18&gt;0,(OR('Parsi Bungalow'!Y18='Parsi Bungalow'!$B$39,('Parsi Bungalow'!Y18='Parsi Bungalow'!$B$40)))),'Parsi Bungalow'!Z18,"")</f>
        <v/>
      </c>
      <c r="S58" s="34">
        <f>'Parsi Bungalow'!BC18</f>
        <v>0</v>
      </c>
      <c r="T58" s="34" t="str">
        <f>IF(AND('Parsi Bungalow'!CO18&gt;0,(OR('Parsi Bungalow'!BK18='Parsi Bungalow'!$B$39,('Parsi Bungalow'!BK18='Parsi Bungalow'!$B$40)))),'Parsi Bungalow'!BL18,"")</f>
        <v/>
      </c>
      <c r="U58" s="34">
        <f>'Parsi Bungalow'!CO18</f>
        <v>0</v>
      </c>
      <c r="V58" s="34" t="str">
        <f>IF(AND('Bungalow 2'!AV18&gt;0,(OR('Bungalow 2'!R18='Bungalow 2'!$B$39,('Bungalow 2'!R18='Bungalow 2'!$B$40)))),'Bungalow 2'!S18,"")</f>
        <v/>
      </c>
      <c r="W58" s="34">
        <f>'Bungalow 2'!AV18</f>
        <v>0</v>
      </c>
      <c r="X58" s="34" t="str">
        <f>IF(AND('Bungalow 2'!CH18&gt;0,(OR('Bungalow 2'!BD18='Bungalow 2'!$B$39,('Bungalow 2'!BD18='Bungalow 2'!$B$40)))),'Bungalow 2'!BE18,"")</f>
        <v>Makeup Room</v>
      </c>
      <c r="Y58" s="34">
        <f>'Bungalow 2'!CH18</f>
        <v>61</v>
      </c>
      <c r="Z58" s="34" t="str">
        <f>IF(AND('Villa Set '!BC18&gt;0,(OR('Villa Set '!Y18='Villa Set '!$B$39,('Villa Set '!Y18='Villa Set '!$B$40)))),'Villa Set '!Z18,"")</f>
        <v/>
      </c>
      <c r="AA58" s="34">
        <f>'Villa Set '!BC18</f>
        <v>0</v>
      </c>
      <c r="AB58" s="34" t="str">
        <f>IF(AND('Villa Set '!CO18&gt;0,(OR('Villa Set '!BK18='Villa Set '!$B$39,('Villa Set '!BK18='Villa Set '!$B$40)))),'Villa Set '!BL18,"")</f>
        <v/>
      </c>
      <c r="AC58" s="34">
        <f>'Villa Set '!CO18</f>
        <v>0</v>
      </c>
      <c r="AD58" s="34" t="str">
        <f>IF(AND('Villa Set '!EA18&gt;0,(OR('Villa Set '!CW18='Villa Set '!$B$39,('Villa Set '!CW18='Villa Set '!$B$40)))),'Villa Set '!CX18,"")</f>
        <v/>
      </c>
      <c r="AE58" s="34">
        <f>'Villa Set '!EA18</f>
        <v>0</v>
      </c>
      <c r="AF58" s="34" t="s">
        <v>47</v>
      </c>
      <c r="AG58" s="34">
        <f>'Road Light'!J18-'Road Light'!R18</f>
        <v>68</v>
      </c>
      <c r="AH58" s="34" t="str">
        <f>IF(AND(Hill!AV18&gt;0,(OR(Hill!R18=Hill!$B$39,(Hill!R18=Hill!$B$40)))),Hill!S18,"")</f>
        <v/>
      </c>
      <c r="AI58" s="40">
        <f>Hill!AV18</f>
        <v>0</v>
      </c>
    </row>
    <row r="59" spans="1:35" s="78" customFormat="1" ht="50.4" customHeight="1" x14ac:dyDescent="0.3">
      <c r="A59" s="41">
        <v>16</v>
      </c>
      <c r="B59" s="34" t="str">
        <f>IF(AND(Hospital!AV19&gt;0,(OR(Hospital!R19=Hospital!$B$39,(Hospital!R19=Hospital!$B$40)))),Hospital!S19,"")</f>
        <v>Shooting</v>
      </c>
      <c r="C59" s="533">
        <f>Hospital!AV19</f>
        <v>300</v>
      </c>
      <c r="D59" s="34" t="str">
        <f>IF(AND(Hospital!CH19&gt;0,(OR(Hospital!BD19=Hospital!$B$39,(Hospital!BD19=Hospital!$B$40)))),Hospital!BE19,"")</f>
        <v/>
      </c>
      <c r="E59" s="34">
        <f>Hospital!CH19</f>
        <v>0</v>
      </c>
      <c r="F59" s="34" t="str">
        <f>IF(AND('Bungalow 1'!AV19&gt;0*(OR('Bungalow 1'!R19='Bungalow 1'!$B$39,('Bungalow 1'!R19='Bungalow 1'!$B$40)))),'Bungalow 1'!S19,"")</f>
        <v/>
      </c>
      <c r="G59" s="34">
        <f>'Bungalow 1'!AV19</f>
        <v>0</v>
      </c>
      <c r="H59" s="34" t="str">
        <f>IF(AND('Bungalow 1'!CH19&gt;0,(OR('Bungalow 1'!BD19='Bungalow 1'!$B$39,('Bungalow 1'!BD19='Bungalow 1'!$B$40)))),'Bungalow 1'!BE19,"")</f>
        <v>Ellora AC Team</v>
      </c>
      <c r="I59" s="34">
        <f>'Bungalow 1'!CH19</f>
        <v>2</v>
      </c>
      <c r="J59" s="34" t="str">
        <f>IF(AND('Office Set'!AV18&gt;0,(OR('Office Set'!R18='Office Set'!$B$38,('Office Set'!R18='Office Set'!$B$39)))),'Office Set'!S18,"")</f>
        <v/>
      </c>
      <c r="K59" s="34">
        <f>'Office Set'!AV18</f>
        <v>0</v>
      </c>
      <c r="L59" s="34" t="str">
        <f>IF(AND('Police Station'!AV19&gt;0,(OR('Police Station'!R19='Police Station'!$B$39,('Police Station'!R19='Police Station'!$B$40)))),'Police Station'!S19,"")</f>
        <v/>
      </c>
      <c r="M59" s="34">
        <f>'Police Station'!AV19</f>
        <v>0</v>
      </c>
      <c r="N59" s="34" t="str">
        <f>IF(AND('8000 sqft'!AV19&gt;0,(OR('8000 sqft'!R19='8000 sqft'!$B$39,('8000 sqft'!R19='8000 sqft'!$B$40)))),'8000 sqft'!S19,"")</f>
        <v>Makeup Room</v>
      </c>
      <c r="O59" s="34">
        <f>'8000 sqft'!AV19</f>
        <v>5</v>
      </c>
      <c r="P59" s="34" t="str">
        <f>IF(AND('Restaurant '!AV19&gt;0,(OR('Restaurant '!R19='Restaurant '!$B$39,('Restaurant '!R19='Restaurant '!$B$40)))),'Restaurant '!S19,"")</f>
        <v/>
      </c>
      <c r="Q59" s="34">
        <f>'Restaurant '!AV19</f>
        <v>0</v>
      </c>
      <c r="R59" s="34" t="str">
        <f>IF(AND('Parsi Bungalow'!BC19&gt;0,(OR('Parsi Bungalow'!Y19='Parsi Bungalow'!$B$39,('Parsi Bungalow'!Y19='Parsi Bungalow'!$B$40)))),'Parsi Bungalow'!Z19,"")</f>
        <v/>
      </c>
      <c r="S59" s="34">
        <f>'Parsi Bungalow'!BC19</f>
        <v>0</v>
      </c>
      <c r="T59" s="34" t="str">
        <f>IF(AND('Parsi Bungalow'!CO19&gt;0,(OR('Parsi Bungalow'!BK19='Parsi Bungalow'!$B$39,('Parsi Bungalow'!BK19='Parsi Bungalow'!$B$40)))),'Parsi Bungalow'!BL19,"")</f>
        <v/>
      </c>
      <c r="U59" s="34">
        <f>'Parsi Bungalow'!CO19</f>
        <v>0</v>
      </c>
      <c r="V59" s="34" t="str">
        <f>IF(AND('Bungalow 2'!AV19&gt;0,(OR('Bungalow 2'!R19='Bungalow 2'!$B$39,('Bungalow 2'!R19='Bungalow 2'!$B$40)))),'Bungalow 2'!S19,"")</f>
        <v>Shooting</v>
      </c>
      <c r="W59" s="34">
        <f>'Bungalow 2'!AV19</f>
        <v>300</v>
      </c>
      <c r="X59" s="34" t="str">
        <f>IF(AND('Bungalow 2'!CH19&gt;0,(OR('Bungalow 2'!BD19='Bungalow 2'!$B$39,('Bungalow 2'!BD19='Bungalow 2'!$B$40)))),'Bungalow 2'!BE19,"")</f>
        <v>Makeup Room</v>
      </c>
      <c r="Y59" s="34">
        <f>'Bungalow 2'!CH19</f>
        <v>97</v>
      </c>
      <c r="Z59" s="34" t="str">
        <f>IF(AND('Villa Set '!BC19&gt;0,(OR('Villa Set '!Y19='Villa Set '!$B$39,('Villa Set '!Y19='Villa Set '!$B$40)))),'Villa Set '!Z19,"")</f>
        <v/>
      </c>
      <c r="AA59" s="34">
        <f>'Villa Set '!BC19</f>
        <v>0</v>
      </c>
      <c r="AB59" s="34" t="str">
        <f>IF(AND('Villa Set '!CO19&gt;0,(OR('Villa Set '!BK19='Villa Set '!$B$39,('Villa Set '!BK19='Villa Set '!$B$40)))),'Villa Set '!BL19,"")</f>
        <v/>
      </c>
      <c r="AC59" s="34">
        <f>'Villa Set '!CO19</f>
        <v>0</v>
      </c>
      <c r="AD59" s="34" t="str">
        <f>IF(AND('Villa Set '!EA19&gt;0,(OR('Villa Set '!CW19='Villa Set '!$B$39,('Villa Set '!CW19='Villa Set '!$B$40)))),'Villa Set '!CX19,"")</f>
        <v/>
      </c>
      <c r="AE59" s="34">
        <f>'Villa Set '!EA19</f>
        <v>0</v>
      </c>
      <c r="AF59" s="34" t="s">
        <v>47</v>
      </c>
      <c r="AG59" s="34">
        <f>'Road Light'!J19-'Road Light'!R19</f>
        <v>89</v>
      </c>
      <c r="AH59" s="34" t="str">
        <f>IF(AND(Hill!AV19&gt;0,(OR(Hill!R19=Hill!$B$39,(Hill!R19=Hill!$B$40)))),Hill!S19,"")</f>
        <v/>
      </c>
      <c r="AI59" s="40">
        <f>Hill!AV19</f>
        <v>0</v>
      </c>
    </row>
    <row r="60" spans="1:35" s="78" customFormat="1" ht="50.4" customHeight="1" x14ac:dyDescent="0.3">
      <c r="A60" s="41">
        <v>17</v>
      </c>
      <c r="B60" s="34" t="str">
        <f>IF(AND(Hospital!AV20&gt;0,(OR(Hospital!R20=Hospital!$B$39,(Hospital!R20=Hospital!$B$40)))),Hospital!S20,"")</f>
        <v>Shooting</v>
      </c>
      <c r="C60" s="533">
        <f>Hospital!AV20</f>
        <v>300</v>
      </c>
      <c r="D60" s="34" t="str">
        <f>IF(AND(Hospital!CH20&gt;0,(OR(Hospital!BD20=Hospital!$B$39,(Hospital!BD20=Hospital!$B$40)))),Hospital!BE20,"")</f>
        <v/>
      </c>
      <c r="E60" s="34">
        <f>Hospital!CH20</f>
        <v>0</v>
      </c>
      <c r="F60" s="34" t="str">
        <f>IF(AND('Bungalow 1'!AV20&gt;0*(OR('Bungalow 1'!R20='Bungalow 1'!$B$39,('Bungalow 1'!R20='Bungalow 1'!$B$40)))),'Bungalow 1'!S20,"")</f>
        <v/>
      </c>
      <c r="G60" s="34">
        <f>'Bungalow 1'!AV20</f>
        <v>0</v>
      </c>
      <c r="H60" s="34" t="str">
        <f>IF(AND('Bungalow 1'!CH20&gt;0,(OR('Bungalow 1'!BD20='Bungalow 1'!$B$39,('Bungalow 1'!BD20='Bungalow 1'!$B$40)))),'Bungalow 1'!BE20,"")</f>
        <v/>
      </c>
      <c r="I60" s="34">
        <f>'Bungalow 1'!CH20</f>
        <v>0</v>
      </c>
      <c r="J60" s="34" t="str">
        <f>IF(AND('Office Set'!AV19&gt;0,(OR('Office Set'!R19='Office Set'!$B$38,('Office Set'!R19='Office Set'!$B$39)))),'Office Set'!S19,"")</f>
        <v>Ellora HK Team</v>
      </c>
      <c r="K60" s="34">
        <f>'Office Set'!AV19</f>
        <v>9</v>
      </c>
      <c r="L60" s="34" t="str">
        <f>IF(AND('Police Station'!AV20&gt;0,(OR('Police Station'!R20='Police Station'!$B$39,('Police Station'!R20='Police Station'!$B$40)))),'Police Station'!S20,"")</f>
        <v/>
      </c>
      <c r="M60" s="34">
        <f>'Police Station'!AV20</f>
        <v>0</v>
      </c>
      <c r="N60" s="34" t="str">
        <f>IF(AND('8000 sqft'!AV20&gt;0,(OR('8000 sqft'!R20='8000 sqft'!$B$39,('8000 sqft'!R20='8000 sqft'!$B$40)))),'8000 sqft'!S20,"")</f>
        <v>Makeup Room</v>
      </c>
      <c r="O60" s="34">
        <f>'8000 sqft'!AV20</f>
        <v>6</v>
      </c>
      <c r="P60" s="34" t="str">
        <f>IF(AND('Restaurant '!AV20&gt;0,(OR('Restaurant '!R20='Restaurant '!$B$39,('Restaurant '!R20='Restaurant '!$B$40)))),'Restaurant '!S20,"")</f>
        <v/>
      </c>
      <c r="Q60" s="34">
        <f>'Restaurant '!AV20</f>
        <v>0</v>
      </c>
      <c r="R60" s="34" t="str">
        <f>IF(AND('Parsi Bungalow'!BC20&gt;0,(OR('Parsi Bungalow'!Y20='Parsi Bungalow'!$B$39,('Parsi Bungalow'!Y20='Parsi Bungalow'!$B$40)))),'Parsi Bungalow'!Z20,"")</f>
        <v/>
      </c>
      <c r="S60" s="34">
        <f>'Parsi Bungalow'!BC20</f>
        <v>0</v>
      </c>
      <c r="T60" s="34" t="str">
        <f>IF(AND('Parsi Bungalow'!CO20&gt;0,(OR('Parsi Bungalow'!BK20='Parsi Bungalow'!$B$39,('Parsi Bungalow'!BK20='Parsi Bungalow'!$B$40)))),'Parsi Bungalow'!BL20,"")</f>
        <v/>
      </c>
      <c r="U60" s="34">
        <f>'Parsi Bungalow'!CO20</f>
        <v>0</v>
      </c>
      <c r="V60" s="34" t="str">
        <f>IF(AND('Bungalow 2'!AV20&gt;0,(OR('Bungalow 2'!R21='Bungalow 2'!$B$39,('Bungalow 2'!R21='Bungalow 2'!$B$40)))),'Bungalow 2'!S21,"")</f>
        <v/>
      </c>
      <c r="W60" s="34">
        <f>'Bungalow 2'!AV20</f>
        <v>3</v>
      </c>
      <c r="X60" s="34" t="str">
        <f>IF(AND('Bungalow 2'!CH20&gt;0,(OR('Bungalow 2'!BD20='Bungalow 2'!$B$39,('Bungalow 2'!BD20='Bungalow 2'!$B$40)))),'Bungalow 2'!BE20,"")</f>
        <v>Makeup Room</v>
      </c>
      <c r="Y60" s="34">
        <f>'Bungalow 2'!CH20</f>
        <v>5</v>
      </c>
      <c r="Z60" s="34" t="str">
        <f>IF(AND('Villa Set '!BC20&gt;0,(OR('Villa Set '!Y20='Villa Set '!$B$39,('Villa Set '!Y20='Villa Set '!$B$40)))),'Villa Set '!Z20,"")</f>
        <v/>
      </c>
      <c r="AA60" s="34">
        <f>'Villa Set '!BC20</f>
        <v>0</v>
      </c>
      <c r="AB60" s="34" t="str">
        <f>IF(AND('Villa Set '!CO20&gt;0,(OR('Villa Set '!BK20='Villa Set '!$B$39,('Villa Set '!BK20='Villa Set '!$B$40)))),'Villa Set '!BL20,"")</f>
        <v/>
      </c>
      <c r="AC60" s="34">
        <f>'Villa Set '!CO20</f>
        <v>0</v>
      </c>
      <c r="AD60" s="34" t="str">
        <f>IF(AND('Villa Set '!EA20&gt;0,(OR('Villa Set '!CW20='Villa Set '!$B$39,('Villa Set '!CW20='Villa Set '!$B$40)))),'Villa Set '!CX20,"")</f>
        <v/>
      </c>
      <c r="AE60" s="34">
        <f>'Villa Set '!EA20</f>
        <v>0</v>
      </c>
      <c r="AF60" s="34" t="s">
        <v>47</v>
      </c>
      <c r="AG60" s="34">
        <f>'Road Light'!J20-'Road Light'!R20</f>
        <v>61</v>
      </c>
      <c r="AH60" s="34" t="str">
        <f>IF(AND(Hill!AV20&gt;0,(OR(Hill!R20=Hill!$B$39,(Hill!R20=Hill!$B$40)))),Hill!S20,"")</f>
        <v/>
      </c>
      <c r="AI60" s="40">
        <f>Hill!AV20</f>
        <v>0</v>
      </c>
    </row>
    <row r="61" spans="1:35" s="78" customFormat="1" ht="50.4" customHeight="1" x14ac:dyDescent="0.3">
      <c r="A61" s="41">
        <v>18</v>
      </c>
      <c r="B61" s="34" t="str">
        <f>IF(AND(Hospital!AV21&gt;0,(OR(Hospital!R21=Hospital!$B$39,(Hospital!R21=Hospital!$B$40)))),Hospital!S21,"")</f>
        <v>Ellora HK Team</v>
      </c>
      <c r="C61" s="34">
        <f>Hospital!AV21</f>
        <v>28</v>
      </c>
      <c r="D61" s="34" t="str">
        <f>IF(AND(Hospital!CH21&gt;0,(OR(Hospital!BD21=Hospital!$B$39,(Hospital!BD21=Hospital!$B$40)))),Hospital!BE21,"")</f>
        <v/>
      </c>
      <c r="E61" s="34">
        <f>Hospital!CH21</f>
        <v>0</v>
      </c>
      <c r="F61" s="34" t="str">
        <f>IF(AND('Bungalow 1'!AV21&gt;0*(OR('Bungalow 1'!R21='Bungalow 1'!$B$39,('Bungalow 1'!R21='Bungalow 1'!$B$40)))),'Bungalow 1'!S21,"")</f>
        <v>Shooting</v>
      </c>
      <c r="G61" s="34">
        <f>'Bungalow 1'!AV21</f>
        <v>300</v>
      </c>
      <c r="H61" s="34" t="str">
        <f>IF(AND('Bungalow 1'!CH21&gt;0,(OR('Bungalow 1'!BD21='Bungalow 1'!$B$39,('Bungalow 1'!BD21='Bungalow 1'!$B$40)))),'Bungalow 1'!BE21,"")</f>
        <v/>
      </c>
      <c r="I61" s="34">
        <f>'Bungalow 1'!CH21</f>
        <v>0</v>
      </c>
      <c r="J61" s="34" t="str">
        <f>IF(AND('Office Set'!AV20&gt;0,(OR('Office Set'!R20='Office Set'!$B$38,('Office Set'!R20='Office Set'!$B$39)))),'Office Set'!S20,"")</f>
        <v/>
      </c>
      <c r="K61" s="34">
        <f>'Office Set'!AV20</f>
        <v>0</v>
      </c>
      <c r="L61" s="34" t="str">
        <f>IF(AND('Police Station'!AV21&gt;0,(OR('Police Station'!R21='Police Station'!$B$39,('Police Station'!R21='Police Station'!$B$40)))),'Police Station'!S21,"")</f>
        <v/>
      </c>
      <c r="M61" s="34">
        <f>'Police Station'!AV21</f>
        <v>0</v>
      </c>
      <c r="N61" s="34" t="str">
        <f>IF(AND('8000 sqft'!AV21&gt;0,(OR('8000 sqft'!R21='8000 sqft'!$B$39,('8000 sqft'!R21='8000 sqft'!$B$40)))),'8000 sqft'!S21,"")</f>
        <v>Makeup Room</v>
      </c>
      <c r="O61" s="34">
        <f>'8000 sqft'!AV21</f>
        <v>10</v>
      </c>
      <c r="P61" s="34" t="str">
        <f>IF(AND('Restaurant '!AV21&gt;0,(OR('Restaurant '!R21='Restaurant '!$B$39,('Restaurant '!R21='Restaurant '!$B$40)))),'Restaurant '!S21,"")</f>
        <v/>
      </c>
      <c r="Q61" s="34">
        <f>'Restaurant '!AV21</f>
        <v>0</v>
      </c>
      <c r="R61" s="34" t="str">
        <f>IF(AND('Parsi Bungalow'!BC21&gt;0,(OR('Parsi Bungalow'!Y21='Parsi Bungalow'!$B$39,('Parsi Bungalow'!Y21='Parsi Bungalow'!$B$40)))),'Parsi Bungalow'!Z21,"")</f>
        <v/>
      </c>
      <c r="S61" s="34">
        <f>'Parsi Bungalow'!BC21</f>
        <v>0</v>
      </c>
      <c r="T61" s="34" t="str">
        <f>IF(AND('Parsi Bungalow'!CO21&gt;0,(OR('Parsi Bungalow'!BK21='Parsi Bungalow'!$B$39,('Parsi Bungalow'!BK21='Parsi Bungalow'!$B$40)))),'Parsi Bungalow'!BL21,"")</f>
        <v>Ellora HK Team</v>
      </c>
      <c r="U61" s="34">
        <f>'Parsi Bungalow'!CO21</f>
        <v>7</v>
      </c>
      <c r="V61" s="34" t="str">
        <f>IF(AND('Bungalow 2'!AV21&gt;0,(OR('Bungalow 2'!R22='Bungalow 2'!$B$39,('Bungalow 2'!R22='Bungalow 2'!$B$40)))),'Bungalow 2'!S22,"")</f>
        <v/>
      </c>
      <c r="W61" s="34">
        <f>'Bungalow 2'!AV21</f>
        <v>0</v>
      </c>
      <c r="X61" s="34" t="str">
        <f>IF(AND('Bungalow 2'!CH21&gt;0,(OR('Bungalow 2'!BD21='Bungalow 2'!$B$39,('Bungalow 2'!BD21='Bungalow 2'!$B$40)))),'Bungalow 2'!BE21,"")</f>
        <v>Makeup Room</v>
      </c>
      <c r="Y61" s="34">
        <f>'Bungalow 2'!CH21</f>
        <v>227</v>
      </c>
      <c r="Z61" s="34" t="str">
        <f>IF(AND('Villa Set '!BC21&gt;0,(OR('Villa Set '!Y21='Villa Set '!$B$39,('Villa Set '!Y21='Villa Set '!$B$40)))),'Villa Set '!Z21,"")</f>
        <v/>
      </c>
      <c r="AA61" s="34">
        <f>'Villa Set '!BC21</f>
        <v>0</v>
      </c>
      <c r="AB61" s="34" t="str">
        <f>IF(AND('Villa Set '!CO21&gt;0,(OR('Villa Set '!BK21='Villa Set '!$B$39,('Villa Set '!BK21='Villa Set '!$B$40)))),'Villa Set '!BL21,"")</f>
        <v/>
      </c>
      <c r="AC61" s="34">
        <f>'Villa Set '!CO21</f>
        <v>0</v>
      </c>
      <c r="AD61" s="34" t="str">
        <f>IF(AND('Villa Set '!EA21&gt;0,(OR('Villa Set '!CW21='Villa Set '!$B$39,('Villa Set '!CW21='Villa Set '!$B$40)))),'Villa Set '!CX21,"")</f>
        <v/>
      </c>
      <c r="AE61" s="34">
        <f>'Villa Set '!EA21</f>
        <v>0</v>
      </c>
      <c r="AF61" s="34" t="s">
        <v>47</v>
      </c>
      <c r="AG61" s="34">
        <f>'Road Light'!J21-'Road Light'!R21</f>
        <v>68</v>
      </c>
      <c r="AH61" s="34" t="str">
        <f>IF(AND(Hill!AV21&gt;0,(OR(Hill!R21=Hill!$B$39,(Hill!R21=Hill!$B$40)))),Hill!S21,"")</f>
        <v/>
      </c>
      <c r="AI61" s="40">
        <f>Hill!AV21</f>
        <v>0</v>
      </c>
    </row>
    <row r="62" spans="1:35" s="78" customFormat="1" ht="50.4" customHeight="1" x14ac:dyDescent="0.3">
      <c r="A62" s="41">
        <v>19</v>
      </c>
      <c r="B62" s="34" t="str">
        <f>IF(AND(Hospital!AV22&gt;0,(OR(Hospital!R22=Hospital!$B$39,(Hospital!R22=Hospital!$B$40)))),Hospital!S22,"")</f>
        <v>Ellora HK Team</v>
      </c>
      <c r="C62" s="34">
        <f>Hospital!AV22</f>
        <v>19</v>
      </c>
      <c r="D62" s="34" t="str">
        <f>IF(AND(Hospital!CH22&gt;0,(OR(Hospital!BD22=Hospital!$B$39,(Hospital!BD22=Hospital!$B$40)))),Hospital!BE22,"")</f>
        <v/>
      </c>
      <c r="E62" s="34">
        <f>Hospital!CH22</f>
        <v>0</v>
      </c>
      <c r="F62" s="34" t="str">
        <f>IF(AND('Bungalow 1'!AV22&gt;0*(OR('Bungalow 1'!R22='Bungalow 1'!$B$39,('Bungalow 1'!R22='Bungalow 1'!$B$40)))),'Bungalow 1'!S22,"")</f>
        <v>Ellora HK Team</v>
      </c>
      <c r="G62" s="34">
        <f>'Bungalow 1'!AV22</f>
        <v>1</v>
      </c>
      <c r="H62" s="34" t="str">
        <f>IF(AND('Bungalow 1'!CH22&gt;0,(OR('Bungalow 1'!BD22='Bungalow 1'!$B$39,('Bungalow 1'!BD22='Bungalow 1'!$B$40)))),'Bungalow 1'!BE22,"")</f>
        <v/>
      </c>
      <c r="I62" s="34">
        <f>'Bungalow 1'!CH22</f>
        <v>0</v>
      </c>
      <c r="J62" s="34" t="str">
        <f>IF(AND('Office Set'!AV21&gt;0,(OR('Office Set'!R21='Office Set'!$B$38,('Office Set'!R21='Office Set'!$B$39)))),'Office Set'!S21,"")</f>
        <v/>
      </c>
      <c r="K62" s="34">
        <f>'Office Set'!AV21</f>
        <v>0</v>
      </c>
      <c r="L62" s="34" t="str">
        <f>IF(AND('Police Station'!AV22&gt;0,(OR('Police Station'!R22='Police Station'!$B$39,('Police Station'!R22='Police Station'!$B$40)))),'Police Station'!S22,"")</f>
        <v/>
      </c>
      <c r="M62" s="34">
        <f>'Police Station'!AV22</f>
        <v>0</v>
      </c>
      <c r="N62" s="34" t="str">
        <f>IF(AND('8000 sqft'!AV22&gt;0,(OR('8000 sqft'!R22='8000 sqft'!$B$39,('8000 sqft'!R22='8000 sqft'!$B$40)))),'8000 sqft'!S22,"")</f>
        <v/>
      </c>
      <c r="O62" s="34">
        <f>'8000 sqft'!AV22</f>
        <v>0</v>
      </c>
      <c r="P62" s="34" t="str">
        <f>IF(AND('Restaurant '!AV22&gt;0,(OR('Restaurant '!R22='Restaurant '!$B$39,('Restaurant '!R22='Restaurant '!$B$40)))),'Restaurant '!S22,"")</f>
        <v/>
      </c>
      <c r="Q62" s="34">
        <f>'Restaurant '!AV22</f>
        <v>0</v>
      </c>
      <c r="R62" s="34" t="str">
        <f>IF(AND('Parsi Bungalow'!BC22&gt;0,(OR('Parsi Bungalow'!Y22='Parsi Bungalow'!$B$39,('Parsi Bungalow'!Y22='Parsi Bungalow'!$B$40)))),'Parsi Bungalow'!Z22,"")</f>
        <v/>
      </c>
      <c r="S62" s="34">
        <f>'Parsi Bungalow'!BC22</f>
        <v>0</v>
      </c>
      <c r="T62" s="34" t="str">
        <f>IF(AND('Parsi Bungalow'!CO22&gt;0,(OR('Parsi Bungalow'!BK22='Parsi Bungalow'!$B$39,('Parsi Bungalow'!BK22='Parsi Bungalow'!$B$40)))),'Parsi Bungalow'!BL22,"")</f>
        <v>Ellora HK Team</v>
      </c>
      <c r="U62" s="34">
        <f>'Parsi Bungalow'!CO22</f>
        <v>2</v>
      </c>
      <c r="V62" s="34" t="str">
        <f>IF(AND('Bungalow 2'!AV22&gt;0,(OR('Bungalow 2'!R23='Bungalow 2'!$B$39,('Bungalow 2'!R23='Bungalow 2'!$B$40)))),'Bungalow 2'!S23,"")</f>
        <v/>
      </c>
      <c r="W62" s="34">
        <f>'Bungalow 2'!AV22</f>
        <v>0</v>
      </c>
      <c r="X62" s="34" t="str">
        <f>IF(AND('Bungalow 2'!CH22&gt;0,(OR('Bungalow 2'!BD22='Bungalow 2'!$B$39,('Bungalow 2'!BD22='Bungalow 2'!$B$40)))),'Bungalow 2'!BE22,"")</f>
        <v>Makeup Room</v>
      </c>
      <c r="Y62" s="34">
        <f>'Bungalow 2'!CH22</f>
        <v>137</v>
      </c>
      <c r="Z62" s="34" t="str">
        <f>IF(AND('Villa Set '!BC22&gt;0,(OR('Villa Set '!Y22='Villa Set '!$B$39,('Villa Set '!Y22='Villa Set '!$B$40)))),'Villa Set '!Z22,"")</f>
        <v/>
      </c>
      <c r="AA62" s="34">
        <f>'Villa Set '!BC22</f>
        <v>0</v>
      </c>
      <c r="AB62" s="34" t="str">
        <f>IF(AND('Villa Set '!CO22&gt;0,(OR('Villa Set '!BK22='Villa Set '!$B$39,('Villa Set '!BK22='Villa Set '!$B$40)))),'Villa Set '!BL22,"")</f>
        <v/>
      </c>
      <c r="AC62" s="34">
        <f>'Villa Set '!CO22</f>
        <v>0</v>
      </c>
      <c r="AD62" s="34" t="str">
        <f>IF(AND('Villa Set '!EA22&gt;0,(OR('Villa Set '!CW22='Villa Set '!$B$39,('Villa Set '!CW22='Villa Set '!$B$40)))),'Villa Set '!CX22,"")</f>
        <v/>
      </c>
      <c r="AE62" s="34">
        <f>'Villa Set '!EA22</f>
        <v>0</v>
      </c>
      <c r="AF62" s="34" t="s">
        <v>47</v>
      </c>
      <c r="AG62" s="34">
        <f>'Road Light'!J22-'Road Light'!R22</f>
        <v>105</v>
      </c>
      <c r="AH62" s="34" t="str">
        <f>IF(AND(Hill!AV22&gt;0,(OR(Hill!R22=Hill!$B$39,(Hill!R22=Hill!$B$40)))),Hill!S22,"")</f>
        <v/>
      </c>
      <c r="AI62" s="40">
        <f>Hill!AV22</f>
        <v>0</v>
      </c>
    </row>
    <row r="63" spans="1:35" s="78" customFormat="1" ht="50.4" customHeight="1" x14ac:dyDescent="0.3">
      <c r="A63" s="41">
        <v>20</v>
      </c>
      <c r="B63" s="34" t="str">
        <f>IF(AND(Hospital!AV23&gt;0,(OR(Hospital!R23=Hospital!$B$39,(Hospital!R23=Hospital!$B$40)))),Hospital!S23,"")</f>
        <v/>
      </c>
      <c r="C63" s="34">
        <f>Hospital!AV23</f>
        <v>0</v>
      </c>
      <c r="D63" s="34" t="str">
        <f>IF(AND(Hospital!CH23&gt;0,(OR(Hospital!BD23=Hospital!$B$39,(Hospital!BD23=Hospital!$B$40)))),Hospital!BE23,"")</f>
        <v/>
      </c>
      <c r="E63" s="34">
        <f>Hospital!CH23</f>
        <v>0</v>
      </c>
      <c r="F63" s="34" t="str">
        <f>IF(AND('Bungalow 1'!AV23&gt;0*(OR('Bungalow 1'!R23='Bungalow 1'!$B$39,('Bungalow 1'!R23='Bungalow 1'!$B$40)))),'Bungalow 1'!S23,"")</f>
        <v/>
      </c>
      <c r="G63" s="34">
        <f>'Bungalow 1'!AV23</f>
        <v>0</v>
      </c>
      <c r="H63" s="34" t="str">
        <f>IF(AND('Bungalow 1'!CH23&gt;0,(OR('Bungalow 1'!BD23='Bungalow 1'!$B$39,('Bungalow 1'!BD23='Bungalow 1'!$B$40)))),'Bungalow 1'!BE23,"")</f>
        <v/>
      </c>
      <c r="I63" s="34">
        <f>'Bungalow 1'!CH23</f>
        <v>0</v>
      </c>
      <c r="J63" s="34" t="str">
        <f>IF(AND('Office Set'!AV22&gt;0,(OR('Office Set'!R22='Office Set'!$B$38,('Office Set'!R22='Office Set'!$B$39)))),'Office Set'!S22,"")</f>
        <v/>
      </c>
      <c r="K63" s="34">
        <f>'Office Set'!AV22</f>
        <v>0</v>
      </c>
      <c r="L63" s="34" t="str">
        <f>IF(AND('Police Station'!AV23&gt;0,(OR('Police Station'!R23='Police Station'!$B$39,('Police Station'!R23='Police Station'!$B$40)))),'Police Station'!S23,"")</f>
        <v/>
      </c>
      <c r="M63" s="34">
        <f>'Police Station'!AV23</f>
        <v>0</v>
      </c>
      <c r="N63" s="34" t="str">
        <f>IF(AND('8000 sqft'!AV23&gt;0,(OR('8000 sqft'!R23='8000 sqft'!$B$39,('8000 sqft'!R23='8000 sqft'!$B$40)))),'8000 sqft'!S23,"")</f>
        <v>Makeup Room</v>
      </c>
      <c r="O63" s="34">
        <f>'8000 sqft'!AV23</f>
        <v>14</v>
      </c>
      <c r="P63" s="34" t="str">
        <f>IF(AND('Restaurant '!AV23&gt;0,(OR('Restaurant '!R23='Restaurant '!$B$39,('Restaurant '!R23='Restaurant '!$B$40)))),'Restaurant '!S23,"")</f>
        <v/>
      </c>
      <c r="Q63" s="34">
        <f>'Restaurant '!AV23</f>
        <v>0</v>
      </c>
      <c r="R63" s="34" t="str">
        <f>IF(AND('Parsi Bungalow'!BC23&gt;0,(OR('Parsi Bungalow'!Y23='Parsi Bungalow'!$B$39,('Parsi Bungalow'!Y23='Parsi Bungalow'!$B$40)))),'Parsi Bungalow'!Z23,"")</f>
        <v>Ellora AC Team</v>
      </c>
      <c r="S63" s="34">
        <f>'Parsi Bungalow'!BC23</f>
        <v>27</v>
      </c>
      <c r="T63" s="34" t="str">
        <f>IF(AND('Parsi Bungalow'!CO23&gt;0,(OR('Parsi Bungalow'!BK23='Parsi Bungalow'!$B$39,('Parsi Bungalow'!BK23='Parsi Bungalow'!$B$40)))),'Parsi Bungalow'!BL23,"")</f>
        <v>Ellora HK Team</v>
      </c>
      <c r="U63" s="34">
        <f>'Parsi Bungalow'!CO23</f>
        <v>2</v>
      </c>
      <c r="V63" s="34" t="e">
        <f>IF(AND('Bungalow 2'!AV23&gt;0,(OR('Bungalow 2'!#REF!='Bungalow 2'!$B$39,('Bungalow 2'!#REF!='Bungalow 2'!$B$40)))),'Bungalow 2'!#REF!,"")</f>
        <v>#REF!</v>
      </c>
      <c r="W63" s="34">
        <f>'Bungalow 2'!AV23</f>
        <v>0</v>
      </c>
      <c r="X63" s="34" t="str">
        <f>IF(AND('Bungalow 2'!CH23&gt;0,(OR('Bungalow 2'!BD23='Bungalow 2'!$B$39,('Bungalow 2'!BD23='Bungalow 2'!$B$40)))),'Bungalow 2'!BE23,"")</f>
        <v>Makeup Room</v>
      </c>
      <c r="Y63" s="34">
        <f>'Bungalow 2'!CH23</f>
        <v>46</v>
      </c>
      <c r="Z63" s="34" t="str">
        <f>IF(AND('Villa Set '!BC23&gt;0,(OR('Villa Set '!Y23='Villa Set '!$B$39,('Villa Set '!Y23='Villa Set '!$B$40)))),'Villa Set '!Z23,"")</f>
        <v>Ellora HK Team</v>
      </c>
      <c r="AA63" s="34">
        <f>'Villa Set '!BC23</f>
        <v>4</v>
      </c>
      <c r="AB63" s="34" t="str">
        <f>IF(AND('Villa Set '!CO23&gt;0,(OR('Villa Set '!BK23='Villa Set '!$B$39,('Villa Set '!BK23='Villa Set '!$B$40)))),'Villa Set '!BL23,"")</f>
        <v>Makeup Room</v>
      </c>
      <c r="AC63" s="34">
        <f>'Villa Set '!CO23</f>
        <v>87</v>
      </c>
      <c r="AD63" s="34" t="str">
        <f>IF(AND('Villa Set '!EA23&gt;0,(OR('Villa Set '!CW23='Villa Set '!$B$39,('Villa Set '!CW23='Villa Set '!$B$40)))),'Villa Set '!CX23,"")</f>
        <v/>
      </c>
      <c r="AE63" s="34">
        <f>'Villa Set '!EA23</f>
        <v>0</v>
      </c>
      <c r="AF63" s="34" t="s">
        <v>47</v>
      </c>
      <c r="AG63" s="34">
        <f>'Road Light'!J23-'Road Light'!R23</f>
        <v>50</v>
      </c>
      <c r="AH63" s="34" t="str">
        <f>IF(AND(Hill!AV23&gt;0,(OR(Hill!R23=Hill!$B$39,(Hill!R23=Hill!$B$40)))),Hill!S23,"")</f>
        <v/>
      </c>
      <c r="AI63" s="40">
        <f>Hill!AV23</f>
        <v>0</v>
      </c>
    </row>
    <row r="64" spans="1:35" s="78" customFormat="1" ht="50.4" customHeight="1" x14ac:dyDescent="0.3">
      <c r="A64" s="41">
        <v>21</v>
      </c>
      <c r="B64" s="34" t="str">
        <f>IF(AND(Hospital!AV24&gt;0,(OR(Hospital!R24=Hospital!$B$39,(Hospital!R24=Hospital!$B$40)))),Hospital!S24,"")</f>
        <v>Ellora HK Team</v>
      </c>
      <c r="C64" s="34">
        <f>Hospital!AV24</f>
        <v>2</v>
      </c>
      <c r="D64" s="34" t="str">
        <f>IF(AND(Hospital!CH24&gt;0,(OR(Hospital!BD24=Hospital!$B$39,(Hospital!BD24=Hospital!$B$40)))),Hospital!BE24,"")</f>
        <v/>
      </c>
      <c r="E64" s="34">
        <f>Hospital!CH24</f>
        <v>0</v>
      </c>
      <c r="F64" s="34" t="str">
        <f>IF(AND('Bungalow 1'!AV24&gt;0*(OR('Bungalow 1'!R24='Bungalow 1'!$B$39,('Bungalow 1'!R24='Bungalow 1'!$B$40)))),'Bungalow 1'!S24,"")</f>
        <v/>
      </c>
      <c r="G64" s="34">
        <f>'Bungalow 1'!AV24</f>
        <v>0</v>
      </c>
      <c r="H64" s="34" t="str">
        <f>IF(AND('Bungalow 1'!CH24&gt;0,(OR('Bungalow 1'!BD24='Bungalow 1'!$B$39,('Bungalow 1'!BD24='Bungalow 1'!$B$40)))),'Bungalow 1'!BE24,"")</f>
        <v/>
      </c>
      <c r="I64" s="34">
        <f>'Bungalow 1'!CH24</f>
        <v>0</v>
      </c>
      <c r="J64" s="34" t="str">
        <f>IF(AND('Office Set'!AV23&gt;0,(OR('Office Set'!R23='Office Set'!$B$38,('Office Set'!R23='Office Set'!$B$39)))),'Office Set'!S23,"")</f>
        <v/>
      </c>
      <c r="K64" s="34">
        <f>'Office Set'!AV23</f>
        <v>0</v>
      </c>
      <c r="L64" s="34" t="str">
        <f>IF(AND('Police Station'!AV24&gt;0,(OR('Police Station'!R24='Police Station'!$B$39,('Police Station'!R24='Police Station'!$B$40)))),'Police Station'!S24,"")</f>
        <v/>
      </c>
      <c r="M64" s="34">
        <f>'Police Station'!AV24</f>
        <v>0</v>
      </c>
      <c r="N64" s="34" t="str">
        <f>IF(AND('8000 sqft'!AV24&gt;0,(OR('8000 sqft'!R24='8000 sqft'!$B$39,('8000 sqft'!R24='8000 sqft'!$B$40)))),'8000 sqft'!S24,"")</f>
        <v/>
      </c>
      <c r="O64" s="34">
        <f>'8000 sqft'!AV24</f>
        <v>0</v>
      </c>
      <c r="P64" s="34" t="str">
        <f>IF(AND('Restaurant '!AV24&gt;0,(OR('Restaurant '!R24='Restaurant '!$B$39,('Restaurant '!R24='Restaurant '!$B$40)))),'Restaurant '!S24,"")</f>
        <v/>
      </c>
      <c r="Q64" s="34">
        <f>'Restaurant '!AV24</f>
        <v>0</v>
      </c>
      <c r="R64" s="34" t="str">
        <f>IF(AND('Parsi Bungalow'!BC24&gt;0,(OR('Parsi Bungalow'!Y24='Parsi Bungalow'!$B$39,('Parsi Bungalow'!Y24='Parsi Bungalow'!$B$40)))),'Parsi Bungalow'!Z24,"")</f>
        <v/>
      </c>
      <c r="S64" s="34">
        <f>'Parsi Bungalow'!BC24</f>
        <v>0</v>
      </c>
      <c r="T64" s="34" t="str">
        <f>IF(AND('Parsi Bungalow'!CO24&gt;0,(OR('Parsi Bungalow'!BK24='Parsi Bungalow'!$B$39,('Parsi Bungalow'!BK24='Parsi Bungalow'!$B$40)))),'Parsi Bungalow'!BL24,"")</f>
        <v>Ellora HK Team</v>
      </c>
      <c r="U64" s="34">
        <f>'Parsi Bungalow'!CO24</f>
        <v>2</v>
      </c>
      <c r="V64" s="34" t="str">
        <f>IF(AND('Bungalow 2'!AV24&gt;0,(OR('Bungalow 2'!R24='Bungalow 2'!$B$39,('Bungalow 2'!R24='Bungalow 2'!$B$40)))),'Bungalow 2'!S24,"")</f>
        <v/>
      </c>
      <c r="W64" s="34">
        <f>'Bungalow 2'!AV24</f>
        <v>0</v>
      </c>
      <c r="X64" s="34" t="str">
        <f>IF(AND('Bungalow 2'!CH24&gt;0,(OR('Bungalow 2'!BD24='Bungalow 2'!$B$39,('Bungalow 2'!BD24='Bungalow 2'!$B$40)))),'Bungalow 2'!BE24,"")</f>
        <v>Makeup Room</v>
      </c>
      <c r="Y64" s="34">
        <f>'Bungalow 2'!CH24</f>
        <v>42</v>
      </c>
      <c r="Z64" s="34" t="str">
        <f>IF(AND('Villa Set '!BC24&gt;0,(OR('Villa Set '!Y24='Villa Set '!$B$39,('Villa Set '!Y24='Villa Set '!$B$40)))),'Villa Set '!Z24,"")</f>
        <v/>
      </c>
      <c r="AA64" s="34">
        <f>'Villa Set '!BC24</f>
        <v>0</v>
      </c>
      <c r="AB64" s="34" t="str">
        <f>IF(AND('Villa Set '!CO24&gt;0,(OR('Villa Set '!BK24='Villa Set '!$B$39,('Villa Set '!BK24='Villa Set '!$B$40)))),'Villa Set '!BL24,"")</f>
        <v/>
      </c>
      <c r="AC64" s="34">
        <f>'Villa Set '!CO24</f>
        <v>0</v>
      </c>
      <c r="AD64" s="34" t="str">
        <f>IF(AND('Villa Set '!EA24&gt;0,(OR('Villa Set '!CW24='Villa Set '!$B$39,('Villa Set '!CW24='Villa Set '!$B$40)))),'Villa Set '!CX24,"")</f>
        <v/>
      </c>
      <c r="AE64" s="34">
        <f>'Villa Set '!EA24</f>
        <v>0</v>
      </c>
      <c r="AF64" s="34" t="s">
        <v>47</v>
      </c>
      <c r="AG64" s="34">
        <f>'Road Light'!J24-'Road Light'!R24</f>
        <v>66</v>
      </c>
      <c r="AH64" s="34" t="str">
        <f>IF(AND(Hill!AV24&gt;0,(OR(Hill!R24=Hill!$B$39,(Hill!R24=Hill!$B$40)))),Hill!S24,"")</f>
        <v/>
      </c>
      <c r="AI64" s="40">
        <f>Hill!AV24</f>
        <v>0</v>
      </c>
    </row>
    <row r="65" spans="1:35" s="78" customFormat="1" ht="50.4" customHeight="1" x14ac:dyDescent="0.3">
      <c r="A65" s="41">
        <v>22</v>
      </c>
      <c r="B65" s="34" t="str">
        <f>IF(AND(Hospital!AV25&gt;0,(OR(Hospital!R25=Hospital!$B$39,(Hospital!R25=Hospital!$B$40)))),Hospital!S25,"")</f>
        <v/>
      </c>
      <c r="C65" s="34">
        <f>Hospital!AV25</f>
        <v>0</v>
      </c>
      <c r="D65" s="34" t="str">
        <f>IF(AND(Hospital!CH25&gt;0,(OR(Hospital!BD25=Hospital!$B$39,(Hospital!BD25=Hospital!$B$40)))),Hospital!BE25,"")</f>
        <v/>
      </c>
      <c r="E65" s="34">
        <f>Hospital!CH25</f>
        <v>0</v>
      </c>
      <c r="F65" s="34" t="str">
        <f>IF(AND('Bungalow 1'!AV25&gt;0*(OR('Bungalow 1'!R25='Bungalow 1'!$B$39,('Bungalow 1'!R25='Bungalow 1'!$B$40)))),'Bungalow 1'!S25,"")</f>
        <v/>
      </c>
      <c r="G65" s="34">
        <f>'Bungalow 1'!AV25</f>
        <v>0</v>
      </c>
      <c r="H65" s="34" t="str">
        <f>IF(AND('Bungalow 1'!CH25&gt;0,(OR('Bungalow 1'!BD25='Bungalow 1'!$B$39,('Bungalow 1'!BD25='Bungalow 1'!$B$40)))),'Bungalow 1'!BE25,"")</f>
        <v/>
      </c>
      <c r="I65" s="34">
        <f>'Bungalow 1'!CH25</f>
        <v>0</v>
      </c>
      <c r="J65" s="34" t="str">
        <f>IF(AND('Office Set'!AV24&gt;0,(OR('Office Set'!R24='Office Set'!$B$38,('Office Set'!R24='Office Set'!$B$39)))),'Office Set'!S24,"")</f>
        <v>Shooting</v>
      </c>
      <c r="K65" s="34">
        <f>'Office Set'!AV24</f>
        <v>300</v>
      </c>
      <c r="L65" s="34" t="str">
        <f>IF(AND('Police Station'!AV25&gt;0,(OR('Police Station'!R25='Police Station'!$B$39,('Police Station'!R25='Police Station'!$B$40)))),'Police Station'!S25,"")</f>
        <v/>
      </c>
      <c r="M65" s="34">
        <f>'Police Station'!AV25</f>
        <v>0</v>
      </c>
      <c r="N65" s="34" t="str">
        <f>IF(AND('8000 sqft'!AV25&gt;0,(OR('8000 sqft'!R25='8000 sqft'!$B$39,('8000 sqft'!R25='8000 sqft'!$B$40)))),'8000 sqft'!S25,"")</f>
        <v>Makeup Room</v>
      </c>
      <c r="O65" s="34">
        <f>'8000 sqft'!AV25</f>
        <v>29</v>
      </c>
      <c r="P65" s="34" t="str">
        <f>IF(AND('Restaurant '!AV25&gt;0,(OR('Restaurant '!R25='Restaurant '!$B$39,('Restaurant '!R25='Restaurant '!$B$40)))),'Restaurant '!S25,"")</f>
        <v>Makeup Room</v>
      </c>
      <c r="Q65" s="34">
        <f>'Restaurant '!AV25</f>
        <v>46</v>
      </c>
      <c r="R65" s="34" t="str">
        <f>IF(AND('Parsi Bungalow'!BC25&gt;0,(OR('Parsi Bungalow'!Y25='Parsi Bungalow'!$B$39,('Parsi Bungalow'!Y25='Parsi Bungalow'!$B$40)))),'Parsi Bungalow'!Z25,"")</f>
        <v>Ellora AC Team</v>
      </c>
      <c r="S65" s="34">
        <f>'Parsi Bungalow'!BC25</f>
        <v>28</v>
      </c>
      <c r="T65" s="34" t="str">
        <f>IF(AND('Parsi Bungalow'!CO25&gt;0,(OR('Parsi Bungalow'!BK25='Parsi Bungalow'!$B$39,('Parsi Bungalow'!BK25='Parsi Bungalow'!$B$40)))),'Parsi Bungalow'!BL25,"")</f>
        <v>Ellora HK Team</v>
      </c>
      <c r="U65" s="34">
        <f>'Parsi Bungalow'!CO25</f>
        <v>68</v>
      </c>
      <c r="V65" s="34" t="str">
        <f>IF(AND('Bungalow 2'!AV25&gt;0,(OR('Bungalow 2'!R25='Bungalow 2'!$B$39,('Bungalow 2'!R25='Bungalow 2'!$B$40)))),'Bungalow 2'!S25,"")</f>
        <v/>
      </c>
      <c r="W65" s="34">
        <f>'Bungalow 2'!AV25</f>
        <v>0</v>
      </c>
      <c r="X65" s="34" t="str">
        <f>IF(AND('Bungalow 2'!CH25&gt;0,(OR('Bungalow 2'!BD25='Bungalow 2'!$B$39,('Bungalow 2'!BD25='Bungalow 2'!$B$40)))),'Bungalow 2'!BE25,"")</f>
        <v>Makeup Room</v>
      </c>
      <c r="Y65" s="34">
        <f>'Bungalow 2'!CH25</f>
        <v>153</v>
      </c>
      <c r="Z65" s="34" t="str">
        <f>IF(AND('Villa Set '!BC25&gt;0,(OR('Villa Set '!Y25='Villa Set '!$B$39,('Villa Set '!Y25='Villa Set '!$B$40)))),'Villa Set '!Z25,"")</f>
        <v/>
      </c>
      <c r="AA65" s="34">
        <f>'Villa Set '!BC25</f>
        <v>0</v>
      </c>
      <c r="AB65" s="34" t="str">
        <f>IF(AND('Villa Set '!CO25&gt;0,(OR('Villa Set '!BK25='Villa Set '!$B$39,('Villa Set '!BK25='Villa Set '!$B$40)))),'Villa Set '!BL25,"")</f>
        <v/>
      </c>
      <c r="AC65" s="34">
        <f>'Villa Set '!CO25</f>
        <v>0</v>
      </c>
      <c r="AD65" s="34" t="str">
        <f>IF(AND('Villa Set '!EA25&gt;0,(OR('Villa Set '!CW25='Villa Set '!$B$39,('Villa Set '!CW25='Villa Set '!$B$40)))),'Villa Set '!CX25,"")</f>
        <v/>
      </c>
      <c r="AE65" s="34">
        <f>'Villa Set '!EA25</f>
        <v>0</v>
      </c>
      <c r="AF65" s="34" t="s">
        <v>47</v>
      </c>
      <c r="AG65" s="34">
        <f>'Road Light'!J25-'Road Light'!R25</f>
        <v>75</v>
      </c>
      <c r="AH65" s="34" t="str">
        <f>IF(AND(Hill!AV25&gt;0,(OR(Hill!R25=Hill!$B$39,(Hill!R25=Hill!$B$40)))),Hill!S25,"")</f>
        <v/>
      </c>
      <c r="AI65" s="40">
        <f>Hill!AV25</f>
        <v>0</v>
      </c>
    </row>
    <row r="66" spans="1:35" s="78" customFormat="1" ht="50.4" customHeight="1" x14ac:dyDescent="0.3">
      <c r="A66" s="41">
        <v>23</v>
      </c>
      <c r="B66" s="34" t="str">
        <f>IF(AND(Hospital!AV26&gt;0,(OR(Hospital!R26=Hospital!$B$39,(Hospital!R26=Hospital!$B$40)))),Hospital!S26,"")</f>
        <v>Ellora HK Team</v>
      </c>
      <c r="C66" s="34">
        <f>Hospital!AV26</f>
        <v>29</v>
      </c>
      <c r="D66" s="34" t="str">
        <f>IF(AND(Hospital!CH26&gt;0,(OR(Hospital!BD26=Hospital!$B$39,(Hospital!BD26=Hospital!$B$40)))),Hospital!BE26,"")</f>
        <v/>
      </c>
      <c r="E66" s="34">
        <f>Hospital!CH26</f>
        <v>0</v>
      </c>
      <c r="F66" s="34" t="str">
        <f>IF(AND('Bungalow 1'!AV26&gt;0*(OR('Bungalow 1'!R26='Bungalow 1'!$B$39,('Bungalow 1'!R26='Bungalow 1'!$B$40)))),'Bungalow 1'!S26,"")</f>
        <v/>
      </c>
      <c r="G66" s="34">
        <f>'Bungalow 1'!AV26</f>
        <v>0</v>
      </c>
      <c r="H66" s="34" t="str">
        <f>IF(AND('Bungalow 1'!CH26&gt;0,(OR('Bungalow 1'!BD26='Bungalow 1'!$B$39,('Bungalow 1'!BD26='Bungalow 1'!$B$40)))),'Bungalow 1'!BE26,"")</f>
        <v/>
      </c>
      <c r="I66" s="34">
        <f>'Bungalow 1'!CH26</f>
        <v>0</v>
      </c>
      <c r="J66" s="34" t="str">
        <f>IF(AND('Office Set'!AV25&gt;0,(OR('Office Set'!R25='Office Set'!$B$38,('Office Set'!R25='Office Set'!$B$39)))),'Office Set'!S25,"")</f>
        <v>Shooting</v>
      </c>
      <c r="K66" s="34">
        <f>'Office Set'!AV25</f>
        <v>300</v>
      </c>
      <c r="L66" s="34" t="str">
        <f>IF(AND('Police Station'!AV26&gt;0,(OR('Police Station'!R26='Police Station'!$B$39,('Police Station'!R26='Police Station'!$B$40)))),'Police Station'!S26,"")</f>
        <v/>
      </c>
      <c r="M66" s="34">
        <f>'Police Station'!AV26</f>
        <v>0</v>
      </c>
      <c r="N66" s="34" t="str">
        <f>IF(AND('8000 sqft'!AV26&gt;0,(OR('8000 sqft'!R26='8000 sqft'!$B$39,('8000 sqft'!R26='8000 sqft'!$B$40)))),'8000 sqft'!S26,"")</f>
        <v>Makeup Room</v>
      </c>
      <c r="O66" s="34">
        <f>'8000 sqft'!AV26</f>
        <v>8</v>
      </c>
      <c r="P66" s="34" t="str">
        <f>IF(AND('Restaurant '!AV26&gt;0,(OR('Restaurant '!R26='Restaurant '!$B$39,('Restaurant '!R26='Restaurant '!$B$40)))),'Restaurant '!S26,"")</f>
        <v>Makeup Room</v>
      </c>
      <c r="Q66" s="34">
        <f>'Restaurant '!AV26</f>
        <v>37</v>
      </c>
      <c r="R66" s="34" t="str">
        <f>IF(AND('Parsi Bungalow'!BC26&gt;0,(OR('Parsi Bungalow'!Y26='Parsi Bungalow'!$B$39,('Parsi Bungalow'!Y26='Parsi Bungalow'!$B$40)))),'Parsi Bungalow'!Z26,"")</f>
        <v/>
      </c>
      <c r="S66" s="34">
        <f>'Parsi Bungalow'!BC26</f>
        <v>0</v>
      </c>
      <c r="T66" s="34" t="str">
        <f>IF(AND('Parsi Bungalow'!CO26&gt;0,(OR('Parsi Bungalow'!BK26='Parsi Bungalow'!$B$39,('Parsi Bungalow'!BK26='Parsi Bungalow'!$B$40)))),'Parsi Bungalow'!BL26,"")</f>
        <v>Ellora HK Team</v>
      </c>
      <c r="U66" s="34">
        <f>'Parsi Bungalow'!CO26</f>
        <v>4</v>
      </c>
      <c r="V66" s="34" t="str">
        <f>IF(AND('Bungalow 2'!AV26&gt;0,(OR('Bungalow 2'!R26='Bungalow 2'!$B$39,('Bungalow 2'!R26='Bungalow 2'!$B$40)))),'Bungalow 2'!S26,"")</f>
        <v/>
      </c>
      <c r="W66" s="34">
        <f>'Bungalow 2'!AV26</f>
        <v>0</v>
      </c>
      <c r="X66" s="34" t="str">
        <f>IF(AND('Bungalow 2'!CH26&gt;0,(OR('Bungalow 2'!BD26='Bungalow 2'!$B$39,('Bungalow 2'!BD26='Bungalow 2'!$B$40)))),'Bungalow 2'!BE26,"")</f>
        <v>Makeup Room</v>
      </c>
      <c r="Y66" s="34">
        <f>'Bungalow 2'!CH26</f>
        <v>121</v>
      </c>
      <c r="Z66" s="34" t="str">
        <f>IF(AND('Villa Set '!BC26&gt;0,(OR('Villa Set '!Y26='Villa Set '!$B$39,('Villa Set '!Y26='Villa Set '!$B$40)))),'Villa Set '!Z26,"")</f>
        <v>Ellora HK Team</v>
      </c>
      <c r="AA66" s="34">
        <f>'Villa Set '!BC26</f>
        <v>9</v>
      </c>
      <c r="AB66" s="34" t="str">
        <f>IF(AND('Villa Set '!CO26&gt;0,(OR('Villa Set '!BK26='Villa Set '!$B$39,('Villa Set '!BK26='Villa Set '!$B$40)))),'Villa Set '!BL26,"")</f>
        <v/>
      </c>
      <c r="AC66" s="34">
        <f>'Villa Set '!CO26</f>
        <v>0</v>
      </c>
      <c r="AD66" s="34" t="str">
        <f>IF(AND('Villa Set '!EA26&gt;0,(OR('Villa Set '!CW26='Villa Set '!$B$39,('Villa Set '!CW26='Villa Set '!$B$40)))),'Villa Set '!CX26,"")</f>
        <v/>
      </c>
      <c r="AE66" s="34">
        <f>'Villa Set '!EA26</f>
        <v>0</v>
      </c>
      <c r="AF66" s="34" t="s">
        <v>47</v>
      </c>
      <c r="AG66" s="34">
        <f>'Road Light'!J26-'Road Light'!R26</f>
        <v>55</v>
      </c>
      <c r="AH66" s="34" t="str">
        <f>IF(AND(Hill!AV26&gt;0,(OR(Hill!R26=Hill!$B$39,(Hill!R26=Hill!$B$40)))),Hill!S26,"")</f>
        <v/>
      </c>
      <c r="AI66" s="40">
        <f>Hill!AV26</f>
        <v>0</v>
      </c>
    </row>
    <row r="67" spans="1:35" s="78" customFormat="1" ht="50.4" customHeight="1" x14ac:dyDescent="0.3">
      <c r="A67" s="41">
        <v>24</v>
      </c>
      <c r="B67" s="34" t="str">
        <f>IF(AND(Hospital!AV27&gt;0,(OR(Hospital!R27=Hospital!$B$39,(Hospital!R27=Hospital!$B$40)))),Hospital!S27,"")</f>
        <v>Ellora HK Team</v>
      </c>
      <c r="C67" s="34">
        <f>Hospital!AV27</f>
        <v>21</v>
      </c>
      <c r="D67" s="34" t="str">
        <f>IF(AND(Hospital!CH27&gt;0,(OR(Hospital!BD27=Hospital!$B$39,(Hospital!BD27=Hospital!$B$40)))),Hospital!BE27,"")</f>
        <v/>
      </c>
      <c r="E67" s="34">
        <f>Hospital!CH27</f>
        <v>0</v>
      </c>
      <c r="F67" s="34" t="str">
        <f>IF(AND('Bungalow 1'!AV27&gt;0*(OR('Bungalow 1'!R27='Bungalow 1'!$B$39,('Bungalow 1'!R27='Bungalow 1'!$B$40)))),'Bungalow 1'!S27,"")</f>
        <v/>
      </c>
      <c r="G67" s="34">
        <f>'Bungalow 1'!AV27</f>
        <v>0</v>
      </c>
      <c r="H67" s="34" t="str">
        <f>IF(AND('Bungalow 1'!CH27&gt;0,(OR('Bungalow 1'!BD27='Bungalow 1'!$B$39,('Bungalow 1'!BD27='Bungalow 1'!$B$40)))),'Bungalow 1'!BE27,"")</f>
        <v/>
      </c>
      <c r="I67" s="34">
        <f>'Bungalow 1'!CH27</f>
        <v>0</v>
      </c>
      <c r="J67" s="34" t="str">
        <f>IF(AND('Office Set'!AV26&gt;0,(OR('Office Set'!R26='Office Set'!$B$38,('Office Set'!R26='Office Set'!$B$39)))),'Office Set'!S26,"")</f>
        <v>Shooting</v>
      </c>
      <c r="K67" s="34">
        <f>'Office Set'!AV26</f>
        <v>300</v>
      </c>
      <c r="L67" s="34" t="str">
        <f>IF(AND('Police Station'!AV27&gt;0,(OR('Police Station'!R27='Police Station'!$B$39,('Police Station'!R27='Police Station'!$B$40)))),'Police Station'!S27,"")</f>
        <v/>
      </c>
      <c r="M67" s="34">
        <f>'Police Station'!AV27</f>
        <v>0</v>
      </c>
      <c r="N67" s="34" t="str">
        <f>IF(AND('8000 sqft'!AV27&gt;0,(OR('8000 sqft'!R27='8000 sqft'!$B$39,('8000 sqft'!R27='8000 sqft'!$B$40)))),'8000 sqft'!S27,"")</f>
        <v>Makeup Room</v>
      </c>
      <c r="O67" s="34">
        <f>'8000 sqft'!AV27</f>
        <v>5</v>
      </c>
      <c r="P67" s="34" t="str">
        <f>IF(AND('Restaurant '!AV27&gt;0,(OR('Restaurant '!R27='Restaurant '!$B$39,('Restaurant '!R27='Restaurant '!$B$40)))),'Restaurant '!S27,"")</f>
        <v>Makeup Room</v>
      </c>
      <c r="Q67" s="34">
        <f>'Restaurant '!AV27</f>
        <v>30</v>
      </c>
      <c r="R67" s="34" t="str">
        <f>IF(AND('Parsi Bungalow'!BC27&gt;0,(OR('Parsi Bungalow'!Y27='Parsi Bungalow'!$B$39,('Parsi Bungalow'!Y27='Parsi Bungalow'!$B$40)))),'Parsi Bungalow'!Z27,"")</f>
        <v/>
      </c>
      <c r="S67" s="34">
        <f>'Parsi Bungalow'!BC27</f>
        <v>0</v>
      </c>
      <c r="T67" s="34" t="str">
        <f>IF(AND('Parsi Bungalow'!CO27&gt;0,(OR('Parsi Bungalow'!BK27='Parsi Bungalow'!$B$39,('Parsi Bungalow'!BK27='Parsi Bungalow'!$B$40)))),'Parsi Bungalow'!BL27,"")</f>
        <v>Ellora HK Team</v>
      </c>
      <c r="U67" s="34">
        <f>'Parsi Bungalow'!CO27</f>
        <v>2</v>
      </c>
      <c r="V67" s="34" t="str">
        <f>IF(AND('Bungalow 2'!AV27&gt;0,(OR('Bungalow 2'!R27='Bungalow 2'!$B$39,('Bungalow 2'!R27='Bungalow 2'!$B$40)))),'Bungalow 2'!S27,"")</f>
        <v/>
      </c>
      <c r="W67" s="34">
        <f>'Bungalow 2'!AV27</f>
        <v>0</v>
      </c>
      <c r="X67" s="34" t="str">
        <f>IF(AND('Bungalow 2'!CH27&gt;0,(OR('Bungalow 2'!BD27='Bungalow 2'!$B$39,('Bungalow 2'!BD27='Bungalow 2'!$B$40)))),'Bungalow 2'!BE27,"")</f>
        <v>Makeup Room</v>
      </c>
      <c r="Y67" s="34">
        <f>'Bungalow 2'!CH27</f>
        <v>124</v>
      </c>
      <c r="Z67" s="34" t="str">
        <f>IF(AND('Villa Set '!BC27&gt;0,(OR('Villa Set '!Y27='Villa Set '!$B$39,('Villa Set '!Y27='Villa Set '!$B$40)))),'Villa Set '!Z27,"")</f>
        <v/>
      </c>
      <c r="AA67" s="34">
        <f>'Villa Set '!BC27</f>
        <v>0</v>
      </c>
      <c r="AB67" s="34" t="str">
        <f>IF(AND('Villa Set '!CO27&gt;0,(OR('Villa Set '!BK27='Villa Set '!$B$39,('Villa Set '!BK27='Villa Set '!$B$40)))),'Villa Set '!BL27,"")</f>
        <v>Makeup Room</v>
      </c>
      <c r="AC67" s="34">
        <f>'Villa Set '!CO27</f>
        <v>27</v>
      </c>
      <c r="AD67" s="34" t="str">
        <f>IF(AND('Villa Set '!EA27&gt;0,(OR('Villa Set '!CW27='Villa Set '!$B$39,('Villa Set '!CW27='Villa Set '!$B$40)))),'Villa Set '!CX27,"")</f>
        <v/>
      </c>
      <c r="AE67" s="34">
        <f>'Villa Set '!EA27</f>
        <v>0</v>
      </c>
      <c r="AF67" s="34" t="s">
        <v>47</v>
      </c>
      <c r="AG67" s="34">
        <f>'Road Light'!J27-'Road Light'!R27</f>
        <v>59</v>
      </c>
      <c r="AH67" s="34" t="str">
        <f>IF(AND(Hill!AV27&gt;0,(OR(Hill!R27=Hill!$B$39,(Hill!R27=Hill!$B$40)))),Hill!S27,"")</f>
        <v/>
      </c>
      <c r="AI67" s="40">
        <f>Hill!AV27</f>
        <v>0</v>
      </c>
    </row>
    <row r="68" spans="1:35" s="78" customFormat="1" ht="50.4" customHeight="1" x14ac:dyDescent="0.3">
      <c r="A68" s="41">
        <v>25</v>
      </c>
      <c r="B68" s="34" t="str">
        <f>IF(AND(Hospital!AV28&gt;0,(OR(Hospital!R28=Hospital!$B$39,(Hospital!R28=Hospital!$B$40)))),Hospital!S28,"")</f>
        <v>Ellora HK Team</v>
      </c>
      <c r="C68" s="34">
        <f>Hospital!AV28</f>
        <v>28</v>
      </c>
      <c r="D68" s="34" t="str">
        <f>IF(AND(Hospital!CH28&gt;0,(OR(Hospital!BD28=Hospital!$B$39,(Hospital!BD28=Hospital!$B$40)))),Hospital!BE28,"")</f>
        <v/>
      </c>
      <c r="E68" s="34">
        <f>Hospital!CH28</f>
        <v>0</v>
      </c>
      <c r="F68" s="34" t="str">
        <f>IF(AND('Bungalow 1'!AV28&gt;0*(OR('Bungalow 1'!R28='Bungalow 1'!$B$39,('Bungalow 1'!R28='Bungalow 1'!$B$40)))),'Bungalow 1'!S28,"")</f>
        <v/>
      </c>
      <c r="G68" s="34">
        <f>'Bungalow 1'!AV28</f>
        <v>0</v>
      </c>
      <c r="H68" s="34" t="str">
        <f>IF(AND('Bungalow 1'!CH28&gt;0,(OR('Bungalow 1'!BD28='Bungalow 1'!$B$39,('Bungalow 1'!BD28='Bungalow 1'!$B$40)))),'Bungalow 1'!BE28,"")</f>
        <v/>
      </c>
      <c r="I68" s="34">
        <f>'Bungalow 1'!CH28</f>
        <v>0</v>
      </c>
      <c r="J68" s="34" t="str">
        <f>IF(AND('Office Set'!AV27&gt;0,(OR('Office Set'!R27='Office Set'!$B$38,('Office Set'!R27='Office Set'!$B$39)))),'Office Set'!S27,"")</f>
        <v>Shooting</v>
      </c>
      <c r="K68" s="34">
        <f>'Office Set'!AV27</f>
        <v>300</v>
      </c>
      <c r="L68" s="34" t="str">
        <f>IF(AND('Police Station'!AV28&gt;0,(OR('Police Station'!R28='Police Station'!$B$39,('Police Station'!R28='Police Station'!$B$40)))),'Police Station'!S28,"")</f>
        <v/>
      </c>
      <c r="M68" s="34">
        <f>'Police Station'!AV28</f>
        <v>0</v>
      </c>
      <c r="N68" s="34" t="str">
        <f>IF(AND('8000 sqft'!AV28&gt;0,(OR('8000 sqft'!R28='8000 sqft'!$B$39,('8000 sqft'!R28='8000 sqft'!$B$40)))),'8000 sqft'!S28,"")</f>
        <v>Makeup Room</v>
      </c>
      <c r="O68" s="34">
        <f>'8000 sqft'!AV28</f>
        <v>9</v>
      </c>
      <c r="P68" s="34" t="str">
        <f>IF(AND('Restaurant '!AV28&gt;0,(OR('Restaurant '!R28='Restaurant '!$B$39,('Restaurant '!R28='Restaurant '!$B$40)))),'Restaurant '!S28,"")</f>
        <v>Makeup Room</v>
      </c>
      <c r="Q68" s="34">
        <f>'Restaurant '!AV28</f>
        <v>30</v>
      </c>
      <c r="R68" s="34" t="str">
        <f>IF(AND('Parsi Bungalow'!BC28&gt;0,(OR('Parsi Bungalow'!Y28='Parsi Bungalow'!$B$39,('Parsi Bungalow'!Y28='Parsi Bungalow'!$B$40)))),'Parsi Bungalow'!Z28,"")</f>
        <v>Ellora AC Team</v>
      </c>
      <c r="S68" s="34">
        <f>'Parsi Bungalow'!BC28</f>
        <v>25</v>
      </c>
      <c r="T68" s="34" t="str">
        <f>IF(AND('Parsi Bungalow'!CO28&gt;0,(OR('Parsi Bungalow'!BK28='Parsi Bungalow'!$B$39,('Parsi Bungalow'!BK28='Parsi Bungalow'!$B$40)))),'Parsi Bungalow'!BL28,"")</f>
        <v>Ellora HK Team</v>
      </c>
      <c r="U68" s="34">
        <f>'Parsi Bungalow'!CO28</f>
        <v>2</v>
      </c>
      <c r="V68" s="34" t="str">
        <f>IF(AND('Bungalow 2'!AV28&gt;0,(OR('Bungalow 2'!R28='Bungalow 2'!$B$39,('Bungalow 2'!R28='Bungalow 2'!$B$40)))),'Bungalow 2'!S28,"")</f>
        <v/>
      </c>
      <c r="W68" s="34">
        <f>'Bungalow 2'!AV28</f>
        <v>0</v>
      </c>
      <c r="X68" s="34" t="str">
        <f>IF(AND('Bungalow 2'!CH28&gt;0,(OR('Bungalow 2'!BD28='Bungalow 2'!$B$39,('Bungalow 2'!BD28='Bungalow 2'!$B$40)))),'Bungalow 2'!BE28,"")</f>
        <v>Makeup Room</v>
      </c>
      <c r="Y68" s="34">
        <f>'Bungalow 2'!CH28</f>
        <v>100</v>
      </c>
      <c r="Z68" s="34" t="str">
        <f>IF(AND('Villa Set '!BC28&gt;0,(OR('Villa Set '!Y28='Villa Set '!$B$39,('Villa Set '!Y28='Villa Set '!$B$40)))),'Villa Set '!Z28,"")</f>
        <v/>
      </c>
      <c r="AA68" s="34">
        <f>'Villa Set '!BC28</f>
        <v>0</v>
      </c>
      <c r="AB68" s="34" t="str">
        <f>IF(AND('Villa Set '!CO28&gt;0,(OR('Villa Set '!BK28='Villa Set '!$B$39,('Villa Set '!BK28='Villa Set '!$B$40)))),'Villa Set '!BL28,"")</f>
        <v>Makeup Room</v>
      </c>
      <c r="AC68" s="34">
        <f>'Villa Set '!CO28</f>
        <v>13</v>
      </c>
      <c r="AD68" s="34" t="str">
        <f>IF(AND('Villa Set '!EA28&gt;0,(OR('Villa Set '!CW28='Villa Set '!$B$39,('Villa Set '!CW28='Villa Set '!$B$40)))),'Villa Set '!CX28,"")</f>
        <v/>
      </c>
      <c r="AE68" s="34">
        <f>'Villa Set '!EA28</f>
        <v>0</v>
      </c>
      <c r="AF68" s="34" t="s">
        <v>47</v>
      </c>
      <c r="AG68" s="34">
        <f>'Road Light'!J28-'Road Light'!R28</f>
        <v>44</v>
      </c>
      <c r="AH68" s="34" t="str">
        <f>IF(AND(Hill!AV28&gt;0,(OR(Hill!R28=Hill!$B$39,(Hill!R28=Hill!$B$40)))),Hill!S28,"")</f>
        <v/>
      </c>
      <c r="AI68" s="40">
        <f>Hill!AV28</f>
        <v>0</v>
      </c>
    </row>
    <row r="69" spans="1:35" s="78" customFormat="1" ht="50.4" customHeight="1" x14ac:dyDescent="0.3">
      <c r="A69" s="41">
        <v>26</v>
      </c>
      <c r="B69" s="34" t="str">
        <f>IF(AND(Hospital!AV29&gt;0,(OR(Hospital!R29=Hospital!$B$39,(Hospital!R29=Hospital!$B$40)))),Hospital!S29,"")</f>
        <v>Ellora HK Team</v>
      </c>
      <c r="C69" s="34">
        <f>Hospital!AV29</f>
        <v>25</v>
      </c>
      <c r="D69" s="34" t="str">
        <f>IF(AND(Hospital!CH29&gt;0,(OR(Hospital!BD29=Hospital!$B$39,(Hospital!BD29=Hospital!$B$40)))),Hospital!BE29,"")</f>
        <v/>
      </c>
      <c r="E69" s="34">
        <f>Hospital!CH29</f>
        <v>0</v>
      </c>
      <c r="F69" s="34" t="str">
        <f>IF(AND('Bungalow 1'!AV29&gt;0*(OR('Bungalow 1'!R29='Bungalow 1'!$B$39,('Bungalow 1'!R29='Bungalow 1'!$B$40)))),'Bungalow 1'!S29,"")</f>
        <v/>
      </c>
      <c r="G69" s="34">
        <f>'Bungalow 1'!AV29</f>
        <v>0</v>
      </c>
      <c r="H69" s="34" t="str">
        <f>IF(AND('Bungalow 1'!CH29&gt;0,(OR('Bungalow 1'!BD29='Bungalow 1'!$B$39,('Bungalow 1'!BD29='Bungalow 1'!$B$40)))),'Bungalow 1'!BE29,"")</f>
        <v/>
      </c>
      <c r="I69" s="34">
        <f>'Bungalow 1'!CH29</f>
        <v>0</v>
      </c>
      <c r="J69" s="34" t="str">
        <f>IF(AND('Office Set'!AV28&gt;0,(OR('Office Set'!R28='Office Set'!$B$38,('Office Set'!R28='Office Set'!$B$39)))),'Office Set'!S28,"")</f>
        <v/>
      </c>
      <c r="K69" s="34">
        <f>'Office Set'!AV28</f>
        <v>0</v>
      </c>
      <c r="L69" s="34" t="str">
        <f>IF(AND('Police Station'!AV29&gt;0,(OR('Police Station'!R29='Police Station'!$B$39,('Police Station'!R29='Police Station'!$B$40)))),'Police Station'!S29,"")</f>
        <v/>
      </c>
      <c r="M69" s="34">
        <f>'Police Station'!AV29</f>
        <v>0</v>
      </c>
      <c r="N69" s="34" t="str">
        <f>IF(AND('8000 sqft'!AV29&gt;0,(OR('8000 sqft'!R29='8000 sqft'!$B$39,('8000 sqft'!R29='8000 sqft'!$B$40)))),'8000 sqft'!S29,"")</f>
        <v>Makeup Room</v>
      </c>
      <c r="O69" s="34">
        <f>'8000 sqft'!AV29</f>
        <v>6</v>
      </c>
      <c r="P69" s="34" t="str">
        <f>IF(AND('Restaurant '!AV29&gt;0,(OR('Restaurant '!R29='Restaurant '!$B$39,('Restaurant '!R29='Restaurant '!$B$40)))),'Restaurant '!S29,"")</f>
        <v>Makeup Room</v>
      </c>
      <c r="Q69" s="34">
        <f>'Restaurant '!AV29</f>
        <v>3</v>
      </c>
      <c r="R69" s="34" t="str">
        <f>IF(AND('Parsi Bungalow'!BC29&gt;0,(OR('Parsi Bungalow'!Y29='Parsi Bungalow'!$B$39,('Parsi Bungalow'!Y29='Parsi Bungalow'!$B$40)))),'Parsi Bungalow'!Z29,"")</f>
        <v/>
      </c>
      <c r="S69" s="34">
        <f>'Parsi Bungalow'!BC29</f>
        <v>0</v>
      </c>
      <c r="T69" s="34" t="str">
        <f>IF(AND('Parsi Bungalow'!CO29&gt;0,(OR('Parsi Bungalow'!BK29='Parsi Bungalow'!$B$39,('Parsi Bungalow'!BK29='Parsi Bungalow'!$B$40)))),'Parsi Bungalow'!BL29,"")</f>
        <v>Ellora HK Team</v>
      </c>
      <c r="U69" s="34">
        <f>'Parsi Bungalow'!CO29</f>
        <v>4</v>
      </c>
      <c r="V69" s="34" t="str">
        <f>IF(AND('Bungalow 2'!AV29&gt;0,(OR('Bungalow 2'!R29='Bungalow 2'!$B$39,('Bungalow 2'!R29='Bungalow 2'!$B$40)))),'Bungalow 2'!S29,"")</f>
        <v/>
      </c>
      <c r="W69" s="34">
        <f>'Bungalow 2'!AV29</f>
        <v>0</v>
      </c>
      <c r="X69" s="34" t="str">
        <f>IF(AND('Bungalow 2'!CH29&gt;0,(OR('Bungalow 2'!BD29='Bungalow 2'!$B$39,('Bungalow 2'!BD29='Bungalow 2'!$B$40)))),'Bungalow 2'!BE29,"")</f>
        <v>Makeup Room</v>
      </c>
      <c r="Y69" s="34">
        <f>'Bungalow 2'!CH29</f>
        <v>43</v>
      </c>
      <c r="Z69" s="34" t="str">
        <f>IF(AND('Villa Set '!BC29&gt;0,(OR('Villa Set '!Y29='Villa Set '!$B$39,('Villa Set '!Y29='Villa Set '!$B$40)))),'Villa Set '!Z29,"")</f>
        <v/>
      </c>
      <c r="AA69" s="34">
        <f>'Villa Set '!BC29</f>
        <v>0</v>
      </c>
      <c r="AB69" s="34" t="str">
        <f>IF(AND('Villa Set '!CO29&gt;0,(OR('Villa Set '!BK29='Villa Set '!$B$39,('Villa Set '!BK29='Villa Set '!$B$40)))),'Villa Set '!BL29,"")</f>
        <v>Makeup Room</v>
      </c>
      <c r="AC69" s="34">
        <f>'Villa Set '!CO29</f>
        <v>44</v>
      </c>
      <c r="AD69" s="34" t="str">
        <f>IF(AND('Villa Set '!EA29&gt;0,(OR('Villa Set '!CW29='Villa Set '!$B$39,('Villa Set '!CW29='Villa Set '!$B$40)))),'Villa Set '!CX29,"")</f>
        <v/>
      </c>
      <c r="AE69" s="34">
        <f>'Villa Set '!EA29</f>
        <v>0</v>
      </c>
      <c r="AF69" s="34" t="s">
        <v>47</v>
      </c>
      <c r="AG69" s="34">
        <f>'Road Light'!J29-'Road Light'!R29</f>
        <v>58</v>
      </c>
      <c r="AH69" s="34" t="str">
        <f>IF(AND(Hill!AV29&gt;0,(OR(Hill!R29=Hill!$B$39,(Hill!R29=Hill!$B$40)))),Hill!S29,"")</f>
        <v/>
      </c>
      <c r="AI69" s="40">
        <f>Hill!AV29</f>
        <v>0</v>
      </c>
    </row>
    <row r="70" spans="1:35" s="78" customFormat="1" ht="50.4" customHeight="1" x14ac:dyDescent="0.3">
      <c r="A70" s="41">
        <v>27</v>
      </c>
      <c r="B70" s="34" t="str">
        <f>IF(AND(Hospital!AV30&gt;0,(OR(Hospital!R30=Hospital!$B$39,(Hospital!R30=Hospital!$B$40)))),Hospital!S30,"")</f>
        <v/>
      </c>
      <c r="C70" s="34">
        <f>Hospital!AV30</f>
        <v>0</v>
      </c>
      <c r="D70" s="34" t="str">
        <f>IF(AND(Hospital!CH30&gt;0,(OR(Hospital!BD30=Hospital!$B$39,(Hospital!BD30=Hospital!$B$40)))),Hospital!BE30,"")</f>
        <v/>
      </c>
      <c r="E70" s="34">
        <f>Hospital!CH30</f>
        <v>0</v>
      </c>
      <c r="F70" s="34" t="str">
        <f>IF(AND('Bungalow 1'!AV30&gt;0*(OR('Bungalow 1'!R30='Bungalow 1'!$B$39,('Bungalow 1'!R30='Bungalow 1'!$B$40)))),'Bungalow 1'!S30,"")</f>
        <v>Shooting</v>
      </c>
      <c r="G70" s="34">
        <f>'Bungalow 1'!AV30</f>
        <v>300</v>
      </c>
      <c r="H70" s="34" t="str">
        <f>IF(AND('Bungalow 1'!CH30&gt;0,(OR('Bungalow 1'!BD30='Bungalow 1'!$B$39,('Bungalow 1'!BD30='Bungalow 1'!$B$40)))),'Bungalow 1'!BE30,"")</f>
        <v/>
      </c>
      <c r="I70" s="34">
        <f>'Bungalow 1'!CH30</f>
        <v>0</v>
      </c>
      <c r="J70" s="34" t="str">
        <f>IF(AND('Office Set'!AV29&gt;0,(OR('Office Set'!R29='Office Set'!$B$38,('Office Set'!R29='Office Set'!$B$39)))),'Office Set'!S29,"")</f>
        <v>Shooting</v>
      </c>
      <c r="K70" s="34">
        <f>'Office Set'!AV29</f>
        <v>300</v>
      </c>
      <c r="L70" s="34" t="str">
        <f>IF(AND('Police Station'!AV30&gt;0,(OR('Police Station'!R30='Police Station'!$B$39,('Police Station'!R30='Police Station'!$B$40)))),'Police Station'!S30,"")</f>
        <v/>
      </c>
      <c r="M70" s="34">
        <f>'Police Station'!AV30</f>
        <v>0</v>
      </c>
      <c r="N70" s="34" t="str">
        <f>IF(AND('8000 sqft'!AV30&gt;0,(OR('8000 sqft'!R30='8000 sqft'!$B$39,('8000 sqft'!R30='8000 sqft'!$B$40)))),'8000 sqft'!S30,"")</f>
        <v>Makeup Room</v>
      </c>
      <c r="O70" s="34">
        <f>'8000 sqft'!AV30</f>
        <v>7</v>
      </c>
      <c r="P70" s="34" t="str">
        <f>IF(AND('Restaurant '!AV30&gt;0,(OR('Restaurant '!R30='Restaurant '!$B$39,('Restaurant '!R30='Restaurant '!$B$40)))),'Restaurant '!S30,"")</f>
        <v>Shooting</v>
      </c>
      <c r="Q70" s="34">
        <f>'Restaurant '!AV30</f>
        <v>150</v>
      </c>
      <c r="R70" s="34" t="str">
        <f>IF(AND('Parsi Bungalow'!BC30&gt;0,(OR('Parsi Bungalow'!Y30='Parsi Bungalow'!$B$39,('Parsi Bungalow'!Y30='Parsi Bungalow'!$B$40)))),'Parsi Bungalow'!Z30,"")</f>
        <v/>
      </c>
      <c r="S70" s="34">
        <f>'Parsi Bungalow'!BC30</f>
        <v>0</v>
      </c>
      <c r="T70" s="34" t="str">
        <f>IF(AND('Parsi Bungalow'!CO30&gt;0,(OR('Parsi Bungalow'!BK30='Parsi Bungalow'!$B$39,('Parsi Bungalow'!BK30='Parsi Bungalow'!$B$40)))),'Parsi Bungalow'!BL30,"")</f>
        <v>Ellora HK Team</v>
      </c>
      <c r="U70" s="34">
        <f>'Parsi Bungalow'!CO30</f>
        <v>1</v>
      </c>
      <c r="V70" s="34" t="str">
        <f>IF(AND('Bungalow 2'!AV30&gt;0,(OR('Bungalow 2'!R30='Bungalow 2'!$B$39,('Bungalow 2'!R30='Bungalow 2'!$B$40)))),'Bungalow 2'!S30,"")</f>
        <v>Ellora HK Team</v>
      </c>
      <c r="W70" s="34">
        <f>'Bungalow 2'!AV30</f>
        <v>3</v>
      </c>
      <c r="X70" s="34" t="str">
        <f>IF(AND('Bungalow 2'!CH30&gt;0,(OR('Bungalow 2'!BD30='Bungalow 2'!$B$39,('Bungalow 2'!BD30='Bungalow 2'!$B$40)))),'Bungalow 2'!BE30,"")</f>
        <v>Makeup Room</v>
      </c>
      <c r="Y70" s="34">
        <f>'Bungalow 2'!CH30</f>
        <v>59</v>
      </c>
      <c r="Z70" s="34" t="str">
        <f>IF(AND('Villa Set '!BC30&gt;0,(OR('Villa Set '!Y30='Villa Set '!$B$39,('Villa Set '!Y30='Villa Set '!$B$40)))),'Villa Set '!Z30,"")</f>
        <v/>
      </c>
      <c r="AA70" s="34">
        <f>'Villa Set '!BC30</f>
        <v>0</v>
      </c>
      <c r="AB70" s="34" t="str">
        <f>IF(AND('Villa Set '!CO30&gt;0,(OR('Villa Set '!BK30='Villa Set '!$B$39,('Villa Set '!BK30='Villa Set '!$B$40)))),'Villa Set '!BL30,"")</f>
        <v>Makeup Room</v>
      </c>
      <c r="AC70" s="34">
        <f>'Villa Set '!CO30</f>
        <v>28</v>
      </c>
      <c r="AD70" s="34" t="str">
        <f>IF(AND('Villa Set '!EA30&gt;0,(OR('Villa Set '!CW30='Villa Set '!$B$39,('Villa Set '!CW30='Villa Set '!$B$40)))),'Villa Set '!CX30,"")</f>
        <v/>
      </c>
      <c r="AE70" s="34">
        <f>'Villa Set '!EA30</f>
        <v>0</v>
      </c>
      <c r="AF70" s="34" t="s">
        <v>47</v>
      </c>
      <c r="AG70" s="34">
        <f>'Road Light'!J30-'Road Light'!R30</f>
        <v>83</v>
      </c>
      <c r="AH70" s="34" t="str">
        <f>IF(AND(Hill!AV30&gt;0,(OR(Hill!R30=Hill!$B$39,(Hill!R30=Hill!$B$40)))),Hill!S30,"")</f>
        <v/>
      </c>
      <c r="AI70" s="40">
        <f>Hill!AV30</f>
        <v>0</v>
      </c>
    </row>
    <row r="71" spans="1:35" s="78" customFormat="1" ht="50.4" customHeight="1" x14ac:dyDescent="0.3">
      <c r="A71" s="41">
        <v>28</v>
      </c>
      <c r="B71" s="34" t="str">
        <f>IF(AND(Hospital!AV31&gt;0,(OR(Hospital!R31=Hospital!$B$39,(Hospital!R31=Hospital!$B$40)))),Hospital!S31,"")</f>
        <v>Ellora HK Team</v>
      </c>
      <c r="C71" s="34">
        <f>Hospital!AV31</f>
        <v>2</v>
      </c>
      <c r="D71" s="34" t="str">
        <f>IF(AND(Hospital!CH31&gt;0,(OR(Hospital!BD31=Hospital!$B$39,(Hospital!BD31=Hospital!$B$40)))),Hospital!BE31,"")</f>
        <v>Shooting</v>
      </c>
      <c r="E71" s="34">
        <f>Hospital!CH31</f>
        <v>9</v>
      </c>
      <c r="F71" s="34" t="str">
        <f>IF(AND('Bungalow 1'!AV31&gt;0*(OR('Bungalow 1'!R31='Bungalow 1'!$B$39,('Bungalow 1'!R31='Bungalow 1'!$B$40)))),'Bungalow 1'!S31,"")</f>
        <v/>
      </c>
      <c r="G71" s="34">
        <f>'Bungalow 1'!AV31</f>
        <v>0</v>
      </c>
      <c r="H71" s="34" t="str">
        <f>IF(AND('Bungalow 1'!CH31&gt;0,(OR('Bungalow 1'!BD31='Bungalow 1'!$B$39,('Bungalow 1'!BD31='Bungalow 1'!$B$40)))),'Bungalow 1'!BE31,"")</f>
        <v/>
      </c>
      <c r="I71" s="34">
        <f>'Bungalow 1'!CH31</f>
        <v>0</v>
      </c>
      <c r="J71" s="34" t="str">
        <f>IF(AND('Office Set'!AV30&gt;0,(OR('Office Set'!R30='Office Set'!$B$38,('Office Set'!R30='Office Set'!$B$39)))),'Office Set'!S30,"")</f>
        <v>Shooting</v>
      </c>
      <c r="K71" s="34">
        <f>'Office Set'!AV30</f>
        <v>300</v>
      </c>
      <c r="L71" s="34" t="str">
        <f>IF(AND('Police Station'!AV31&gt;0,(OR('Police Station'!R31='Police Station'!$B$39,('Police Station'!R31='Police Station'!$B$40)))),'Police Station'!S31,"")</f>
        <v/>
      </c>
      <c r="M71" s="34">
        <f>'Police Station'!AV31</f>
        <v>0</v>
      </c>
      <c r="N71" s="34" t="str">
        <f>IF(AND('8000 sqft'!AV31&gt;0,(OR('8000 sqft'!R31='8000 sqft'!$B$39,('8000 sqft'!R31='8000 sqft'!$B$40)))),'8000 sqft'!S31,"")</f>
        <v/>
      </c>
      <c r="O71" s="34">
        <f>'8000 sqft'!AV31</f>
        <v>0</v>
      </c>
      <c r="P71" s="34" t="str">
        <f>IF(AND('Restaurant '!AV31&gt;0,(OR('Restaurant '!R31='Restaurant '!$B$39,('Restaurant '!R31='Restaurant '!$B$40)))),'Restaurant '!S31,"")</f>
        <v/>
      </c>
      <c r="Q71" s="34">
        <f>'Restaurant '!AV31</f>
        <v>0</v>
      </c>
      <c r="R71" s="34" t="str">
        <f>IF(AND('Parsi Bungalow'!BC31&gt;0,(OR('Parsi Bungalow'!Y31='Parsi Bungalow'!$B$39,('Parsi Bungalow'!Y31='Parsi Bungalow'!$B$40)))),'Parsi Bungalow'!Z31,"")</f>
        <v/>
      </c>
      <c r="S71" s="34">
        <f>'Parsi Bungalow'!BC31</f>
        <v>0</v>
      </c>
      <c r="T71" s="34" t="str">
        <f>IF(AND('Parsi Bungalow'!CO31&gt;0,(OR('Parsi Bungalow'!BK31='Parsi Bungalow'!$B$39,('Parsi Bungalow'!BK31='Parsi Bungalow'!$B$40)))),'Parsi Bungalow'!BL31,"")</f>
        <v>Ellora HK Team</v>
      </c>
      <c r="U71" s="34">
        <f>'Parsi Bungalow'!CO31</f>
        <v>6</v>
      </c>
      <c r="V71" s="34" t="str">
        <f>IF(AND('Bungalow 2'!AV31&gt;0,(OR('Bungalow 2'!R31='Bungalow 2'!$B$39,('Bungalow 2'!R31='Bungalow 2'!$B$40)))),'Bungalow 2'!S31,"")</f>
        <v/>
      </c>
      <c r="W71" s="34">
        <f>'Bungalow 2'!AV31</f>
        <v>0</v>
      </c>
      <c r="X71" s="34" t="str">
        <f>IF(AND('Bungalow 2'!CH31&gt;0,(OR('Bungalow 2'!BD31='Bungalow 2'!$B$39,('Bungalow 2'!BD31='Bungalow 2'!$B$40)))),'Bungalow 2'!BE31,"")</f>
        <v>Makeup Room</v>
      </c>
      <c r="Y71" s="34">
        <f>'Bungalow 2'!CH31</f>
        <v>82</v>
      </c>
      <c r="Z71" s="34" t="str">
        <f>IF(AND('Villa Set '!BC31&gt;0,(OR('Villa Set '!Y31='Villa Set '!$B$39,('Villa Set '!Y31='Villa Set '!$B$40)))),'Villa Set '!Z31,"")</f>
        <v>Ellora HK Team</v>
      </c>
      <c r="AA71" s="34">
        <f>'Villa Set '!BC31</f>
        <v>2</v>
      </c>
      <c r="AB71" s="34" t="str">
        <f>IF(AND('Villa Set '!CO31&gt;0,(OR('Villa Set '!BK31='Villa Set '!$B$39,('Villa Set '!BK31='Villa Set '!$B$40)))),'Villa Set '!BL31,"")</f>
        <v>Makeup Room</v>
      </c>
      <c r="AC71" s="34">
        <f>'Villa Set '!CO31</f>
        <v>33</v>
      </c>
      <c r="AD71" s="34" t="str">
        <f>IF(AND('Villa Set '!EA31&gt;0,(OR('Villa Set '!CW31='Villa Set '!$B$39,('Villa Set '!CW31='Villa Set '!$B$40)))),'Villa Set '!CX31,"")</f>
        <v/>
      </c>
      <c r="AE71" s="34">
        <f>'Villa Set '!EA31</f>
        <v>0</v>
      </c>
      <c r="AF71" s="34" t="s">
        <v>47</v>
      </c>
      <c r="AG71" s="34">
        <f>'Road Light'!J31-'Road Light'!R31</f>
        <v>44</v>
      </c>
      <c r="AH71" s="34" t="str">
        <f>IF(AND(Hill!AV31&gt;0,(OR(Hill!R31=Hill!$B$39,(Hill!R31=Hill!$B$40)))),Hill!S31,"")</f>
        <v/>
      </c>
      <c r="AI71" s="40">
        <f>Hill!AV31</f>
        <v>0</v>
      </c>
    </row>
    <row r="72" spans="1:35" s="78" customFormat="1" ht="50.4" customHeight="1" x14ac:dyDescent="0.3">
      <c r="A72" s="41">
        <v>29</v>
      </c>
      <c r="B72" s="34" t="str">
        <f>IF(AND(Hospital!AV32&gt;0,(OR(Hospital!R32=Hospital!$B$39,(Hospital!R32=Hospital!$B$40)))),Hospital!S32,"")</f>
        <v>Ellora HK Team</v>
      </c>
      <c r="C72" s="34">
        <f>Hospital!AV32</f>
        <v>2</v>
      </c>
      <c r="D72" s="34" t="str">
        <f>IF(AND(Hospital!CH32&gt;0,(OR(Hospital!BD32=Hospital!$B$39,(Hospital!BD32=Hospital!$B$40)))),Hospital!BE32,"")</f>
        <v>Ellora HK Team</v>
      </c>
      <c r="E72" s="34">
        <f>Hospital!CH32</f>
        <v>3</v>
      </c>
      <c r="F72" s="34" t="str">
        <f>IF(AND('Bungalow 1'!AV32&gt;0*(OR('Bungalow 1'!R32='Bungalow 1'!$B$39,('Bungalow 1'!R32='Bungalow 1'!$B$40)))),'Bungalow 1'!S32,"")</f>
        <v>Shooting</v>
      </c>
      <c r="G72" s="34">
        <f>'Bungalow 1'!AV32</f>
        <v>266</v>
      </c>
      <c r="H72" s="34" t="str">
        <f>IF(AND('Bungalow 1'!CH32&gt;0,(OR('Bungalow 1'!BD32='Bungalow 1'!$B$39,('Bungalow 1'!BD32='Bungalow 1'!$B$40)))),'Bungalow 1'!BE32,"")</f>
        <v/>
      </c>
      <c r="I72" s="34">
        <f>'Bungalow 1'!CH32</f>
        <v>0</v>
      </c>
      <c r="J72" s="34" t="str">
        <f>IF(AND('Office Set'!AV31&gt;0,(OR('Office Set'!R31='Office Set'!$B$38,('Office Set'!R31='Office Set'!$B$39)))),'Office Set'!S31,"")</f>
        <v>Ellora AC Team</v>
      </c>
      <c r="K72" s="34">
        <f>'Office Set'!AV31</f>
        <v>79</v>
      </c>
      <c r="L72" s="34" t="str">
        <f>IF(AND('Police Station'!AV32&gt;0,(OR('Police Station'!R32='Police Station'!$B$39,('Police Station'!R32='Police Station'!$B$40)))),'Police Station'!S32,"")</f>
        <v/>
      </c>
      <c r="M72" s="34">
        <f>'Police Station'!AV32</f>
        <v>0</v>
      </c>
      <c r="N72" s="34" t="str">
        <f>IF(AND('8000 sqft'!AV32&gt;0,(OR('8000 sqft'!R32='8000 sqft'!$B$39,('8000 sqft'!R32='8000 sqft'!$B$40)))),'8000 sqft'!S32,"")</f>
        <v>Makeup Room</v>
      </c>
      <c r="O72" s="34">
        <f>'8000 sqft'!AV32</f>
        <v>10</v>
      </c>
      <c r="P72" s="34" t="str">
        <f>IF(AND('Restaurant '!AV32&gt;0,(OR('Restaurant '!R32='Restaurant '!$B$39,('Restaurant '!R32='Restaurant '!$B$40)))),'Restaurant '!S32,"")</f>
        <v>Makeup Room</v>
      </c>
      <c r="Q72" s="34">
        <f>'Restaurant '!AV32</f>
        <v>64</v>
      </c>
      <c r="R72" s="34" t="str">
        <f>IF(AND('Parsi Bungalow'!BC32&gt;0,(OR('Parsi Bungalow'!Y32='Parsi Bungalow'!$B$39,('Parsi Bungalow'!Y32='Parsi Bungalow'!$B$40)))),'Parsi Bungalow'!Z32,"")</f>
        <v/>
      </c>
      <c r="S72" s="34">
        <f>'Parsi Bungalow'!BC32</f>
        <v>0</v>
      </c>
      <c r="T72" s="34" t="str">
        <f>IF(AND('Parsi Bungalow'!CO32&gt;0,(OR('Parsi Bungalow'!BK32='Parsi Bungalow'!$B$39,('Parsi Bungalow'!BK32='Parsi Bungalow'!$B$40)))),'Parsi Bungalow'!BL32,"")</f>
        <v>Ellora HK Team</v>
      </c>
      <c r="U72" s="34">
        <f>'Parsi Bungalow'!CO32</f>
        <v>2</v>
      </c>
      <c r="V72" s="34" t="str">
        <f>IF(AND('Bungalow 2'!AV32&gt;0,(OR('Bungalow 2'!R32='Bungalow 2'!$B$39,('Bungalow 2'!R32='Bungalow 2'!$B$40)))),'Bungalow 2'!S32,"")</f>
        <v>Ellora HK Team</v>
      </c>
      <c r="W72" s="34">
        <f>'Bungalow 2'!AV32</f>
        <v>1</v>
      </c>
      <c r="X72" s="34" t="str">
        <f>IF(AND('Bungalow 2'!CH32&gt;0,(OR('Bungalow 2'!BD32='Bungalow 2'!$B$39,('Bungalow 2'!BD32='Bungalow 2'!$B$40)))),'Bungalow 2'!BE32,"")</f>
        <v>Makeup Room</v>
      </c>
      <c r="Y72" s="34">
        <f>'Bungalow 2'!CH32</f>
        <v>56</v>
      </c>
      <c r="Z72" s="34" t="str">
        <f>IF(AND('Villa Set '!BC32&gt;0,(OR('Villa Set '!Y32='Villa Set '!$B$39,('Villa Set '!Y32='Villa Set '!$B$40)))),'Villa Set '!Z32,"")</f>
        <v/>
      </c>
      <c r="AA72" s="34">
        <f>'Villa Set '!BC32</f>
        <v>0</v>
      </c>
      <c r="AB72" s="34" t="str">
        <f>IF(AND('Villa Set '!CO32&gt;0,(OR('Villa Set '!BK32='Villa Set '!$B$39,('Villa Set '!BK32='Villa Set '!$B$40)))),'Villa Set '!BL32,"")</f>
        <v>Makeup Room</v>
      </c>
      <c r="AC72" s="34">
        <f>'Villa Set '!CO32</f>
        <v>25</v>
      </c>
      <c r="AD72" s="34" t="str">
        <f>IF(AND('Villa Set '!EA32&gt;0,(OR('Villa Set '!CW32='Villa Set '!$B$39,('Villa Set '!CW32='Villa Set '!$B$40)))),'Villa Set '!CX32,"")</f>
        <v/>
      </c>
      <c r="AE72" s="34">
        <f>'Villa Set '!EA32</f>
        <v>0</v>
      </c>
      <c r="AF72" s="34" t="s">
        <v>47</v>
      </c>
      <c r="AG72" s="34">
        <f>'Road Light'!J32-'Road Light'!R32</f>
        <v>58</v>
      </c>
      <c r="AH72" s="34" t="str">
        <f>IF(AND(Hill!AV32&gt;0,(OR(Hill!R32=Hill!$B$39,(Hill!R32=Hill!$B$40)))),Hill!S32,"")</f>
        <v/>
      </c>
      <c r="AI72" s="40">
        <f>Hill!AV32</f>
        <v>0</v>
      </c>
    </row>
    <row r="73" spans="1:35" s="78" customFormat="1" ht="50.4" customHeight="1" x14ac:dyDescent="0.3">
      <c r="A73" s="41">
        <v>30</v>
      </c>
      <c r="B73" s="34" t="str">
        <f>IF(AND(Hospital!AV33&gt;0,(OR(Hospital!R33=Hospital!$B$39,(Hospital!R33=Hospital!$B$40)))),Hospital!S33,"")</f>
        <v>Ellora HK Team</v>
      </c>
      <c r="C73" s="34">
        <f>Hospital!AV33</f>
        <v>5</v>
      </c>
      <c r="D73" s="34" t="str">
        <f>IF(AND(Hospital!CH33&gt;0,(OR(Hospital!BD33=Hospital!$B$39,(Hospital!BD33=Hospital!$B$40)))),Hospital!BE33,"")</f>
        <v/>
      </c>
      <c r="E73" s="34">
        <f>Hospital!CH33</f>
        <v>0</v>
      </c>
      <c r="F73" s="34" t="str">
        <f>IF(AND('Bungalow 1'!AV33&gt;0*(OR('Bungalow 1'!R33='Bungalow 1'!$B$39,('Bungalow 1'!R33='Bungalow 1'!$B$40)))),'Bungalow 1'!S33,"")</f>
        <v>Ellora HK Team</v>
      </c>
      <c r="G73" s="34">
        <f>'Bungalow 1'!AV33</f>
        <v>2</v>
      </c>
      <c r="H73" s="34" t="str">
        <f>IF(AND('Bungalow 1'!CH33&gt;0,(OR('Bungalow 1'!BD33='Bungalow 1'!$B$39,('Bungalow 1'!BD33='Bungalow 1'!$B$40)))),'Bungalow 1'!BE33,"")</f>
        <v/>
      </c>
      <c r="I73" s="34">
        <f>'Bungalow 1'!CH33</f>
        <v>0</v>
      </c>
      <c r="J73" s="34" t="str">
        <f>IF(AND('Office Set'!AV32&gt;0,(OR('Office Set'!R32='Office Set'!$B$38,('Office Set'!R32='Office Set'!$B$39)))),'Office Set'!S32,"")</f>
        <v>Ellora HK Team</v>
      </c>
      <c r="K73" s="34">
        <f>'Office Set'!AV32</f>
        <v>5</v>
      </c>
      <c r="L73" s="34" t="str">
        <f>IF(AND('Police Station'!AV33&gt;0,(OR('Police Station'!R33='Police Station'!$B$39,('Police Station'!R33='Police Station'!$B$40)))),'Police Station'!S33,"")</f>
        <v/>
      </c>
      <c r="M73" s="34">
        <f>'Police Station'!AV33</f>
        <v>0</v>
      </c>
      <c r="N73" s="34" t="str">
        <f>IF(AND('8000 sqft'!AV33&gt;0,(OR('8000 sqft'!R33='8000 sqft'!$B$39,('8000 sqft'!R33='8000 sqft'!$B$40)))),'8000 sqft'!S33,"")</f>
        <v>Makeup Room</v>
      </c>
      <c r="O73" s="34">
        <f>'8000 sqft'!AV33</f>
        <v>8</v>
      </c>
      <c r="P73" s="34" t="str">
        <f>IF(AND('Restaurant '!AV33&gt;0,(OR('Restaurant '!R33='Restaurant '!$B$39,('Restaurant '!R33='Restaurant '!$B$40)))),'Restaurant '!S33,"")</f>
        <v>Makeup Room</v>
      </c>
      <c r="Q73" s="34">
        <f>'Restaurant '!AV33</f>
        <v>7</v>
      </c>
      <c r="R73" s="34" t="str">
        <f>IF(AND('Parsi Bungalow'!BC33&gt;0,(OR('Parsi Bungalow'!Y33='Parsi Bungalow'!$B$39,('Parsi Bungalow'!Y33='Parsi Bungalow'!$B$40)))),'Parsi Bungalow'!Z33,"")</f>
        <v>Ellora AC Team</v>
      </c>
      <c r="S73" s="34">
        <f>'Parsi Bungalow'!BC33</f>
        <v>26</v>
      </c>
      <c r="T73" s="34" t="str">
        <f>IF(AND('Parsi Bungalow'!CO33&gt;0,(OR('Parsi Bungalow'!BK33='Parsi Bungalow'!$B$39,('Parsi Bungalow'!BK33='Parsi Bungalow'!$B$40)))),'Parsi Bungalow'!BL33,"")</f>
        <v>Ellora HK Team</v>
      </c>
      <c r="U73" s="34">
        <f>'Parsi Bungalow'!CO33</f>
        <v>7</v>
      </c>
      <c r="V73" s="34" t="str">
        <f>IF(AND('Bungalow 2'!AV33&gt;0,(OR('Bungalow 2'!R33='Bungalow 2'!$B$39,('Bungalow 2'!R33='Bungalow 2'!$B$40)))),'Bungalow 2'!S33,"")</f>
        <v/>
      </c>
      <c r="W73" s="34">
        <f>'Bungalow 2'!AV33</f>
        <v>0</v>
      </c>
      <c r="X73" s="34" t="str">
        <f>IF(AND('Bungalow 2'!CH33&gt;0,(OR('Bungalow 2'!BD33='Bungalow 2'!$B$39,('Bungalow 2'!BD33='Bungalow 2'!$B$40)))),'Bungalow 2'!BE33,"")</f>
        <v>Makeup Room</v>
      </c>
      <c r="Y73" s="34">
        <f>'Bungalow 2'!CH33</f>
        <v>74</v>
      </c>
      <c r="Z73" s="34" t="str">
        <f>IF(AND('Villa Set '!BC33&gt;0,(OR('Villa Set '!Y33='Villa Set '!$B$39,('Villa Set '!Y33='Villa Set '!$B$40)))),'Villa Set '!Z33,"")</f>
        <v/>
      </c>
      <c r="AA73" s="34">
        <f>'Villa Set '!BC33</f>
        <v>0</v>
      </c>
      <c r="AB73" s="34" t="str">
        <f>IF(AND('Villa Set '!CO33&gt;0,(OR('Villa Set '!BK33='Villa Set '!$B$39,('Villa Set '!BK33='Villa Set '!$B$40)))),'Villa Set '!BL33,"")</f>
        <v>Makeup Room</v>
      </c>
      <c r="AC73" s="34">
        <f>'Villa Set '!CO33</f>
        <v>32</v>
      </c>
      <c r="AD73" s="34" t="str">
        <f>IF(AND('Villa Set '!EA33&gt;0,(OR('Villa Set '!CW33='Villa Set '!$B$39,('Villa Set '!CW33='Villa Set '!$B$40)))),'Villa Set '!CX33,"")</f>
        <v/>
      </c>
      <c r="AE73" s="34">
        <f>'Villa Set '!EA33</f>
        <v>0</v>
      </c>
      <c r="AF73" s="34" t="s">
        <v>47</v>
      </c>
      <c r="AG73" s="34">
        <f>'Road Light'!J33-'Road Light'!R33</f>
        <v>37</v>
      </c>
      <c r="AH73" s="34" t="str">
        <f>IF(AND(Hill!AV33&gt;0,(OR(Hill!R33=Hill!$B$39,(Hill!R33=Hill!$B$40)))),Hill!S33,"")</f>
        <v/>
      </c>
      <c r="AI73" s="40">
        <f>Hill!AV33</f>
        <v>0</v>
      </c>
    </row>
    <row r="74" spans="1:35" s="78" customFormat="1" ht="50.4" customHeight="1" thickBot="1" x14ac:dyDescent="0.35">
      <c r="A74" s="82">
        <v>31</v>
      </c>
      <c r="B74" s="34" t="str">
        <f>IF(AND(Hospital!AV34&gt;0,(OR(Hospital!R34=Hospital!$B$39,(Hospital!R34=Hospital!$B$40)))),Hospital!S34,"")</f>
        <v/>
      </c>
      <c r="C74" s="34">
        <f>Hospital!AV34</f>
        <v>0</v>
      </c>
      <c r="D74" s="34" t="str">
        <f>IF(AND(Hospital!CH34&gt;0,(OR(Hospital!BD34=Hospital!$B$39,(Hospital!BD34=Hospital!$B$40)))),Hospital!BE34,"")</f>
        <v/>
      </c>
      <c r="E74" s="34">
        <f>Hospital!CH34</f>
        <v>0</v>
      </c>
      <c r="F74" s="34" t="str">
        <f>IF(AND('Bungalow 1'!AV34&gt;0*(OR('Bungalow 1'!R34='Bungalow 1'!$B$39,('Bungalow 1'!R34='Bungalow 1'!$B$40)))),'Bungalow 1'!S34,"")</f>
        <v/>
      </c>
      <c r="G74" s="34">
        <f>'Bungalow 1'!AV34</f>
        <v>0</v>
      </c>
      <c r="H74" s="34" t="str">
        <f>IF(AND('Bungalow 1'!CH34&gt;0,(OR('Bungalow 1'!BD34='Bungalow 1'!$B$39,('Bungalow 1'!BD34='Bungalow 1'!$B$40)))),'Bungalow 1'!BE34,"")</f>
        <v/>
      </c>
      <c r="I74" s="34">
        <f>'Bungalow 1'!CH34</f>
        <v>0</v>
      </c>
      <c r="J74" s="34" t="str">
        <f>IF(AND('Office Set'!AV33&gt;0,(OR('Office Set'!R33='Office Set'!$B$38,('Office Set'!R33='Office Set'!$B$39)))),'Office Set'!S33,"")</f>
        <v/>
      </c>
      <c r="K74" s="34">
        <f>'Office Set'!AV33</f>
        <v>0</v>
      </c>
      <c r="L74" s="34" t="str">
        <f>IF(AND('Police Station'!AV34&gt;0,(OR('Police Station'!R34='Police Station'!$B$39,('Police Station'!R34='Police Station'!$B$40)))),'Police Station'!S34,"")</f>
        <v/>
      </c>
      <c r="M74" s="34">
        <f>'Police Station'!AV34</f>
        <v>0</v>
      </c>
      <c r="N74" s="34" t="str">
        <f>IF(AND('8000 sqft'!AV34&gt;0,(OR('8000 sqft'!R34='8000 sqft'!$B$39,('8000 sqft'!R34='8000 sqft'!$B$40)))),'8000 sqft'!S34,"")</f>
        <v/>
      </c>
      <c r="O74" s="34">
        <f>'8000 sqft'!AV34</f>
        <v>0</v>
      </c>
      <c r="P74" s="34" t="str">
        <f>IF(AND('Restaurant '!AV34&gt;0,(OR('Restaurant '!R34='Restaurant '!$B$39,('Restaurant '!R34='Restaurant '!$B$40)))),'Restaurant '!S34,"")</f>
        <v/>
      </c>
      <c r="Q74" s="34">
        <f>'Restaurant '!AV34</f>
        <v>0</v>
      </c>
      <c r="R74" s="34" t="str">
        <f>IF(AND('Parsi Bungalow'!BC34&gt;0,(OR('Parsi Bungalow'!Y34='Parsi Bungalow'!$B$39,('Parsi Bungalow'!Y34='Parsi Bungalow'!$B$40)))),'Parsi Bungalow'!Z34,"")</f>
        <v/>
      </c>
      <c r="S74" s="34">
        <f>'Parsi Bungalow'!BC34</f>
        <v>0</v>
      </c>
      <c r="T74" s="34" t="str">
        <f>IF(AND('Parsi Bungalow'!CO34&gt;0,(OR('Parsi Bungalow'!BK34='Parsi Bungalow'!$B$39,('Parsi Bungalow'!BK34='Parsi Bungalow'!$B$40)))),'Parsi Bungalow'!BL34,"")</f>
        <v/>
      </c>
      <c r="U74" s="34">
        <f>'Parsi Bungalow'!CO34</f>
        <v>-1568</v>
      </c>
      <c r="V74" s="34" t="str">
        <f>IF(AND('Bungalow 2'!AV34&gt;0,(OR('Bungalow 2'!R34='Bungalow 2'!$B$39,('Bungalow 2'!R34='Bungalow 2'!$B$40)))),'Bungalow 2'!S34,"")</f>
        <v/>
      </c>
      <c r="W74" s="34">
        <f>'Bungalow 2'!AV34</f>
        <v>0</v>
      </c>
      <c r="X74" s="34" t="str">
        <f>IF(AND('Bungalow 2'!CH34&gt;0,(OR('Bungalow 2'!BD34='Bungalow 2'!$B$39,('Bungalow 2'!BD34='Bungalow 2'!$B$40)))),'Bungalow 2'!BE34,"")</f>
        <v/>
      </c>
      <c r="Y74" s="34">
        <f>'Bungalow 2'!CH34</f>
        <v>-3053</v>
      </c>
      <c r="Z74" s="34" t="str">
        <f>IF(AND('Villa Set '!BC34&gt;0,(OR('Villa Set '!Y34='Villa Set '!$B$39,('Villa Set '!Y34='Villa Set '!$B$40)))),'Villa Set '!Z34,"")</f>
        <v/>
      </c>
      <c r="AA74" s="34">
        <f>'Villa Set '!BC34</f>
        <v>0</v>
      </c>
      <c r="AB74" s="34" t="str">
        <f>IF(AND('Villa Set '!CO34&gt;0,(OR('Villa Set '!BK34='Villa Set '!$B$39,('Villa Set '!BK34='Villa Set '!$B$40)))),'Villa Set '!BL34,"")</f>
        <v/>
      </c>
      <c r="AC74" s="34">
        <f>'Villa Set '!CO34</f>
        <v>0</v>
      </c>
      <c r="AD74" s="34" t="str">
        <f>IF(AND('Villa Set '!EA34&gt;0,(OR('Villa Set '!CW34='Villa Set '!$B$39,('Villa Set '!CW34='Villa Set '!$B$40)))),'Villa Set '!CX34,"")</f>
        <v/>
      </c>
      <c r="AE74" s="34">
        <f>'Villa Set '!EA34</f>
        <v>0</v>
      </c>
      <c r="AF74" s="34" t="s">
        <v>47</v>
      </c>
      <c r="AG74" s="34">
        <v>0</v>
      </c>
      <c r="AH74" s="34" t="str">
        <f>IF(AND(Hill!AV34&gt;0,(OR(Hill!R34=Hill!$B$39,(Hill!R34=Hill!$B$40)))),Hill!S34,"")</f>
        <v/>
      </c>
      <c r="AI74" s="40">
        <f>Hill!AV34</f>
        <v>0</v>
      </c>
    </row>
    <row r="75" spans="1:35" s="86" customFormat="1" ht="30.6" customHeight="1" x14ac:dyDescent="0.3">
      <c r="A75" s="655" t="s">
        <v>185</v>
      </c>
      <c r="B75" s="654"/>
      <c r="C75" s="532">
        <f>SUM(C44:C74)</f>
        <v>861</v>
      </c>
      <c r="D75" s="121"/>
      <c r="E75" s="120">
        <f>SUM(E44:E74)</f>
        <v>14</v>
      </c>
      <c r="F75" s="119"/>
      <c r="G75" s="120">
        <f>SUM(G44:G74)</f>
        <v>881</v>
      </c>
      <c r="H75" s="119"/>
      <c r="I75" s="120">
        <f>SUM(I44:I74)</f>
        <v>12</v>
      </c>
      <c r="J75" s="119"/>
      <c r="K75" s="120">
        <f>SUM(K44:K74)</f>
        <v>2815</v>
      </c>
      <c r="L75" s="119"/>
      <c r="M75" s="120">
        <f>SUM(M44:M74)</f>
        <v>0</v>
      </c>
      <c r="N75" s="119"/>
      <c r="O75" s="120">
        <f>SUM(O44:O74)</f>
        <v>251</v>
      </c>
      <c r="P75" s="119"/>
      <c r="Q75" s="120">
        <f>SUM(Q44:Q74)</f>
        <v>562</v>
      </c>
      <c r="R75" s="119"/>
      <c r="S75" s="120">
        <f>SUM(S44:S74)</f>
        <v>140</v>
      </c>
      <c r="T75" s="119"/>
      <c r="U75" s="120">
        <f>SUM(U44:U74)</f>
        <v>-1408</v>
      </c>
      <c r="V75" s="119"/>
      <c r="W75" s="120">
        <f>SUM(W44:W74)</f>
        <v>620</v>
      </c>
      <c r="X75" s="119"/>
      <c r="Y75" s="120">
        <f>SUM(Y44:Y74)</f>
        <v>-1111</v>
      </c>
      <c r="Z75" s="119"/>
      <c r="AA75" s="120">
        <f>SUM(AA44:AA74)</f>
        <v>32</v>
      </c>
      <c r="AB75" s="119"/>
      <c r="AC75" s="120">
        <f>SUM(AC44:AC74)</f>
        <v>375</v>
      </c>
      <c r="AD75" s="119"/>
      <c r="AE75" s="120">
        <f>SUM(AE44:AE74)</f>
        <v>0</v>
      </c>
      <c r="AF75" s="119"/>
      <c r="AG75" s="120">
        <f>SUM(AG44:AG74)</f>
        <v>1735</v>
      </c>
      <c r="AH75" s="119"/>
      <c r="AI75" s="127">
        <f>SUM(AI44:AI74)</f>
        <v>0</v>
      </c>
    </row>
    <row r="76" spans="1:35" ht="36.6" customHeight="1" x14ac:dyDescent="0.3">
      <c r="A76" s="656" t="s">
        <v>186</v>
      </c>
      <c r="B76" s="657"/>
      <c r="C76" s="6">
        <f>Hospital!AV35</f>
        <v>861</v>
      </c>
      <c r="D76" s="124"/>
      <c r="E76" s="112">
        <f>Hospital!CH35</f>
        <v>14</v>
      </c>
      <c r="F76" s="124"/>
      <c r="G76" s="112">
        <f>'Bungalow 1'!AV35</f>
        <v>881</v>
      </c>
      <c r="H76" s="124"/>
      <c r="I76" s="112">
        <f>'Bungalow 1'!CH35</f>
        <v>12</v>
      </c>
      <c r="J76" s="124"/>
      <c r="K76" s="112">
        <f>'Office Set'!AV34</f>
        <v>2815</v>
      </c>
      <c r="L76" s="124"/>
      <c r="M76" s="112">
        <f>'Police Station'!AV35</f>
        <v>0</v>
      </c>
      <c r="N76" s="124"/>
      <c r="O76" s="112">
        <f>'8000 sqft'!AV35</f>
        <v>251</v>
      </c>
      <c r="P76" s="124"/>
      <c r="Q76" s="112">
        <f>'Restaurant '!AV35</f>
        <v>562</v>
      </c>
      <c r="R76" s="124"/>
      <c r="S76" s="112">
        <f>'Parsi Bungalow'!BC35</f>
        <v>140</v>
      </c>
      <c r="T76" s="124"/>
      <c r="U76" s="112">
        <f>'Parsi Bungalow'!CO35</f>
        <v>160</v>
      </c>
      <c r="V76" s="124"/>
      <c r="W76" s="112">
        <f>'Bungalow 2'!AV35</f>
        <v>620</v>
      </c>
      <c r="X76" s="124"/>
      <c r="Y76" s="112">
        <f>'Bungalow 2'!CH35</f>
        <v>1942</v>
      </c>
      <c r="Z76" s="124"/>
      <c r="AA76" s="112">
        <f>'Villa Set '!BC35</f>
        <v>32</v>
      </c>
      <c r="AB76" s="124"/>
      <c r="AC76" s="112">
        <f>'Villa Set '!CO35</f>
        <v>375</v>
      </c>
      <c r="AD76" s="124"/>
      <c r="AE76" s="112">
        <f>'Villa Set '!EA35</f>
        <v>0</v>
      </c>
      <c r="AF76" s="124"/>
      <c r="AG76" s="112">
        <f>'Road Light'!C5</f>
        <v>1735</v>
      </c>
      <c r="AH76" s="124"/>
      <c r="AI76" s="128">
        <f>Hill!AJ74</f>
        <v>0</v>
      </c>
    </row>
    <row r="77" spans="1:35" ht="25.2" customHeight="1" thickBot="1" x14ac:dyDescent="0.35">
      <c r="A77" s="658" t="s">
        <v>190</v>
      </c>
      <c r="B77" s="659"/>
      <c r="C77" s="123">
        <f>C75-C76</f>
        <v>0</v>
      </c>
      <c r="D77" s="125"/>
      <c r="E77" s="126">
        <f>E75-E76</f>
        <v>0</v>
      </c>
      <c r="F77" s="125"/>
      <c r="G77" s="126">
        <f>G75-G76</f>
        <v>0</v>
      </c>
      <c r="H77" s="125"/>
      <c r="I77" s="126">
        <f>I75-I76</f>
        <v>0</v>
      </c>
      <c r="J77" s="125"/>
      <c r="K77" s="126">
        <f>K75-K76</f>
        <v>0</v>
      </c>
      <c r="L77" s="125"/>
      <c r="M77" s="126">
        <f>M75-M76</f>
        <v>0</v>
      </c>
      <c r="N77" s="125"/>
      <c r="O77" s="126">
        <f>O75-O76</f>
        <v>0</v>
      </c>
      <c r="P77" s="125"/>
      <c r="Q77" s="126">
        <f>Q75-Q76</f>
        <v>0</v>
      </c>
      <c r="R77" s="125"/>
      <c r="S77" s="126">
        <f>S75-S76</f>
        <v>0</v>
      </c>
      <c r="T77" s="125"/>
      <c r="U77" s="126">
        <f>U75-U76</f>
        <v>-1568</v>
      </c>
      <c r="V77" s="125"/>
      <c r="W77" s="126">
        <f>W75-W76</f>
        <v>0</v>
      </c>
      <c r="X77" s="125"/>
      <c r="Y77" s="126">
        <f>Y75-Y76</f>
        <v>-3053</v>
      </c>
      <c r="Z77" s="125"/>
      <c r="AA77" s="126">
        <f>AA75-AA76</f>
        <v>0</v>
      </c>
      <c r="AB77" s="125"/>
      <c r="AC77" s="126">
        <f>AC75-AC76</f>
        <v>0</v>
      </c>
      <c r="AD77" s="125"/>
      <c r="AE77" s="126">
        <f>AE75-AE76</f>
        <v>0</v>
      </c>
      <c r="AF77" s="125"/>
      <c r="AG77" s="126">
        <f>AG75-AG76</f>
        <v>0</v>
      </c>
      <c r="AH77" s="125"/>
      <c r="AI77" s="53">
        <f>Hill!AV35</f>
        <v>0</v>
      </c>
    </row>
    <row r="78" spans="1:35" x14ac:dyDescent="0.3">
      <c r="C78" s="77">
        <v>3024</v>
      </c>
    </row>
    <row r="79" spans="1:35" x14ac:dyDescent="0.3">
      <c r="C79" s="77">
        <f>C78-C36</f>
        <v>861</v>
      </c>
    </row>
  </sheetData>
  <mergeCells count="44">
    <mergeCell ref="AH3:AI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R42:S42"/>
    <mergeCell ref="A36:B36"/>
    <mergeCell ref="A37:B37"/>
    <mergeCell ref="A38:B38"/>
    <mergeCell ref="A1:F2"/>
    <mergeCell ref="A40:F41"/>
    <mergeCell ref="A42:A43"/>
    <mergeCell ref="B42:C42"/>
    <mergeCell ref="D42:E42"/>
    <mergeCell ref="F42:G42"/>
    <mergeCell ref="B3:C3"/>
    <mergeCell ref="D3:E3"/>
    <mergeCell ref="F3:G3"/>
    <mergeCell ref="H3:I3"/>
    <mergeCell ref="J3:K3"/>
    <mergeCell ref="A3:A4"/>
    <mergeCell ref="AF42:AG42"/>
    <mergeCell ref="AH42:AI42"/>
    <mergeCell ref="A75:B75"/>
    <mergeCell ref="A76:B76"/>
    <mergeCell ref="A77:B77"/>
    <mergeCell ref="T42:U42"/>
    <mergeCell ref="V42:W42"/>
    <mergeCell ref="X42:Y42"/>
    <mergeCell ref="Z42:AA42"/>
    <mergeCell ref="AB42:AC42"/>
    <mergeCell ref="AD42:AE42"/>
    <mergeCell ref="H42:I42"/>
    <mergeCell ref="J42:K42"/>
    <mergeCell ref="L42:M42"/>
    <mergeCell ref="N42:O42"/>
    <mergeCell ref="P42:Q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FB04-06F7-4301-ADF8-57B92D435B1F}">
  <dimension ref="A1:G4"/>
  <sheetViews>
    <sheetView workbookViewId="0">
      <selection activeCell="G3" sqref="G3"/>
    </sheetView>
  </sheetViews>
  <sheetFormatPr defaultRowHeight="14.4" x14ac:dyDescent="0.3"/>
  <cols>
    <col min="2" max="2" width="13.33203125" bestFit="1" customWidth="1"/>
    <col min="6" max="6" width="15.109375" bestFit="1" customWidth="1"/>
    <col min="7" max="7" width="14.5546875" bestFit="1" customWidth="1"/>
  </cols>
  <sheetData>
    <row r="1" spans="1:7" x14ac:dyDescent="0.3">
      <c r="A1" t="s">
        <v>496</v>
      </c>
      <c r="B1" t="s">
        <v>497</v>
      </c>
    </row>
    <row r="2" spans="1:7" x14ac:dyDescent="0.3">
      <c r="A2" t="s">
        <v>502</v>
      </c>
      <c r="B2" t="s">
        <v>498</v>
      </c>
      <c r="C2" t="s">
        <v>499</v>
      </c>
      <c r="D2" t="s">
        <v>500</v>
      </c>
      <c r="E2" t="s">
        <v>362</v>
      </c>
    </row>
    <row r="3" spans="1:7" x14ac:dyDescent="0.3">
      <c r="A3" t="s">
        <v>503</v>
      </c>
      <c r="B3" t="s">
        <v>501</v>
      </c>
      <c r="C3" t="s">
        <v>499</v>
      </c>
      <c r="D3" t="s">
        <v>500</v>
      </c>
      <c r="E3" t="s">
        <v>362</v>
      </c>
      <c r="F3" t="s">
        <v>504</v>
      </c>
      <c r="G3" t="s">
        <v>505</v>
      </c>
    </row>
    <row r="4" spans="1:7" x14ac:dyDescent="0.3">
      <c r="B4" t="s">
        <v>46</v>
      </c>
      <c r="C4" t="s">
        <v>499</v>
      </c>
      <c r="D4" t="s">
        <v>500</v>
      </c>
      <c r="E4" t="s">
        <v>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6"/>
  <sheetViews>
    <sheetView showGridLines="0" workbookViewId="0">
      <selection activeCell="C7" sqref="C7"/>
    </sheetView>
  </sheetViews>
  <sheetFormatPr defaultRowHeight="14.4" x14ac:dyDescent="0.3"/>
  <cols>
    <col min="1" max="1" width="6.6640625" style="76" customWidth="1"/>
    <col min="2" max="2" width="48.33203125" customWidth="1"/>
    <col min="3" max="3" width="8.88671875" style="76"/>
    <col min="6" max="6" width="12.109375" bestFit="1" customWidth="1"/>
    <col min="7" max="7" width="11.33203125" bestFit="1" customWidth="1"/>
    <col min="8" max="8" width="9.88671875" bestFit="1" customWidth="1"/>
    <col min="13" max="13" width="12.109375" bestFit="1" customWidth="1"/>
    <col min="14" max="14" width="11.33203125" bestFit="1" customWidth="1"/>
    <col min="15" max="15" width="9.88671875" bestFit="1" customWidth="1"/>
    <col min="20" max="20" width="12.109375" bestFit="1" customWidth="1"/>
    <col min="21" max="21" width="11.33203125" bestFit="1" customWidth="1"/>
    <col min="22" max="22" width="9.88671875" bestFit="1" customWidth="1"/>
  </cols>
  <sheetData>
    <row r="1" spans="1:24" ht="15" thickBot="1" x14ac:dyDescent="0.35"/>
    <row r="2" spans="1:24" ht="15.6" thickTop="1" thickBot="1" x14ac:dyDescent="0.35">
      <c r="A2" s="669" t="s">
        <v>464</v>
      </c>
      <c r="B2" s="670"/>
      <c r="C2" s="671"/>
      <c r="E2" s="672" t="s">
        <v>152</v>
      </c>
      <c r="F2" s="673"/>
      <c r="G2" s="673"/>
      <c r="H2" s="673"/>
      <c r="I2" s="673"/>
      <c r="J2" s="674"/>
      <c r="K2" s="98"/>
      <c r="L2" s="675" t="s">
        <v>153</v>
      </c>
      <c r="M2" s="676"/>
      <c r="N2" s="676"/>
      <c r="O2" s="676"/>
      <c r="P2" s="676"/>
      <c r="Q2" s="677"/>
      <c r="R2" s="99"/>
      <c r="S2" s="675" t="s">
        <v>154</v>
      </c>
      <c r="T2" s="676"/>
      <c r="U2" s="676"/>
      <c r="V2" s="676"/>
      <c r="W2" s="676"/>
      <c r="X2" s="677"/>
    </row>
    <row r="3" spans="1:24" x14ac:dyDescent="0.3">
      <c r="A3" s="1" t="s">
        <v>39</v>
      </c>
      <c r="B3" s="100" t="s">
        <v>40</v>
      </c>
      <c r="C3" s="3" t="s">
        <v>12</v>
      </c>
      <c r="E3" s="101" t="s">
        <v>7</v>
      </c>
      <c r="F3" s="102" t="s">
        <v>8</v>
      </c>
      <c r="G3" s="102" t="s">
        <v>9</v>
      </c>
      <c r="H3" s="102" t="s">
        <v>10</v>
      </c>
      <c r="I3" s="102" t="s">
        <v>11</v>
      </c>
      <c r="J3" s="103" t="s">
        <v>12</v>
      </c>
      <c r="K3" s="76"/>
      <c r="L3" s="101" t="s">
        <v>7</v>
      </c>
      <c r="M3" s="102" t="s">
        <v>8</v>
      </c>
      <c r="N3" s="102" t="s">
        <v>9</v>
      </c>
      <c r="O3" s="102" t="s">
        <v>10</v>
      </c>
      <c r="P3" s="102" t="s">
        <v>11</v>
      </c>
      <c r="Q3" s="103" t="s">
        <v>12</v>
      </c>
      <c r="R3" s="76"/>
      <c r="S3" s="101" t="s">
        <v>7</v>
      </c>
      <c r="T3" s="102" t="s">
        <v>8</v>
      </c>
      <c r="U3" s="102" t="s">
        <v>9</v>
      </c>
      <c r="V3" s="102" t="s">
        <v>10</v>
      </c>
      <c r="W3" s="102" t="s">
        <v>11</v>
      </c>
      <c r="X3" s="103" t="s">
        <v>12</v>
      </c>
    </row>
    <row r="4" spans="1:24" s="80" customFormat="1" ht="14.4" customHeight="1" x14ac:dyDescent="0.3">
      <c r="A4" s="104">
        <v>1</v>
      </c>
      <c r="B4" s="105" t="s">
        <v>155</v>
      </c>
      <c r="C4" s="106">
        <v>45360</v>
      </c>
      <c r="E4" s="129">
        <v>1</v>
      </c>
      <c r="F4" s="324">
        <v>739271</v>
      </c>
      <c r="G4" s="324">
        <v>739487</v>
      </c>
      <c r="H4" s="17">
        <f>G4-F4</f>
        <v>216</v>
      </c>
      <c r="I4" s="17">
        <v>10</v>
      </c>
      <c r="J4" s="130">
        <f>I4*H4</f>
        <v>2160</v>
      </c>
      <c r="K4"/>
      <c r="L4" s="129">
        <v>1</v>
      </c>
      <c r="M4" s="324">
        <v>18488.3</v>
      </c>
      <c r="N4" s="324">
        <v>18493.7</v>
      </c>
      <c r="O4" s="17">
        <f>N4-M4</f>
        <v>5.4000000000014552</v>
      </c>
      <c r="P4" s="17">
        <v>400</v>
      </c>
      <c r="Q4" s="130">
        <f>P4*O4</f>
        <v>2160.0000000005821</v>
      </c>
      <c r="R4"/>
      <c r="S4" s="129">
        <v>1</v>
      </c>
      <c r="T4" s="324">
        <v>2016</v>
      </c>
      <c r="U4" s="324">
        <v>2016.7</v>
      </c>
      <c r="V4" s="17">
        <f>U4-T4</f>
        <v>0.70000000000004547</v>
      </c>
      <c r="W4" s="17">
        <v>60</v>
      </c>
      <c r="X4" s="130">
        <f>W4*V4</f>
        <v>42.000000000002728</v>
      </c>
    </row>
    <row r="5" spans="1:24" s="80" customFormat="1" ht="20.399999999999999" x14ac:dyDescent="0.3">
      <c r="A5" s="27">
        <v>2</v>
      </c>
      <c r="B5" s="107" t="s">
        <v>156</v>
      </c>
      <c r="C5" s="29">
        <f>J35</f>
        <v>42010</v>
      </c>
      <c r="E5" s="131">
        <v>2</v>
      </c>
      <c r="F5" s="324">
        <f>G4</f>
        <v>739487</v>
      </c>
      <c r="G5" s="324">
        <v>739629</v>
      </c>
      <c r="H5" s="31">
        <f t="shared" ref="H5:H34" si="0">G5-F5</f>
        <v>142</v>
      </c>
      <c r="I5" s="31">
        <v>10</v>
      </c>
      <c r="J5" s="132">
        <f t="shared" ref="J5:J34" si="1">I5*H5</f>
        <v>1420</v>
      </c>
      <c r="K5"/>
      <c r="L5" s="131">
        <v>2</v>
      </c>
      <c r="M5" s="324">
        <f>N4</f>
        <v>18493.7</v>
      </c>
      <c r="N5" s="324">
        <v>18497.2</v>
      </c>
      <c r="O5" s="31">
        <f t="shared" ref="O5:O34" si="2">N5-M5</f>
        <v>3.5</v>
      </c>
      <c r="P5" s="31">
        <v>400</v>
      </c>
      <c r="Q5" s="132">
        <f t="shared" ref="Q5:Q34" si="3">P5*O5</f>
        <v>1400</v>
      </c>
      <c r="R5"/>
      <c r="S5" s="396">
        <v>2</v>
      </c>
      <c r="T5" s="324">
        <f>U4</f>
        <v>2016.7</v>
      </c>
      <c r="U5" s="324">
        <v>2017.2</v>
      </c>
      <c r="V5" s="324">
        <f t="shared" ref="V5:V34" si="4">U5-T5</f>
        <v>0.5</v>
      </c>
      <c r="W5" s="324">
        <v>60</v>
      </c>
      <c r="X5" s="397">
        <f t="shared" ref="X5:X34" si="5">W5*V5</f>
        <v>30</v>
      </c>
    </row>
    <row r="6" spans="1:24" s="80" customFormat="1" ht="20.399999999999999" x14ac:dyDescent="0.3">
      <c r="A6" s="27">
        <v>3</v>
      </c>
      <c r="B6" s="107" t="s">
        <v>157</v>
      </c>
      <c r="C6" s="29">
        <f>Q35</f>
        <v>41880.000000000291</v>
      </c>
      <c r="E6" s="131">
        <v>3</v>
      </c>
      <c r="F6" s="324">
        <f t="shared" ref="F6:F34" si="6">G5</f>
        <v>739629</v>
      </c>
      <c r="G6" s="324">
        <v>739646</v>
      </c>
      <c r="H6" s="31">
        <f t="shared" si="0"/>
        <v>17</v>
      </c>
      <c r="I6" s="31">
        <v>10</v>
      </c>
      <c r="J6" s="132">
        <f t="shared" si="1"/>
        <v>170</v>
      </c>
      <c r="K6"/>
      <c r="L6" s="131">
        <v>3</v>
      </c>
      <c r="M6" s="324">
        <f t="shared" ref="M6:M34" si="7">N5</f>
        <v>18497.2</v>
      </c>
      <c r="N6" s="324">
        <v>18500.099999999999</v>
      </c>
      <c r="O6" s="31">
        <f t="shared" si="2"/>
        <v>2.8999999999978172</v>
      </c>
      <c r="P6" s="31">
        <v>400</v>
      </c>
      <c r="Q6" s="132">
        <f t="shared" si="3"/>
        <v>1159.9999999991269</v>
      </c>
      <c r="R6"/>
      <c r="S6" s="396">
        <v>3</v>
      </c>
      <c r="T6" s="324">
        <f t="shared" ref="T6:T34" si="8">U5</f>
        <v>2017.2</v>
      </c>
      <c r="U6" s="324">
        <v>2017.3</v>
      </c>
      <c r="V6" s="324">
        <f t="shared" si="4"/>
        <v>9.9999999999909051E-2</v>
      </c>
      <c r="W6" s="324">
        <v>60</v>
      </c>
      <c r="X6" s="397">
        <f t="shared" si="5"/>
        <v>5.999999999994543</v>
      </c>
    </row>
    <row r="7" spans="1:24" s="80" customFormat="1" x14ac:dyDescent="0.3">
      <c r="A7" s="27">
        <v>4</v>
      </c>
      <c r="B7" s="107" t="s">
        <v>158</v>
      </c>
      <c r="C7" s="29">
        <f>X35</f>
        <v>1277.9999999999973</v>
      </c>
      <c r="E7" s="131">
        <v>4</v>
      </c>
      <c r="F7" s="324">
        <f t="shared" si="6"/>
        <v>739646</v>
      </c>
      <c r="G7" s="324">
        <v>739783</v>
      </c>
      <c r="H7" s="31">
        <f t="shared" si="0"/>
        <v>137</v>
      </c>
      <c r="I7" s="31">
        <v>10</v>
      </c>
      <c r="J7" s="132">
        <f t="shared" si="1"/>
        <v>1370</v>
      </c>
      <c r="K7"/>
      <c r="L7" s="131">
        <v>4</v>
      </c>
      <c r="M7" s="324">
        <f t="shared" si="7"/>
        <v>18500.099999999999</v>
      </c>
      <c r="N7" s="324">
        <v>18501.099999999999</v>
      </c>
      <c r="O7" s="31">
        <f t="shared" si="2"/>
        <v>1</v>
      </c>
      <c r="P7" s="31">
        <v>400</v>
      </c>
      <c r="Q7" s="132">
        <f t="shared" si="3"/>
        <v>400</v>
      </c>
      <c r="R7"/>
      <c r="S7" s="396">
        <v>4</v>
      </c>
      <c r="T7" s="324">
        <f t="shared" si="8"/>
        <v>2017.3</v>
      </c>
      <c r="U7" s="324">
        <v>2017.3</v>
      </c>
      <c r="V7" s="324">
        <f t="shared" si="4"/>
        <v>0</v>
      </c>
      <c r="W7" s="324">
        <v>60</v>
      </c>
      <c r="X7" s="397">
        <f t="shared" si="5"/>
        <v>0</v>
      </c>
    </row>
    <row r="8" spans="1:24" s="80" customFormat="1" x14ac:dyDescent="0.3">
      <c r="A8" s="27">
        <v>5</v>
      </c>
      <c r="B8" s="107" t="s">
        <v>159</v>
      </c>
      <c r="C8" s="29">
        <f>C4-C5</f>
        <v>3350</v>
      </c>
      <c r="E8" s="131">
        <v>5</v>
      </c>
      <c r="F8" s="324">
        <f t="shared" si="6"/>
        <v>739783</v>
      </c>
      <c r="G8" s="324">
        <v>739963</v>
      </c>
      <c r="H8" s="31">
        <f t="shared" si="0"/>
        <v>180</v>
      </c>
      <c r="I8" s="31">
        <v>10</v>
      </c>
      <c r="J8" s="132">
        <f t="shared" si="1"/>
        <v>1800</v>
      </c>
      <c r="K8"/>
      <c r="L8" s="131">
        <v>5</v>
      </c>
      <c r="M8" s="324">
        <f t="shared" si="7"/>
        <v>18501.099999999999</v>
      </c>
      <c r="N8" s="324">
        <v>18505.5</v>
      </c>
      <c r="O8" s="31">
        <f t="shared" si="2"/>
        <v>4.4000000000014552</v>
      </c>
      <c r="P8" s="31">
        <v>400</v>
      </c>
      <c r="Q8" s="132">
        <f t="shared" si="3"/>
        <v>1760.0000000005821</v>
      </c>
      <c r="R8"/>
      <c r="S8" s="396">
        <v>5</v>
      </c>
      <c r="T8" s="324">
        <f t="shared" si="8"/>
        <v>2017.3</v>
      </c>
      <c r="U8" s="324">
        <v>2017.7</v>
      </c>
      <c r="V8" s="324">
        <f t="shared" si="4"/>
        <v>0.40000000000009095</v>
      </c>
      <c r="W8" s="324">
        <v>60</v>
      </c>
      <c r="X8" s="397">
        <f t="shared" si="5"/>
        <v>24.000000000005457</v>
      </c>
    </row>
    <row r="9" spans="1:24" s="80" customFormat="1" ht="15" thickBot="1" x14ac:dyDescent="0.35">
      <c r="A9" s="108">
        <v>6</v>
      </c>
      <c r="B9" s="109" t="s">
        <v>160</v>
      </c>
      <c r="C9" s="505">
        <f>C6-C5</f>
        <v>-129.99999999970896</v>
      </c>
      <c r="E9" s="131">
        <v>6</v>
      </c>
      <c r="F9" s="324">
        <f t="shared" si="6"/>
        <v>739963</v>
      </c>
      <c r="G9" s="324">
        <v>740199</v>
      </c>
      <c r="H9" s="31">
        <f t="shared" si="0"/>
        <v>236</v>
      </c>
      <c r="I9" s="31">
        <v>10</v>
      </c>
      <c r="J9" s="132">
        <f t="shared" si="1"/>
        <v>2360</v>
      </c>
      <c r="K9"/>
      <c r="L9" s="131">
        <v>6</v>
      </c>
      <c r="M9" s="324">
        <f t="shared" si="7"/>
        <v>18505.5</v>
      </c>
      <c r="N9" s="324">
        <v>18511.400000000001</v>
      </c>
      <c r="O9" s="31">
        <f t="shared" si="2"/>
        <v>5.9000000000014552</v>
      </c>
      <c r="P9" s="31">
        <v>400</v>
      </c>
      <c r="Q9" s="132">
        <f t="shared" si="3"/>
        <v>2360.0000000005821</v>
      </c>
      <c r="R9"/>
      <c r="S9" s="396">
        <v>6</v>
      </c>
      <c r="T9" s="324">
        <f t="shared" si="8"/>
        <v>2017.7</v>
      </c>
      <c r="U9" s="324">
        <v>2018.1</v>
      </c>
      <c r="V9" s="324">
        <f t="shared" si="4"/>
        <v>0.39999999999986358</v>
      </c>
      <c r="W9" s="324">
        <v>60</v>
      </c>
      <c r="X9" s="397">
        <f t="shared" si="5"/>
        <v>23.999999999991815</v>
      </c>
    </row>
    <row r="10" spans="1:24" x14ac:dyDescent="0.3">
      <c r="B10" s="110"/>
      <c r="E10" s="131">
        <v>7</v>
      </c>
      <c r="F10" s="324">
        <f t="shared" si="6"/>
        <v>740199</v>
      </c>
      <c r="G10" s="324">
        <v>740263</v>
      </c>
      <c r="H10" s="31">
        <f t="shared" si="0"/>
        <v>64</v>
      </c>
      <c r="I10" s="31">
        <v>10</v>
      </c>
      <c r="J10" s="132">
        <f t="shared" si="1"/>
        <v>640</v>
      </c>
      <c r="L10" s="131">
        <v>7</v>
      </c>
      <c r="M10" s="324">
        <f t="shared" si="7"/>
        <v>18511.400000000001</v>
      </c>
      <c r="N10" s="324">
        <v>18513</v>
      </c>
      <c r="O10" s="31">
        <f t="shared" si="2"/>
        <v>1.5999999999985448</v>
      </c>
      <c r="P10" s="31">
        <v>400</v>
      </c>
      <c r="Q10" s="132">
        <f t="shared" si="3"/>
        <v>639.99999999941792</v>
      </c>
      <c r="S10" s="396">
        <v>7</v>
      </c>
      <c r="T10" s="324">
        <f t="shared" si="8"/>
        <v>2018.1</v>
      </c>
      <c r="U10" s="324">
        <v>2018.1</v>
      </c>
      <c r="V10" s="324">
        <f t="shared" si="4"/>
        <v>0</v>
      </c>
      <c r="W10" s="324">
        <v>60</v>
      </c>
      <c r="X10" s="397">
        <f t="shared" si="5"/>
        <v>0</v>
      </c>
    </row>
    <row r="11" spans="1:24" x14ac:dyDescent="0.3">
      <c r="B11" s="110"/>
      <c r="E11" s="131">
        <v>8</v>
      </c>
      <c r="F11" s="324">
        <f t="shared" si="6"/>
        <v>740263</v>
      </c>
      <c r="G11" s="324">
        <v>740452</v>
      </c>
      <c r="H11" s="31">
        <f t="shared" si="0"/>
        <v>189</v>
      </c>
      <c r="I11" s="31">
        <v>10</v>
      </c>
      <c r="J11" s="132">
        <f t="shared" si="1"/>
        <v>1890</v>
      </c>
      <c r="L11" s="131">
        <v>8</v>
      </c>
      <c r="M11" s="324">
        <f t="shared" si="7"/>
        <v>18513</v>
      </c>
      <c r="N11" s="324">
        <v>18517.7</v>
      </c>
      <c r="O11" s="31">
        <f t="shared" si="2"/>
        <v>4.7000000000007276</v>
      </c>
      <c r="P11" s="31">
        <v>400</v>
      </c>
      <c r="Q11" s="132">
        <f t="shared" si="3"/>
        <v>1880.000000000291</v>
      </c>
      <c r="S11" s="396">
        <v>8</v>
      </c>
      <c r="T11" s="324">
        <f t="shared" si="8"/>
        <v>2018.1</v>
      </c>
      <c r="U11" s="324">
        <v>2018.4</v>
      </c>
      <c r="V11" s="324">
        <f t="shared" si="4"/>
        <v>0.3000000000001819</v>
      </c>
      <c r="W11" s="324">
        <v>60</v>
      </c>
      <c r="X11" s="397">
        <f t="shared" si="5"/>
        <v>18.000000000010914</v>
      </c>
    </row>
    <row r="12" spans="1:24" x14ac:dyDescent="0.3">
      <c r="B12" s="110"/>
      <c r="E12" s="131">
        <v>9</v>
      </c>
      <c r="F12" s="324">
        <f t="shared" si="6"/>
        <v>740452</v>
      </c>
      <c r="G12" s="324">
        <v>740486</v>
      </c>
      <c r="H12" s="31">
        <f t="shared" si="0"/>
        <v>34</v>
      </c>
      <c r="I12" s="31">
        <v>10</v>
      </c>
      <c r="J12" s="132">
        <f t="shared" si="1"/>
        <v>340</v>
      </c>
      <c r="L12" s="131">
        <v>9</v>
      </c>
      <c r="M12" s="324">
        <f t="shared" si="7"/>
        <v>18517.7</v>
      </c>
      <c r="N12" s="324">
        <v>18518.8</v>
      </c>
      <c r="O12" s="31">
        <f t="shared" si="2"/>
        <v>1.0999999999985448</v>
      </c>
      <c r="P12" s="31">
        <v>400</v>
      </c>
      <c r="Q12" s="132">
        <f t="shared" si="3"/>
        <v>439.99999999941792</v>
      </c>
      <c r="S12" s="396">
        <v>9</v>
      </c>
      <c r="T12" s="324">
        <f t="shared" si="8"/>
        <v>2018.4</v>
      </c>
      <c r="U12" s="324">
        <v>2018.4</v>
      </c>
      <c r="V12" s="324">
        <f t="shared" si="4"/>
        <v>0</v>
      </c>
      <c r="W12" s="324">
        <v>60</v>
      </c>
      <c r="X12" s="397">
        <f t="shared" si="5"/>
        <v>0</v>
      </c>
    </row>
    <row r="13" spans="1:24" x14ac:dyDescent="0.3">
      <c r="B13" s="110"/>
      <c r="E13" s="131">
        <v>10</v>
      </c>
      <c r="F13" s="324">
        <f t="shared" si="6"/>
        <v>740486</v>
      </c>
      <c r="G13" s="324">
        <v>740569</v>
      </c>
      <c r="H13" s="31">
        <f t="shared" si="0"/>
        <v>83</v>
      </c>
      <c r="I13" s="31">
        <v>10</v>
      </c>
      <c r="J13" s="132">
        <f t="shared" si="1"/>
        <v>830</v>
      </c>
      <c r="L13" s="131">
        <v>10</v>
      </c>
      <c r="M13" s="324">
        <f t="shared" si="7"/>
        <v>18518.8</v>
      </c>
      <c r="N13" s="324">
        <v>18520.599999999999</v>
      </c>
      <c r="O13" s="31">
        <f t="shared" si="2"/>
        <v>1.7999999999992724</v>
      </c>
      <c r="P13" s="31">
        <v>400</v>
      </c>
      <c r="Q13" s="132">
        <f t="shared" si="3"/>
        <v>719.99999999970896</v>
      </c>
      <c r="S13" s="396">
        <v>10</v>
      </c>
      <c r="T13" s="324">
        <f t="shared" si="8"/>
        <v>2018.4</v>
      </c>
      <c r="U13" s="324">
        <v>2018.5</v>
      </c>
      <c r="V13" s="324">
        <f t="shared" si="4"/>
        <v>9.9999999999909051E-2</v>
      </c>
      <c r="W13" s="324">
        <v>60</v>
      </c>
      <c r="X13" s="397">
        <f t="shared" si="5"/>
        <v>5.999999999994543</v>
      </c>
    </row>
    <row r="14" spans="1:24" x14ac:dyDescent="0.3">
      <c r="B14" s="110"/>
      <c r="E14" s="131">
        <v>11</v>
      </c>
      <c r="F14" s="324">
        <f t="shared" si="6"/>
        <v>740569</v>
      </c>
      <c r="G14" s="324">
        <v>740689</v>
      </c>
      <c r="H14" s="31">
        <f t="shared" si="0"/>
        <v>120</v>
      </c>
      <c r="I14" s="31">
        <v>10</v>
      </c>
      <c r="J14" s="132">
        <f t="shared" si="1"/>
        <v>1200</v>
      </c>
      <c r="L14" s="131">
        <v>11</v>
      </c>
      <c r="M14" s="324">
        <f t="shared" si="7"/>
        <v>18520.599999999999</v>
      </c>
      <c r="N14" s="324">
        <v>18523.599999999999</v>
      </c>
      <c r="O14" s="31">
        <f t="shared" si="2"/>
        <v>3</v>
      </c>
      <c r="P14" s="31">
        <v>400</v>
      </c>
      <c r="Q14" s="132">
        <f t="shared" si="3"/>
        <v>1200</v>
      </c>
      <c r="S14" s="396">
        <v>11</v>
      </c>
      <c r="T14" s="324">
        <f t="shared" si="8"/>
        <v>2018.5</v>
      </c>
      <c r="U14" s="324">
        <v>2019.5</v>
      </c>
      <c r="V14" s="324">
        <f t="shared" si="4"/>
        <v>1</v>
      </c>
      <c r="W14" s="324">
        <v>60</v>
      </c>
      <c r="X14" s="397">
        <f t="shared" si="5"/>
        <v>60</v>
      </c>
    </row>
    <row r="15" spans="1:24" x14ac:dyDescent="0.3">
      <c r="B15" s="110"/>
      <c r="E15" s="131">
        <v>12</v>
      </c>
      <c r="F15" s="324">
        <f t="shared" si="6"/>
        <v>740689</v>
      </c>
      <c r="G15" s="324">
        <v>740822</v>
      </c>
      <c r="H15" s="31">
        <f t="shared" si="0"/>
        <v>133</v>
      </c>
      <c r="I15" s="31">
        <v>10</v>
      </c>
      <c r="J15" s="132">
        <f t="shared" si="1"/>
        <v>1330</v>
      </c>
      <c r="L15" s="131">
        <v>12</v>
      </c>
      <c r="M15" s="324">
        <f t="shared" si="7"/>
        <v>18523.599999999999</v>
      </c>
      <c r="N15" s="324">
        <v>18526.900000000001</v>
      </c>
      <c r="O15" s="31">
        <f t="shared" si="2"/>
        <v>3.3000000000029104</v>
      </c>
      <c r="P15" s="31">
        <v>400</v>
      </c>
      <c r="Q15" s="132">
        <f t="shared" si="3"/>
        <v>1320.0000000011642</v>
      </c>
      <c r="S15" s="396">
        <v>12</v>
      </c>
      <c r="T15" s="324">
        <f t="shared" si="8"/>
        <v>2019.5</v>
      </c>
      <c r="U15" s="324">
        <v>2020.7</v>
      </c>
      <c r="V15" s="324">
        <f t="shared" si="4"/>
        <v>1.2000000000000455</v>
      </c>
      <c r="W15" s="324">
        <v>60</v>
      </c>
      <c r="X15" s="397">
        <f t="shared" si="5"/>
        <v>72.000000000002728</v>
      </c>
    </row>
    <row r="16" spans="1:24" x14ac:dyDescent="0.3">
      <c r="E16" s="131">
        <v>13</v>
      </c>
      <c r="F16" s="324">
        <f t="shared" si="6"/>
        <v>740822</v>
      </c>
      <c r="G16" s="324">
        <v>740857</v>
      </c>
      <c r="H16" s="31">
        <f t="shared" si="0"/>
        <v>35</v>
      </c>
      <c r="I16" s="31">
        <v>10</v>
      </c>
      <c r="J16" s="132">
        <f t="shared" si="1"/>
        <v>350</v>
      </c>
      <c r="L16" s="131">
        <v>13</v>
      </c>
      <c r="M16" s="324">
        <f t="shared" si="7"/>
        <v>18526.900000000001</v>
      </c>
      <c r="N16" s="324">
        <v>18527.8</v>
      </c>
      <c r="O16" s="31">
        <f t="shared" si="2"/>
        <v>0.89999999999781721</v>
      </c>
      <c r="P16" s="31">
        <v>400</v>
      </c>
      <c r="Q16" s="132">
        <f t="shared" si="3"/>
        <v>359.99999999912689</v>
      </c>
      <c r="S16" s="396">
        <v>13</v>
      </c>
      <c r="T16" s="324">
        <f t="shared" si="8"/>
        <v>2020.7</v>
      </c>
      <c r="U16" s="324">
        <v>2020.7</v>
      </c>
      <c r="V16" s="324">
        <f t="shared" si="4"/>
        <v>0</v>
      </c>
      <c r="W16" s="324">
        <v>60</v>
      </c>
      <c r="X16" s="397">
        <f t="shared" si="5"/>
        <v>0</v>
      </c>
    </row>
    <row r="17" spans="2:24" customFormat="1" x14ac:dyDescent="0.3">
      <c r="C17" s="76"/>
      <c r="E17" s="131">
        <v>14</v>
      </c>
      <c r="F17" s="324">
        <f t="shared" si="6"/>
        <v>740857</v>
      </c>
      <c r="G17" s="324">
        <v>740874</v>
      </c>
      <c r="H17" s="31">
        <f t="shared" si="0"/>
        <v>17</v>
      </c>
      <c r="I17" s="31">
        <v>10</v>
      </c>
      <c r="J17" s="132">
        <f t="shared" si="1"/>
        <v>170</v>
      </c>
      <c r="L17" s="131">
        <v>14</v>
      </c>
      <c r="M17" s="324">
        <f t="shared" si="7"/>
        <v>18527.8</v>
      </c>
      <c r="N17" s="324">
        <v>18528.3</v>
      </c>
      <c r="O17" s="31">
        <f t="shared" si="2"/>
        <v>0.5</v>
      </c>
      <c r="P17" s="31">
        <v>400</v>
      </c>
      <c r="Q17" s="132">
        <f t="shared" si="3"/>
        <v>200</v>
      </c>
      <c r="S17" s="396">
        <v>14</v>
      </c>
      <c r="T17" s="324">
        <f t="shared" si="8"/>
        <v>2020.7</v>
      </c>
      <c r="U17" s="324">
        <v>2020.7</v>
      </c>
      <c r="V17" s="324">
        <f t="shared" si="4"/>
        <v>0</v>
      </c>
      <c r="W17" s="324">
        <v>60</v>
      </c>
      <c r="X17" s="397">
        <f t="shared" si="5"/>
        <v>0</v>
      </c>
    </row>
    <row r="18" spans="2:24" customFormat="1" x14ac:dyDescent="0.3">
      <c r="C18" s="76"/>
      <c r="E18" s="131">
        <v>15</v>
      </c>
      <c r="F18" s="324">
        <f t="shared" si="6"/>
        <v>740874</v>
      </c>
      <c r="G18" s="324">
        <v>741062</v>
      </c>
      <c r="H18" s="31">
        <f t="shared" si="0"/>
        <v>188</v>
      </c>
      <c r="I18" s="31">
        <v>10</v>
      </c>
      <c r="J18" s="132">
        <f t="shared" si="1"/>
        <v>1880</v>
      </c>
      <c r="L18" s="131">
        <v>15</v>
      </c>
      <c r="M18" s="324">
        <f t="shared" si="7"/>
        <v>18528.3</v>
      </c>
      <c r="N18" s="324">
        <v>18533</v>
      </c>
      <c r="O18" s="31">
        <f t="shared" si="2"/>
        <v>4.7000000000007276</v>
      </c>
      <c r="P18" s="31">
        <v>400</v>
      </c>
      <c r="Q18" s="132">
        <f t="shared" si="3"/>
        <v>1880.000000000291</v>
      </c>
      <c r="S18" s="396">
        <v>15</v>
      </c>
      <c r="T18" s="324">
        <f t="shared" si="8"/>
        <v>2020.7</v>
      </c>
      <c r="U18" s="324">
        <v>2020.7</v>
      </c>
      <c r="V18" s="324">
        <f t="shared" si="4"/>
        <v>0</v>
      </c>
      <c r="W18" s="324">
        <v>60</v>
      </c>
      <c r="X18" s="397">
        <f t="shared" si="5"/>
        <v>0</v>
      </c>
    </row>
    <row r="19" spans="2:24" customFormat="1" x14ac:dyDescent="0.3">
      <c r="C19" s="76"/>
      <c r="E19" s="131">
        <v>16</v>
      </c>
      <c r="F19" s="324">
        <f t="shared" si="6"/>
        <v>741062</v>
      </c>
      <c r="G19" s="324">
        <v>741264</v>
      </c>
      <c r="H19" s="31">
        <f t="shared" si="0"/>
        <v>202</v>
      </c>
      <c r="I19" s="31">
        <v>10</v>
      </c>
      <c r="J19" s="132">
        <f t="shared" si="1"/>
        <v>2020</v>
      </c>
      <c r="L19" s="131">
        <v>16</v>
      </c>
      <c r="M19" s="324">
        <f t="shared" si="7"/>
        <v>18533</v>
      </c>
      <c r="N19" s="324">
        <v>18538</v>
      </c>
      <c r="O19" s="31">
        <f t="shared" si="2"/>
        <v>5</v>
      </c>
      <c r="P19" s="31">
        <v>400</v>
      </c>
      <c r="Q19" s="132">
        <f t="shared" si="3"/>
        <v>2000</v>
      </c>
      <c r="S19" s="396">
        <v>16</v>
      </c>
      <c r="T19" s="324">
        <f t="shared" si="8"/>
        <v>2020.7</v>
      </c>
      <c r="U19" s="324">
        <v>2024.2</v>
      </c>
      <c r="V19" s="324">
        <f t="shared" si="4"/>
        <v>3.5</v>
      </c>
      <c r="W19" s="324">
        <v>60</v>
      </c>
      <c r="X19" s="397">
        <f t="shared" si="5"/>
        <v>210</v>
      </c>
    </row>
    <row r="20" spans="2:24" customFormat="1" x14ac:dyDescent="0.3">
      <c r="B20" s="403"/>
      <c r="C20" s="76"/>
      <c r="E20" s="131">
        <v>17</v>
      </c>
      <c r="F20" s="324">
        <f t="shared" si="6"/>
        <v>741264</v>
      </c>
      <c r="G20" s="324">
        <v>741444</v>
      </c>
      <c r="H20" s="31">
        <f t="shared" si="0"/>
        <v>180</v>
      </c>
      <c r="I20" s="31">
        <v>10</v>
      </c>
      <c r="J20" s="132">
        <f t="shared" si="1"/>
        <v>1800</v>
      </c>
      <c r="L20" s="131">
        <v>17</v>
      </c>
      <c r="M20" s="324">
        <f t="shared" si="7"/>
        <v>18538</v>
      </c>
      <c r="N20" s="324">
        <v>18542.5</v>
      </c>
      <c r="O20" s="31">
        <f t="shared" si="2"/>
        <v>4.5</v>
      </c>
      <c r="P20" s="31">
        <v>400</v>
      </c>
      <c r="Q20" s="132">
        <f t="shared" si="3"/>
        <v>1800</v>
      </c>
      <c r="S20" s="396">
        <v>17</v>
      </c>
      <c r="T20" s="324">
        <f t="shared" si="8"/>
        <v>2024.2</v>
      </c>
      <c r="U20" s="324">
        <v>2025.7</v>
      </c>
      <c r="V20" s="324">
        <f t="shared" si="4"/>
        <v>1.5</v>
      </c>
      <c r="W20" s="324">
        <v>60</v>
      </c>
      <c r="X20" s="397">
        <f t="shared" si="5"/>
        <v>90</v>
      </c>
    </row>
    <row r="21" spans="2:24" customFormat="1" x14ac:dyDescent="0.3">
      <c r="C21" s="76"/>
      <c r="E21" s="131">
        <v>18</v>
      </c>
      <c r="F21" s="324">
        <f t="shared" si="6"/>
        <v>741444</v>
      </c>
      <c r="G21" s="324">
        <v>741608</v>
      </c>
      <c r="H21" s="31">
        <f t="shared" si="0"/>
        <v>164</v>
      </c>
      <c r="I21" s="31">
        <v>10</v>
      </c>
      <c r="J21" s="132">
        <f t="shared" si="1"/>
        <v>1640</v>
      </c>
      <c r="L21" s="131">
        <v>18</v>
      </c>
      <c r="M21" s="324">
        <f t="shared" si="7"/>
        <v>18542.5</v>
      </c>
      <c r="N21" s="324">
        <v>18546.599999999999</v>
      </c>
      <c r="O21" s="31">
        <f t="shared" si="2"/>
        <v>4.0999999999985448</v>
      </c>
      <c r="P21" s="31">
        <v>400</v>
      </c>
      <c r="Q21" s="132">
        <f t="shared" si="3"/>
        <v>1639.9999999994179</v>
      </c>
      <c r="S21" s="396">
        <v>18</v>
      </c>
      <c r="T21" s="324">
        <f t="shared" si="8"/>
        <v>2025.7</v>
      </c>
      <c r="U21" s="324">
        <v>2026.9</v>
      </c>
      <c r="V21" s="324">
        <f t="shared" si="4"/>
        <v>1.2000000000000455</v>
      </c>
      <c r="W21" s="324">
        <v>60</v>
      </c>
      <c r="X21" s="397">
        <f t="shared" si="5"/>
        <v>72.000000000002728</v>
      </c>
    </row>
    <row r="22" spans="2:24" customFormat="1" x14ac:dyDescent="0.3">
      <c r="C22" s="76"/>
      <c r="E22" s="131">
        <v>19</v>
      </c>
      <c r="F22" s="324">
        <f t="shared" si="6"/>
        <v>741608</v>
      </c>
      <c r="G22" s="324">
        <v>741863</v>
      </c>
      <c r="H22" s="31">
        <f t="shared" si="0"/>
        <v>255</v>
      </c>
      <c r="I22" s="31">
        <v>10</v>
      </c>
      <c r="J22" s="132">
        <f t="shared" si="1"/>
        <v>2550</v>
      </c>
      <c r="L22" s="131">
        <v>19</v>
      </c>
      <c r="M22" s="324">
        <f t="shared" si="7"/>
        <v>18546.599999999999</v>
      </c>
      <c r="N22" s="324">
        <v>18552.900000000001</v>
      </c>
      <c r="O22" s="31">
        <f t="shared" si="2"/>
        <v>6.3000000000029104</v>
      </c>
      <c r="P22" s="31">
        <v>400</v>
      </c>
      <c r="Q22" s="132">
        <f t="shared" si="3"/>
        <v>2520.0000000011642</v>
      </c>
      <c r="S22" s="396">
        <v>19</v>
      </c>
      <c r="T22" s="324">
        <f t="shared" si="8"/>
        <v>2026.9</v>
      </c>
      <c r="U22" s="324">
        <v>2028.8</v>
      </c>
      <c r="V22" s="324">
        <f t="shared" si="4"/>
        <v>1.8999999999998636</v>
      </c>
      <c r="W22" s="324">
        <v>60</v>
      </c>
      <c r="X22" s="397">
        <f t="shared" si="5"/>
        <v>113.99999999999181</v>
      </c>
    </row>
    <row r="23" spans="2:24" customFormat="1" x14ac:dyDescent="0.3">
      <c r="C23" s="76"/>
      <c r="E23" s="131">
        <v>20</v>
      </c>
      <c r="F23" s="324">
        <f t="shared" si="6"/>
        <v>741863</v>
      </c>
      <c r="G23" s="324">
        <v>741984</v>
      </c>
      <c r="H23" s="31">
        <f t="shared" si="0"/>
        <v>121</v>
      </c>
      <c r="I23" s="31">
        <v>10</v>
      </c>
      <c r="J23" s="132">
        <f t="shared" si="1"/>
        <v>1210</v>
      </c>
      <c r="L23" s="131">
        <v>20</v>
      </c>
      <c r="M23" s="324">
        <f t="shared" si="7"/>
        <v>18552.900000000001</v>
      </c>
      <c r="N23" s="324">
        <v>18555.900000000001</v>
      </c>
      <c r="O23" s="31">
        <f t="shared" si="2"/>
        <v>3</v>
      </c>
      <c r="P23" s="31">
        <v>400</v>
      </c>
      <c r="Q23" s="132">
        <f t="shared" si="3"/>
        <v>1200</v>
      </c>
      <c r="S23" s="396">
        <v>20</v>
      </c>
      <c r="T23" s="324">
        <f t="shared" si="8"/>
        <v>2028.8</v>
      </c>
      <c r="U23" s="324">
        <v>2029.7</v>
      </c>
      <c r="V23" s="324">
        <f t="shared" si="4"/>
        <v>0.90000000000009095</v>
      </c>
      <c r="W23" s="324">
        <v>60</v>
      </c>
      <c r="X23" s="397">
        <f t="shared" si="5"/>
        <v>54.000000000005457</v>
      </c>
    </row>
    <row r="24" spans="2:24" customFormat="1" x14ac:dyDescent="0.3">
      <c r="C24" s="76"/>
      <c r="E24" s="131">
        <v>21</v>
      </c>
      <c r="F24" s="324">
        <f t="shared" si="6"/>
        <v>741984</v>
      </c>
      <c r="G24" s="324">
        <v>742087</v>
      </c>
      <c r="H24" s="31">
        <f t="shared" si="0"/>
        <v>103</v>
      </c>
      <c r="I24" s="31">
        <v>10</v>
      </c>
      <c r="J24" s="132">
        <f t="shared" si="1"/>
        <v>1030</v>
      </c>
      <c r="L24" s="131">
        <v>21</v>
      </c>
      <c r="M24" s="324">
        <f t="shared" si="7"/>
        <v>18555.900000000001</v>
      </c>
      <c r="N24" s="324">
        <v>18558.5</v>
      </c>
      <c r="O24" s="31">
        <f t="shared" si="2"/>
        <v>2.5999999999985448</v>
      </c>
      <c r="P24" s="31">
        <v>400</v>
      </c>
      <c r="Q24" s="132">
        <f t="shared" si="3"/>
        <v>1039.9999999994179</v>
      </c>
      <c r="S24" s="396">
        <v>21</v>
      </c>
      <c r="T24" s="324">
        <f t="shared" si="8"/>
        <v>2029.7</v>
      </c>
      <c r="U24" s="324">
        <v>2030.1</v>
      </c>
      <c r="V24" s="324">
        <f t="shared" si="4"/>
        <v>0.39999999999986358</v>
      </c>
      <c r="W24" s="324">
        <v>60</v>
      </c>
      <c r="X24" s="397">
        <f t="shared" si="5"/>
        <v>23.999999999991815</v>
      </c>
    </row>
    <row r="25" spans="2:24" customFormat="1" x14ac:dyDescent="0.3">
      <c r="C25" s="76"/>
      <c r="E25" s="131">
        <v>22</v>
      </c>
      <c r="F25" s="324">
        <f t="shared" si="6"/>
        <v>742087</v>
      </c>
      <c r="G25" s="324">
        <v>742567</v>
      </c>
      <c r="H25" s="31">
        <f t="shared" si="0"/>
        <v>480</v>
      </c>
      <c r="I25" s="31">
        <v>10</v>
      </c>
      <c r="J25" s="132">
        <f t="shared" si="1"/>
        <v>4800</v>
      </c>
      <c r="L25" s="131">
        <v>22</v>
      </c>
      <c r="M25" s="324">
        <f t="shared" si="7"/>
        <v>18558.5</v>
      </c>
      <c r="N25" s="324">
        <v>18570.400000000001</v>
      </c>
      <c r="O25" s="31">
        <f t="shared" si="2"/>
        <v>11.900000000001455</v>
      </c>
      <c r="P25" s="31">
        <v>400</v>
      </c>
      <c r="Q25" s="132">
        <f t="shared" si="3"/>
        <v>4760.0000000005821</v>
      </c>
      <c r="S25" s="396">
        <v>22</v>
      </c>
      <c r="T25" s="324">
        <f t="shared" si="8"/>
        <v>2030.1</v>
      </c>
      <c r="U25" s="324">
        <v>2031.9</v>
      </c>
      <c r="V25" s="324">
        <f t="shared" si="4"/>
        <v>1.8000000000001819</v>
      </c>
      <c r="W25" s="324">
        <v>60</v>
      </c>
      <c r="X25" s="397">
        <f t="shared" si="5"/>
        <v>108.00000000001091</v>
      </c>
    </row>
    <row r="26" spans="2:24" customFormat="1" x14ac:dyDescent="0.3">
      <c r="C26" s="76"/>
      <c r="E26" s="131">
        <v>23</v>
      </c>
      <c r="F26" s="324">
        <f t="shared" si="6"/>
        <v>742567</v>
      </c>
      <c r="G26" s="324">
        <v>742739</v>
      </c>
      <c r="H26" s="31">
        <f t="shared" si="0"/>
        <v>172</v>
      </c>
      <c r="I26" s="31">
        <v>10</v>
      </c>
      <c r="J26" s="132">
        <f t="shared" si="1"/>
        <v>1720</v>
      </c>
      <c r="L26" s="131">
        <v>23</v>
      </c>
      <c r="M26" s="324">
        <f t="shared" si="7"/>
        <v>18570.400000000001</v>
      </c>
      <c r="N26" s="324">
        <v>18574.7</v>
      </c>
      <c r="O26" s="31">
        <f t="shared" si="2"/>
        <v>4.2999999999992724</v>
      </c>
      <c r="P26" s="31">
        <v>400</v>
      </c>
      <c r="Q26" s="132">
        <f t="shared" si="3"/>
        <v>1719.999999999709</v>
      </c>
      <c r="S26" s="396">
        <v>23</v>
      </c>
      <c r="T26" s="324">
        <f t="shared" si="8"/>
        <v>2031.9</v>
      </c>
      <c r="U26" s="324">
        <v>2033.6</v>
      </c>
      <c r="V26" s="324">
        <f t="shared" si="4"/>
        <v>1.6999999999998181</v>
      </c>
      <c r="W26" s="324">
        <v>60</v>
      </c>
      <c r="X26" s="397">
        <f t="shared" si="5"/>
        <v>101.99999999998909</v>
      </c>
    </row>
    <row r="27" spans="2:24" customFormat="1" x14ac:dyDescent="0.3">
      <c r="C27" s="76"/>
      <c r="E27" s="131">
        <v>24</v>
      </c>
      <c r="F27" s="324">
        <f t="shared" si="6"/>
        <v>742739</v>
      </c>
      <c r="G27" s="324">
        <v>742826</v>
      </c>
      <c r="H27" s="31">
        <f t="shared" si="0"/>
        <v>87</v>
      </c>
      <c r="I27" s="31">
        <v>10</v>
      </c>
      <c r="J27" s="132">
        <f t="shared" si="1"/>
        <v>870</v>
      </c>
      <c r="L27" s="131">
        <v>24</v>
      </c>
      <c r="M27" s="324">
        <f t="shared" si="7"/>
        <v>18574.7</v>
      </c>
      <c r="N27" s="324">
        <v>18576.900000000001</v>
      </c>
      <c r="O27" s="31">
        <f t="shared" si="2"/>
        <v>2.2000000000007276</v>
      </c>
      <c r="P27" s="31">
        <v>400</v>
      </c>
      <c r="Q27" s="132">
        <f t="shared" si="3"/>
        <v>880.00000000029104</v>
      </c>
      <c r="S27" s="396">
        <v>24</v>
      </c>
      <c r="T27" s="324">
        <f t="shared" si="8"/>
        <v>2033.6</v>
      </c>
      <c r="U27" s="324">
        <v>2034</v>
      </c>
      <c r="V27" s="324">
        <f t="shared" si="4"/>
        <v>0.40000000000009095</v>
      </c>
      <c r="W27" s="324">
        <v>60</v>
      </c>
      <c r="X27" s="397">
        <f t="shared" si="5"/>
        <v>24.000000000005457</v>
      </c>
    </row>
    <row r="28" spans="2:24" customFormat="1" x14ac:dyDescent="0.3">
      <c r="C28" s="76"/>
      <c r="E28" s="131">
        <v>25</v>
      </c>
      <c r="F28" s="324">
        <f t="shared" si="6"/>
        <v>742826</v>
      </c>
      <c r="G28" s="324">
        <v>742922</v>
      </c>
      <c r="H28" s="31">
        <f t="shared" si="0"/>
        <v>96</v>
      </c>
      <c r="I28" s="31">
        <v>10</v>
      </c>
      <c r="J28" s="132">
        <f t="shared" si="1"/>
        <v>960</v>
      </c>
      <c r="L28" s="131">
        <v>25</v>
      </c>
      <c r="M28" s="324">
        <f t="shared" si="7"/>
        <v>18576.900000000001</v>
      </c>
      <c r="N28" s="324">
        <v>18579.3</v>
      </c>
      <c r="O28" s="31">
        <f t="shared" si="2"/>
        <v>2.3999999999978172</v>
      </c>
      <c r="P28" s="31">
        <v>400</v>
      </c>
      <c r="Q28" s="132">
        <f t="shared" si="3"/>
        <v>959.99999999912689</v>
      </c>
      <c r="S28" s="396">
        <v>25</v>
      </c>
      <c r="T28" s="324">
        <f t="shared" si="8"/>
        <v>2034</v>
      </c>
      <c r="U28" s="324">
        <v>2034.3</v>
      </c>
      <c r="V28" s="324">
        <f t="shared" si="4"/>
        <v>0.29999999999995453</v>
      </c>
      <c r="W28" s="324">
        <v>60</v>
      </c>
      <c r="X28" s="397">
        <f t="shared" si="5"/>
        <v>17.999999999997272</v>
      </c>
    </row>
    <row r="29" spans="2:24" customFormat="1" x14ac:dyDescent="0.3">
      <c r="C29" s="76"/>
      <c r="E29" s="131">
        <v>26</v>
      </c>
      <c r="F29" s="324">
        <f t="shared" si="6"/>
        <v>742922</v>
      </c>
      <c r="G29" s="324">
        <v>743059</v>
      </c>
      <c r="H29" s="31">
        <f t="shared" si="0"/>
        <v>137</v>
      </c>
      <c r="I29" s="31">
        <v>10</v>
      </c>
      <c r="J29" s="132">
        <f t="shared" si="1"/>
        <v>1370</v>
      </c>
      <c r="L29" s="131">
        <v>26</v>
      </c>
      <c r="M29" s="324">
        <f t="shared" si="7"/>
        <v>18579.3</v>
      </c>
      <c r="N29" s="324">
        <v>18582.7</v>
      </c>
      <c r="O29" s="31">
        <f t="shared" si="2"/>
        <v>3.4000000000014552</v>
      </c>
      <c r="P29" s="31">
        <v>400</v>
      </c>
      <c r="Q29" s="132">
        <f t="shared" si="3"/>
        <v>1360.0000000005821</v>
      </c>
      <c r="S29" s="396">
        <v>26</v>
      </c>
      <c r="T29" s="324">
        <f t="shared" si="8"/>
        <v>2034.3</v>
      </c>
      <c r="U29" s="324">
        <v>2034.8</v>
      </c>
      <c r="V29" s="324">
        <f t="shared" si="4"/>
        <v>0.5</v>
      </c>
      <c r="W29" s="324">
        <v>60</v>
      </c>
      <c r="X29" s="397">
        <f t="shared" si="5"/>
        <v>30</v>
      </c>
    </row>
    <row r="30" spans="2:24" customFormat="1" x14ac:dyDescent="0.3">
      <c r="C30" s="76"/>
      <c r="E30" s="131">
        <v>27</v>
      </c>
      <c r="F30" s="324">
        <f t="shared" si="6"/>
        <v>743059</v>
      </c>
      <c r="G30" s="324">
        <v>743224</v>
      </c>
      <c r="H30" s="31">
        <f t="shared" si="0"/>
        <v>165</v>
      </c>
      <c r="I30" s="31">
        <v>10</v>
      </c>
      <c r="J30" s="132">
        <f t="shared" si="1"/>
        <v>1650</v>
      </c>
      <c r="L30" s="131">
        <v>27</v>
      </c>
      <c r="M30" s="324">
        <f t="shared" si="7"/>
        <v>18582.7</v>
      </c>
      <c r="N30" s="324">
        <v>18586.8</v>
      </c>
      <c r="O30" s="31">
        <f t="shared" si="2"/>
        <v>4.0999999999985448</v>
      </c>
      <c r="P30" s="31">
        <v>400</v>
      </c>
      <c r="Q30" s="132">
        <f t="shared" si="3"/>
        <v>1639.9999999994179</v>
      </c>
      <c r="S30" s="396">
        <v>27</v>
      </c>
      <c r="T30" s="324">
        <f>U29</f>
        <v>2034.8</v>
      </c>
      <c r="U30" s="324">
        <v>2035.7</v>
      </c>
      <c r="V30" s="324">
        <f t="shared" si="4"/>
        <v>0.90000000000009095</v>
      </c>
      <c r="W30" s="324">
        <v>60</v>
      </c>
      <c r="X30" s="397">
        <f t="shared" si="5"/>
        <v>54.000000000005457</v>
      </c>
    </row>
    <row r="31" spans="2:24" customFormat="1" x14ac:dyDescent="0.3">
      <c r="C31" s="76"/>
      <c r="E31" s="131">
        <v>28</v>
      </c>
      <c r="F31" s="324">
        <f t="shared" si="6"/>
        <v>743224</v>
      </c>
      <c r="G31" s="324">
        <v>743361</v>
      </c>
      <c r="H31" s="31">
        <f t="shared" si="0"/>
        <v>137</v>
      </c>
      <c r="I31" s="31">
        <v>10</v>
      </c>
      <c r="J31" s="132">
        <f t="shared" si="1"/>
        <v>1370</v>
      </c>
      <c r="L31" s="131">
        <v>28</v>
      </c>
      <c r="M31" s="324">
        <f t="shared" si="7"/>
        <v>18586.8</v>
      </c>
      <c r="N31" s="324">
        <v>18590.2</v>
      </c>
      <c r="O31" s="31">
        <f t="shared" si="2"/>
        <v>3.4000000000014552</v>
      </c>
      <c r="P31" s="31">
        <v>400</v>
      </c>
      <c r="Q31" s="132">
        <f t="shared" si="3"/>
        <v>1360.0000000005821</v>
      </c>
      <c r="S31" s="396">
        <v>28</v>
      </c>
      <c r="T31" s="324">
        <f t="shared" si="8"/>
        <v>2035.7</v>
      </c>
      <c r="U31" s="324">
        <v>2036.9</v>
      </c>
      <c r="V31" s="324">
        <f t="shared" si="4"/>
        <v>1.2000000000000455</v>
      </c>
      <c r="W31" s="324">
        <v>60</v>
      </c>
      <c r="X31" s="397">
        <f t="shared" si="5"/>
        <v>72.000000000002728</v>
      </c>
    </row>
    <row r="32" spans="2:24" customFormat="1" x14ac:dyDescent="0.3">
      <c r="C32" s="76"/>
      <c r="E32" s="131">
        <v>29</v>
      </c>
      <c r="F32" s="324">
        <f t="shared" si="6"/>
        <v>743361</v>
      </c>
      <c r="G32" s="324">
        <v>743428</v>
      </c>
      <c r="H32" s="31">
        <f t="shared" si="0"/>
        <v>67</v>
      </c>
      <c r="I32" s="31">
        <v>10</v>
      </c>
      <c r="J32" s="132">
        <f t="shared" si="1"/>
        <v>670</v>
      </c>
      <c r="L32" s="131">
        <v>29</v>
      </c>
      <c r="M32" s="324">
        <f t="shared" si="7"/>
        <v>18590.2</v>
      </c>
      <c r="N32" s="324">
        <v>18591.900000000001</v>
      </c>
      <c r="O32" s="31">
        <f t="shared" si="2"/>
        <v>1.7000000000007276</v>
      </c>
      <c r="P32" s="31">
        <v>400</v>
      </c>
      <c r="Q32" s="132">
        <f t="shared" si="3"/>
        <v>680.00000000029104</v>
      </c>
      <c r="S32" s="396">
        <v>29</v>
      </c>
      <c r="T32" s="324">
        <f t="shared" si="8"/>
        <v>2036.9</v>
      </c>
      <c r="U32" s="324">
        <v>2037.3</v>
      </c>
      <c r="V32" s="324">
        <f t="shared" si="4"/>
        <v>0.39999999999986358</v>
      </c>
      <c r="W32" s="324">
        <v>60</v>
      </c>
      <c r="X32" s="397">
        <f t="shared" si="5"/>
        <v>23.999999999991815</v>
      </c>
    </row>
    <row r="33" spans="5:24" customFormat="1" x14ac:dyDescent="0.3">
      <c r="E33" s="131">
        <v>30</v>
      </c>
      <c r="F33" s="324">
        <f t="shared" si="6"/>
        <v>743428</v>
      </c>
      <c r="G33" s="324">
        <v>743472</v>
      </c>
      <c r="H33" s="31">
        <f t="shared" si="0"/>
        <v>44</v>
      </c>
      <c r="I33" s="31">
        <v>10</v>
      </c>
      <c r="J33" s="132">
        <f t="shared" si="1"/>
        <v>440</v>
      </c>
      <c r="L33" s="131">
        <v>30</v>
      </c>
      <c r="M33" s="324">
        <f t="shared" si="7"/>
        <v>18591.900000000001</v>
      </c>
      <c r="N33" s="324">
        <v>18593</v>
      </c>
      <c r="O33" s="31">
        <f t="shared" si="2"/>
        <v>1.0999999999985448</v>
      </c>
      <c r="P33" s="31">
        <v>400</v>
      </c>
      <c r="Q33" s="132">
        <f t="shared" si="3"/>
        <v>439.99999999941792</v>
      </c>
      <c r="S33" s="396">
        <v>30</v>
      </c>
      <c r="T33" s="324">
        <f t="shared" si="8"/>
        <v>2037.3</v>
      </c>
      <c r="U33" s="324">
        <v>2037.3</v>
      </c>
      <c r="V33" s="324">
        <f t="shared" si="4"/>
        <v>0</v>
      </c>
      <c r="W33" s="324">
        <v>60</v>
      </c>
      <c r="X33" s="397">
        <f t="shared" si="5"/>
        <v>0</v>
      </c>
    </row>
    <row r="34" spans="5:24" customFormat="1" hidden="1" x14ac:dyDescent="0.3">
      <c r="E34" s="133">
        <v>31</v>
      </c>
      <c r="F34" s="324">
        <f t="shared" si="6"/>
        <v>743472</v>
      </c>
      <c r="G34" s="324"/>
      <c r="H34" s="31">
        <f t="shared" si="0"/>
        <v>-743472</v>
      </c>
      <c r="I34" s="31">
        <v>10</v>
      </c>
      <c r="J34" s="132">
        <f t="shared" si="1"/>
        <v>-7434720</v>
      </c>
      <c r="L34" s="133">
        <v>31</v>
      </c>
      <c r="M34" s="324">
        <f t="shared" si="7"/>
        <v>18593</v>
      </c>
      <c r="N34" s="324"/>
      <c r="O34" s="31">
        <f t="shared" si="2"/>
        <v>-18593</v>
      </c>
      <c r="P34" s="31">
        <v>400</v>
      </c>
      <c r="Q34" s="132">
        <f t="shared" si="3"/>
        <v>-7437200</v>
      </c>
      <c r="S34" s="399">
        <v>31</v>
      </c>
      <c r="T34" s="324">
        <f t="shared" si="8"/>
        <v>2037.3</v>
      </c>
      <c r="U34" s="324"/>
      <c r="V34" s="398">
        <f t="shared" si="4"/>
        <v>-2037.3</v>
      </c>
      <c r="W34" s="398">
        <v>60</v>
      </c>
      <c r="X34" s="400">
        <f t="shared" si="5"/>
        <v>-122238</v>
      </c>
    </row>
    <row r="35" spans="5:24" customFormat="1" ht="15" thickBot="1" x14ac:dyDescent="0.35">
      <c r="E35" s="678" t="s">
        <v>161</v>
      </c>
      <c r="F35" s="679"/>
      <c r="G35" s="679"/>
      <c r="H35" s="679"/>
      <c r="I35" s="679"/>
      <c r="J35" s="111">
        <f>SUM(J4:J33)</f>
        <v>42010</v>
      </c>
      <c r="L35" s="678" t="s">
        <v>161</v>
      </c>
      <c r="M35" s="679"/>
      <c r="N35" s="679"/>
      <c r="O35" s="679"/>
      <c r="P35" s="679"/>
      <c r="Q35" s="111">
        <f>SUM(Q4:Q33)</f>
        <v>41880.000000000291</v>
      </c>
      <c r="S35" s="680" t="s">
        <v>161</v>
      </c>
      <c r="T35" s="681"/>
      <c r="U35" s="681"/>
      <c r="V35" s="681"/>
      <c r="W35" s="681"/>
      <c r="X35" s="401">
        <f>SUM(X4:X33)</f>
        <v>1277.9999999999973</v>
      </c>
    </row>
    <row r="36" spans="5:24" customFormat="1" ht="15" thickTop="1" x14ac:dyDescent="0.3"/>
  </sheetData>
  <mergeCells count="7">
    <mergeCell ref="A2:C2"/>
    <mergeCell ref="E2:J2"/>
    <mergeCell ref="L2:Q2"/>
    <mergeCell ref="S2:X2"/>
    <mergeCell ref="E35:I35"/>
    <mergeCell ref="L35:P35"/>
    <mergeCell ref="S35:W35"/>
  </mergeCells>
  <conditionalFormatting sqref="C8:C9">
    <cfRule type="cellIs" dxfId="166" priority="1" operator="equal">
      <formula>0</formula>
    </cfRule>
    <cfRule type="cellIs" dxfId="165" priority="2" operator="greaterThan">
      <formula>0</formula>
    </cfRule>
    <cfRule type="cellIs" dxfId="164" priority="3" operator="lessThan">
      <formula>0</formula>
    </cfRule>
    <cfRule type="cellIs" dxfId="163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141"/>
  <sheetViews>
    <sheetView showGridLines="0" tabSelected="1" zoomScale="110" zoomScaleNormal="110" workbookViewId="0">
      <selection activeCell="A2" sqref="A2:H13"/>
    </sheetView>
  </sheetViews>
  <sheetFormatPr defaultRowHeight="14.4" x14ac:dyDescent="0.3"/>
  <cols>
    <col min="3" max="3" width="11.88671875" customWidth="1"/>
    <col min="5" max="5" width="14.109375" customWidth="1"/>
    <col min="7" max="7" width="10.5546875" bestFit="1" customWidth="1"/>
    <col min="8" max="8" width="31.109375" style="81" customWidth="1"/>
    <col min="9" max="9" width="22.6640625" style="81" customWidth="1"/>
    <col min="10" max="24" width="10.88671875" style="81" customWidth="1"/>
    <col min="25" max="25" width="14" style="81" bestFit="1" customWidth="1"/>
    <col min="26" max="27" width="10.88671875" style="81" customWidth="1"/>
    <col min="28" max="28" width="21.33203125" style="81" customWidth="1"/>
    <col min="29" max="32" width="10.88671875" style="81" customWidth="1"/>
    <col min="33" max="33" width="19.33203125" style="81" customWidth="1"/>
    <col min="34" max="53" width="10.88671875" style="81" customWidth="1"/>
    <col min="54" max="61" width="8.88671875" style="81"/>
  </cols>
  <sheetData>
    <row r="1" spans="1:27" ht="3.6" customHeight="1" thickTop="1" thickBot="1" x14ac:dyDescent="0.35">
      <c r="A1" s="688" t="s">
        <v>464</v>
      </c>
      <c r="B1" s="689"/>
      <c r="C1" s="689"/>
      <c r="D1" s="689"/>
      <c r="E1" s="689"/>
      <c r="F1" s="689"/>
      <c r="G1" s="690"/>
    </row>
    <row r="2" spans="1:27" ht="15" thickBot="1" x14ac:dyDescent="0.35">
      <c r="A2" s="799" t="s">
        <v>39</v>
      </c>
      <c r="B2" s="800" t="s">
        <v>40</v>
      </c>
      <c r="C2" s="800"/>
      <c r="D2" s="800"/>
      <c r="E2" s="800"/>
      <c r="F2" s="800"/>
      <c r="G2" s="813" t="s">
        <v>12</v>
      </c>
      <c r="H2" s="820" t="s">
        <v>524</v>
      </c>
    </row>
    <row r="3" spans="1:27" ht="38.25" customHeight="1" thickTop="1" x14ac:dyDescent="0.3">
      <c r="A3" s="801">
        <v>1</v>
      </c>
      <c r="B3" s="802" t="s">
        <v>191</v>
      </c>
      <c r="C3" s="802"/>
      <c r="D3" s="802"/>
      <c r="E3" s="802"/>
      <c r="F3" s="802"/>
      <c r="G3" s="814">
        <f>'Mains Power Unit Detials'!C4</f>
        <v>45360</v>
      </c>
      <c r="H3" s="819" t="s">
        <v>515</v>
      </c>
      <c r="I3" s="81" t="s">
        <v>517</v>
      </c>
    </row>
    <row r="4" spans="1:27" ht="38.25" customHeight="1" x14ac:dyDescent="0.3">
      <c r="A4" s="803">
        <v>2</v>
      </c>
      <c r="B4" s="804" t="s">
        <v>218</v>
      </c>
      <c r="C4" s="804"/>
      <c r="D4" s="804"/>
      <c r="E4" s="804"/>
      <c r="F4" s="804"/>
      <c r="G4" s="815">
        <f>'Mains Power Unit Detials'!C5</f>
        <v>42010</v>
      </c>
      <c r="H4" s="819" t="s">
        <v>516</v>
      </c>
    </row>
    <row r="5" spans="1:27" ht="38.25" hidden="1" customHeight="1" x14ac:dyDescent="0.3">
      <c r="A5" s="803">
        <v>3</v>
      </c>
      <c r="B5" s="804" t="s">
        <v>192</v>
      </c>
      <c r="C5" s="804"/>
      <c r="D5" s="804"/>
      <c r="E5" s="804"/>
      <c r="F5" s="804"/>
      <c r="G5" s="815">
        <f>Hospital!C4+'Bungalow 1'!C4+'Office Set'!C3+'Police Station'!C4+'Restaurant '!C4+'Villa Set '!C4+'Villa Set '!C5+'Parsi Bungalow'!C4+'Parsi Bungalow'!C5+'Bungalow 2'!C4+'Road Light'!C4+'8000 sqft'!C4</f>
        <v>43559</v>
      </c>
      <c r="H5" s="819"/>
    </row>
    <row r="6" spans="1:27" ht="38.25" customHeight="1" x14ac:dyDescent="0.3">
      <c r="A6" s="803">
        <v>3</v>
      </c>
      <c r="B6" s="805" t="s">
        <v>222</v>
      </c>
      <c r="C6" s="806"/>
      <c r="D6" s="806"/>
      <c r="E6" s="806"/>
      <c r="F6" s="807"/>
      <c r="G6" s="815">
        <f>Hospital!C13+'Bungalow 1'!C7+'Office Set'!C4+'Police Station'!C5+'8000 sqft'!C5+'Restaurant '!C5+'Parsi Bungalow'!C6+'Parsi Bungalow'!C7+'Bungalow 2'!C7+'Villa Set '!C6+'Villa Set '!C7+'Villa Set '!C8+'Road Light'!C4+Hill!C4</f>
        <v>41355</v>
      </c>
      <c r="H6" s="819" t="s">
        <v>518</v>
      </c>
    </row>
    <row r="7" spans="1:27" ht="38.25" customHeight="1" x14ac:dyDescent="0.3">
      <c r="A7" s="803">
        <v>4</v>
      </c>
      <c r="B7" s="804" t="s">
        <v>519</v>
      </c>
      <c r="C7" s="804"/>
      <c r="D7" s="804"/>
      <c r="E7" s="804"/>
      <c r="F7" s="804"/>
      <c r="G7" s="816">
        <f>G3-G4</f>
        <v>3350</v>
      </c>
      <c r="H7" s="819" t="s">
        <v>514</v>
      </c>
    </row>
    <row r="8" spans="1:27" ht="38.25" customHeight="1" x14ac:dyDescent="0.3">
      <c r="A8" s="803">
        <v>5</v>
      </c>
      <c r="B8" s="804" t="s">
        <v>520</v>
      </c>
      <c r="C8" s="804"/>
      <c r="D8" s="804"/>
      <c r="E8" s="804"/>
      <c r="F8" s="804"/>
      <c r="G8" s="815">
        <f>G4-G6</f>
        <v>655</v>
      </c>
      <c r="H8" s="819" t="s">
        <v>514</v>
      </c>
    </row>
    <row r="9" spans="1:27" ht="38.25" hidden="1" customHeight="1" x14ac:dyDescent="0.3">
      <c r="A9" s="808">
        <v>6</v>
      </c>
      <c r="B9" s="805" t="s">
        <v>250</v>
      </c>
      <c r="C9" s="806"/>
      <c r="D9" s="806"/>
      <c r="E9" s="806"/>
      <c r="F9" s="807"/>
      <c r="G9" s="815">
        <f>G4-G6</f>
        <v>655</v>
      </c>
      <c r="H9" s="819" t="s">
        <v>514</v>
      </c>
    </row>
    <row r="10" spans="1:27" ht="38.25" customHeight="1" x14ac:dyDescent="0.3">
      <c r="A10" s="808">
        <v>6</v>
      </c>
      <c r="B10" s="805" t="s">
        <v>223</v>
      </c>
      <c r="C10" s="806"/>
      <c r="D10" s="806"/>
      <c r="E10" s="806"/>
      <c r="F10" s="807"/>
      <c r="G10" s="815">
        <f>V84</f>
        <v>28395</v>
      </c>
      <c r="H10" s="819" t="s">
        <v>521</v>
      </c>
    </row>
    <row r="11" spans="1:27" ht="38.25" customHeight="1" x14ac:dyDescent="0.3">
      <c r="A11" s="808">
        <v>7</v>
      </c>
      <c r="B11" s="805" t="s">
        <v>224</v>
      </c>
      <c r="C11" s="806"/>
      <c r="D11" s="806"/>
      <c r="E11" s="806"/>
      <c r="F11" s="807"/>
      <c r="G11" s="817">
        <f>Z110</f>
        <v>4882</v>
      </c>
      <c r="H11" s="819" t="s">
        <v>522</v>
      </c>
      <c r="P11" s="162"/>
      <c r="Q11" s="162"/>
      <c r="R11" s="162"/>
      <c r="S11" s="162"/>
      <c r="T11" s="162"/>
    </row>
    <row r="12" spans="1:27" ht="38.25" customHeight="1" x14ac:dyDescent="0.3">
      <c r="A12" s="808">
        <v>8</v>
      </c>
      <c r="B12" s="805" t="s">
        <v>221</v>
      </c>
      <c r="C12" s="806"/>
      <c r="D12" s="806"/>
      <c r="E12" s="806"/>
      <c r="F12" s="807"/>
      <c r="G12" s="817">
        <f>E102</f>
        <v>3072</v>
      </c>
      <c r="H12" s="819" t="s">
        <v>523</v>
      </c>
    </row>
    <row r="13" spans="1:27" ht="38.25" customHeight="1" thickBot="1" x14ac:dyDescent="0.35">
      <c r="A13" s="809">
        <v>9</v>
      </c>
      <c r="B13" s="810" t="s">
        <v>225</v>
      </c>
      <c r="C13" s="811"/>
      <c r="D13" s="811"/>
      <c r="E13" s="811"/>
      <c r="F13" s="812"/>
      <c r="G13" s="818">
        <f>SUM(L117:S117)</f>
        <v>3925</v>
      </c>
      <c r="H13" s="819" t="s">
        <v>523</v>
      </c>
      <c r="U13" s="162"/>
      <c r="W13" s="162"/>
      <c r="X13" s="162"/>
      <c r="Y13" s="162"/>
      <c r="Z13" s="162"/>
      <c r="AA13" s="162"/>
    </row>
    <row r="14" spans="1:27" ht="38.25" customHeight="1" thickTop="1" thickBot="1" x14ac:dyDescent="0.35"/>
    <row r="15" spans="1:27" x14ac:dyDescent="0.3">
      <c r="B15" s="682" t="s">
        <v>39</v>
      </c>
      <c r="C15" s="684" t="s">
        <v>193</v>
      </c>
      <c r="D15" s="684"/>
      <c r="E15" s="684"/>
      <c r="F15" s="686" t="s">
        <v>194</v>
      </c>
      <c r="G15" s="686"/>
      <c r="H15" s="686"/>
      <c r="I15" s="686"/>
      <c r="J15" s="686"/>
      <c r="K15" s="686"/>
      <c r="L15" s="686"/>
      <c r="M15" s="686"/>
      <c r="N15" s="686"/>
      <c r="O15" s="686"/>
      <c r="P15" s="686"/>
      <c r="Q15" s="686"/>
      <c r="R15" s="687"/>
      <c r="S15" s="687"/>
      <c r="T15" s="687"/>
      <c r="U15" s="687"/>
      <c r="V15" s="694" t="s">
        <v>195</v>
      </c>
    </row>
    <row r="16" spans="1:27" ht="24" x14ac:dyDescent="0.3">
      <c r="A16" s="81"/>
      <c r="B16" s="683"/>
      <c r="C16" s="685"/>
      <c r="D16" s="685"/>
      <c r="E16" s="685"/>
      <c r="F16" s="134" t="s">
        <v>203</v>
      </c>
      <c r="G16" s="134" t="s">
        <v>204</v>
      </c>
      <c r="H16" s="134" t="s">
        <v>196</v>
      </c>
      <c r="I16" s="134" t="s">
        <v>197</v>
      </c>
      <c r="J16" s="134" t="s">
        <v>198</v>
      </c>
      <c r="K16" s="134" t="s">
        <v>199</v>
      </c>
      <c r="L16" s="134" t="s">
        <v>240</v>
      </c>
      <c r="M16" s="134" t="s">
        <v>200</v>
      </c>
      <c r="N16" s="134" t="s">
        <v>205</v>
      </c>
      <c r="O16" s="134" t="s">
        <v>206</v>
      </c>
      <c r="P16" s="134" t="s">
        <v>208</v>
      </c>
      <c r="Q16" s="134" t="s">
        <v>201</v>
      </c>
      <c r="R16" s="135" t="s">
        <v>202</v>
      </c>
      <c r="S16" s="135" t="s">
        <v>241</v>
      </c>
      <c r="T16" s="135" t="s">
        <v>242</v>
      </c>
      <c r="U16" s="135" t="s">
        <v>219</v>
      </c>
      <c r="V16" s="695"/>
    </row>
    <row r="17" spans="2:23" s="81" customFormat="1" x14ac:dyDescent="0.3">
      <c r="B17" s="136">
        <v>1</v>
      </c>
      <c r="C17" s="696" t="s">
        <v>458</v>
      </c>
      <c r="D17" s="697"/>
      <c r="E17" s="698"/>
      <c r="F17" s="134">
        <f>SUMIF('Meterwise Billing Details'!$B$4:$B$35,Summary!C17,('Meterwise Billing Details'!$C$4:$C$35))</f>
        <v>0</v>
      </c>
      <c r="G17" s="134">
        <f>SUMIF('Meterwise Billing Details'!$D$5:$D$35,Summary!$C17,('Meterwise Billing Details'!$E$5:$E$35))</f>
        <v>0</v>
      </c>
      <c r="H17" s="134">
        <f>SUMIF('Meterwise Billing Details'!$F$5:$F$35,Summary!$C17,('Meterwise Billing Details'!$G$5:$G$35))</f>
        <v>0</v>
      </c>
      <c r="I17" s="134">
        <f>SUMIF('Meterwise Billing Details'!$H$5:$H$35,Summary!$C17,('Meterwise Billing Details'!$I$5:$I$35))</f>
        <v>0</v>
      </c>
      <c r="J17" s="134">
        <f>SUMIF('Meterwise Billing Details'!$J$5:$J$35,Summary!$C17,('Meterwise Billing Details'!$K$5:$K$35))</f>
        <v>0</v>
      </c>
      <c r="K17" s="134">
        <f>SUMIF('Meterwise Billing Details'!$L$5:$L$35,Summary!$C17,('Meterwise Billing Details'!$M$5:$M$35))</f>
        <v>73</v>
      </c>
      <c r="L17" s="134">
        <f>SUMIF('Meterwise Billing Details'!$N$5:$N$35,Summary!$C17,('Meterwise Billing Details'!$O$5:$O$35))</f>
        <v>0</v>
      </c>
      <c r="M17" s="134">
        <f>SUMIF('Meterwise Billing Details'!$P$5:$P$35,Summary!$C17,('Meterwise Billing Details'!$Q$5:$Q$35))</f>
        <v>0</v>
      </c>
      <c r="N17" s="134">
        <f>SUMIF('Meterwise Billing Details'!$R$5:$R$35,Summary!$C17,('Meterwise Billing Details'!$S$5:$S$35))</f>
        <v>0</v>
      </c>
      <c r="O17" s="134">
        <f>SUMIF('Meterwise Billing Details'!$T$5:$T$35,Summary!$C17,('Meterwise Billing Details'!$U$5:$U$35))</f>
        <v>0</v>
      </c>
      <c r="P17" s="134">
        <f>SUMIF('Meterwise Billing Details'!$V$5:$V$35,Summary!$C17,('Meterwise Billing Details'!$W$5:$W$35))</f>
        <v>0</v>
      </c>
      <c r="Q17" s="134">
        <f>SUMIF('Meterwise Billing Details'!$Z$5:$Z$35,Summary!$C17,('Meterwise Billing Details'!$AA$5:$AA$35))</f>
        <v>0</v>
      </c>
      <c r="R17" s="134">
        <f>SUMIF('Meterwise Billing Details'!$AB$5:$AB$35,Summary!$C17,('Meterwise Billing Details'!$AC$5:$AC$35))</f>
        <v>0</v>
      </c>
      <c r="S17" s="134">
        <f>SUMIF('Meterwise Billing Details'!$AD$5:$AD$35,Summary!$C17,('Meterwise Billing Details'!$AE$5:$AE$35))</f>
        <v>0</v>
      </c>
      <c r="T17" s="134">
        <f>SUMIF('Meterwise Billing Details'!$AF$5:$AF$35,Summary!$C17,('Meterwise Billing Details'!$AG$5:$AG$35))</f>
        <v>0</v>
      </c>
      <c r="U17" s="134">
        <f>SUMIF('Meterwise Billing Details'!$AH$5:$AH$35,Summary!$C17,('Meterwise Billing Details'!$AI$5:$AI$35))</f>
        <v>0</v>
      </c>
      <c r="V17" s="148">
        <f>SUM(F17:U17)</f>
        <v>73</v>
      </c>
      <c r="W17" s="519"/>
    </row>
    <row r="18" spans="2:23" x14ac:dyDescent="0.3">
      <c r="B18" s="136">
        <v>2</v>
      </c>
      <c r="C18" s="691" t="s">
        <v>469</v>
      </c>
      <c r="D18" s="692"/>
      <c r="E18" s="693"/>
      <c r="F18" s="134">
        <f>SUMIF('Meterwise Billing Details'!$B$5:$B$35,Summary!C18,('Meterwise Billing Details'!$C$5:$C$35))</f>
        <v>368</v>
      </c>
      <c r="G18" s="134">
        <f>SUMIF('Meterwise Billing Details'!$D$5:$D$35,Summary!$C18,('Meterwise Billing Details'!$E$5:$E$35))</f>
        <v>0</v>
      </c>
      <c r="H18" s="134">
        <f>SUMIF('Meterwise Billing Details'!$F$5:$F$35,Summary!$C18,('Meterwise Billing Details'!$G$5:$G$35))</f>
        <v>0</v>
      </c>
      <c r="I18" s="134">
        <f>SUMIF('Meterwise Billing Details'!$H$5:$H$35,Summary!$C18,('Meterwise Billing Details'!$I$5:$I$35))</f>
        <v>0</v>
      </c>
      <c r="J18" s="134">
        <f>SUMIF('Meterwise Billing Details'!$J$5:$J$35,Summary!$C18,('Meterwise Billing Details'!$K$5:$K$35))</f>
        <v>0</v>
      </c>
      <c r="K18" s="134">
        <f>SUMIF('Meterwise Billing Details'!$L$5:$L$35,Summary!$C18,('Meterwise Billing Details'!$M$5:$M$35))</f>
        <v>0</v>
      </c>
      <c r="L18" s="134">
        <f>SUMIF('Meterwise Billing Details'!$N$5:$N$35,Summary!$C18,('Meterwise Billing Details'!$O$5:$O$35))</f>
        <v>0</v>
      </c>
      <c r="M18" s="134">
        <f>SUMIF('Meterwise Billing Details'!$P$5:$P$35,Summary!$C18,('Meterwise Billing Details'!$Q$5:$Q$35))</f>
        <v>0</v>
      </c>
      <c r="N18" s="134">
        <f>SUMIF('Meterwise Billing Details'!$R$5:$R$35,Summary!$C18,('Meterwise Billing Details'!$S$5:$S$35))</f>
        <v>0</v>
      </c>
      <c r="O18" s="134">
        <f>SUMIF('Meterwise Billing Details'!$T$5:$T$35,Summary!$C18,('Meterwise Billing Details'!$U$5:$U$35))</f>
        <v>0</v>
      </c>
      <c r="P18" s="134">
        <f>SUMIF('Meterwise Billing Details'!$V$5:$V$35,Summary!$C18,('Meterwise Billing Details'!$W$5:$W$35))</f>
        <v>0</v>
      </c>
      <c r="Q18" s="134">
        <f>SUMIF('Meterwise Billing Details'!$Z$5:$Z$35,Summary!$C18,('Meterwise Billing Details'!$AA$5:$AA$35))</f>
        <v>0</v>
      </c>
      <c r="R18" s="134">
        <f>SUMIF('Meterwise Billing Details'!$AB$5:$AB$35,Summary!$C18,('Meterwise Billing Details'!$AC$5:$AC$35))</f>
        <v>0</v>
      </c>
      <c r="S18" s="134">
        <f>SUMIF('Meterwise Billing Details'!$AD$5:$AD$35,Summary!$C18,('Meterwise Billing Details'!$AE$5:$AE$35))</f>
        <v>0</v>
      </c>
      <c r="T18" s="134">
        <f>SUMIF('Meterwise Billing Details'!$AF$5:$AF$35,Summary!$C18,('Meterwise Billing Details'!$AG$5:$AG$35))</f>
        <v>0</v>
      </c>
      <c r="U18" s="134">
        <f>SUMIF('Meterwise Billing Details'!$AH$5:$AH$35,Summary!$C18,('Meterwise Billing Details'!$AI$5:$AI$35))</f>
        <v>0</v>
      </c>
      <c r="V18" s="148">
        <f t="shared" ref="V18:V51" si="0">SUM(F18:U18)</f>
        <v>368</v>
      </c>
      <c r="W18" s="519"/>
    </row>
    <row r="19" spans="2:23" x14ac:dyDescent="0.3">
      <c r="B19" s="136">
        <v>3</v>
      </c>
      <c r="C19" s="696" t="s">
        <v>459</v>
      </c>
      <c r="D19" s="697" t="s">
        <v>445</v>
      </c>
      <c r="E19" s="698" t="s">
        <v>445</v>
      </c>
      <c r="F19" s="134">
        <f>SUMIF('Meterwise Billing Details'!$B$5:$B$35,Summary!C19,('Meterwise Billing Details'!$C$5:$C$35))</f>
        <v>0</v>
      </c>
      <c r="G19" s="134">
        <f>SUMIF('Meterwise Billing Details'!$D$5:$D$35,Summary!$C19,('Meterwise Billing Details'!$E$5:$E$35))</f>
        <v>0</v>
      </c>
      <c r="H19" s="134">
        <f>SUMIF('Meterwise Billing Details'!$F$5:$F$35,Summary!$C19,('Meterwise Billing Details'!$G$5:$G$35))</f>
        <v>620</v>
      </c>
      <c r="I19" s="134">
        <f>SUMIF('Meterwise Billing Details'!$H$5:$H$35,Summary!$C19,('Meterwise Billing Details'!$I$5:$I$35))</f>
        <v>0</v>
      </c>
      <c r="J19" s="134">
        <f>SUMIF('Meterwise Billing Details'!$J$5:$J$35,Summary!$C19,('Meterwise Billing Details'!$K$5:$K$35))</f>
        <v>0</v>
      </c>
      <c r="K19" s="134">
        <f>SUMIF('Meterwise Billing Details'!$L$5:$L$35,Summary!$C19,('Meterwise Billing Details'!$M$5:$M$35))</f>
        <v>0</v>
      </c>
      <c r="L19" s="134">
        <f>SUMIF('Meterwise Billing Details'!$N$5:$N$35,Summary!$C19,('Meterwise Billing Details'!$O$5:$O$35))</f>
        <v>0</v>
      </c>
      <c r="M19" s="134">
        <f>SUMIF('Meterwise Billing Details'!$P$5:$P$35,Summary!$C19,('Meterwise Billing Details'!$Q$5:$Q$35))</f>
        <v>0</v>
      </c>
      <c r="N19" s="134">
        <f>SUMIF('Meterwise Billing Details'!$R$5:$R$35,Summary!$C19,('Meterwise Billing Details'!$S$5:$S$35))</f>
        <v>0</v>
      </c>
      <c r="O19" s="134">
        <f>SUMIF('Meterwise Billing Details'!$T$5:$T$35,Summary!$C19,('Meterwise Billing Details'!$U$5:$U$35))</f>
        <v>0</v>
      </c>
      <c r="P19" s="134">
        <f>SUMIF('Meterwise Billing Details'!$V$5:$V$35,Summary!$C19,('Meterwise Billing Details'!$W$5:$W$35))</f>
        <v>0</v>
      </c>
      <c r="Q19" s="134">
        <f>SUMIF('Meterwise Billing Details'!$Z$5:$Z$35,Summary!$C19,('Meterwise Billing Details'!$AA$5:$AA$35))</f>
        <v>0</v>
      </c>
      <c r="R19" s="134">
        <f>SUMIF('Meterwise Billing Details'!$AB$5:$AB$35,Summary!$C19,('Meterwise Billing Details'!$AC$5:$AC$35))</f>
        <v>0</v>
      </c>
      <c r="S19" s="134">
        <f>SUMIF('Meterwise Billing Details'!$AD$5:$AD$35,Summary!$C19,('Meterwise Billing Details'!$AE$5:$AE$35))</f>
        <v>0</v>
      </c>
      <c r="T19" s="134">
        <f>SUMIF('Meterwise Billing Details'!$AF$5:$AF$35,Summary!$C19,('Meterwise Billing Details'!$AG$5:$AG$35))</f>
        <v>0</v>
      </c>
      <c r="U19" s="134">
        <f>SUMIF('Meterwise Billing Details'!$AH$5:$AH$35,Summary!$C19,('Meterwise Billing Details'!$AI$5:$AI$35))</f>
        <v>0</v>
      </c>
      <c r="V19" s="148">
        <f t="shared" si="0"/>
        <v>620</v>
      </c>
      <c r="W19" s="519"/>
    </row>
    <row r="20" spans="2:23" x14ac:dyDescent="0.3">
      <c r="B20" s="136">
        <v>4</v>
      </c>
      <c r="C20" s="696" t="s">
        <v>470</v>
      </c>
      <c r="D20" s="697"/>
      <c r="E20" s="698"/>
      <c r="F20" s="134">
        <f>SUMIF('Meterwise Billing Details'!$B$5:$B$35,Summary!C20,('Meterwise Billing Details'!$C$5:$C$35))</f>
        <v>0</v>
      </c>
      <c r="G20" s="134">
        <f>SUMIF('Meterwise Billing Details'!$D$5:$D$35,Summary!$C20,('Meterwise Billing Details'!$E$5:$E$35))</f>
        <v>0</v>
      </c>
      <c r="H20" s="134">
        <f>SUMIF('Meterwise Billing Details'!$F$5:$F$35,Summary!$C20,('Meterwise Billing Details'!$G$5:$G$35))</f>
        <v>692</v>
      </c>
      <c r="I20" s="134">
        <f>SUMIF('Meterwise Billing Details'!$H$5:$H$35,Summary!$C20,('Meterwise Billing Details'!$I$5:$I$35))</f>
        <v>0</v>
      </c>
      <c r="J20" s="134">
        <f>SUMIF('Meterwise Billing Details'!$J$5:$J$35,Summary!$C20,('Meterwise Billing Details'!$K$5:$K$35))</f>
        <v>0</v>
      </c>
      <c r="K20" s="134">
        <f>SUMIF('Meterwise Billing Details'!$L$5:$L$35,Summary!$C20,('Meterwise Billing Details'!$M$5:$M$35))</f>
        <v>0</v>
      </c>
      <c r="L20" s="134">
        <f>SUMIF('Meterwise Billing Details'!$N$5:$N$35,Summary!$C20,('Meterwise Billing Details'!$O$5:$O$35))</f>
        <v>0</v>
      </c>
      <c r="M20" s="134">
        <f>SUMIF('Meterwise Billing Details'!$P$5:$P$35,Summary!$C20,('Meterwise Billing Details'!$Q$5:$Q$35))</f>
        <v>0</v>
      </c>
      <c r="N20" s="134">
        <f>SUMIF('Meterwise Billing Details'!$R$5:$R$35,Summary!$C20,('Meterwise Billing Details'!$S$5:$S$35))</f>
        <v>0</v>
      </c>
      <c r="O20" s="134">
        <f>SUMIF('Meterwise Billing Details'!$T$5:$T$35,Summary!$C20,('Meterwise Billing Details'!$U$5:$U$35))</f>
        <v>0</v>
      </c>
      <c r="P20" s="134">
        <f>SUMIF('Meterwise Billing Details'!$V$5:$V$35,Summary!$C20,('Meterwise Billing Details'!$W$5:$W$35))</f>
        <v>1954</v>
      </c>
      <c r="Q20" s="134">
        <f>SUMIF('Meterwise Billing Details'!$Z$5:$Z$35,Summary!$C20,('Meterwise Billing Details'!$AA$5:$AA$35))</f>
        <v>0</v>
      </c>
      <c r="R20" s="134">
        <f>SUMIF('Meterwise Billing Details'!$AB$5:$AB$35,Summary!$C20,('Meterwise Billing Details'!$AC$5:$AC$35))</f>
        <v>0</v>
      </c>
      <c r="S20" s="134">
        <f>SUMIF('Meterwise Billing Details'!$AD$5:$AD$35,Summary!$C20,('Meterwise Billing Details'!$AE$5:$AE$35))</f>
        <v>0</v>
      </c>
      <c r="T20" s="134">
        <f>SUMIF('Meterwise Billing Details'!$AF$5:$AF$35,Summary!$C20,('Meterwise Billing Details'!$AG$5:$AG$35))</f>
        <v>0</v>
      </c>
      <c r="U20" s="134">
        <f>SUMIF('Meterwise Billing Details'!$AH$5:$AH$35,Summary!$C20,('Meterwise Billing Details'!$AI$5:$AI$35))</f>
        <v>0</v>
      </c>
      <c r="V20" s="148">
        <f t="shared" si="0"/>
        <v>2646</v>
      </c>
      <c r="W20" s="519"/>
    </row>
    <row r="21" spans="2:23" x14ac:dyDescent="0.3">
      <c r="B21" s="136">
        <v>5</v>
      </c>
      <c r="C21" s="696" t="s">
        <v>484</v>
      </c>
      <c r="D21" s="697"/>
      <c r="E21" s="698"/>
      <c r="F21" s="134">
        <f>SUMIF('Meterwise Billing Details'!$B$5:$B$35,Summary!C21,('Meterwise Billing Details'!$C$5:$C$35))</f>
        <v>0</v>
      </c>
      <c r="G21" s="134">
        <f>SUMIF('Meterwise Billing Details'!$D$5:$D$35,Summary!$C21,('Meterwise Billing Details'!$E$5:$E$35))</f>
        <v>0</v>
      </c>
      <c r="H21" s="134">
        <f>SUMIF('Meterwise Billing Details'!$F$5:$F$35,Summary!$C21,('Meterwise Billing Details'!$G$5:$G$35))</f>
        <v>0</v>
      </c>
      <c r="I21" s="134">
        <f>SUMIF('Meterwise Billing Details'!$H$5:$H$35,Summary!$C21,('Meterwise Billing Details'!$I$5:$I$35))</f>
        <v>0</v>
      </c>
      <c r="J21" s="134">
        <f>SUMIF('Meterwise Billing Details'!$J$5:$J$35,Summary!$C21,('Meterwise Billing Details'!$K$5:$K$35))</f>
        <v>0</v>
      </c>
      <c r="K21" s="134">
        <f>SUMIF('Meterwise Billing Details'!$L$5:$L$35,Summary!$C21,('Meterwise Billing Details'!$M$5:$M$35))</f>
        <v>0</v>
      </c>
      <c r="L21" s="134">
        <f>SUMIF('Meterwise Billing Details'!$N$5:$N$35,Summary!$C21,('Meterwise Billing Details'!$O$5:$O$35))</f>
        <v>0</v>
      </c>
      <c r="M21" s="134">
        <f>SUMIF('Meterwise Billing Details'!$P$5:$P$35,Summary!$C21,('Meterwise Billing Details'!$Q$5:$Q$35))</f>
        <v>0</v>
      </c>
      <c r="N21" s="134">
        <f>SUMIF('Meterwise Billing Details'!$R$5:$R$35,Summary!$C21,('Meterwise Billing Details'!$S$5:$S$35))</f>
        <v>0</v>
      </c>
      <c r="O21" s="134">
        <f>SUMIF('Meterwise Billing Details'!$T$5:$T$35,Summary!$C21,('Meterwise Billing Details'!$U$5:$U$35))</f>
        <v>0</v>
      </c>
      <c r="P21" s="134">
        <f>SUMIF('Meterwise Billing Details'!$V$5:$V$35,Summary!$C21,('Meterwise Billing Details'!$W$5:$W$35))</f>
        <v>0</v>
      </c>
      <c r="Q21" s="134">
        <f>SUMIF('Meterwise Billing Details'!$Z$5:$Z$35,Summary!$C21,('Meterwise Billing Details'!$AA$5:$AA$35))</f>
        <v>0</v>
      </c>
      <c r="R21" s="134">
        <f>SUMIF('Meterwise Billing Details'!$AB$5:$AB$35,Summary!$C21,('Meterwise Billing Details'!$AC$5:$AC$35))</f>
        <v>0</v>
      </c>
      <c r="S21" s="134">
        <f>SUMIF('Meterwise Billing Details'!$AD$5:$AD$35,Summary!$C21,('Meterwise Billing Details'!$AE$5:$AE$35))</f>
        <v>0</v>
      </c>
      <c r="T21" s="134">
        <f>SUMIF('Meterwise Billing Details'!$AF$5:$AF$35,Summary!$C21,('Meterwise Billing Details'!$AG$5:$AG$35))</f>
        <v>0</v>
      </c>
      <c r="U21" s="134">
        <f>SUMIF('Meterwise Billing Details'!$AH$5:$AH$35,Summary!$C21,('Meterwise Billing Details'!$AI$5:$AI$35))</f>
        <v>0</v>
      </c>
      <c r="V21" s="148">
        <f t="shared" si="0"/>
        <v>0</v>
      </c>
      <c r="W21" s="519"/>
    </row>
    <row r="22" spans="2:23" x14ac:dyDescent="0.3">
      <c r="B22" s="136">
        <v>6</v>
      </c>
      <c r="C22" s="691" t="s">
        <v>472</v>
      </c>
      <c r="D22" s="692"/>
      <c r="E22" s="693"/>
      <c r="F22" s="134">
        <f>SUMIF('Meterwise Billing Details'!$B$5:$B$35,Summary!C22,('Meterwise Billing Details'!$C$5:$C$35))</f>
        <v>173</v>
      </c>
      <c r="G22" s="134">
        <f>SUMIF('Meterwise Billing Details'!$D$5:$D$35,Summary!$C22,('Meterwise Billing Details'!$E$5:$E$35))</f>
        <v>0</v>
      </c>
      <c r="H22" s="134">
        <f>SUMIF('Meterwise Billing Details'!$F$5:$F$35,Summary!$C22,('Meterwise Billing Details'!$G$5:$G$35))</f>
        <v>116</v>
      </c>
      <c r="I22" s="134">
        <f>SUMIF('Meterwise Billing Details'!$H$5:$H$35,Summary!$C22,('Meterwise Billing Details'!$I$5:$I$35))</f>
        <v>0</v>
      </c>
      <c r="J22" s="134">
        <f>SUMIF('Meterwise Billing Details'!$J$5:$J$35,Summary!$C22,('Meterwise Billing Details'!$K$5:$K$35))</f>
        <v>0</v>
      </c>
      <c r="K22" s="134">
        <f>SUMIF('Meterwise Billing Details'!$L$5:$L$35,Summary!$C22,('Meterwise Billing Details'!$M$5:$M$35))</f>
        <v>86</v>
      </c>
      <c r="L22" s="134">
        <f>SUMIF('Meterwise Billing Details'!$N$5:$N$35,Summary!$C22,('Meterwise Billing Details'!$O$5:$O$35))</f>
        <v>0</v>
      </c>
      <c r="M22" s="134">
        <f>SUMIF('Meterwise Billing Details'!$P$5:$P$35,Summary!$C22,('Meterwise Billing Details'!$Q$5:$Q$35))</f>
        <v>39</v>
      </c>
      <c r="N22" s="134">
        <f>SUMIF('Meterwise Billing Details'!$R$5:$R$35,Summary!$C22,('Meterwise Billing Details'!$S$5:$S$35))</f>
        <v>0</v>
      </c>
      <c r="O22" s="134">
        <f>SUMIF('Meterwise Billing Details'!$T$5:$T$35,Summary!$C22,('Meterwise Billing Details'!$U$5:$U$35))</f>
        <v>0</v>
      </c>
      <c r="P22" s="134">
        <f>SUMIF('Meterwise Billing Details'!$V$5:$V$35,Summary!$C22,('Meterwise Billing Details'!$W$5:$W$35))</f>
        <v>0</v>
      </c>
      <c r="Q22" s="134">
        <f>SUMIF('Meterwise Billing Details'!$Z$5:$Z$35,Summary!$C22,('Meterwise Billing Details'!$AA$5:$AA$35))</f>
        <v>0</v>
      </c>
      <c r="R22" s="134">
        <f>SUMIF('Meterwise Billing Details'!$AB$5:$AB$35,Summary!$C22,('Meterwise Billing Details'!$AC$5:$AC$35))</f>
        <v>0</v>
      </c>
      <c r="S22" s="134">
        <f>SUMIF('Meterwise Billing Details'!$AD$5:$AD$35,Summary!$C22,('Meterwise Billing Details'!$AE$5:$AE$35))</f>
        <v>0</v>
      </c>
      <c r="T22" s="134">
        <f>SUMIF('Meterwise Billing Details'!$AF$5:$AF$35,Summary!$C22,('Meterwise Billing Details'!$AG$5:$AG$35))</f>
        <v>0</v>
      </c>
      <c r="U22" s="134">
        <f>SUMIF('Meterwise Billing Details'!$AH$5:$AH$35,Summary!$C22,('Meterwise Billing Details'!$AI$5:$AI$35))</f>
        <v>0</v>
      </c>
      <c r="V22" s="148">
        <f t="shared" si="0"/>
        <v>414</v>
      </c>
      <c r="W22" s="519"/>
    </row>
    <row r="23" spans="2:23" x14ac:dyDescent="0.3">
      <c r="B23" s="136">
        <v>7</v>
      </c>
      <c r="C23" s="691" t="s">
        <v>473</v>
      </c>
      <c r="D23" s="692"/>
      <c r="E23" s="693"/>
      <c r="F23" s="134">
        <f>SUMIF('Meterwise Billing Details'!$B$5:$B$35,Summary!C23,('Meterwise Billing Details'!$C$5:$C$35))</f>
        <v>486</v>
      </c>
      <c r="G23" s="134">
        <f>SUMIF('Meterwise Billing Details'!$D$5:$D$35,Summary!$C23,('Meterwise Billing Details'!$E$5:$E$35))</f>
        <v>304</v>
      </c>
      <c r="H23" s="134">
        <f>SUMIF('Meterwise Billing Details'!$F$5:$F$35,Summary!$C23,('Meterwise Billing Details'!$G$5:$G$35))</f>
        <v>0</v>
      </c>
      <c r="I23" s="134">
        <f>SUMIF('Meterwise Billing Details'!$H$5:$H$35,Summary!$C23,('Meterwise Billing Details'!$I$5:$I$35))</f>
        <v>0</v>
      </c>
      <c r="J23" s="134">
        <f>SUMIF('Meterwise Billing Details'!$J$5:$J$35,Summary!$C23,('Meterwise Billing Details'!$K$5:$K$35))</f>
        <v>0</v>
      </c>
      <c r="K23" s="134">
        <f>SUMIF('Meterwise Billing Details'!$L$5:$L$35,Summary!$C23,('Meterwise Billing Details'!$M$5:$M$35))</f>
        <v>0</v>
      </c>
      <c r="L23" s="134">
        <f>SUMIF('Meterwise Billing Details'!$N$5:$N$35,Summary!$C23,('Meterwise Billing Details'!$O$5:$O$35))</f>
        <v>0</v>
      </c>
      <c r="M23" s="134">
        <f>SUMIF('Meterwise Billing Details'!$P$5:$P$35,Summary!$C23,('Meterwise Billing Details'!$Q$5:$Q$35))</f>
        <v>0</v>
      </c>
      <c r="N23" s="134">
        <f>SUMIF('Meterwise Billing Details'!$R$5:$R$35,Summary!$C23,('Meterwise Billing Details'!$S$5:$S$35))</f>
        <v>0</v>
      </c>
      <c r="O23" s="134">
        <f>SUMIF('Meterwise Billing Details'!$T$5:$T$35,Summary!$C23,('Meterwise Billing Details'!$U$5:$U$35))</f>
        <v>0</v>
      </c>
      <c r="P23" s="134">
        <f>SUMIF('Meterwise Billing Details'!$V$5:$V$35,Summary!$C23,('Meterwise Billing Details'!$W$5:$W$35))</f>
        <v>0</v>
      </c>
      <c r="Q23" s="134">
        <f>SUMIF('Meterwise Billing Details'!$Z$5:$Z$35,Summary!$C23,('Meterwise Billing Details'!$AA$5:$AA$35))</f>
        <v>1211</v>
      </c>
      <c r="R23" s="134">
        <f>SUMIF('Meterwise Billing Details'!$AB$5:$AB$35,Summary!$C23,('Meterwise Billing Details'!$AC$5:$AC$35))</f>
        <v>565</v>
      </c>
      <c r="S23" s="134">
        <f>SUMIF('Meterwise Billing Details'!$AD$5:$AD$35,Summary!$C23,('Meterwise Billing Details'!$AE$5:$AE$35))</f>
        <v>0</v>
      </c>
      <c r="T23" s="134">
        <f>SUMIF('Meterwise Billing Details'!$AF$5:$AF$35,Summary!$C23,('Meterwise Billing Details'!$AG$5:$AG$35))</f>
        <v>0</v>
      </c>
      <c r="U23" s="134">
        <f>SUMIF('Meterwise Billing Details'!$AH$5:$AH$35,Summary!$C23,('Meterwise Billing Details'!$AI$5:$AI$35))</f>
        <v>0</v>
      </c>
      <c r="V23" s="526">
        <f t="shared" si="0"/>
        <v>2566</v>
      </c>
      <c r="W23" s="519"/>
    </row>
    <row r="24" spans="2:23" x14ac:dyDescent="0.3">
      <c r="B24" s="136">
        <v>8</v>
      </c>
      <c r="C24" s="691" t="s">
        <v>474</v>
      </c>
      <c r="D24" s="692"/>
      <c r="E24" s="693"/>
      <c r="F24" s="134">
        <f>SUMIF('Meterwise Billing Details'!$B$5:$B$35,Summary!C24,('Meterwise Billing Details'!$C$5:$C$35))</f>
        <v>0</v>
      </c>
      <c r="G24" s="134">
        <f>SUMIF('Meterwise Billing Details'!$D$5:$D$35,Summary!$C24,('Meterwise Billing Details'!$E$5:$E$35))</f>
        <v>0</v>
      </c>
      <c r="H24" s="134">
        <f>SUMIF('Meterwise Billing Details'!$F$5:$F$35,Summary!$C24,('Meterwise Billing Details'!$G$5:$G$35))</f>
        <v>720</v>
      </c>
      <c r="I24" s="134">
        <f>SUMIF('Meterwise Billing Details'!$H$5:$H$35,Summary!$C24,('Meterwise Billing Details'!$I$5:$I$35))</f>
        <v>0</v>
      </c>
      <c r="J24" s="134">
        <f>SUMIF('Meterwise Billing Details'!$J$5:$J$35,Summary!$C24,('Meterwise Billing Details'!$K$5:$K$35))</f>
        <v>47</v>
      </c>
      <c r="K24" s="134">
        <f>SUMIF('Meterwise Billing Details'!$L$5:$L$35,Summary!$C24,('Meterwise Billing Details'!$M$5:$M$35))</f>
        <v>130</v>
      </c>
      <c r="L24" s="134">
        <f>SUMIF('Meterwise Billing Details'!$N$5:$N$35,Summary!$C24,('Meterwise Billing Details'!$O$5:$O$35))</f>
        <v>0</v>
      </c>
      <c r="M24" s="134">
        <f>SUMIF('Meterwise Billing Details'!$P$5:$P$35,Summary!$C24,('Meterwise Billing Details'!$Q$5:$Q$35))</f>
        <v>0</v>
      </c>
      <c r="N24" s="134">
        <f>SUMIF('Meterwise Billing Details'!$R$5:$R$35,Summary!$C24,('Meterwise Billing Details'!$S$5:$S$35))</f>
        <v>0</v>
      </c>
      <c r="O24" s="134">
        <f>SUMIF('Meterwise Billing Details'!$T$5:$T$35,Summary!$C24,('Meterwise Billing Details'!$U$5:$U$35))</f>
        <v>0</v>
      </c>
      <c r="P24" s="134">
        <f>SUMIF('Meterwise Billing Details'!$V$5:$V$35,Summary!$C24,('Meterwise Billing Details'!$W$5:$W$35))</f>
        <v>0</v>
      </c>
      <c r="Q24" s="134">
        <f>SUMIF('Meterwise Billing Details'!$Z$5:$Z$35,Summary!$C24,('Meterwise Billing Details'!$AA$5:$AA$35))</f>
        <v>0</v>
      </c>
      <c r="R24" s="134">
        <f>SUMIF('Meterwise Billing Details'!$AB$5:$AB$35,Summary!$C24,('Meterwise Billing Details'!$AC$5:$AC$35))</f>
        <v>0</v>
      </c>
      <c r="S24" s="134">
        <f>SUMIF('Meterwise Billing Details'!$AD$5:$AD$35,Summary!$C24,('Meterwise Billing Details'!$AE$5:$AE$35))</f>
        <v>0</v>
      </c>
      <c r="T24" s="134">
        <f>SUMIF('Meterwise Billing Details'!$AF$5:$AF$35,Summary!$C24,('Meterwise Billing Details'!$AG$5:$AG$35))</f>
        <v>0</v>
      </c>
      <c r="U24" s="134">
        <f>SUMIF('Meterwise Billing Details'!$AH$5:$AH$35,Summary!$C24,('Meterwise Billing Details'!$AI$5:$AI$35))</f>
        <v>0</v>
      </c>
      <c r="V24" s="148">
        <f t="shared" si="0"/>
        <v>897</v>
      </c>
      <c r="W24" s="519"/>
    </row>
    <row r="25" spans="2:23" x14ac:dyDescent="0.3">
      <c r="B25" s="136">
        <v>9</v>
      </c>
      <c r="C25" s="691" t="s">
        <v>475</v>
      </c>
      <c r="D25" s="692"/>
      <c r="E25" s="693"/>
      <c r="F25" s="134">
        <f>SUMIF('Meterwise Billing Details'!$B$5:$B$35,Summary!C25,('Meterwise Billing Details'!$C$5:$C$35))</f>
        <v>0</v>
      </c>
      <c r="G25" s="134">
        <f>SUMIF('Meterwise Billing Details'!$D$5:$D$35,Summary!$C25,('Meterwise Billing Details'!$E$5:$E$35))</f>
        <v>0</v>
      </c>
      <c r="H25" s="134">
        <f>SUMIF('Meterwise Billing Details'!$F$5:$F$35,Summary!$C25,('Meterwise Billing Details'!$G$5:$G$35))</f>
        <v>0</v>
      </c>
      <c r="I25" s="134">
        <f>SUMIF('Meterwise Billing Details'!$H$5:$H$35,Summary!$C25,('Meterwise Billing Details'!$I$5:$I$35))</f>
        <v>0</v>
      </c>
      <c r="J25" s="134">
        <f>SUMIF('Meterwise Billing Details'!$J$5:$J$35,Summary!$C25,('Meterwise Billing Details'!$K$5:$K$35))</f>
        <v>0</v>
      </c>
      <c r="K25" s="134">
        <f>SUMIF('Meterwise Billing Details'!$L$5:$L$35,Summary!$C25,('Meterwise Billing Details'!$M$5:$M$35))</f>
        <v>0</v>
      </c>
      <c r="L25" s="134">
        <f>SUMIF('Meterwise Billing Details'!$N$5:$N$35,Summary!$C25,('Meterwise Billing Details'!$O$5:$O$35))</f>
        <v>0</v>
      </c>
      <c r="M25" s="134">
        <f>SUMIF('Meterwise Billing Details'!$P$5:$P$35,Summary!$C25,('Meterwise Billing Details'!$Q$5:$Q$35))</f>
        <v>559</v>
      </c>
      <c r="N25" s="134">
        <f>SUMIF('Meterwise Billing Details'!$R$5:$R$35,Summary!$C25,('Meterwise Billing Details'!$S$5:$S$35))</f>
        <v>0</v>
      </c>
      <c r="O25" s="134">
        <f>SUMIF('Meterwise Billing Details'!$T$5:$T$35,Summary!$C25,('Meterwise Billing Details'!$U$5:$U$35))</f>
        <v>0</v>
      </c>
      <c r="P25" s="134">
        <f>SUMIF('Meterwise Billing Details'!$V$5:$V$35,Summary!$C25,('Meterwise Billing Details'!$W$5:$W$35))</f>
        <v>0</v>
      </c>
      <c r="Q25" s="134">
        <f>SUMIF('Meterwise Billing Details'!$Z$5:$Z$35,Summary!$C25,('Meterwise Billing Details'!$AA$5:$AA$35))</f>
        <v>0</v>
      </c>
      <c r="R25" s="134">
        <f>SUMIF('Meterwise Billing Details'!$AB$5:$AB$35,Summary!$C25,('Meterwise Billing Details'!$AC$5:$AC$35))</f>
        <v>0</v>
      </c>
      <c r="S25" s="134">
        <f>SUMIF('Meterwise Billing Details'!$AD$5:$AD$35,Summary!$C25,('Meterwise Billing Details'!$AE$5:$AE$35))</f>
        <v>0</v>
      </c>
      <c r="T25" s="134">
        <f>SUMIF('Meterwise Billing Details'!$AF$5:$AF$35,Summary!$C25,('Meterwise Billing Details'!$AG$5:$AG$35))</f>
        <v>0</v>
      </c>
      <c r="U25" s="134">
        <f>SUMIF('Meterwise Billing Details'!$AH$5:$AH$35,Summary!$C25,('Meterwise Billing Details'!$AI$5:$AI$35))</f>
        <v>0</v>
      </c>
      <c r="V25" s="148">
        <f t="shared" si="0"/>
        <v>559</v>
      </c>
      <c r="W25" s="519"/>
    </row>
    <row r="26" spans="2:23" x14ac:dyDescent="0.3">
      <c r="B26" s="136">
        <v>10</v>
      </c>
      <c r="C26" s="691" t="s">
        <v>460</v>
      </c>
      <c r="D26" s="692"/>
      <c r="E26" s="693"/>
      <c r="F26" s="134">
        <f>SUMIF('Meterwise Billing Details'!$B$5:$B$35,Summary!C26,('Meterwise Billing Details'!$C$5:$C$35))</f>
        <v>0</v>
      </c>
      <c r="G26" s="134">
        <f>SUMIF('Meterwise Billing Details'!$D$5:$D$35,Summary!$C26,('Meterwise Billing Details'!$E$5:$E$35))</f>
        <v>0</v>
      </c>
      <c r="H26" s="134">
        <f>SUMIF('Meterwise Billing Details'!$F$5:$F$35,Summary!$C26,('Meterwise Billing Details'!$G$5:$G$35))</f>
        <v>0</v>
      </c>
      <c r="I26" s="134">
        <f>SUMIF('Meterwise Billing Details'!$H$5:$H$35,Summary!$C26,('Meterwise Billing Details'!$I$5:$I$35))</f>
        <v>0</v>
      </c>
      <c r="J26" s="134">
        <f>SUMIF('Meterwise Billing Details'!$J$5:$J$35,Summary!$C26,('Meterwise Billing Details'!$K$5:$K$35))</f>
        <v>0</v>
      </c>
      <c r="K26" s="134">
        <f>SUMIF('Meterwise Billing Details'!$L$5:$L$35,Summary!$C26,('Meterwise Billing Details'!$M$5:$M$35))</f>
        <v>0</v>
      </c>
      <c r="L26" s="134">
        <f>SUMIF('Meterwise Billing Details'!$N$5:$N$35,Summary!$C26,('Meterwise Billing Details'!$O$5:$O$35))</f>
        <v>0</v>
      </c>
      <c r="M26" s="134">
        <f>SUMIF('Meterwise Billing Details'!$P$5:$P$35,Summary!$C26,('Meterwise Billing Details'!$Q$5:$Q$35))</f>
        <v>0</v>
      </c>
      <c r="N26" s="134">
        <f>SUMIF('Meterwise Billing Details'!$R$5:$R$35,Summary!$C26,('Meterwise Billing Details'!$S$5:$S$35))</f>
        <v>0</v>
      </c>
      <c r="O26" s="134">
        <f>SUMIF('Meterwise Billing Details'!$T$5:$T$35,Summary!$C26,('Meterwise Billing Details'!$U$5:$U$35))</f>
        <v>0</v>
      </c>
      <c r="P26" s="134">
        <f>SUMIF('Meterwise Billing Details'!$V$5:$V$35,Summary!$C26,('Meterwise Billing Details'!$W$5:$W$35))</f>
        <v>207</v>
      </c>
      <c r="Q26" s="134">
        <f>SUMIF('Meterwise Billing Details'!$Z$5:$Z$35,Summary!$C26,('Meterwise Billing Details'!$AA$5:$AA$35))</f>
        <v>0</v>
      </c>
      <c r="R26" s="134">
        <f>SUMIF('Meterwise Billing Details'!$AB$5:$AB$35,Summary!$C26,('Meterwise Billing Details'!$AC$5:$AC$35))</f>
        <v>0</v>
      </c>
      <c r="S26" s="134">
        <f>SUMIF('Meterwise Billing Details'!$AD$5:$AD$35,Summary!$C26,('Meterwise Billing Details'!$AE$5:$AE$35))</f>
        <v>0</v>
      </c>
      <c r="T26" s="134">
        <f>SUMIF('Meterwise Billing Details'!$AF$5:$AF$35,Summary!$C26,('Meterwise Billing Details'!$AG$5:$AG$35))</f>
        <v>0</v>
      </c>
      <c r="U26" s="134">
        <f>SUMIF('Meterwise Billing Details'!$AH$5:$AH$35,Summary!$C26,('Meterwise Billing Details'!$AI$5:$AI$35))</f>
        <v>0</v>
      </c>
      <c r="V26" s="148">
        <f t="shared" si="0"/>
        <v>207</v>
      </c>
      <c r="W26" s="519"/>
    </row>
    <row r="27" spans="2:23" x14ac:dyDescent="0.3">
      <c r="B27" s="136">
        <v>11</v>
      </c>
      <c r="C27" s="691" t="s">
        <v>477</v>
      </c>
      <c r="D27" s="692"/>
      <c r="E27" s="693"/>
      <c r="F27" s="134">
        <f>SUMIF('Meterwise Billing Details'!$B$5:$B$35,Summary!C27,('Meterwise Billing Details'!$C$5:$C$35))</f>
        <v>0</v>
      </c>
      <c r="G27" s="134">
        <f>SUMIF('Meterwise Billing Details'!$D$5:$D$35,Summary!$C27,('Meterwise Billing Details'!$E$5:$E$35))</f>
        <v>0</v>
      </c>
      <c r="H27" s="134">
        <f>SUMIF('Meterwise Billing Details'!$F$5:$F$35,Summary!$C27,('Meterwise Billing Details'!$G$5:$G$35))</f>
        <v>743</v>
      </c>
      <c r="I27" s="134">
        <f>SUMIF('Meterwise Billing Details'!$H$5:$H$35,Summary!$C27,('Meterwise Billing Details'!$I$5:$I$35))</f>
        <v>0</v>
      </c>
      <c r="J27" s="134">
        <f>SUMIF('Meterwise Billing Details'!$J$5:$J$35,Summary!$C27,('Meterwise Billing Details'!$K$5:$K$35))</f>
        <v>0</v>
      </c>
      <c r="K27" s="134">
        <f>SUMIF('Meterwise Billing Details'!$L$5:$L$35,Summary!$C27,('Meterwise Billing Details'!$M$5:$M$35))</f>
        <v>0</v>
      </c>
      <c r="L27" s="134">
        <f>SUMIF('Meterwise Billing Details'!$N$5:$N$35,Summary!$C27,('Meterwise Billing Details'!$O$5:$O$35))</f>
        <v>0</v>
      </c>
      <c r="M27" s="134">
        <f>SUMIF('Meterwise Billing Details'!$P$5:$P$35,Summary!$C27,('Meterwise Billing Details'!$Q$5:$Q$35))</f>
        <v>0</v>
      </c>
      <c r="N27" s="134">
        <f>SUMIF('Meterwise Billing Details'!$R$5:$R$35,Summary!$C27,('Meterwise Billing Details'!$S$5:$S$35))</f>
        <v>0</v>
      </c>
      <c r="O27" s="134">
        <f>SUMIF('Meterwise Billing Details'!$T$5:$T$35,Summary!$C27,('Meterwise Billing Details'!$U$5:$U$35))</f>
        <v>0</v>
      </c>
      <c r="P27" s="134">
        <f>SUMIF('Meterwise Billing Details'!$V$5:$V$35,Summary!$C27,('Meterwise Billing Details'!$W$5:$W$35))</f>
        <v>0</v>
      </c>
      <c r="Q27" s="134">
        <f>SUMIF('Meterwise Billing Details'!$Z$5:$Z$35,Summary!$C27,('Meterwise Billing Details'!$AA$5:$AA$35))</f>
        <v>0</v>
      </c>
      <c r="R27" s="134">
        <f>SUMIF('Meterwise Billing Details'!$AB$5:$AB$35,Summary!$C27,('Meterwise Billing Details'!$AC$5:$AC$35))</f>
        <v>0</v>
      </c>
      <c r="S27" s="134">
        <f>SUMIF('Meterwise Billing Details'!$AD$5:$AD$35,Summary!$C27,('Meterwise Billing Details'!$AE$5:$AE$35))</f>
        <v>0</v>
      </c>
      <c r="T27" s="134">
        <f>SUMIF('Meterwise Billing Details'!$AF$5:$AF$35,Summary!$C27,('Meterwise Billing Details'!$AG$5:$AG$35))</f>
        <v>0</v>
      </c>
      <c r="U27" s="134">
        <f>SUMIF('Meterwise Billing Details'!$AH$5:$AH$35,Summary!$C27,('Meterwise Billing Details'!$AI$5:$AI$35))</f>
        <v>0</v>
      </c>
      <c r="V27" s="148">
        <f t="shared" si="0"/>
        <v>743</v>
      </c>
      <c r="W27" s="519"/>
    </row>
    <row r="28" spans="2:23" x14ac:dyDescent="0.3">
      <c r="B28" s="136">
        <v>12</v>
      </c>
      <c r="C28" s="691" t="s">
        <v>478</v>
      </c>
      <c r="D28" s="692"/>
      <c r="E28" s="693"/>
      <c r="F28" s="134">
        <f>SUMIF('Meterwise Billing Details'!$B$5:$B$35,Summary!C28,('Meterwise Billing Details'!$C$5:$C$35))</f>
        <v>0</v>
      </c>
      <c r="G28" s="134">
        <f>SUMIF('Meterwise Billing Details'!$D$5:$D$35,Summary!$C28,('Meterwise Billing Details'!$E$5:$E$35))</f>
        <v>0</v>
      </c>
      <c r="H28" s="134">
        <f>SUMIF('Meterwise Billing Details'!$F$5:$F$35,Summary!$C28,('Meterwise Billing Details'!$G$5:$G$35))</f>
        <v>0</v>
      </c>
      <c r="I28" s="134">
        <f>SUMIF('Meterwise Billing Details'!$H$5:$H$35,Summary!$C28,('Meterwise Billing Details'!$I$5:$I$35))</f>
        <v>0</v>
      </c>
      <c r="J28" s="134">
        <f>SUMIF('Meterwise Billing Details'!$J$5:$J$35,Summary!$C28,('Meterwise Billing Details'!$K$5:$K$35))</f>
        <v>0</v>
      </c>
      <c r="K28" s="134">
        <f>SUMIF('Meterwise Billing Details'!$L$5:$L$35,Summary!$C28,('Meterwise Billing Details'!$M$5:$M$35))</f>
        <v>0</v>
      </c>
      <c r="L28" s="134">
        <f>SUMIF('Meterwise Billing Details'!$N$5:$N$35,Summary!$C28,('Meterwise Billing Details'!$O$5:$O$35))</f>
        <v>0</v>
      </c>
      <c r="M28" s="134">
        <f>SUMIF('Meterwise Billing Details'!$P$5:$P$35,Summary!$C28,('Meterwise Billing Details'!$Q$5:$Q$35))</f>
        <v>370</v>
      </c>
      <c r="N28" s="134">
        <f>SUMIF('Meterwise Billing Details'!$R$5:$R$35,Summary!$C28,('Meterwise Billing Details'!$S$5:$S$35))</f>
        <v>967</v>
      </c>
      <c r="O28" s="134">
        <f>SUMIF('Meterwise Billing Details'!$T$5:$T$35,Summary!$C28,('Meterwise Billing Details'!$U$5:$U$35))</f>
        <v>557</v>
      </c>
      <c r="P28" s="134">
        <f>SUMIF('Meterwise Billing Details'!$V$5:$V$35,Summary!$C28,('Meterwise Billing Details'!$W$5:$W$35))</f>
        <v>0</v>
      </c>
      <c r="Q28" s="134">
        <f>SUMIF('Meterwise Billing Details'!$Z$5:$Z$35,Summary!$C28,('Meterwise Billing Details'!$AA$5:$AA$35))</f>
        <v>0</v>
      </c>
      <c r="R28" s="134">
        <f>SUMIF('Meterwise Billing Details'!$AB$5:$AB$35,Summary!$C28,('Meterwise Billing Details'!$AC$5:$AC$35))</f>
        <v>0</v>
      </c>
      <c r="S28" s="134">
        <f>SUMIF('Meterwise Billing Details'!$AD$5:$AD$35,Summary!$C28,('Meterwise Billing Details'!$AE$5:$AE$35))</f>
        <v>0</v>
      </c>
      <c r="T28" s="134">
        <f>SUMIF('Meterwise Billing Details'!$AF$5:$AF$35,Summary!$C28,('Meterwise Billing Details'!$AG$5:$AG$35))</f>
        <v>0</v>
      </c>
      <c r="U28" s="134">
        <f>SUMIF('Meterwise Billing Details'!$AH$5:$AH$35,Summary!$C28,('Meterwise Billing Details'!$AI$5:$AI$35))</f>
        <v>0</v>
      </c>
      <c r="V28" s="148">
        <f t="shared" si="0"/>
        <v>1894</v>
      </c>
      <c r="W28" s="519"/>
    </row>
    <row r="29" spans="2:23" x14ac:dyDescent="0.3">
      <c r="B29" s="136">
        <v>13</v>
      </c>
      <c r="C29" s="691" t="s">
        <v>485</v>
      </c>
      <c r="D29" s="692"/>
      <c r="E29" s="693"/>
      <c r="F29" s="134">
        <f>SUMIF('Meterwise Billing Details'!$B$5:$B$35,Summary!C29,('Meterwise Billing Details'!$C$5:$C$35))</f>
        <v>73</v>
      </c>
      <c r="G29" s="134">
        <f>SUMIF('Meterwise Billing Details'!$D$5:$D$35,Summary!$C29,('Meterwise Billing Details'!$E$5:$E$35))</f>
        <v>0</v>
      </c>
      <c r="H29" s="134">
        <f>SUMIF('Meterwise Billing Details'!$F$5:$F$35,Summary!$C29,('Meterwise Billing Details'!$G$5:$G$35))</f>
        <v>258</v>
      </c>
      <c r="I29" s="134">
        <f>SUMIF('Meterwise Billing Details'!$H$5:$H$35,Summary!$C29,('Meterwise Billing Details'!$I$5:$I$35))</f>
        <v>0</v>
      </c>
      <c r="J29" s="134">
        <f>SUMIF('Meterwise Billing Details'!$J$5:$J$35,Summary!$C29,('Meterwise Billing Details'!$K$5:$K$35))</f>
        <v>788</v>
      </c>
      <c r="K29" s="134">
        <f>SUMIF('Meterwise Billing Details'!$L$5:$L$35,Summary!$C29,('Meterwise Billing Details'!$M$5:$M$35))</f>
        <v>0</v>
      </c>
      <c r="L29" s="134">
        <f>SUMIF('Meterwise Billing Details'!$N$5:$N$35,Summary!$C29,('Meterwise Billing Details'!$O$5:$O$35))</f>
        <v>0</v>
      </c>
      <c r="M29" s="134">
        <f>SUMIF('Meterwise Billing Details'!$P$5:$P$35,Summary!$C29,('Meterwise Billing Details'!$Q$5:$Q$35))</f>
        <v>0</v>
      </c>
      <c r="N29" s="134">
        <f>SUMIF('Meterwise Billing Details'!$R$5:$R$35,Summary!$C29,('Meterwise Billing Details'!$S$5:$S$35))</f>
        <v>0</v>
      </c>
      <c r="O29" s="134">
        <f>SUMIF('Meterwise Billing Details'!$T$5:$T$35,Summary!$C29,('Meterwise Billing Details'!$U$5:$U$35))</f>
        <v>0</v>
      </c>
      <c r="P29" s="134">
        <f>SUMIF('Meterwise Billing Details'!$V$5:$V$35,Summary!$C29,('Meterwise Billing Details'!$W$5:$W$35))</f>
        <v>0</v>
      </c>
      <c r="Q29" s="134">
        <f>SUMIF('Meterwise Billing Details'!$Z$5:$Z$35,Summary!$C29,('Meterwise Billing Details'!$AA$5:$AA$35))</f>
        <v>0</v>
      </c>
      <c r="R29" s="134">
        <f>SUMIF('Meterwise Billing Details'!$AB$5:$AB$35,Summary!$C29,('Meterwise Billing Details'!$AC$5:$AC$35))</f>
        <v>0</v>
      </c>
      <c r="S29" s="134">
        <f>SUMIF('Meterwise Billing Details'!$AD$5:$AD$35,Summary!$C29,('Meterwise Billing Details'!$AE$5:$AE$35))</f>
        <v>0</v>
      </c>
      <c r="T29" s="134">
        <f>SUMIF('Meterwise Billing Details'!$AF$5:$AF$35,Summary!$C29,('Meterwise Billing Details'!$AG$5:$AG$35))</f>
        <v>0</v>
      </c>
      <c r="U29" s="134">
        <f>SUMIF('Meterwise Billing Details'!$AH$5:$AH$35,Summary!$C29,('Meterwise Billing Details'!$AI$5:$AI$35))</f>
        <v>0</v>
      </c>
      <c r="V29" s="148">
        <f t="shared" si="0"/>
        <v>1119</v>
      </c>
      <c r="W29" s="519"/>
    </row>
    <row r="30" spans="2:23" x14ac:dyDescent="0.3">
      <c r="B30" s="136">
        <v>14</v>
      </c>
      <c r="C30" s="691" t="s">
        <v>479</v>
      </c>
      <c r="D30" s="692"/>
      <c r="E30" s="693"/>
      <c r="F30" s="134">
        <f>SUMIF('Meterwise Billing Details'!$B$5:$B$35,Summary!C30,('Meterwise Billing Details'!$C$5:$C$35))</f>
        <v>0</v>
      </c>
      <c r="G30" s="134">
        <f>SUMIF('Meterwise Billing Details'!$D$5:$D$35,Summary!$C30,('Meterwise Billing Details'!$E$5:$E$35))</f>
        <v>0</v>
      </c>
      <c r="H30" s="134">
        <f>SUMIF('Meterwise Billing Details'!$F$5:$F$35,Summary!$C30,('Meterwise Billing Details'!$G$5:$G$35))</f>
        <v>432</v>
      </c>
      <c r="I30" s="134">
        <f>SUMIF('Meterwise Billing Details'!$H$5:$H$35,Summary!$C30,('Meterwise Billing Details'!$I$5:$I$35))</f>
        <v>0</v>
      </c>
      <c r="J30" s="134">
        <f>SUMIF('Meterwise Billing Details'!$J$5:$J$35,Summary!$C30,('Meterwise Billing Details'!$K$5:$K$35))</f>
        <v>0</v>
      </c>
      <c r="K30" s="134">
        <f>SUMIF('Meterwise Billing Details'!$L$5:$L$35,Summary!$C30,('Meterwise Billing Details'!$M$5:$M$35))</f>
        <v>0</v>
      </c>
      <c r="L30" s="134">
        <f>SUMIF('Meterwise Billing Details'!$N$5:$N$35,Summary!$C30,('Meterwise Billing Details'!$O$5:$O$35))</f>
        <v>0</v>
      </c>
      <c r="M30" s="134">
        <f>SUMIF('Meterwise Billing Details'!$P$5:$P$35,Summary!$C30,('Meterwise Billing Details'!$Q$5:$Q$35))</f>
        <v>0</v>
      </c>
      <c r="N30" s="134">
        <f>SUMIF('Meterwise Billing Details'!$R$5:$R$35,Summary!$C30,('Meterwise Billing Details'!$S$5:$S$35))</f>
        <v>0</v>
      </c>
      <c r="O30" s="134">
        <f>SUMIF('Meterwise Billing Details'!$T$5:$T$35,Summary!$C30,('Meterwise Billing Details'!$U$5:$U$35))</f>
        <v>0</v>
      </c>
      <c r="P30" s="134">
        <f>SUMIF('Meterwise Billing Details'!$V$5:$V$35,Summary!$C30,('Meterwise Billing Details'!$W$5:$W$35))</f>
        <v>0</v>
      </c>
      <c r="Q30" s="134">
        <f>SUMIF('Meterwise Billing Details'!$Z$5:$Z$35,Summary!$C30,('Meterwise Billing Details'!$AA$5:$AA$35))</f>
        <v>0</v>
      </c>
      <c r="R30" s="134">
        <f>SUMIF('Meterwise Billing Details'!$AB$5:$AB$35,Summary!$C30,('Meterwise Billing Details'!$AC$5:$AC$35))</f>
        <v>0</v>
      </c>
      <c r="S30" s="134">
        <f>SUMIF('Meterwise Billing Details'!$AD$5:$AD$35,Summary!$C30,('Meterwise Billing Details'!$AE$5:$AE$35))</f>
        <v>0</v>
      </c>
      <c r="T30" s="134">
        <f>SUMIF('Meterwise Billing Details'!$AF$5:$AF$35,Summary!$C30,('Meterwise Billing Details'!$AG$5:$AG$35))</f>
        <v>0</v>
      </c>
      <c r="U30" s="134">
        <f>SUMIF('Meterwise Billing Details'!$AH$5:$AH$35,Summary!$C30,('Meterwise Billing Details'!$AI$5:$AI$35))</f>
        <v>0</v>
      </c>
      <c r="V30" s="148">
        <f t="shared" si="0"/>
        <v>432</v>
      </c>
      <c r="W30" s="519"/>
    </row>
    <row r="31" spans="2:23" x14ac:dyDescent="0.3">
      <c r="B31" s="136">
        <v>15</v>
      </c>
      <c r="C31" s="691" t="s">
        <v>486</v>
      </c>
      <c r="D31" s="692"/>
      <c r="E31" s="693"/>
      <c r="F31" s="134">
        <f>SUMIF('Meterwise Billing Details'!$B$5:$B$35,Summary!C31,('Meterwise Billing Details'!$C$5:$C$35))</f>
        <v>0</v>
      </c>
      <c r="G31" s="134">
        <f>SUMIF('Meterwise Billing Details'!$D$5:$D$35,Summary!$C31,('Meterwise Billing Details'!$E$5:$E$35))</f>
        <v>0</v>
      </c>
      <c r="H31" s="134">
        <f>SUMIF('Meterwise Billing Details'!$F$5:$F$35,Summary!$C31,('Meterwise Billing Details'!$G$5:$G$35))</f>
        <v>0</v>
      </c>
      <c r="I31" s="134">
        <f>SUMIF('Meterwise Billing Details'!$H$5:$H$35,Summary!$C31,('Meterwise Billing Details'!$I$5:$I$35))</f>
        <v>0</v>
      </c>
      <c r="J31" s="134">
        <f>SUMIF('Meterwise Billing Details'!$J$5:$J$35,Summary!$C31,('Meterwise Billing Details'!$K$5:$K$35))</f>
        <v>0</v>
      </c>
      <c r="K31" s="134">
        <f>SUMIF('Meterwise Billing Details'!$L$5:$L$35,Summary!$C31,('Meterwise Billing Details'!$M$5:$M$35))</f>
        <v>0</v>
      </c>
      <c r="L31" s="134">
        <f>SUMIF('Meterwise Billing Details'!$N$5:$N$35,Summary!$C31,('Meterwise Billing Details'!$O$5:$O$35))</f>
        <v>0</v>
      </c>
      <c r="M31" s="134">
        <f>SUMIF('Meterwise Billing Details'!$P$5:$P$35,Summary!$C31,('Meterwise Billing Details'!$Q$5:$Q$35))</f>
        <v>0</v>
      </c>
      <c r="N31" s="134">
        <f>SUMIF('Meterwise Billing Details'!$R$5:$R$35,Summary!$C31,('Meterwise Billing Details'!$S$5:$S$35))</f>
        <v>0</v>
      </c>
      <c r="O31" s="134">
        <f>SUMIF('Meterwise Billing Details'!$T$5:$T$35,Summary!$C31,('Meterwise Billing Details'!$U$5:$U$35))</f>
        <v>0</v>
      </c>
      <c r="P31" s="134">
        <f>SUMIF('Meterwise Billing Details'!$V$5:$V$35,Summary!$C31,('Meterwise Billing Details'!$W$5:$W$35))</f>
        <v>547</v>
      </c>
      <c r="Q31" s="134">
        <f>SUMIF('Meterwise Billing Details'!$Z$5:$Z$35,Summary!$C31,('Meterwise Billing Details'!$AA$5:$AA$35))</f>
        <v>0</v>
      </c>
      <c r="R31" s="134">
        <f>SUMIF('Meterwise Billing Details'!$AB$5:$AB$35,Summary!$C31,('Meterwise Billing Details'!$AC$5:$AC$35))</f>
        <v>0</v>
      </c>
      <c r="S31" s="134">
        <f>SUMIF('Meterwise Billing Details'!$AD$5:$AD$35,Summary!$C31,('Meterwise Billing Details'!$AE$5:$AE$35))</f>
        <v>0</v>
      </c>
      <c r="T31" s="134">
        <f>SUMIF('Meterwise Billing Details'!$AF$5:$AF$35,Summary!$C31,('Meterwise Billing Details'!$AG$5:$AG$35))</f>
        <v>0</v>
      </c>
      <c r="U31" s="134">
        <f>SUMIF('Meterwise Billing Details'!$AH$5:$AH$35,Summary!$C31,('Meterwise Billing Details'!$AI$5:$AI$35))</f>
        <v>0</v>
      </c>
      <c r="V31" s="148">
        <f t="shared" si="0"/>
        <v>547</v>
      </c>
      <c r="W31" s="519"/>
    </row>
    <row r="32" spans="2:23" x14ac:dyDescent="0.3">
      <c r="B32" s="136">
        <v>16</v>
      </c>
      <c r="C32" s="691" t="s">
        <v>468</v>
      </c>
      <c r="D32" s="692"/>
      <c r="E32" s="693"/>
      <c r="F32" s="134">
        <f>SUMIF('Meterwise Billing Details'!$B$5:$B$35,Summary!C32,('Meterwise Billing Details'!$C$5:$C$35))</f>
        <v>0</v>
      </c>
      <c r="G32" s="134">
        <f>SUMIF('Meterwise Billing Details'!$D$5:$D$35,Summary!$C32,('Meterwise Billing Details'!$E$5:$E$35))</f>
        <v>0</v>
      </c>
      <c r="H32" s="134">
        <f>SUMIF('Meterwise Billing Details'!$F$5:$F$35,Summary!$C32,('Meterwise Billing Details'!$G$5:$G$35))</f>
        <v>727</v>
      </c>
      <c r="I32" s="134">
        <f>SUMIF('Meterwise Billing Details'!$H$5:$H$35,Summary!$C32,('Meterwise Billing Details'!$I$5:$I$35))</f>
        <v>40</v>
      </c>
      <c r="J32" s="134">
        <f>SUMIF('Meterwise Billing Details'!$J$5:$J$35,Summary!$C32,('Meterwise Billing Details'!$K$5:$K$35))</f>
        <v>0</v>
      </c>
      <c r="K32" s="134">
        <f>SUMIF('Meterwise Billing Details'!$L$5:$L$35,Summary!$C32,('Meterwise Billing Details'!$M$5:$M$35))</f>
        <v>0</v>
      </c>
      <c r="L32" s="134">
        <f>SUMIF('Meterwise Billing Details'!$N$5:$N$35,Summary!$C32,('Meterwise Billing Details'!$O$5:$O$35))</f>
        <v>0</v>
      </c>
      <c r="M32" s="134">
        <f>SUMIF('Meterwise Billing Details'!$P$5:$P$35,Summary!$C32,('Meterwise Billing Details'!$Q$5:$Q$35))</f>
        <v>0</v>
      </c>
      <c r="N32" s="134">
        <f>SUMIF('Meterwise Billing Details'!$R$5:$R$35,Summary!$C32,('Meterwise Billing Details'!$S$5:$S$35))</f>
        <v>0</v>
      </c>
      <c r="O32" s="134">
        <f>SUMIF('Meterwise Billing Details'!$T$5:$T$35,Summary!$C32,('Meterwise Billing Details'!$U$5:$U$35))</f>
        <v>0</v>
      </c>
      <c r="P32" s="134">
        <f>SUMIF('Meterwise Billing Details'!$V$5:$V$35,Summary!$C32,('Meterwise Billing Details'!$W$5:$W$35))</f>
        <v>0</v>
      </c>
      <c r="Q32" s="134">
        <f>SUMIF('Meterwise Billing Details'!$Z$5:$Z$35,Summary!$C32,('Meterwise Billing Details'!$AA$5:$AA$35))</f>
        <v>0</v>
      </c>
      <c r="R32" s="134">
        <f>SUMIF('Meterwise Billing Details'!$AB$5:$AB$35,Summary!$C32,('Meterwise Billing Details'!$AC$5:$AC$35))</f>
        <v>0</v>
      </c>
      <c r="S32" s="134">
        <f>SUMIF('Meterwise Billing Details'!$AD$5:$AD$35,Summary!$C32,('Meterwise Billing Details'!$AE$5:$AE$35))</f>
        <v>0</v>
      </c>
      <c r="T32" s="134">
        <f>SUMIF('Meterwise Billing Details'!$AF$5:$AF$35,Summary!$C32,('Meterwise Billing Details'!$AG$5:$AG$35))</f>
        <v>0</v>
      </c>
      <c r="U32" s="134">
        <f>SUMIF('Meterwise Billing Details'!$AH$5:$AH$35,Summary!$C32,('Meterwise Billing Details'!$AI$5:$AI$35))</f>
        <v>0</v>
      </c>
      <c r="V32" s="148">
        <f t="shared" si="0"/>
        <v>767</v>
      </c>
      <c r="W32" s="519"/>
    </row>
    <row r="33" spans="2:23" x14ac:dyDescent="0.3">
      <c r="B33" s="136">
        <v>17</v>
      </c>
      <c r="C33" s="691" t="s">
        <v>487</v>
      </c>
      <c r="D33" s="692"/>
      <c r="E33" s="693"/>
      <c r="F33" s="134">
        <f>SUMIF('Meterwise Billing Details'!$B$5:$B$35,Summary!C33,('Meterwise Billing Details'!$C$5:$C$35))</f>
        <v>0</v>
      </c>
      <c r="G33" s="134">
        <f>SUMIF('Meterwise Billing Details'!$D$5:$D$35,Summary!$C33,('Meterwise Billing Details'!$E$5:$E$35))</f>
        <v>0</v>
      </c>
      <c r="H33" s="134">
        <f>SUMIF('Meterwise Billing Details'!$F$5:$F$35,Summary!$C33,('Meterwise Billing Details'!$G$5:$G$35))</f>
        <v>0</v>
      </c>
      <c r="I33" s="134">
        <f>SUMIF('Meterwise Billing Details'!$H$5:$H$35,Summary!$C33,('Meterwise Billing Details'!$I$5:$I$35))</f>
        <v>0</v>
      </c>
      <c r="J33" s="134">
        <f>SUMIF('Meterwise Billing Details'!$J$5:$J$35,Summary!$C33,('Meterwise Billing Details'!$K$5:$K$35))</f>
        <v>0</v>
      </c>
      <c r="K33" s="134">
        <f>SUMIF('Meterwise Billing Details'!$L$5:$L$35,Summary!$C33,('Meterwise Billing Details'!$M$5:$M$35))</f>
        <v>0</v>
      </c>
      <c r="L33" s="134">
        <f>SUMIF('Meterwise Billing Details'!$N$5:$N$35,Summary!$C33,('Meterwise Billing Details'!$O$5:$O$35))</f>
        <v>0</v>
      </c>
      <c r="M33" s="134">
        <f>SUMIF('Meterwise Billing Details'!$P$5:$P$35,Summary!$C33,('Meterwise Billing Details'!$Q$5:$Q$35))</f>
        <v>46</v>
      </c>
      <c r="N33" s="134">
        <f>SUMIF('Meterwise Billing Details'!$R$5:$R$35,Summary!$C33,('Meterwise Billing Details'!$S$5:$S$35))</f>
        <v>0</v>
      </c>
      <c r="O33" s="134">
        <f>SUMIF('Meterwise Billing Details'!$T$5:$T$35,Summary!$C33,('Meterwise Billing Details'!$U$5:$U$35))</f>
        <v>0</v>
      </c>
      <c r="P33" s="134">
        <f>SUMIF('Meterwise Billing Details'!$V$5:$V$35,Summary!$C33,('Meterwise Billing Details'!$W$5:$W$35))</f>
        <v>1574</v>
      </c>
      <c r="Q33" s="134">
        <f>SUMIF('Meterwise Billing Details'!$Z$5:$Z$35,Summary!$C33,('Meterwise Billing Details'!$AA$5:$AA$35))</f>
        <v>0</v>
      </c>
      <c r="R33" s="134">
        <f>SUMIF('Meterwise Billing Details'!$AB$5:$AB$35,Summary!$C33,('Meterwise Billing Details'!$AC$5:$AC$35))</f>
        <v>43</v>
      </c>
      <c r="S33" s="134">
        <f>SUMIF('Meterwise Billing Details'!$AD$5:$AD$35,Summary!$C33,('Meterwise Billing Details'!$AE$5:$AE$35))</f>
        <v>0</v>
      </c>
      <c r="T33" s="134">
        <f>SUMIF('Meterwise Billing Details'!$AF$5:$AF$35,Summary!$C33,('Meterwise Billing Details'!$AG$5:$AG$35))</f>
        <v>0</v>
      </c>
      <c r="U33" s="134">
        <f>SUMIF('Meterwise Billing Details'!$AH$5:$AH$35,Summary!$C33,('Meterwise Billing Details'!$AI$5:$AI$35))</f>
        <v>0</v>
      </c>
      <c r="V33" s="148">
        <f t="shared" si="0"/>
        <v>1663</v>
      </c>
      <c r="W33" s="519"/>
    </row>
    <row r="34" spans="2:23" x14ac:dyDescent="0.3">
      <c r="B34" s="136">
        <v>18</v>
      </c>
      <c r="C34" s="691" t="s">
        <v>480</v>
      </c>
      <c r="D34" s="692"/>
      <c r="E34" s="693"/>
      <c r="F34" s="134">
        <f>SUMIF('Meterwise Billing Details'!$B$5:$B$35,Summary!C34,('Meterwise Billing Details'!$C$5:$C$35))</f>
        <v>0</v>
      </c>
      <c r="G34" s="134">
        <f>SUMIF('Meterwise Billing Details'!$D$5:$D$35,Summary!$C34,('Meterwise Billing Details'!$E$5:$E$35))</f>
        <v>0</v>
      </c>
      <c r="H34" s="134">
        <f>SUMIF('Meterwise Billing Details'!$F$5:$F$35,Summary!$C34,('Meterwise Billing Details'!$G$5:$G$35))</f>
        <v>606</v>
      </c>
      <c r="I34" s="134">
        <f>SUMIF('Meterwise Billing Details'!$H$5:$H$35,Summary!$C34,('Meterwise Billing Details'!$I$5:$I$35))</f>
        <v>0</v>
      </c>
      <c r="J34" s="134">
        <f>SUMIF('Meterwise Billing Details'!$J$5:$J$35,Summary!$C34,('Meterwise Billing Details'!$K$5:$K$35))</f>
        <v>0</v>
      </c>
      <c r="K34" s="134">
        <f>SUMIF('Meterwise Billing Details'!$L$5:$L$35,Summary!$C34,('Meterwise Billing Details'!$M$5:$M$35))</f>
        <v>0</v>
      </c>
      <c r="L34" s="134">
        <f>SUMIF('Meterwise Billing Details'!$N$5:$N$35,Summary!$C34,('Meterwise Billing Details'!$O$5:$O$35))</f>
        <v>0</v>
      </c>
      <c r="M34" s="134">
        <f>SUMIF('Meterwise Billing Details'!$P$5:$P$35,Summary!$C34,('Meterwise Billing Details'!$Q$5:$Q$35))</f>
        <v>0</v>
      </c>
      <c r="N34" s="134">
        <f>SUMIF('Meterwise Billing Details'!$R$5:$R$35,Summary!$C34,('Meterwise Billing Details'!$S$5:$S$35))</f>
        <v>0</v>
      </c>
      <c r="O34" s="134">
        <f>SUMIF('Meterwise Billing Details'!$T$5:$T$35,Summary!$C34,('Meterwise Billing Details'!$U$5:$U$35))</f>
        <v>0</v>
      </c>
      <c r="P34" s="134">
        <f>SUMIF('Meterwise Billing Details'!$V$5:$V$35,Summary!$C34,('Meterwise Billing Details'!$W$5:$W$35))</f>
        <v>0</v>
      </c>
      <c r="Q34" s="134">
        <f>SUMIF('Meterwise Billing Details'!$Z$5:$Z$35,Summary!$C34,('Meterwise Billing Details'!$AA$5:$AA$35))</f>
        <v>0</v>
      </c>
      <c r="R34" s="134">
        <f>SUMIF('Meterwise Billing Details'!$AB$5:$AB$35,Summary!$C34,('Meterwise Billing Details'!$AC$5:$AC$35))</f>
        <v>0</v>
      </c>
      <c r="S34" s="134">
        <f>SUMIF('Meterwise Billing Details'!$AD$5:$AD$35,Summary!$C34,('Meterwise Billing Details'!$AE$5:$AE$35))</f>
        <v>0</v>
      </c>
      <c r="T34" s="134">
        <f>SUMIF('Meterwise Billing Details'!$AF$5:$AF$35,Summary!$C34,('Meterwise Billing Details'!$AG$5:$AG$35))</f>
        <v>0</v>
      </c>
      <c r="U34" s="134">
        <f>SUMIF('Meterwise Billing Details'!$AH$5:$AH$35,Summary!$C34,('Meterwise Billing Details'!$AI$5:$AI$35))</f>
        <v>0</v>
      </c>
      <c r="V34" s="148">
        <f t="shared" si="0"/>
        <v>606</v>
      </c>
      <c r="W34" s="519"/>
    </row>
    <row r="35" spans="2:23" x14ac:dyDescent="0.3">
      <c r="B35" s="136">
        <v>19</v>
      </c>
      <c r="C35" s="691" t="s">
        <v>488</v>
      </c>
      <c r="D35" s="692"/>
      <c r="E35" s="693"/>
      <c r="F35" s="134">
        <f>SUMIF('Meterwise Billing Details'!$B$5:$B$35,Summary!C35,('Meterwise Billing Details'!$C$5:$C$35))</f>
        <v>227</v>
      </c>
      <c r="G35" s="134">
        <f>SUMIF('Meterwise Billing Details'!$D$5:$D$35,Summary!$C35,('Meterwise Billing Details'!$E$5:$E$35))</f>
        <v>0</v>
      </c>
      <c r="H35" s="134">
        <f>SUMIF('Meterwise Billing Details'!$F$5:$F$35,Summary!$C35,('Meterwise Billing Details'!$G$5:$G$35))</f>
        <v>7</v>
      </c>
      <c r="I35" s="134">
        <f>SUMIF('Meterwise Billing Details'!$H$5:$H$35,Summary!$C35,('Meterwise Billing Details'!$I$5:$I$35))</f>
        <v>0</v>
      </c>
      <c r="J35" s="134">
        <f>SUMIF('Meterwise Billing Details'!$J$5:$J$35,Summary!$C35,('Meterwise Billing Details'!$K$5:$K$35))</f>
        <v>0</v>
      </c>
      <c r="K35" s="134">
        <f>SUMIF('Meterwise Billing Details'!$L$5:$L$35,Summary!$C35,('Meterwise Billing Details'!$M$5:$M$35))</f>
        <v>0</v>
      </c>
      <c r="L35" s="134">
        <f>SUMIF('Meterwise Billing Details'!$N$5:$N$35,Summary!$C35,('Meterwise Billing Details'!$O$5:$O$35))</f>
        <v>0</v>
      </c>
      <c r="M35" s="134">
        <f>SUMIF('Meterwise Billing Details'!$P$5:$P$35,Summary!$C35,('Meterwise Billing Details'!$Q$5:$Q$35))</f>
        <v>0</v>
      </c>
      <c r="N35" s="134">
        <f>SUMIF('Meterwise Billing Details'!$R$5:$R$35,Summary!$C35,('Meterwise Billing Details'!$S$5:$S$35))</f>
        <v>0</v>
      </c>
      <c r="O35" s="134">
        <f>SUMIF('Meterwise Billing Details'!$T$5:$T$35,Summary!$C35,('Meterwise Billing Details'!$U$5:$U$35))</f>
        <v>0</v>
      </c>
      <c r="P35" s="134">
        <f>SUMIF('Meterwise Billing Details'!$V$5:$V$35,Summary!$C35,('Meterwise Billing Details'!$W$5:$W$35))</f>
        <v>0</v>
      </c>
      <c r="Q35" s="134">
        <f>SUMIF('Meterwise Billing Details'!$Z$5:$Z$35,Summary!$C35,('Meterwise Billing Details'!$AA$5:$AA$35))</f>
        <v>1365</v>
      </c>
      <c r="R35" s="134">
        <f>SUMIF('Meterwise Billing Details'!$AB$5:$AB$35,Summary!$C35,('Meterwise Billing Details'!$AC$5:$AC$35))</f>
        <v>416</v>
      </c>
      <c r="S35" s="134">
        <f>SUMIF('Meterwise Billing Details'!$AD$5:$AD$35,Summary!$C35,('Meterwise Billing Details'!$AE$5:$AE$35))</f>
        <v>0</v>
      </c>
      <c r="T35" s="134">
        <f>SUMIF('Meterwise Billing Details'!$AF$5:$AF$35,Summary!$C35,('Meterwise Billing Details'!$AG$5:$AG$35))</f>
        <v>0</v>
      </c>
      <c r="U35" s="134">
        <f>SUMIF('Meterwise Billing Details'!$AH$5:$AH$35,Summary!$C35,('Meterwise Billing Details'!$AI$5:$AI$35))</f>
        <v>0</v>
      </c>
      <c r="V35" s="148">
        <f t="shared" si="0"/>
        <v>2015</v>
      </c>
      <c r="W35" s="519"/>
    </row>
    <row r="36" spans="2:23" x14ac:dyDescent="0.3">
      <c r="B36" s="136">
        <v>20</v>
      </c>
      <c r="C36" s="691" t="s">
        <v>481</v>
      </c>
      <c r="D36" s="692"/>
      <c r="E36" s="693"/>
      <c r="F36" s="134">
        <f>SUMIF('Meterwise Billing Details'!$B$5:$B$35,Summary!C36,('Meterwise Billing Details'!$C$5:$C$35))</f>
        <v>0</v>
      </c>
      <c r="G36" s="134">
        <f>SUMIF('Meterwise Billing Details'!$D$5:$D$35,Summary!$C36,('Meterwise Billing Details'!$E$5:$E$35))</f>
        <v>0</v>
      </c>
      <c r="H36" s="134">
        <f>SUMIF('Meterwise Billing Details'!$F$5:$F$35,Summary!$C36,('Meterwise Billing Details'!$G$5:$G$35))</f>
        <v>0</v>
      </c>
      <c r="I36" s="134">
        <f>SUMIF('Meterwise Billing Details'!$H$5:$H$35,Summary!$C36,('Meterwise Billing Details'!$I$5:$I$35))</f>
        <v>0</v>
      </c>
      <c r="J36" s="134">
        <f>SUMIF('Meterwise Billing Details'!$J$5:$J$35,Summary!$C36,('Meterwise Billing Details'!$K$5:$K$35))</f>
        <v>0</v>
      </c>
      <c r="K36" s="134">
        <f>SUMIF('Meterwise Billing Details'!$L$5:$L$35,Summary!$C36,('Meterwise Billing Details'!$M$5:$M$35))</f>
        <v>0</v>
      </c>
      <c r="L36" s="134">
        <f>SUMIF('Meterwise Billing Details'!$N$5:$N$35,Summary!$C36,('Meterwise Billing Details'!$O$5:$O$35))</f>
        <v>0</v>
      </c>
      <c r="M36" s="134">
        <f>SUMIF('Meterwise Billing Details'!$P$5:$P$35,Summary!$C36,('Meterwise Billing Details'!$Q$5:$Q$35))</f>
        <v>0</v>
      </c>
      <c r="N36" s="134">
        <f>SUMIF('Meterwise Billing Details'!$R$5:$R$35,Summary!$C36,('Meterwise Billing Details'!$S$5:$S$35))</f>
        <v>0</v>
      </c>
      <c r="O36" s="134">
        <f>SUMIF('Meterwise Billing Details'!$T$5:$T$35,Summary!$C36,('Meterwise Billing Details'!$U$5:$U$35))</f>
        <v>0</v>
      </c>
      <c r="P36" s="134">
        <f>SUMIF('Meterwise Billing Details'!$V$5:$V$35,Summary!$C36,('Meterwise Billing Details'!$W$5:$W$35))</f>
        <v>0</v>
      </c>
      <c r="Q36" s="134">
        <f>SUMIF('Meterwise Billing Details'!$Z$5:$Z$35,Summary!$C36,('Meterwise Billing Details'!$AA$5:$AA$35))</f>
        <v>0</v>
      </c>
      <c r="R36" s="134">
        <f>SUMIF('Meterwise Billing Details'!$AB$5:$AB$35,Summary!$C36,('Meterwise Billing Details'!$AC$5:$AC$35))</f>
        <v>0</v>
      </c>
      <c r="S36" s="134">
        <f>SUMIF('Meterwise Billing Details'!$AD$5:$AD$35,Summary!$C36,('Meterwise Billing Details'!$AE$5:$AE$35))</f>
        <v>0</v>
      </c>
      <c r="T36" s="134">
        <f>SUMIF('Meterwise Billing Details'!$AF$5:$AF$35,Summary!$C36,('Meterwise Billing Details'!$AG$5:$AG$35))</f>
        <v>0</v>
      </c>
      <c r="U36" s="134">
        <f>SUMIF('Meterwise Billing Details'!$AH$5:$AH$35,Summary!$C36,('Meterwise Billing Details'!$AI$5:$AI$35))</f>
        <v>0</v>
      </c>
      <c r="V36" s="148">
        <f t="shared" si="0"/>
        <v>0</v>
      </c>
      <c r="W36" s="519"/>
    </row>
    <row r="37" spans="2:23" x14ac:dyDescent="0.3">
      <c r="B37" s="136">
        <v>21</v>
      </c>
      <c r="C37" s="691" t="s">
        <v>489</v>
      </c>
      <c r="D37" s="692"/>
      <c r="E37" s="693"/>
      <c r="F37" s="134">
        <f>SUMIF('Meterwise Billing Details'!$B$5:$B$35,Summary!C37,('Meterwise Billing Details'!$C$5:$C$35))</f>
        <v>30</v>
      </c>
      <c r="G37" s="134">
        <f>SUMIF('Meterwise Billing Details'!$D$5:$D$35,Summary!$C37,('Meterwise Billing Details'!$E$5:$E$35))</f>
        <v>0</v>
      </c>
      <c r="H37" s="134">
        <f>SUMIF('Meterwise Billing Details'!$F$5:$F$35,Summary!$C37,('Meterwise Billing Details'!$G$5:$G$35))</f>
        <v>0</v>
      </c>
      <c r="I37" s="134">
        <f>SUMIF('Meterwise Billing Details'!$H$5:$H$35,Summary!$C37,('Meterwise Billing Details'!$I$5:$I$35))</f>
        <v>0</v>
      </c>
      <c r="J37" s="134">
        <f>SUMIF('Meterwise Billing Details'!$J$5:$J$35,Summary!$C37,('Meterwise Billing Details'!$K$5:$K$35))</f>
        <v>830</v>
      </c>
      <c r="K37" s="134">
        <f>SUMIF('Meterwise Billing Details'!$L$5:$L$35,Summary!$C37,('Meterwise Billing Details'!$M$5:$M$35))</f>
        <v>260</v>
      </c>
      <c r="L37" s="134">
        <f>SUMIF('Meterwise Billing Details'!$N$5:$N$35,Summary!$C37,('Meterwise Billing Details'!$O$5:$O$35))</f>
        <v>49</v>
      </c>
      <c r="M37" s="134">
        <f>SUMIF('Meterwise Billing Details'!$P$5:$P$35,Summary!$C37,('Meterwise Billing Details'!$Q$5:$Q$35))</f>
        <v>186</v>
      </c>
      <c r="N37" s="134">
        <f>SUMIF('Meterwise Billing Details'!$R$5:$R$35,Summary!$C37,('Meterwise Billing Details'!$S$5:$S$35))</f>
        <v>0</v>
      </c>
      <c r="O37" s="134">
        <f>SUMIF('Meterwise Billing Details'!$T$5:$T$35,Summary!$C37,('Meterwise Billing Details'!$U$5:$U$35))</f>
        <v>0</v>
      </c>
      <c r="P37" s="134">
        <f>SUMIF('Meterwise Billing Details'!$V$5:$V$35,Summary!$C37,('Meterwise Billing Details'!$W$5:$W$35))</f>
        <v>386</v>
      </c>
      <c r="Q37" s="134">
        <f>SUMIF('Meterwise Billing Details'!$Z$5:$Z$35,Summary!$C37,('Meterwise Billing Details'!$AA$5:$AA$35))</f>
        <v>0</v>
      </c>
      <c r="R37" s="134">
        <f>SUMIF('Meterwise Billing Details'!$AB$5:$AB$35,Summary!$C37,('Meterwise Billing Details'!$AC$5:$AC$35))</f>
        <v>0</v>
      </c>
      <c r="S37" s="134">
        <f>SUMIF('Meterwise Billing Details'!$AD$5:$AD$35,Summary!$C37,('Meterwise Billing Details'!$AE$5:$AE$35))</f>
        <v>0</v>
      </c>
      <c r="T37" s="134">
        <f>SUMIF('Meterwise Billing Details'!$AF$5:$AF$35,Summary!$C37,('Meterwise Billing Details'!$AG$5:$AG$35))</f>
        <v>0</v>
      </c>
      <c r="U37" s="134">
        <f>SUMIF('Meterwise Billing Details'!$AH$5:$AH$35,Summary!$C37,('Meterwise Billing Details'!$AI$5:$AI$35))</f>
        <v>0</v>
      </c>
      <c r="V37" s="148">
        <f t="shared" si="0"/>
        <v>1741</v>
      </c>
      <c r="W37" s="519"/>
    </row>
    <row r="38" spans="2:23" x14ac:dyDescent="0.3">
      <c r="B38" s="136">
        <v>22</v>
      </c>
      <c r="C38" s="691" t="s">
        <v>490</v>
      </c>
      <c r="D38" s="692"/>
      <c r="E38" s="693"/>
      <c r="F38" s="134">
        <f>SUMIF('Meterwise Billing Details'!$B$5:$B$35,Summary!C38,('Meterwise Billing Details'!$C$5:$C$35))</f>
        <v>300</v>
      </c>
      <c r="G38" s="134">
        <f>SUMIF('Meterwise Billing Details'!$D$5:$D$35,Summary!$C38,('Meterwise Billing Details'!$E$5:$E$35))</f>
        <v>0</v>
      </c>
      <c r="H38" s="134">
        <f>SUMIF('Meterwise Billing Details'!$F$5:$F$35,Summary!$C38,('Meterwise Billing Details'!$G$5:$G$35))</f>
        <v>0</v>
      </c>
      <c r="I38" s="134">
        <f>SUMIF('Meterwise Billing Details'!$H$5:$H$35,Summary!$C38,('Meterwise Billing Details'!$I$5:$I$35))</f>
        <v>0</v>
      </c>
      <c r="J38" s="134">
        <f>SUMIF('Meterwise Billing Details'!$J$5:$J$35,Summary!$C38,('Meterwise Billing Details'!$K$5:$K$35))</f>
        <v>0</v>
      </c>
      <c r="K38" s="134">
        <f>SUMIF('Meterwise Billing Details'!$L$5:$L$35,Summary!$C38,('Meterwise Billing Details'!$M$5:$M$35))</f>
        <v>0</v>
      </c>
      <c r="L38" s="134">
        <f>SUMIF('Meterwise Billing Details'!$N$5:$N$35,Summary!$C38,('Meterwise Billing Details'!$O$5:$O$35))</f>
        <v>0</v>
      </c>
      <c r="M38" s="134">
        <f>SUMIF('Meterwise Billing Details'!$P$5:$P$35,Summary!$C38,('Meterwise Billing Details'!$Q$5:$Q$35))</f>
        <v>0</v>
      </c>
      <c r="N38" s="134">
        <f>SUMIF('Meterwise Billing Details'!$R$5:$R$35,Summary!$C38,('Meterwise Billing Details'!$S$5:$S$35))</f>
        <v>0</v>
      </c>
      <c r="O38" s="134">
        <f>SUMIF('Meterwise Billing Details'!$T$5:$T$35,Summary!$C38,('Meterwise Billing Details'!$U$5:$U$35))</f>
        <v>0</v>
      </c>
      <c r="P38" s="134">
        <f>SUMIF('Meterwise Billing Details'!$V$5:$V$35,Summary!$C38,('Meterwise Billing Details'!$W$5:$W$35))</f>
        <v>0</v>
      </c>
      <c r="Q38" s="134">
        <f>SUMIF('Meterwise Billing Details'!$Z$5:$Z$35,Summary!$C38,('Meterwise Billing Details'!$AA$5:$AA$35))</f>
        <v>0</v>
      </c>
      <c r="R38" s="134">
        <f>SUMIF('Meterwise Billing Details'!$AB$5:$AB$35,Summary!$C38,('Meterwise Billing Details'!$AC$5:$AC$35))</f>
        <v>0</v>
      </c>
      <c r="S38" s="134">
        <f>SUMIF('Meterwise Billing Details'!$AD$5:$AD$35,Summary!$C38,('Meterwise Billing Details'!$AE$5:$AE$35))</f>
        <v>0</v>
      </c>
      <c r="T38" s="134">
        <f>SUMIF('Meterwise Billing Details'!$AF$5:$AF$35,Summary!$C38,('Meterwise Billing Details'!$AG$5:$AG$35))</f>
        <v>0</v>
      </c>
      <c r="U38" s="134">
        <f>SUMIF('Meterwise Billing Details'!$AH$5:$AH$35,Summary!$C38,('Meterwise Billing Details'!$AI$5:$AI$35))</f>
        <v>0</v>
      </c>
      <c r="V38" s="148">
        <f t="shared" si="0"/>
        <v>300</v>
      </c>
      <c r="W38" s="519"/>
    </row>
    <row r="39" spans="2:23" x14ac:dyDescent="0.3">
      <c r="B39" s="136">
        <v>23</v>
      </c>
      <c r="C39" s="706" t="s">
        <v>482</v>
      </c>
      <c r="D39" s="707"/>
      <c r="E39" s="708"/>
      <c r="F39" s="134">
        <f>SUMIF('Meterwise Billing Details'!$B$5:$B$35,Summary!C39,('Meterwise Billing Details'!$C$5:$C$35))</f>
        <v>0</v>
      </c>
      <c r="G39" s="134">
        <f>SUMIF('Meterwise Billing Details'!$D$5:$D$35,Summary!$C39,('Meterwise Billing Details'!$E$5:$E$35))</f>
        <v>0</v>
      </c>
      <c r="H39" s="134">
        <f>SUMIF('Meterwise Billing Details'!$F$5:$F$35,Summary!$C39,('Meterwise Billing Details'!$G$5:$G$35))</f>
        <v>0</v>
      </c>
      <c r="I39" s="134">
        <f>SUMIF('Meterwise Billing Details'!$H$5:$H$35,Summary!$C39,('Meterwise Billing Details'!$I$5:$I$35))</f>
        <v>0</v>
      </c>
      <c r="J39" s="134">
        <f>SUMIF('Meterwise Billing Details'!$J$5:$J$35,Summary!$C39,('Meterwise Billing Details'!$K$5:$K$35))</f>
        <v>0</v>
      </c>
      <c r="K39" s="134">
        <f>SUMIF('Meterwise Billing Details'!$L$5:$L$35,Summary!$C39,('Meterwise Billing Details'!$M$5:$M$35))</f>
        <v>0</v>
      </c>
      <c r="L39" s="134">
        <f>SUMIF('Meterwise Billing Details'!$N$5:$N$35,Summary!$C39,('Meterwise Billing Details'!$O$5:$O$35))</f>
        <v>912</v>
      </c>
      <c r="M39" s="134">
        <f>SUMIF('Meterwise Billing Details'!$P$5:$P$35,Summary!$C39,('Meterwise Billing Details'!$Q$5:$Q$35))</f>
        <v>0</v>
      </c>
      <c r="N39" s="134">
        <f>SUMIF('Meterwise Billing Details'!$R$5:$R$35,Summary!$C39,('Meterwise Billing Details'!$S$5:$S$35))</f>
        <v>0</v>
      </c>
      <c r="O39" s="134">
        <f>SUMIF('Meterwise Billing Details'!$T$5:$T$35,Summary!$C39,('Meterwise Billing Details'!$U$5:$U$35))</f>
        <v>0</v>
      </c>
      <c r="P39" s="134">
        <f>SUMIF('Meterwise Billing Details'!$V$5:$V$35,Summary!$C39,('Meterwise Billing Details'!$W$5:$W$35))</f>
        <v>0</v>
      </c>
      <c r="Q39" s="134">
        <f>SUMIF('Meterwise Billing Details'!$Z$5:$Z$35,Summary!$C39,('Meterwise Billing Details'!$AA$5:$AA$35))</f>
        <v>0</v>
      </c>
      <c r="R39" s="134">
        <f>SUMIF('Meterwise Billing Details'!$AB$5:$AB$35,Summary!$C39,('Meterwise Billing Details'!$AC$5:$AC$35))</f>
        <v>0</v>
      </c>
      <c r="S39" s="134">
        <f>SUMIF('Meterwise Billing Details'!$AD$5:$AD$35,Summary!$C39,('Meterwise Billing Details'!$AE$5:$AE$35))</f>
        <v>0</v>
      </c>
      <c r="T39" s="134">
        <f>SUMIF('Meterwise Billing Details'!$AF$5:$AF$35,Summary!$C39,('Meterwise Billing Details'!$AG$5:$AG$35))</f>
        <v>0</v>
      </c>
      <c r="U39" s="134">
        <f>SUMIF('Meterwise Billing Details'!$AH$5:$AH$35,Summary!$C39,('Meterwise Billing Details'!$AI$5:$AI$35))</f>
        <v>0</v>
      </c>
      <c r="V39" s="148">
        <f t="shared" si="0"/>
        <v>912</v>
      </c>
      <c r="W39" s="519"/>
    </row>
    <row r="40" spans="2:23" x14ac:dyDescent="0.3">
      <c r="B40" s="136">
        <v>24</v>
      </c>
      <c r="C40" s="706" t="s">
        <v>491</v>
      </c>
      <c r="D40" s="707"/>
      <c r="E40" s="708"/>
      <c r="F40" s="134">
        <f>SUMIF('Meterwise Billing Details'!$B$5:$B$35,Summary!C40,('Meterwise Billing Details'!$C$5:$C$35))</f>
        <v>0</v>
      </c>
      <c r="G40" s="134">
        <f>SUMIF('Meterwise Billing Details'!$D$5:$D$35,Summary!$C40,('Meterwise Billing Details'!$E$5:$E$35))</f>
        <v>11</v>
      </c>
      <c r="H40" s="134">
        <f>SUMIF('Meterwise Billing Details'!$F$5:$F$35,Summary!$C40,('Meterwise Billing Details'!$G$5:$G$35))</f>
        <v>0</v>
      </c>
      <c r="I40" s="134">
        <f>SUMIF('Meterwise Billing Details'!$H$5:$H$35,Summary!$C40,('Meterwise Billing Details'!$I$5:$I$35))</f>
        <v>0</v>
      </c>
      <c r="J40" s="134">
        <f>SUMIF('Meterwise Billing Details'!$J$5:$J$35,Summary!$C40,('Meterwise Billing Details'!$K$5:$K$35))</f>
        <v>0</v>
      </c>
      <c r="K40" s="134">
        <f>SUMIF('Meterwise Billing Details'!$L$5:$L$35,Summary!$C40,('Meterwise Billing Details'!$M$5:$M$35))</f>
        <v>35</v>
      </c>
      <c r="L40" s="134">
        <f>SUMIF('Meterwise Billing Details'!$N$5:$N$35,Summary!$C40,('Meterwise Billing Details'!$O$5:$O$35))</f>
        <v>0</v>
      </c>
      <c r="M40" s="134">
        <f>SUMIF('Meterwise Billing Details'!$P$5:$P$35,Summary!$C40,('Meterwise Billing Details'!$Q$5:$Q$35))</f>
        <v>1</v>
      </c>
      <c r="N40" s="134">
        <f>SUMIF('Meterwise Billing Details'!$R$5:$R$35,Summary!$C40,('Meterwise Billing Details'!$S$5:$S$35))</f>
        <v>0</v>
      </c>
      <c r="O40" s="134">
        <f>SUMIF('Meterwise Billing Details'!$T$5:$T$35,Summary!$C40,('Meterwise Billing Details'!$U$5:$U$35))</f>
        <v>0</v>
      </c>
      <c r="P40" s="134">
        <f>SUMIF('Meterwise Billing Details'!$V$5:$V$35,Summary!$C40,('Meterwise Billing Details'!$W$5:$W$35))</f>
        <v>474</v>
      </c>
      <c r="Q40" s="134">
        <f>SUMIF('Meterwise Billing Details'!$Z$5:$Z$35,Summary!$C40,('Meterwise Billing Details'!$AA$5:$AA$35))</f>
        <v>403</v>
      </c>
      <c r="R40" s="134">
        <f>SUMIF('Meterwise Billing Details'!$AB$5:$AB$35,Summary!$C40,('Meterwise Billing Details'!$AC$5:$AC$35))</f>
        <v>520</v>
      </c>
      <c r="S40" s="134">
        <f>SUMIF('Meterwise Billing Details'!$AD$5:$AD$35,Summary!$C40,('Meterwise Billing Details'!$AE$5:$AE$35))</f>
        <v>0</v>
      </c>
      <c r="T40" s="134">
        <f>SUMIF('Meterwise Billing Details'!$AF$5:$AF$35,Summary!$C40,('Meterwise Billing Details'!$AG$5:$AG$35))</f>
        <v>0</v>
      </c>
      <c r="U40" s="134">
        <f>SUMIF('Meterwise Billing Details'!$AH$5:$AH$35,Summary!$C40,('Meterwise Billing Details'!$AI$5:$AI$35))</f>
        <v>0</v>
      </c>
      <c r="V40" s="148">
        <f t="shared" si="0"/>
        <v>1444</v>
      </c>
      <c r="W40" s="519"/>
    </row>
    <row r="41" spans="2:23" x14ac:dyDescent="0.3">
      <c r="B41" s="136">
        <v>25</v>
      </c>
      <c r="C41" s="706" t="s">
        <v>492</v>
      </c>
      <c r="D41" s="707"/>
      <c r="E41" s="708"/>
      <c r="F41" s="134">
        <f>SUMIF('Meterwise Billing Details'!$B$5:$B$35,Summary!C41,('Meterwise Billing Details'!$C$5:$C$35))</f>
        <v>0</v>
      </c>
      <c r="G41" s="134">
        <f>SUMIF('Meterwise Billing Details'!$D$5:$D$35,Summary!$C41,('Meterwise Billing Details'!$E$5:$E$35))</f>
        <v>0</v>
      </c>
      <c r="H41" s="134">
        <f>SUMIF('Meterwise Billing Details'!$F$5:$F$35,Summary!$C41,('Meterwise Billing Details'!$G$5:$G$35))</f>
        <v>0</v>
      </c>
      <c r="I41" s="134">
        <f>SUMIF('Meterwise Billing Details'!$H$5:$H$35,Summary!$C41,('Meterwise Billing Details'!$I$5:$I$35))</f>
        <v>0</v>
      </c>
      <c r="J41" s="134">
        <f>SUMIF('Meterwise Billing Details'!$J$5:$J$35,Summary!$C41,('Meterwise Billing Details'!$K$5:$K$35))</f>
        <v>0</v>
      </c>
      <c r="K41" s="134">
        <f>SUMIF('Meterwise Billing Details'!$L$5:$L$35,Summary!$C41,('Meterwise Billing Details'!$M$5:$M$35))</f>
        <v>0</v>
      </c>
      <c r="L41" s="134">
        <f>SUMIF('Meterwise Billing Details'!$N$5:$N$35,Summary!$C41,('Meterwise Billing Details'!$O$5:$O$35))</f>
        <v>0</v>
      </c>
      <c r="M41" s="134">
        <f>SUMIF('Meterwise Billing Details'!$P$5:$P$35,Summary!$C41,('Meterwise Billing Details'!$Q$5:$Q$35))</f>
        <v>445</v>
      </c>
      <c r="N41" s="134">
        <f>SUMIF('Meterwise Billing Details'!$R$5:$R$35,Summary!$C41,('Meterwise Billing Details'!$S$5:$S$35))</f>
        <v>0</v>
      </c>
      <c r="O41" s="134">
        <f>SUMIF('Meterwise Billing Details'!$T$5:$T$35,Summary!$C41,('Meterwise Billing Details'!$U$5:$U$35))</f>
        <v>0</v>
      </c>
      <c r="P41" s="134">
        <f>SUMIF('Meterwise Billing Details'!$V$5:$V$35,Summary!$C41,('Meterwise Billing Details'!$W$5:$W$35))</f>
        <v>0</v>
      </c>
      <c r="Q41" s="134">
        <f>SUMIF('Meterwise Billing Details'!$Z$5:$Z$35,Summary!$C41,('Meterwise Billing Details'!$AA$5:$AA$35))</f>
        <v>3437</v>
      </c>
      <c r="R41" s="134">
        <f>SUMIF('Meterwise Billing Details'!$AB$5:$AB$35,Summary!$C41,('Meterwise Billing Details'!$AC$5:$AC$35))</f>
        <v>1474</v>
      </c>
      <c r="S41" s="134">
        <f>SUMIF('Meterwise Billing Details'!$AD$5:$AD$35,Summary!$C41,('Meterwise Billing Details'!$AE$5:$AE$35))</f>
        <v>0</v>
      </c>
      <c r="T41" s="134">
        <f>SUMIF('Meterwise Billing Details'!$AF$5:$AF$35,Summary!$C41,('Meterwise Billing Details'!$AG$5:$AG$35))</f>
        <v>0</v>
      </c>
      <c r="U41" s="134">
        <f>SUMIF('Meterwise Billing Details'!$AH$5:$AH$35,Summary!$C41,('Meterwise Billing Details'!$AI$5:$AI$35))</f>
        <v>0</v>
      </c>
      <c r="V41" s="148">
        <f t="shared" si="0"/>
        <v>5356</v>
      </c>
      <c r="W41" s="519"/>
    </row>
    <row r="42" spans="2:23" x14ac:dyDescent="0.3">
      <c r="B42" s="136">
        <v>26</v>
      </c>
      <c r="C42" s="706" t="s">
        <v>483</v>
      </c>
      <c r="D42" s="707"/>
      <c r="E42" s="708"/>
      <c r="F42" s="134">
        <f>SUMIF('Meterwise Billing Details'!$B$5:$B$35,Summary!C42,('Meterwise Billing Details'!$C$5:$C$35))</f>
        <v>506</v>
      </c>
      <c r="G42" s="134">
        <f>SUMIF('Meterwise Billing Details'!$D$5:$D$35,Summary!$C42,('Meterwise Billing Details'!$E$5:$E$35))</f>
        <v>0</v>
      </c>
      <c r="H42" s="134">
        <f>SUMIF('Meterwise Billing Details'!$F$5:$F$35,Summary!$C42,('Meterwise Billing Details'!$G$5:$G$35))</f>
        <v>0</v>
      </c>
      <c r="I42" s="134">
        <f>SUMIF('Meterwise Billing Details'!$H$5:$H$35,Summary!$C42,('Meterwise Billing Details'!$I$5:$I$35))</f>
        <v>0</v>
      </c>
      <c r="J42" s="134">
        <f>SUMIF('Meterwise Billing Details'!$J$5:$J$35,Summary!$C42,('Meterwise Billing Details'!$K$5:$K$35))</f>
        <v>0</v>
      </c>
      <c r="K42" s="134">
        <f>SUMIF('Meterwise Billing Details'!$L$5:$L$35,Summary!$C42,('Meterwise Billing Details'!$M$5:$M$35))</f>
        <v>0</v>
      </c>
      <c r="L42" s="134">
        <f>SUMIF('Meterwise Billing Details'!$N$5:$N$35,Summary!$C42,('Meterwise Billing Details'!$O$5:$O$35))</f>
        <v>0</v>
      </c>
      <c r="M42" s="134">
        <f>SUMIF('Meterwise Billing Details'!$P$5:$P$35,Summary!$C42,('Meterwise Billing Details'!$Q$5:$Q$35))</f>
        <v>0</v>
      </c>
      <c r="N42" s="134">
        <f>SUMIF('Meterwise Billing Details'!$R$5:$R$35,Summary!$C42,('Meterwise Billing Details'!$S$5:$S$35))</f>
        <v>0</v>
      </c>
      <c r="O42" s="134">
        <f>SUMIF('Meterwise Billing Details'!$T$5:$T$35,Summary!$C42,('Meterwise Billing Details'!$U$5:$U$35))</f>
        <v>0</v>
      </c>
      <c r="P42" s="134">
        <f>SUMIF('Meterwise Billing Details'!$V$5:$V$35,Summary!$C42,('Meterwise Billing Details'!$W$5:$W$35))</f>
        <v>0</v>
      </c>
      <c r="Q42" s="134">
        <f>SUMIF('Meterwise Billing Details'!$Z$5:$Z$35,Summary!$C42,('Meterwise Billing Details'!$AA$5:$AA$35))</f>
        <v>0</v>
      </c>
      <c r="R42" s="134">
        <f>SUMIF('Meterwise Billing Details'!$AB$5:$AB$35,Summary!$C42,('Meterwise Billing Details'!$AC$5:$AC$35))</f>
        <v>0</v>
      </c>
      <c r="S42" s="134">
        <f>SUMIF('Meterwise Billing Details'!$AD$5:$AD$35,Summary!$C42,('Meterwise Billing Details'!$AE$5:$AE$35))</f>
        <v>0</v>
      </c>
      <c r="T42" s="134">
        <f>SUMIF('Meterwise Billing Details'!$AF$5:$AF$35,Summary!$C42,('Meterwise Billing Details'!$AG$5:$AG$35))</f>
        <v>0</v>
      </c>
      <c r="U42" s="134">
        <f>SUMIF('Meterwise Billing Details'!$AH$5:$AH$35,Summary!$C42,('Meterwise Billing Details'!$AI$5:$AI$35))</f>
        <v>0</v>
      </c>
      <c r="V42" s="148">
        <f t="shared" si="0"/>
        <v>506</v>
      </c>
      <c r="W42" s="519"/>
    </row>
    <row r="43" spans="2:23" x14ac:dyDescent="0.3">
      <c r="B43" s="136">
        <v>27</v>
      </c>
      <c r="C43" s="706"/>
      <c r="D43" s="707"/>
      <c r="E43" s="708"/>
      <c r="F43" s="134">
        <f>SUMIF('Meterwise Billing Details'!$B$5:$B$35,Summary!C43,('Meterwise Billing Details'!$C$5:$C$35))</f>
        <v>0</v>
      </c>
      <c r="G43" s="134">
        <f>SUMIF('Meterwise Billing Details'!$D$5:$D$35,Summary!$C43,('Meterwise Billing Details'!$E$5:$E$35))</f>
        <v>0</v>
      </c>
      <c r="H43" s="134">
        <f>SUMIF('Meterwise Billing Details'!$F$5:$F$35,Summary!$C43,('Meterwise Billing Details'!$G$5:$G$35))</f>
        <v>0</v>
      </c>
      <c r="I43" s="134">
        <f>SUMIF('Meterwise Billing Details'!$H$5:$H$35,Summary!$C43,('Meterwise Billing Details'!$I$5:$I$35))</f>
        <v>0</v>
      </c>
      <c r="J43" s="134">
        <f>SUMIF('Meterwise Billing Details'!$J$5:$J$35,Summary!$C43,('Meterwise Billing Details'!$K$5:$K$35))</f>
        <v>0</v>
      </c>
      <c r="K43" s="134">
        <f>SUMIF('Meterwise Billing Details'!$L$5:$L$35,Summary!$C43,('Meterwise Billing Details'!$M$5:$M$35))</f>
        <v>0</v>
      </c>
      <c r="L43" s="134">
        <f>SUMIF('Meterwise Billing Details'!$N$5:$N$35,Summary!$C43,('Meterwise Billing Details'!$O$5:$O$35))</f>
        <v>0</v>
      </c>
      <c r="M43" s="134">
        <f>SUMIF('Meterwise Billing Details'!$P$5:$P$35,Summary!$C43,('Meterwise Billing Details'!$Q$5:$Q$35))</f>
        <v>0</v>
      </c>
      <c r="N43" s="134">
        <f>SUMIF('Meterwise Billing Details'!$R$5:$R$35,Summary!$C43,('Meterwise Billing Details'!$S$5:$S$35))</f>
        <v>0</v>
      </c>
      <c r="O43" s="134">
        <f>SUMIF('Meterwise Billing Details'!$T$5:$T$35,Summary!$C43,('Meterwise Billing Details'!$U$5:$U$35))</f>
        <v>0</v>
      </c>
      <c r="P43" s="134">
        <f>SUMIF('Meterwise Billing Details'!$V$5:$V$35,Summary!$C43,('Meterwise Billing Details'!$W$5:$W$35))</f>
        <v>0</v>
      </c>
      <c r="Q43" s="134">
        <f>SUMIF('Meterwise Billing Details'!$Z$5:$Z$35,Summary!$C43,('Meterwise Billing Details'!$AA$5:$AA$35))</f>
        <v>0</v>
      </c>
      <c r="R43" s="134">
        <f>SUMIF('Meterwise Billing Details'!$AB$5:$AB$35,Summary!$C43,('Meterwise Billing Details'!$AC$5:$AC$35))</f>
        <v>0</v>
      </c>
      <c r="S43" s="134">
        <f>SUMIF('Meterwise Billing Details'!$AD$5:$AD$35,Summary!$C43,('Meterwise Billing Details'!$AE$5:$AE$35))</f>
        <v>0</v>
      </c>
      <c r="T43" s="134">
        <f>SUMIF('Meterwise Billing Details'!$AF$5:$AF$35,Summary!$C43,('Meterwise Billing Details'!$AG$5:$AG$35))</f>
        <v>0</v>
      </c>
      <c r="U43" s="134">
        <f>SUMIF('Meterwise Billing Details'!$AH$5:$AH$35,Summary!$C43,('Meterwise Billing Details'!$AI$5:$AI$35))</f>
        <v>0</v>
      </c>
      <c r="V43" s="148">
        <f t="shared" si="0"/>
        <v>0</v>
      </c>
      <c r="W43" s="519"/>
    </row>
    <row r="44" spans="2:23" x14ac:dyDescent="0.3">
      <c r="B44" s="136">
        <v>28</v>
      </c>
      <c r="C44" s="706"/>
      <c r="D44" s="707"/>
      <c r="E44" s="708"/>
      <c r="F44" s="134">
        <f>SUMIF('Meterwise Billing Details'!$B$5:$B$35,Summary!C44,('Meterwise Billing Details'!$C$5:$C$35))</f>
        <v>0</v>
      </c>
      <c r="G44" s="134">
        <f>SUMIF('Meterwise Billing Details'!$D$5:$D$35,Summary!$C44,('Meterwise Billing Details'!$E$5:$E$35))</f>
        <v>0</v>
      </c>
      <c r="H44" s="134">
        <f>SUMIF('Meterwise Billing Details'!$F$5:$F$35,Summary!$C44,('Meterwise Billing Details'!$G$5:$G$35))</f>
        <v>0</v>
      </c>
      <c r="I44" s="134">
        <f>SUMIF('Meterwise Billing Details'!$H$5:$H$35,Summary!$C44,('Meterwise Billing Details'!$I$5:$I$35))</f>
        <v>0</v>
      </c>
      <c r="J44" s="134">
        <f>SUMIF('Meterwise Billing Details'!$J$5:$J$35,Summary!$C44,('Meterwise Billing Details'!$K$5:$K$35))</f>
        <v>0</v>
      </c>
      <c r="K44" s="134">
        <f>SUMIF('Meterwise Billing Details'!$L$5:$L$35,Summary!$C44,('Meterwise Billing Details'!$M$5:$M$35))</f>
        <v>0</v>
      </c>
      <c r="L44" s="134">
        <f>SUMIF('Meterwise Billing Details'!$N$5:$N$35,Summary!$C44,('Meterwise Billing Details'!$O$5:$O$35))</f>
        <v>0</v>
      </c>
      <c r="M44" s="134">
        <f>SUMIF('Meterwise Billing Details'!$P$5:$P$35,Summary!$C44,('Meterwise Billing Details'!$Q$5:$Q$35))</f>
        <v>0</v>
      </c>
      <c r="N44" s="134">
        <f>SUMIF('Meterwise Billing Details'!$R$5:$R$35,Summary!$C44,('Meterwise Billing Details'!$S$5:$S$35))</f>
        <v>0</v>
      </c>
      <c r="O44" s="134">
        <f>SUMIF('Meterwise Billing Details'!$T$5:$T$35,Summary!$C44,('Meterwise Billing Details'!$U$5:$U$35))</f>
        <v>0</v>
      </c>
      <c r="P44" s="134">
        <f>SUMIF('Meterwise Billing Details'!$V$5:$V$35,Summary!$C44,('Meterwise Billing Details'!$W$5:$W$35))</f>
        <v>0</v>
      </c>
      <c r="Q44" s="134">
        <f>SUMIF('Meterwise Billing Details'!$Z$5:$Z$35,Summary!$C44,('Meterwise Billing Details'!$AA$5:$AA$35))</f>
        <v>0</v>
      </c>
      <c r="R44" s="134">
        <f>SUMIF('Meterwise Billing Details'!$AB$5:$AB$35,Summary!$C44,('Meterwise Billing Details'!$AC$5:$AC$35))</f>
        <v>0</v>
      </c>
      <c r="S44" s="134">
        <f>SUMIF('Meterwise Billing Details'!$AD$5:$AD$35,Summary!$C44,('Meterwise Billing Details'!$AE$5:$AE$35))</f>
        <v>0</v>
      </c>
      <c r="T44" s="134">
        <f>SUMIF('Meterwise Billing Details'!$AF$5:$AF$35,Summary!$C44,('Meterwise Billing Details'!$AG$5:$AG$35))</f>
        <v>0</v>
      </c>
      <c r="U44" s="134">
        <f>SUMIF('Meterwise Billing Details'!$AH$5:$AH$35,Summary!$C44,('Meterwise Billing Details'!$AI$5:$AI$35))</f>
        <v>0</v>
      </c>
      <c r="V44" s="148">
        <f t="shared" si="0"/>
        <v>0</v>
      </c>
      <c r="W44" s="519"/>
    </row>
    <row r="45" spans="2:23" x14ac:dyDescent="0.3">
      <c r="B45" s="136">
        <v>29</v>
      </c>
      <c r="C45" s="706"/>
      <c r="D45" s="707"/>
      <c r="E45" s="708"/>
      <c r="F45" s="134">
        <f>SUMIF('Meterwise Billing Details'!$B$5:$B$35,Summary!C45,('Meterwise Billing Details'!$C$5:$C$35))</f>
        <v>0</v>
      </c>
      <c r="G45" s="134">
        <f>SUMIF('Meterwise Billing Details'!$D$5:$D$35,Summary!$C45,('Meterwise Billing Details'!$E$5:$E$35))</f>
        <v>0</v>
      </c>
      <c r="H45" s="134">
        <f>SUMIF('Meterwise Billing Details'!$F$5:$F$35,Summary!$C45,('Meterwise Billing Details'!$G$5:$G$35))</f>
        <v>0</v>
      </c>
      <c r="I45" s="134">
        <f>SUMIF('Meterwise Billing Details'!$H$5:$H$35,Summary!$C45,('Meterwise Billing Details'!$I$5:$I$35))</f>
        <v>0</v>
      </c>
      <c r="J45" s="134">
        <f>SUMIF('Meterwise Billing Details'!$J$5:$J$35,Summary!$C45,('Meterwise Billing Details'!$K$5:$K$35))</f>
        <v>0</v>
      </c>
      <c r="K45" s="134">
        <f>SUMIF('Meterwise Billing Details'!$L$5:$L$35,Summary!$C45,('Meterwise Billing Details'!$M$5:$M$35))</f>
        <v>0</v>
      </c>
      <c r="L45" s="134">
        <f>SUMIF('Meterwise Billing Details'!$N$5:$N$35,Summary!$C45,('Meterwise Billing Details'!$O$5:$O$35))</f>
        <v>0</v>
      </c>
      <c r="M45" s="134">
        <f>SUMIF('Meterwise Billing Details'!$P$5:$P$35,Summary!$C45,('Meterwise Billing Details'!$Q$5:$Q$35))</f>
        <v>0</v>
      </c>
      <c r="N45" s="134">
        <f>SUMIF('Meterwise Billing Details'!$R$5:$R$35,Summary!$C45,('Meterwise Billing Details'!$S$5:$S$35))</f>
        <v>0</v>
      </c>
      <c r="O45" s="134">
        <f>SUMIF('Meterwise Billing Details'!$T$5:$T$35,Summary!$C45,('Meterwise Billing Details'!$U$5:$U$35))</f>
        <v>0</v>
      </c>
      <c r="P45" s="134">
        <f>SUMIF('Meterwise Billing Details'!$V$5:$V$35,Summary!$C45,('Meterwise Billing Details'!$W$5:$W$35))</f>
        <v>0</v>
      </c>
      <c r="Q45" s="134">
        <f>SUMIF('Meterwise Billing Details'!$Z$5:$Z$35,Summary!$C45,('Meterwise Billing Details'!$AA$5:$AA$35))</f>
        <v>0</v>
      </c>
      <c r="R45" s="134">
        <f>SUMIF('Meterwise Billing Details'!$AB$5:$AB$35,Summary!$C45,('Meterwise Billing Details'!$AC$5:$AC$35))</f>
        <v>0</v>
      </c>
      <c r="S45" s="134">
        <f>SUMIF('Meterwise Billing Details'!$AD$5:$AD$35,Summary!$C45,('Meterwise Billing Details'!$AE$5:$AE$35))</f>
        <v>0</v>
      </c>
      <c r="T45" s="134">
        <f>SUMIF('Meterwise Billing Details'!$AF$5:$AF$35,Summary!$C45,('Meterwise Billing Details'!$AG$5:$AG$35))</f>
        <v>0</v>
      </c>
      <c r="U45" s="134">
        <f>SUMIF('Meterwise Billing Details'!$AH$5:$AH$35,Summary!$C45,('Meterwise Billing Details'!$AI$5:$AI$35))</f>
        <v>0</v>
      </c>
      <c r="V45" s="148">
        <f t="shared" si="0"/>
        <v>0</v>
      </c>
      <c r="W45" s="519"/>
    </row>
    <row r="46" spans="2:23" x14ac:dyDescent="0.3">
      <c r="B46" s="136">
        <v>30</v>
      </c>
      <c r="C46" s="705"/>
      <c r="D46" s="705"/>
      <c r="E46" s="705"/>
      <c r="F46" s="134">
        <f>SUMIF('Meterwise Billing Details'!$B$5:$B$35,Summary!C46,('Meterwise Billing Details'!$C$5:$C$35))</f>
        <v>0</v>
      </c>
      <c r="G46" s="134">
        <f>SUMIF('Meterwise Billing Details'!$D$5:$D$35,Summary!$C46,('Meterwise Billing Details'!$E$5:$E$35))</f>
        <v>0</v>
      </c>
      <c r="H46" s="134">
        <f>SUMIF('Meterwise Billing Details'!$F$5:$F$35,Summary!$C46,('Meterwise Billing Details'!$G$5:$G$35))</f>
        <v>0</v>
      </c>
      <c r="I46" s="134">
        <f>SUMIF('Meterwise Billing Details'!$H$5:$H$35,Summary!$C46,('Meterwise Billing Details'!$I$5:$I$35))</f>
        <v>0</v>
      </c>
      <c r="J46" s="134">
        <f>SUMIF('Meterwise Billing Details'!$J$5:$J$35,Summary!$C46,('Meterwise Billing Details'!$K$5:$K$35))</f>
        <v>0</v>
      </c>
      <c r="K46" s="134">
        <f>SUMIF('Meterwise Billing Details'!$L$5:$L$35,Summary!$C46,('Meterwise Billing Details'!$M$5:$M$35))</f>
        <v>0</v>
      </c>
      <c r="L46" s="134">
        <f>SUMIF('Meterwise Billing Details'!$N$5:$N$35,Summary!$C46,('Meterwise Billing Details'!$O$5:$O$35))</f>
        <v>0</v>
      </c>
      <c r="M46" s="134">
        <f>SUMIF('Meterwise Billing Details'!$P$5:$P$35,Summary!$C46,('Meterwise Billing Details'!$Q$5:$Q$35))</f>
        <v>0</v>
      </c>
      <c r="N46" s="134">
        <f>SUMIF('Meterwise Billing Details'!$R$5:$R$35,Summary!$C46,('Meterwise Billing Details'!$S$5:$S$35))</f>
        <v>0</v>
      </c>
      <c r="O46" s="134">
        <f>SUMIF('Meterwise Billing Details'!$T$5:$T$35,Summary!$C46,('Meterwise Billing Details'!$U$5:$U$35))</f>
        <v>0</v>
      </c>
      <c r="P46" s="134">
        <f>SUMIF('Meterwise Billing Details'!$V$5:$V$35,Summary!$C46,('Meterwise Billing Details'!$W$5:$W$35))</f>
        <v>0</v>
      </c>
      <c r="Q46" s="134">
        <f>SUMIF('Meterwise Billing Details'!$Z$5:$Z$35,Summary!$C46,('Meterwise Billing Details'!$AA$5:$AA$35))</f>
        <v>0</v>
      </c>
      <c r="R46" s="134">
        <f>SUMIF('Meterwise Billing Details'!$AB$5:$AB$35,Summary!$C46,('Meterwise Billing Details'!$AC$5:$AC$35))</f>
        <v>0</v>
      </c>
      <c r="S46" s="134">
        <f>SUMIF('Meterwise Billing Details'!$AD$5:$AD$35,Summary!$C46,('Meterwise Billing Details'!$AE$5:$AE$35))</f>
        <v>0</v>
      </c>
      <c r="T46" s="134">
        <f>SUMIF('Meterwise Billing Details'!$AF$5:$AF$35,Summary!$C46,('Meterwise Billing Details'!$AG$5:$AG$35))</f>
        <v>0</v>
      </c>
      <c r="U46" s="134">
        <f>SUMIF('Meterwise Billing Details'!$AH$5:$AH$35,Summary!$C46,('Meterwise Billing Details'!$AI$5:$AI$35))</f>
        <v>0</v>
      </c>
      <c r="V46" s="148">
        <f t="shared" si="0"/>
        <v>0</v>
      </c>
      <c r="W46" s="519"/>
    </row>
    <row r="47" spans="2:23" x14ac:dyDescent="0.3">
      <c r="B47" s="136">
        <v>31</v>
      </c>
      <c r="C47" s="705"/>
      <c r="D47" s="705"/>
      <c r="E47" s="705"/>
      <c r="F47" s="134">
        <f>SUMIF('Meterwise Billing Details'!$B$5:$B$35,Summary!C47,('Meterwise Billing Details'!$C$5:$C$35))</f>
        <v>0</v>
      </c>
      <c r="G47" s="134">
        <f>SUMIF('Meterwise Billing Details'!$D$5:$D$35,Summary!$C47,('Meterwise Billing Details'!$E$5:$E$35))</f>
        <v>0</v>
      </c>
      <c r="H47" s="134">
        <f>SUMIF('Meterwise Billing Details'!$F$5:$F$35,Summary!$C47,('Meterwise Billing Details'!$G$5:$G$35))</f>
        <v>0</v>
      </c>
      <c r="I47" s="134">
        <f>SUMIF('Meterwise Billing Details'!$H$5:$H$35,Summary!$C47,('Meterwise Billing Details'!$I$5:$I$35))</f>
        <v>0</v>
      </c>
      <c r="J47" s="134">
        <f>SUMIF('Meterwise Billing Details'!$J$5:$J$35,Summary!$C47,('Meterwise Billing Details'!$K$5:$K$35))</f>
        <v>0</v>
      </c>
      <c r="K47" s="134">
        <f>SUMIF('Meterwise Billing Details'!$L$5:$L$35,Summary!$C47,('Meterwise Billing Details'!$M$5:$M$35))</f>
        <v>0</v>
      </c>
      <c r="L47" s="134">
        <f>SUMIF('Meterwise Billing Details'!$N$5:$N$35,Summary!$C47,('Meterwise Billing Details'!$O$5:$O$35))</f>
        <v>0</v>
      </c>
      <c r="M47" s="134">
        <f>SUMIF('Meterwise Billing Details'!$P$5:$P$35,Summary!$C47,('Meterwise Billing Details'!$Q$5:$Q$35))</f>
        <v>0</v>
      </c>
      <c r="N47" s="134">
        <f>SUMIF('Meterwise Billing Details'!$R$5:$R$35,Summary!$C47,('Meterwise Billing Details'!$S$5:$S$35))</f>
        <v>0</v>
      </c>
      <c r="O47" s="134">
        <f>SUMIF('Meterwise Billing Details'!$T$5:$T$35,Summary!$C47,('Meterwise Billing Details'!$U$5:$U$35))</f>
        <v>0</v>
      </c>
      <c r="P47" s="134">
        <f>SUMIF('Meterwise Billing Details'!$V$5:$V$35,Summary!$C47,('Meterwise Billing Details'!$W$5:$W$35))</f>
        <v>0</v>
      </c>
      <c r="Q47" s="134">
        <f>SUMIF('Meterwise Billing Details'!$Z$5:$Z$35,Summary!$C47,('Meterwise Billing Details'!$AA$5:$AA$35))</f>
        <v>0</v>
      </c>
      <c r="R47" s="134">
        <f>SUMIF('Meterwise Billing Details'!$AB$5:$AB$35,Summary!$C47,('Meterwise Billing Details'!$AC$5:$AC$35))</f>
        <v>0</v>
      </c>
      <c r="S47" s="134">
        <f>SUMIF('Meterwise Billing Details'!$AD$5:$AD$35,Summary!$C47,('Meterwise Billing Details'!$AE$5:$AE$35))</f>
        <v>0</v>
      </c>
      <c r="T47" s="134">
        <f>SUMIF('Meterwise Billing Details'!$AF$5:$AF$35,Summary!$C47,('Meterwise Billing Details'!$AG$5:$AG$35))</f>
        <v>0</v>
      </c>
      <c r="U47" s="134">
        <f>SUMIF('Meterwise Billing Details'!$AH$5:$AH$35,Summary!$C47,('Meterwise Billing Details'!$AI$5:$AI$35))</f>
        <v>0</v>
      </c>
      <c r="V47" s="148">
        <f t="shared" si="0"/>
        <v>0</v>
      </c>
      <c r="W47" s="519"/>
    </row>
    <row r="48" spans="2:23" x14ac:dyDescent="0.3">
      <c r="B48" s="136">
        <v>32</v>
      </c>
      <c r="C48" s="705"/>
      <c r="D48" s="705"/>
      <c r="E48" s="705"/>
      <c r="F48" s="134">
        <f>SUMIF('Meterwise Billing Details'!$B$5:$B$35,Summary!C48,('Meterwise Billing Details'!$C$5:$C$35))</f>
        <v>0</v>
      </c>
      <c r="G48" s="134">
        <f>SUMIF('Meterwise Billing Details'!$D$5:$D$35,Summary!$C48,('Meterwise Billing Details'!$E$5:$E$35))</f>
        <v>0</v>
      </c>
      <c r="H48" s="134">
        <f>SUMIF('Meterwise Billing Details'!$F$5:$F$35,Summary!$C48,('Meterwise Billing Details'!$G$5:$G$35))</f>
        <v>0</v>
      </c>
      <c r="I48" s="134">
        <f>SUMIF('Meterwise Billing Details'!$H$5:$H$35,Summary!$C48,('Meterwise Billing Details'!$I$5:$I$35))</f>
        <v>0</v>
      </c>
      <c r="J48" s="134">
        <f>SUMIF('Meterwise Billing Details'!$J$5:$J$35,Summary!$C48,('Meterwise Billing Details'!$K$5:$K$35))</f>
        <v>0</v>
      </c>
      <c r="K48" s="134">
        <f>SUMIF('Meterwise Billing Details'!$L$5:$L$35,Summary!$C48,('Meterwise Billing Details'!$M$5:$M$35))</f>
        <v>0</v>
      </c>
      <c r="L48" s="134">
        <f>SUMIF('Meterwise Billing Details'!$N$5:$N$35,Summary!$C48,('Meterwise Billing Details'!$O$5:$O$35))</f>
        <v>0</v>
      </c>
      <c r="M48" s="134">
        <f>SUMIF('Meterwise Billing Details'!$P$5:$P$35,Summary!$C48,('Meterwise Billing Details'!$Q$5:$Q$35))</f>
        <v>0</v>
      </c>
      <c r="N48" s="134">
        <f>SUMIF('Meterwise Billing Details'!$R$5:$R$35,Summary!$C48,('Meterwise Billing Details'!$S$5:$S$35))</f>
        <v>0</v>
      </c>
      <c r="O48" s="134">
        <f>SUMIF('Meterwise Billing Details'!$T$5:$T$35,Summary!$C48,('Meterwise Billing Details'!$U$5:$U$35))</f>
        <v>0</v>
      </c>
      <c r="P48" s="134">
        <f>SUMIF('Meterwise Billing Details'!$V$5:$V$35,Summary!$C48,('Meterwise Billing Details'!$W$5:$W$35))</f>
        <v>0</v>
      </c>
      <c r="Q48" s="134">
        <f>SUMIF('Meterwise Billing Details'!$Z$5:$Z$35,Summary!$C48,('Meterwise Billing Details'!$AA$5:$AA$35))</f>
        <v>0</v>
      </c>
      <c r="R48" s="134">
        <f>SUMIF('Meterwise Billing Details'!$AB$5:$AB$35,Summary!$C48,('Meterwise Billing Details'!$AC$5:$AC$35))</f>
        <v>0</v>
      </c>
      <c r="S48" s="134">
        <f>SUMIF('Meterwise Billing Details'!$AD$5:$AD$35,Summary!$C48,('Meterwise Billing Details'!$AE$5:$AE$35))</f>
        <v>0</v>
      </c>
      <c r="T48" s="134">
        <f>SUMIF('Meterwise Billing Details'!$AF$5:$AF$35,Summary!$C48,('Meterwise Billing Details'!$AG$5:$AG$35))</f>
        <v>0</v>
      </c>
      <c r="U48" s="134">
        <f>SUMIF('Meterwise Billing Details'!$AH$5:$AH$35,Summary!$C48,('Meterwise Billing Details'!$AI$5:$AI$35))</f>
        <v>0</v>
      </c>
      <c r="V48" s="148">
        <f t="shared" si="0"/>
        <v>0</v>
      </c>
      <c r="W48" s="519"/>
    </row>
    <row r="49" spans="2:23" x14ac:dyDescent="0.3">
      <c r="B49" s="136">
        <v>33</v>
      </c>
      <c r="C49" s="696"/>
      <c r="D49" s="697"/>
      <c r="E49" s="698"/>
      <c r="F49" s="134">
        <f>SUMIF('Meterwise Billing Details'!$B$5:$B$35,Summary!C49,('Meterwise Billing Details'!$C$5:$C$35))</f>
        <v>0</v>
      </c>
      <c r="G49" s="134">
        <f>SUMIF('Meterwise Billing Details'!$D$5:$D$35,Summary!$C49,('Meterwise Billing Details'!$E$5:$E$35))</f>
        <v>0</v>
      </c>
      <c r="H49" s="134">
        <f>SUMIF('Meterwise Billing Details'!$F$5:$F$35,Summary!$C49,('Meterwise Billing Details'!$G$5:$G$35))</f>
        <v>0</v>
      </c>
      <c r="I49" s="134">
        <f>SUMIF('Meterwise Billing Details'!$H$5:$H$35,Summary!$C49,('Meterwise Billing Details'!$I$5:$I$35))</f>
        <v>0</v>
      </c>
      <c r="J49" s="134">
        <f>SUMIF('Meterwise Billing Details'!$J$5:$J$35,Summary!$C49,('Meterwise Billing Details'!$K$5:$K$35))</f>
        <v>0</v>
      </c>
      <c r="K49" s="134">
        <f>SUMIF('Meterwise Billing Details'!$L$5:$L$35,Summary!$C49,('Meterwise Billing Details'!$M$5:$M$35))</f>
        <v>0</v>
      </c>
      <c r="L49" s="134">
        <f>SUMIF('Meterwise Billing Details'!$N$5:$N$35,Summary!$C49,('Meterwise Billing Details'!$O$5:$O$35))</f>
        <v>0</v>
      </c>
      <c r="M49" s="134">
        <f>SUMIF('Meterwise Billing Details'!$P$5:$P$35,Summary!$C49,('Meterwise Billing Details'!$Q$5:$Q$35))</f>
        <v>0</v>
      </c>
      <c r="N49" s="134">
        <f>SUMIF('Meterwise Billing Details'!$R$5:$R$35,Summary!$C49,('Meterwise Billing Details'!$S$5:$S$35))</f>
        <v>0</v>
      </c>
      <c r="O49" s="134">
        <f>SUMIF('Meterwise Billing Details'!$T$5:$T$35,Summary!$C49,('Meterwise Billing Details'!$U$5:$U$35))</f>
        <v>0</v>
      </c>
      <c r="P49" s="134">
        <f>SUMIF('Meterwise Billing Details'!$V$5:$V$35,Summary!$C49,('Meterwise Billing Details'!$W$5:$W$35))</f>
        <v>0</v>
      </c>
      <c r="Q49" s="134">
        <f>SUMIF('Meterwise Billing Details'!$Z$5:$Z$35,Summary!$C49,('Meterwise Billing Details'!$AA$5:$AA$35))</f>
        <v>0</v>
      </c>
      <c r="R49" s="134">
        <f>SUMIF('Meterwise Billing Details'!$AB$5:$AB$35,Summary!$C49,('Meterwise Billing Details'!$AC$5:$AC$35))</f>
        <v>0</v>
      </c>
      <c r="S49" s="134">
        <f>SUMIF('Meterwise Billing Details'!$AD$5:$AD$35,Summary!$C49,('Meterwise Billing Details'!$AE$5:$AE$35))</f>
        <v>0</v>
      </c>
      <c r="T49" s="134">
        <f>SUMIF('Meterwise Billing Details'!$AF$5:$AF$35,Summary!$C49,('Meterwise Billing Details'!$AG$5:$AG$35))</f>
        <v>0</v>
      </c>
      <c r="U49" s="134">
        <f>SUMIF('Meterwise Billing Details'!$AH$5:$AH$35,Summary!$C49,('Meterwise Billing Details'!$AI$5:$AI$35))</f>
        <v>0</v>
      </c>
      <c r="V49" s="148">
        <f t="shared" si="0"/>
        <v>0</v>
      </c>
      <c r="W49" s="519"/>
    </row>
    <row r="50" spans="2:23" x14ac:dyDescent="0.3">
      <c r="B50" s="136">
        <v>34</v>
      </c>
      <c r="C50" s="696"/>
      <c r="D50" s="697"/>
      <c r="E50" s="698"/>
      <c r="F50" s="134">
        <f>SUMIF('Meterwise Billing Details'!$B$5:$B$35,Summary!C50,('Meterwise Billing Details'!$C$5:$C$35))</f>
        <v>0</v>
      </c>
      <c r="G50" s="134">
        <f>SUMIF('Meterwise Billing Details'!$D$5:$D$35,Summary!$C50,('Meterwise Billing Details'!$E$5:$E$35))</f>
        <v>0</v>
      </c>
      <c r="H50" s="134">
        <f>SUMIF('Meterwise Billing Details'!$F$5:$F$35,Summary!$C50,('Meterwise Billing Details'!$G$5:$G$35))</f>
        <v>0</v>
      </c>
      <c r="I50" s="134">
        <f>SUMIF('Meterwise Billing Details'!$H$5:$H$35,Summary!$C50,('Meterwise Billing Details'!$I$5:$I$35))</f>
        <v>0</v>
      </c>
      <c r="J50" s="134">
        <f>SUMIF('Meterwise Billing Details'!$J$5:$J$35,Summary!$C50,('Meterwise Billing Details'!$K$5:$K$35))</f>
        <v>0</v>
      </c>
      <c r="K50" s="134">
        <f>SUMIF('Meterwise Billing Details'!$L$5:$L$35,Summary!$C50,('Meterwise Billing Details'!$M$5:$M$35))</f>
        <v>0</v>
      </c>
      <c r="L50" s="134">
        <f>SUMIF('Meterwise Billing Details'!$N$5:$N$35,Summary!$C50,('Meterwise Billing Details'!$O$5:$O$35))</f>
        <v>0</v>
      </c>
      <c r="M50" s="134">
        <f>SUMIF('Meterwise Billing Details'!$P$5:$P$35,Summary!$C50,('Meterwise Billing Details'!$Q$5:$Q$35))</f>
        <v>0</v>
      </c>
      <c r="N50" s="134">
        <f>SUMIF('Meterwise Billing Details'!$R$5:$R$35,Summary!$C50,('Meterwise Billing Details'!$S$5:$S$35))</f>
        <v>0</v>
      </c>
      <c r="O50" s="134">
        <f>SUMIF('Meterwise Billing Details'!$T$5:$T$35,Summary!$C50,('Meterwise Billing Details'!$U$5:$U$35))</f>
        <v>0</v>
      </c>
      <c r="P50" s="134">
        <f>SUMIF('Meterwise Billing Details'!$V$5:$V$35,Summary!$C50,('Meterwise Billing Details'!$W$5:$W$35))</f>
        <v>0</v>
      </c>
      <c r="Q50" s="134">
        <f>SUMIF('Meterwise Billing Details'!$Z$5:$Z$35,Summary!$C50,('Meterwise Billing Details'!$AA$5:$AA$35))</f>
        <v>0</v>
      </c>
      <c r="R50" s="134">
        <f>SUMIF('Meterwise Billing Details'!$AB$5:$AB$35,Summary!$C50,('Meterwise Billing Details'!$AC$5:$AC$35))</f>
        <v>0</v>
      </c>
      <c r="S50" s="134">
        <f>SUMIF('Meterwise Billing Details'!$AD$5:$AD$35,Summary!$C50,('Meterwise Billing Details'!$AE$5:$AE$35))</f>
        <v>0</v>
      </c>
      <c r="T50" s="134">
        <f>SUMIF('Meterwise Billing Details'!$AF$5:$AF$35,Summary!$C50,('Meterwise Billing Details'!$AG$5:$AG$35))</f>
        <v>0</v>
      </c>
      <c r="U50" s="134">
        <f>SUMIF('Meterwise Billing Details'!$AH$5:$AH$35,Summary!$C50,('Meterwise Billing Details'!$AI$5:$AI$35))</f>
        <v>0</v>
      </c>
      <c r="V50" s="148">
        <f t="shared" si="0"/>
        <v>0</v>
      </c>
      <c r="W50" s="519"/>
    </row>
    <row r="51" spans="2:23" x14ac:dyDescent="0.3">
      <c r="B51" s="136">
        <v>35</v>
      </c>
      <c r="C51" s="696"/>
      <c r="D51" s="697"/>
      <c r="E51" s="698"/>
      <c r="F51" s="134">
        <f>SUMIF('Meterwise Billing Details'!$B$5:$B$35,Summary!C51,('Meterwise Billing Details'!$C$5:$C$35))</f>
        <v>0</v>
      </c>
      <c r="G51" s="134">
        <f>SUMIF('Meterwise Billing Details'!$D$5:$D$35,Summary!$C51,('Meterwise Billing Details'!$E$5:$E$35))</f>
        <v>0</v>
      </c>
      <c r="H51" s="134">
        <f>SUMIF('Meterwise Billing Details'!$F$5:$F$35,Summary!$C51,('Meterwise Billing Details'!$G$5:$G$35))</f>
        <v>0</v>
      </c>
      <c r="I51" s="134">
        <f>SUMIF('Meterwise Billing Details'!$H$5:$H$35,Summary!$C51,('Meterwise Billing Details'!$I$5:$I$35))</f>
        <v>0</v>
      </c>
      <c r="J51" s="134">
        <f>SUMIF('Meterwise Billing Details'!$J$5:$J$35,Summary!$C51,('Meterwise Billing Details'!$K$5:$K$35))</f>
        <v>0</v>
      </c>
      <c r="K51" s="134">
        <f>SUMIF('Meterwise Billing Details'!$L$5:$L$35,Summary!$C51,('Meterwise Billing Details'!$M$5:$M$35))</f>
        <v>0</v>
      </c>
      <c r="L51" s="134">
        <f>SUMIF('Meterwise Billing Details'!$N$5:$N$35,Summary!$C51,('Meterwise Billing Details'!$O$5:$O$35))</f>
        <v>0</v>
      </c>
      <c r="M51" s="134">
        <f>SUMIF('Meterwise Billing Details'!$P$5:$P$35,Summary!$C51,('Meterwise Billing Details'!$Q$5:$Q$35))</f>
        <v>0</v>
      </c>
      <c r="N51" s="134">
        <f>SUMIF('Meterwise Billing Details'!$R$5:$R$35,Summary!$C51,('Meterwise Billing Details'!$S$5:$S$35))</f>
        <v>0</v>
      </c>
      <c r="O51" s="134">
        <f>SUMIF('Meterwise Billing Details'!$T$5:$T$35,Summary!$C51,('Meterwise Billing Details'!$U$5:$U$35))</f>
        <v>0</v>
      </c>
      <c r="P51" s="134">
        <f>SUMIF('Meterwise Billing Details'!$V$5:$V$35,Summary!$C51,('Meterwise Billing Details'!$W$5:$W$35))</f>
        <v>0</v>
      </c>
      <c r="Q51" s="134">
        <f>SUMIF('Meterwise Billing Details'!$Z$5:$Z$35,Summary!$C51,('Meterwise Billing Details'!$AA$5:$AA$35))</f>
        <v>0</v>
      </c>
      <c r="R51" s="134">
        <f>SUMIF('Meterwise Billing Details'!$AB$5:$AB$35,Summary!$C51,('Meterwise Billing Details'!$AC$5:$AC$35))</f>
        <v>0</v>
      </c>
      <c r="S51" s="134">
        <f>SUMIF('Meterwise Billing Details'!$AD$5:$AD$35,Summary!$C51,('Meterwise Billing Details'!$AE$5:$AE$35))</f>
        <v>0</v>
      </c>
      <c r="T51" s="134">
        <f>SUMIF('Meterwise Billing Details'!$AF$5:$AF$35,Summary!$C51,('Meterwise Billing Details'!$AG$5:$AG$35))</f>
        <v>0</v>
      </c>
      <c r="U51" s="134">
        <f>SUMIF('Meterwise Billing Details'!$AH$5:$AH$35,Summary!$C51,('Meterwise Billing Details'!$AI$5:$AI$35))</f>
        <v>0</v>
      </c>
      <c r="V51" s="148">
        <f t="shared" si="0"/>
        <v>0</v>
      </c>
      <c r="W51" s="519"/>
    </row>
    <row r="52" spans="2:23" hidden="1" x14ac:dyDescent="0.3">
      <c r="B52" s="136"/>
      <c r="C52" s="699"/>
      <c r="D52" s="700"/>
      <c r="E52" s="701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48"/>
    </row>
    <row r="53" spans="2:23" hidden="1" x14ac:dyDescent="0.3">
      <c r="B53" s="136"/>
      <c r="C53" s="702"/>
      <c r="D53" s="703"/>
      <c r="E53" s="70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48"/>
    </row>
    <row r="54" spans="2:23" hidden="1" x14ac:dyDescent="0.3">
      <c r="B54" s="136"/>
      <c r="C54" s="699"/>
      <c r="D54" s="700"/>
      <c r="E54" s="701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48"/>
    </row>
    <row r="55" spans="2:23" hidden="1" x14ac:dyDescent="0.3">
      <c r="B55" s="136"/>
      <c r="C55" s="699"/>
      <c r="D55" s="700"/>
      <c r="E55" s="701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48"/>
    </row>
    <row r="56" spans="2:23" hidden="1" x14ac:dyDescent="0.3">
      <c r="B56" s="136"/>
      <c r="C56" s="699"/>
      <c r="D56" s="700"/>
      <c r="E56" s="701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48"/>
    </row>
    <row r="57" spans="2:23" hidden="1" x14ac:dyDescent="0.3">
      <c r="B57" s="136"/>
      <c r="C57" s="699"/>
      <c r="D57" s="700"/>
      <c r="E57" s="701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48"/>
      <c r="W57" s="143"/>
    </row>
    <row r="58" spans="2:23" ht="23.4" hidden="1" customHeight="1" x14ac:dyDescent="0.3">
      <c r="B58" s="136"/>
      <c r="C58" s="702"/>
      <c r="D58" s="703"/>
      <c r="E58" s="70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48"/>
    </row>
    <row r="59" spans="2:23" hidden="1" x14ac:dyDescent="0.3">
      <c r="B59" s="136"/>
      <c r="C59" s="699"/>
      <c r="D59" s="700"/>
      <c r="E59" s="701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48"/>
    </row>
    <row r="60" spans="2:23" hidden="1" x14ac:dyDescent="0.3">
      <c r="B60" s="136"/>
      <c r="C60" s="699"/>
      <c r="D60" s="700"/>
      <c r="E60" s="701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48"/>
    </row>
    <row r="61" spans="2:23" hidden="1" x14ac:dyDescent="0.3">
      <c r="B61" s="136"/>
      <c r="C61" s="699"/>
      <c r="D61" s="700"/>
      <c r="E61" s="701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48"/>
    </row>
    <row r="62" spans="2:23" hidden="1" x14ac:dyDescent="0.3">
      <c r="B62" s="136"/>
      <c r="C62" s="699"/>
      <c r="D62" s="700"/>
      <c r="E62" s="701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48"/>
    </row>
    <row r="63" spans="2:23" hidden="1" x14ac:dyDescent="0.3">
      <c r="B63" s="136"/>
      <c r="C63" s="699"/>
      <c r="D63" s="700"/>
      <c r="E63" s="701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48"/>
    </row>
    <row r="64" spans="2:23" hidden="1" x14ac:dyDescent="0.3">
      <c r="B64" s="136"/>
      <c r="C64" s="699"/>
      <c r="D64" s="700"/>
      <c r="E64" s="701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48"/>
    </row>
    <row r="65" spans="2:22" hidden="1" x14ac:dyDescent="0.3">
      <c r="B65" s="136"/>
      <c r="C65" s="699"/>
      <c r="D65" s="700"/>
      <c r="E65" s="701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48"/>
    </row>
    <row r="66" spans="2:22" hidden="1" x14ac:dyDescent="0.3">
      <c r="B66" s="136"/>
      <c r="C66" s="699"/>
      <c r="D66" s="700"/>
      <c r="E66" s="701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48"/>
    </row>
    <row r="67" spans="2:22" hidden="1" x14ac:dyDescent="0.3">
      <c r="B67" s="136"/>
      <c r="C67" s="699"/>
      <c r="D67" s="700"/>
      <c r="E67" s="701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48"/>
    </row>
    <row r="68" spans="2:22" hidden="1" x14ac:dyDescent="0.3">
      <c r="B68" s="136"/>
      <c r="C68" s="699"/>
      <c r="D68" s="700"/>
      <c r="E68" s="701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48"/>
    </row>
    <row r="69" spans="2:22" hidden="1" x14ac:dyDescent="0.3">
      <c r="B69" s="136"/>
      <c r="C69" s="699"/>
      <c r="D69" s="700"/>
      <c r="E69" s="701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48"/>
    </row>
    <row r="70" spans="2:22" hidden="1" x14ac:dyDescent="0.3">
      <c r="B70" s="136"/>
      <c r="C70" s="716"/>
      <c r="D70" s="717"/>
      <c r="E70" s="718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48"/>
    </row>
    <row r="71" spans="2:22" hidden="1" x14ac:dyDescent="0.3">
      <c r="B71" s="136"/>
      <c r="C71" s="716"/>
      <c r="D71" s="717"/>
      <c r="E71" s="718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48"/>
    </row>
    <row r="72" spans="2:22" hidden="1" x14ac:dyDescent="0.3">
      <c r="B72" s="136"/>
      <c r="C72" s="716"/>
      <c r="D72" s="717"/>
      <c r="E72" s="718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48"/>
    </row>
    <row r="73" spans="2:22" hidden="1" x14ac:dyDescent="0.3">
      <c r="B73" s="136"/>
      <c r="C73" s="709"/>
      <c r="D73" s="710"/>
      <c r="E73" s="711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48"/>
    </row>
    <row r="74" spans="2:22" hidden="1" x14ac:dyDescent="0.3">
      <c r="B74" s="136"/>
      <c r="C74" s="709"/>
      <c r="D74" s="710"/>
      <c r="E74" s="711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48"/>
    </row>
    <row r="75" spans="2:22" hidden="1" x14ac:dyDescent="0.3">
      <c r="B75" s="136"/>
      <c r="C75" s="709"/>
      <c r="D75" s="710"/>
      <c r="E75" s="711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48"/>
    </row>
    <row r="76" spans="2:22" hidden="1" x14ac:dyDescent="0.3">
      <c r="B76" s="136"/>
      <c r="C76" s="709"/>
      <c r="D76" s="710"/>
      <c r="E76" s="711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48"/>
    </row>
    <row r="77" spans="2:22" hidden="1" x14ac:dyDescent="0.3">
      <c r="B77" s="136"/>
      <c r="C77" s="709"/>
      <c r="D77" s="710"/>
      <c r="E77" s="711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48"/>
    </row>
    <row r="78" spans="2:22" hidden="1" x14ac:dyDescent="0.3">
      <c r="B78" s="136"/>
      <c r="C78" s="709"/>
      <c r="D78" s="710"/>
      <c r="E78" s="711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48"/>
    </row>
    <row r="79" spans="2:22" hidden="1" x14ac:dyDescent="0.3">
      <c r="B79" s="136"/>
      <c r="C79" s="709"/>
      <c r="D79" s="710"/>
      <c r="E79" s="711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48"/>
    </row>
    <row r="80" spans="2:22" hidden="1" x14ac:dyDescent="0.3">
      <c r="B80" s="136"/>
      <c r="C80" s="709"/>
      <c r="D80" s="710"/>
      <c r="E80" s="711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48"/>
    </row>
    <row r="81" spans="1:30" hidden="1" x14ac:dyDescent="0.3">
      <c r="B81" s="136"/>
      <c r="C81" s="709"/>
      <c r="D81" s="710"/>
      <c r="E81" s="711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48"/>
    </row>
    <row r="82" spans="1:30" ht="13.95" hidden="1" customHeight="1" x14ac:dyDescent="0.3">
      <c r="B82" s="136"/>
      <c r="C82" s="709"/>
      <c r="D82" s="710"/>
      <c r="E82" s="711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48"/>
    </row>
    <row r="83" spans="1:30" ht="15" thickBot="1" x14ac:dyDescent="0.35">
      <c r="B83" s="136"/>
      <c r="C83" s="709"/>
      <c r="D83" s="710"/>
      <c r="E83" s="711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503"/>
    </row>
    <row r="84" spans="1:30" ht="23.4" customHeight="1" thickBot="1" x14ac:dyDescent="0.35">
      <c r="B84" s="712" t="s">
        <v>455</v>
      </c>
      <c r="C84" s="713"/>
      <c r="D84" s="713"/>
      <c r="E84" s="714"/>
      <c r="F84" s="158">
        <f t="shared" ref="F84:V84" si="1">SUM(F17:F83)</f>
        <v>2163</v>
      </c>
      <c r="G84" s="158">
        <f t="shared" si="1"/>
        <v>315</v>
      </c>
      <c r="H84" s="158">
        <f t="shared" si="1"/>
        <v>4921</v>
      </c>
      <c r="I84" s="158">
        <f t="shared" si="1"/>
        <v>40</v>
      </c>
      <c r="J84" s="158">
        <f t="shared" si="1"/>
        <v>1665</v>
      </c>
      <c r="K84" s="158">
        <f t="shared" si="1"/>
        <v>584</v>
      </c>
      <c r="L84" s="158">
        <f t="shared" si="1"/>
        <v>961</v>
      </c>
      <c r="M84" s="158">
        <f t="shared" si="1"/>
        <v>1646</v>
      </c>
      <c r="N84" s="158">
        <f t="shared" si="1"/>
        <v>967</v>
      </c>
      <c r="O84" s="158">
        <f t="shared" si="1"/>
        <v>557</v>
      </c>
      <c r="P84" s="158">
        <f t="shared" si="1"/>
        <v>5142</v>
      </c>
      <c r="Q84" s="158">
        <f t="shared" si="1"/>
        <v>6416</v>
      </c>
      <c r="R84" s="158">
        <f t="shared" si="1"/>
        <v>3018</v>
      </c>
      <c r="S84" s="158">
        <f t="shared" si="1"/>
        <v>0</v>
      </c>
      <c r="T84" s="158">
        <f t="shared" si="1"/>
        <v>0</v>
      </c>
      <c r="U84" s="158">
        <f t="shared" si="1"/>
        <v>0</v>
      </c>
      <c r="V84" s="147">
        <f t="shared" si="1"/>
        <v>28395</v>
      </c>
    </row>
    <row r="85" spans="1:30" ht="14.4" customHeight="1" thickBot="1" x14ac:dyDescent="0.35">
      <c r="B85" s="142"/>
      <c r="C85" s="142"/>
      <c r="D85" s="142"/>
      <c r="E85" s="142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40"/>
    </row>
    <row r="86" spans="1:30" ht="14.4" customHeight="1" thickBot="1" x14ac:dyDescent="0.35">
      <c r="A86" s="144"/>
      <c r="B86" s="145" t="s">
        <v>220</v>
      </c>
      <c r="C86" s="146"/>
      <c r="D86" s="146"/>
      <c r="E86" s="146"/>
      <c r="F86" s="160">
        <f>'Meterwise Billing Details'!C37</f>
        <v>2163</v>
      </c>
      <c r="G86" s="160">
        <f>'Meterwise Billing Details'!E37</f>
        <v>315</v>
      </c>
      <c r="H86" s="160">
        <f>'Meterwise Billing Details'!G37</f>
        <v>4921</v>
      </c>
      <c r="I86" s="161">
        <f>'Meterwise Billing Details'!I37</f>
        <v>40</v>
      </c>
      <c r="J86" s="161">
        <f>'Meterwise Billing Details'!K37</f>
        <v>1665</v>
      </c>
      <c r="K86" s="161">
        <f>'Meterwise Billing Details'!M37</f>
        <v>584</v>
      </c>
      <c r="L86" s="161">
        <f>'Meterwise Billing Details'!O37</f>
        <v>961</v>
      </c>
      <c r="M86" s="161">
        <f>'Meterwise Billing Details'!Q37</f>
        <v>1646</v>
      </c>
      <c r="N86" s="161">
        <f>'Meterwise Billing Details'!S37</f>
        <v>967</v>
      </c>
      <c r="O86" s="161">
        <f>'Meterwise Billing Details'!U37</f>
        <v>557</v>
      </c>
      <c r="P86" s="161">
        <f>'Meterwise Billing Details'!W37</f>
        <v>5142</v>
      </c>
      <c r="Q86" s="161">
        <f>'Meterwise Billing Details'!AA37</f>
        <v>6416</v>
      </c>
      <c r="R86" s="161">
        <f>'Meterwise Billing Details'!AC37</f>
        <v>3018</v>
      </c>
      <c r="S86" s="161">
        <f>'Meterwise Billing Details'!AE37</f>
        <v>0</v>
      </c>
      <c r="T86" s="161">
        <f>'Meterwise Billing Details'!AG37</f>
        <v>0</v>
      </c>
      <c r="U86" s="161">
        <f>'Meterwise Billing Details'!AI37</f>
        <v>0</v>
      </c>
      <c r="V86" s="147">
        <f>SUM(F86:U86)</f>
        <v>28395</v>
      </c>
    </row>
    <row r="87" spans="1:30" ht="14.4" customHeight="1" x14ac:dyDescent="0.3">
      <c r="B87" s="153"/>
      <c r="C87" s="154"/>
      <c r="D87" s="154"/>
      <c r="E87" s="154"/>
      <c r="F87" s="155"/>
      <c r="G87" s="155"/>
      <c r="H87" s="155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40"/>
    </row>
    <row r="88" spans="1:30" ht="14.4" customHeight="1" x14ac:dyDescent="0.3">
      <c r="B88" s="153"/>
      <c r="C88" s="154"/>
      <c r="D88" s="154"/>
      <c r="E88" s="154"/>
      <c r="F88" s="155"/>
      <c r="G88" s="155"/>
      <c r="H88" s="155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40"/>
    </row>
    <row r="89" spans="1:30" ht="24.6" customHeight="1" x14ac:dyDescent="0.3">
      <c r="B89" s="715" t="s">
        <v>209</v>
      </c>
      <c r="C89" s="715"/>
      <c r="D89" s="715"/>
      <c r="E89" s="715"/>
      <c r="F89" s="76"/>
      <c r="G89" s="76"/>
    </row>
    <row r="90" spans="1:30" ht="24.6" customHeight="1" thickBot="1" x14ac:dyDescent="0.35">
      <c r="B90" s="149"/>
      <c r="C90" s="149"/>
      <c r="D90" s="149"/>
      <c r="E90" s="149"/>
      <c r="F90" s="76"/>
      <c r="G90" s="76"/>
    </row>
    <row r="91" spans="1:30" ht="28.2" customHeight="1" thickBot="1" x14ac:dyDescent="0.35">
      <c r="B91" s="728" t="s">
        <v>46</v>
      </c>
      <c r="C91" s="729"/>
      <c r="D91" s="729"/>
      <c r="E91" s="729"/>
      <c r="F91" s="729"/>
      <c r="G91" s="730"/>
      <c r="I91" s="723" t="s">
        <v>239</v>
      </c>
      <c r="J91" s="724"/>
      <c r="K91" s="724"/>
      <c r="L91" s="724"/>
      <c r="M91" s="724"/>
      <c r="N91" s="724"/>
      <c r="O91" s="724"/>
      <c r="P91" s="724"/>
      <c r="Q91" s="724"/>
      <c r="R91" s="724"/>
      <c r="S91" s="724"/>
      <c r="T91" s="165"/>
      <c r="U91" s="725" t="s">
        <v>45</v>
      </c>
      <c r="V91" s="726"/>
      <c r="W91" s="726"/>
      <c r="X91" s="726"/>
      <c r="Y91" s="726"/>
      <c r="Z91" s="727"/>
      <c r="AA91" s="157"/>
      <c r="AB91" s="157"/>
    </row>
    <row r="92" spans="1:30" ht="20.399999999999999" customHeight="1" x14ac:dyDescent="0.3">
      <c r="B92" s="276" t="s">
        <v>39</v>
      </c>
      <c r="C92" s="594" t="s">
        <v>236</v>
      </c>
      <c r="D92" s="594"/>
      <c r="E92" s="277" t="s">
        <v>12</v>
      </c>
      <c r="F92" s="731" t="s">
        <v>448</v>
      </c>
      <c r="G92" s="732"/>
      <c r="I92" s="656" t="s">
        <v>39</v>
      </c>
      <c r="J92" s="657" t="s">
        <v>236</v>
      </c>
      <c r="K92" s="657"/>
      <c r="L92" s="628" t="s">
        <v>238</v>
      </c>
      <c r="M92" s="629"/>
      <c r="N92" s="629"/>
      <c r="O92" s="629"/>
      <c r="P92" s="629"/>
      <c r="Q92" s="629"/>
      <c r="R92" s="629"/>
      <c r="S92" s="629"/>
      <c r="T92" s="166"/>
      <c r="U92" s="173" t="s">
        <v>39</v>
      </c>
      <c r="V92" s="628" t="s">
        <v>236</v>
      </c>
      <c r="W92" s="630"/>
      <c r="X92" s="5" t="s">
        <v>226</v>
      </c>
      <c r="Y92" s="5" t="s">
        <v>227</v>
      </c>
      <c r="Z92" s="174" t="s">
        <v>228</v>
      </c>
      <c r="AA92" s="78"/>
      <c r="AB92" s="78"/>
      <c r="AC92" s="85"/>
      <c r="AD92" s="85"/>
    </row>
    <row r="93" spans="1:30" ht="30.6" x14ac:dyDescent="0.3">
      <c r="B93" s="137">
        <v>1</v>
      </c>
      <c r="C93" s="719" t="s">
        <v>210</v>
      </c>
      <c r="D93" s="719"/>
      <c r="E93" s="275">
        <f>SUMIF(Hospital!$CP$4:$CP$34,"Makeup Room",(Hospital!$CT$4:$CT$34))</f>
        <v>298</v>
      </c>
      <c r="F93" s="733">
        <f>Hospital!CQ35</f>
        <v>0</v>
      </c>
      <c r="G93" s="734"/>
      <c r="I93" s="656"/>
      <c r="J93" s="657"/>
      <c r="K93" s="657"/>
      <c r="L93" s="6" t="s">
        <v>61</v>
      </c>
      <c r="M93" s="6" t="s">
        <v>63</v>
      </c>
      <c r="N93" s="5" t="s">
        <v>65</v>
      </c>
      <c r="O93" s="6" t="s">
        <v>67</v>
      </c>
      <c r="P93" s="5" t="s">
        <v>69</v>
      </c>
      <c r="Q93" s="416" t="s">
        <v>71</v>
      </c>
      <c r="R93" s="5" t="s">
        <v>72</v>
      </c>
      <c r="S93" s="416" t="s">
        <v>47</v>
      </c>
      <c r="T93" s="167"/>
      <c r="U93" s="137">
        <v>1</v>
      </c>
      <c r="V93" s="721" t="s">
        <v>229</v>
      </c>
      <c r="W93" s="722"/>
      <c r="X93" s="8">
        <f>(SUMIF('Meterwise Billing Details'!$F$44:$F$74,"Shooting",('Meterwise Billing Details'!$G$44:$G$74)))</f>
        <v>866</v>
      </c>
      <c r="Y93" s="8">
        <f>SUMIF('Meterwise Billing Details'!$F$44:$F$74,"Shooting With Packup",('Meterwise Billing Details'!$G$44:$G$74))</f>
        <v>0</v>
      </c>
      <c r="Z93" s="138">
        <f>Y93+X93</f>
        <v>866</v>
      </c>
      <c r="AA93" s="77"/>
      <c r="AC93" s="79"/>
      <c r="AD93" s="79"/>
    </row>
    <row r="94" spans="1:30" ht="24" customHeight="1" x14ac:dyDescent="0.3">
      <c r="B94" s="137">
        <v>2</v>
      </c>
      <c r="C94" s="719" t="s">
        <v>325</v>
      </c>
      <c r="D94" s="719"/>
      <c r="E94" s="275">
        <f>SUMIF(Hospital!$DB$4:$DB$34,"Makeup Room",(Hospital!$DF$4:$DF$34))</f>
        <v>0</v>
      </c>
      <c r="F94" s="733">
        <f>Hospital!DC35</f>
        <v>0</v>
      </c>
      <c r="G94" s="734"/>
      <c r="I94" s="137">
        <v>1</v>
      </c>
      <c r="J94" s="720" t="s">
        <v>237</v>
      </c>
      <c r="K94" s="720"/>
      <c r="L94" s="8">
        <f>SUMIF('Meterwise Billing Details'!$B$44:$B$74,"Ellora HK Team",('Meterwise Billing Details'!$C$44:$C$74))</f>
        <v>161</v>
      </c>
      <c r="M94" s="8">
        <f>SUMIF('Meterwise Billing Details'!$B$44:$B$74,"Ellora AC Team",('Meterwise Billing Details'!$C$44:$C$74))</f>
        <v>17</v>
      </c>
      <c r="N94" s="8">
        <f>SUMIF('Meterwise Billing Details'!$B$44:$B$74,"Ellora Electrical Team",('Meterwise Billing Details'!$C$44:$C$74))</f>
        <v>0</v>
      </c>
      <c r="O94" s="8">
        <f>SUMIF('Meterwise Billing Details'!$B$44:$B$74,"Ellora For Civil ",('Meterwise Billing Details'!$C$44:$C$74))</f>
        <v>0</v>
      </c>
      <c r="P94" s="8">
        <f>SUMIF('Meterwise Billing Details'!$B$44:$B$74,"Ellora Vendor Work",('Meterwise Billing Details'!$C$44:$C$74))</f>
        <v>0</v>
      </c>
      <c r="Q94" s="275">
        <f>SUMIF('Meterwise Billing Details'!$B$44:$B$74,"Ellora Carpentry/Plumbing",('Meterwise Billing Details'!$C$44:$C$74))</f>
        <v>0</v>
      </c>
      <c r="R94" s="8">
        <f>SUMIF('Meterwise Billing Details'!$B$44:$B$74,"Ellora Reiki Purpose",('Meterwise Billing Details'!$C$44:$C$74))</f>
        <v>0</v>
      </c>
      <c r="S94" s="275">
        <f>SUMIF('Meterwise Billing Details'!$B$44:$B$74,"Ellora Infra/Maintenance Others",('Meterwise Billing Details'!$C$44:$C$74))</f>
        <v>0</v>
      </c>
      <c r="T94" s="169">
        <f>SUM(L94:S94)</f>
        <v>178</v>
      </c>
      <c r="U94" s="137">
        <v>2</v>
      </c>
      <c r="V94" s="721" t="s">
        <v>230</v>
      </c>
      <c r="W94" s="722"/>
      <c r="X94" s="8">
        <f>SUMIF('Meterwise Billing Details'!$H$44:$H$74,"Shooting",('Meterwise Billing Details'!$I$44:$I$74))</f>
        <v>0</v>
      </c>
      <c r="Y94" s="8">
        <f>SUMIF('Meterwise Billing Details'!$H$44:$H$74,"Shooting With Packup",('Meterwise Billing Details'!$I$44:$I$74))</f>
        <v>0</v>
      </c>
      <c r="Z94" s="138">
        <f t="shared" ref="Z94:Z109" si="2">Y94+X94</f>
        <v>0</v>
      </c>
      <c r="AA94" s="152"/>
      <c r="AB94" s="80"/>
      <c r="AC94" s="80"/>
      <c r="AD94" s="80"/>
    </row>
    <row r="95" spans="1:30" ht="22.2" customHeight="1" x14ac:dyDescent="0.3">
      <c r="B95" s="137">
        <v>3</v>
      </c>
      <c r="C95" s="719" t="s">
        <v>326</v>
      </c>
      <c r="D95" s="719"/>
      <c r="E95" s="275">
        <f>SUMIF(Hospital!$DN$4:$DN$34,"Makeup Room",(Hospital!$DR$4:$DR$34))</f>
        <v>0</v>
      </c>
      <c r="F95" s="733">
        <f>Hospital!DO35</f>
        <v>0</v>
      </c>
      <c r="G95" s="734"/>
      <c r="I95" s="137">
        <v>2</v>
      </c>
      <c r="J95" s="720" t="s">
        <v>204</v>
      </c>
      <c r="K95" s="720"/>
      <c r="L95" s="8">
        <f>SUMIF('Meterwise Billing Details'!$D$44:$D$74,"Ellora HK Team",('Meterwise Billing Details'!$E$44:$E$74))</f>
        <v>5</v>
      </c>
      <c r="M95" s="8">
        <f>SUMIF('Meterwise Billing Details'!$D$44:$D$74,"Ellora AC Team",('Meterwise Billing Details'!$E$44:$E$74))</f>
        <v>0</v>
      </c>
      <c r="N95" s="8">
        <f>SUMIF('Meterwise Billing Details'!$D$44:$D$74,"Ellora Electrical Team",('Meterwise Billing Details'!$E$44:$E$74))</f>
        <v>0</v>
      </c>
      <c r="O95" s="8">
        <f>SUMIF('Meterwise Billing Details'!$D$44:$D$74,"Ellora For Civil ",('Meterwise Billing Details'!$E$44:$E$74))</f>
        <v>0</v>
      </c>
      <c r="P95" s="8">
        <f>SUMIF('Meterwise Billing Details'!$D$44:$D$74,"Ellora Vendor Work",('Meterwise Billing Details'!$E$44:$E$74))</f>
        <v>0</v>
      </c>
      <c r="Q95" s="275">
        <f>SUMIF('Meterwise Billing Details'!$D$44:$D$74,"Ellora Carpentry/Plumbing",('Meterwise Billing Details'!$E$44:$E$74))</f>
        <v>0</v>
      </c>
      <c r="R95" s="8">
        <f>SUMIF('Meterwise Billing Details'!$D$44:$D$74,"Ellora Reiki Purpose",('Meterwise Billing Details'!$E$44:$E$74))</f>
        <v>0</v>
      </c>
      <c r="S95" s="275">
        <f>SUMIF('Meterwise Billing Details'!$D$44:$D$74,"Ellora Infra/Maintenance Others",('Meterwise Billing Details'!$E$44:$E$74))</f>
        <v>0</v>
      </c>
      <c r="T95" s="169">
        <f t="shared" ref="T95:T117" si="3">SUM(L95:S95)</f>
        <v>5</v>
      </c>
      <c r="U95" s="137">
        <v>3</v>
      </c>
      <c r="V95" s="721" t="s">
        <v>198</v>
      </c>
      <c r="W95" s="722"/>
      <c r="X95" s="8">
        <f>SUMIF('Meterwise Billing Details'!$J$44:$J$74,"Shooting",('Meterwise Billing Details'!$K$44:$K$74))</f>
        <v>2657</v>
      </c>
      <c r="Y95" s="8">
        <f>SUMIF('Meterwise Billing Details'!$J$44:$J$74,"Shooting With Packup",('Meterwise Billing Details'!$K$44:$K$74))</f>
        <v>0</v>
      </c>
      <c r="Z95" s="138">
        <f t="shared" si="2"/>
        <v>2657</v>
      </c>
      <c r="AA95" s="152"/>
      <c r="AB95" s="80"/>
      <c r="AC95" s="80"/>
      <c r="AD95" s="80"/>
    </row>
    <row r="96" spans="1:30" ht="22.95" customHeight="1" x14ac:dyDescent="0.3">
      <c r="B96" s="137">
        <v>4</v>
      </c>
      <c r="C96" s="719" t="s">
        <v>215</v>
      </c>
      <c r="D96" s="719"/>
      <c r="E96" s="275">
        <f>SUMIF(Hospital!$DZ$4:$DZ$34,"Makeup Room",(Hospital!$ED$4:$ED$34))</f>
        <v>0</v>
      </c>
      <c r="F96" s="733">
        <f>Hospital!EA35</f>
        <v>0</v>
      </c>
      <c r="G96" s="734"/>
      <c r="I96" s="137">
        <v>3</v>
      </c>
      <c r="J96" s="720" t="s">
        <v>210</v>
      </c>
      <c r="K96" s="720"/>
      <c r="L96" s="8">
        <f>SUMIF(Hospital!$CP$4:$CP$34,"Ellora HK Team",(Hospital!$CT$4:$CT$34))</f>
        <v>0</v>
      </c>
      <c r="M96" s="8">
        <f>SUMIF(Hospital!$CP$4:$CP$34,"Ellora AC Team",(Hospital!$CT$4:$CT$34))</f>
        <v>0</v>
      </c>
      <c r="N96" s="8">
        <f>SUMIF(Hospital!$CP$4:$CP$34,"Ellora Electrical Team",(Hospital!$CT$4:$CT$34))</f>
        <v>0</v>
      </c>
      <c r="O96" s="8">
        <f>SUMIF(Hospital!$CP$4:$CP$34,"Ellora For Civil ",(Hospital!$CT$4:$CT$34))</f>
        <v>0</v>
      </c>
      <c r="P96" s="8">
        <f>SUMIF(Hospital!$CP$4:$CP$34,"Ellora Vendor Work",(Hospital!$CT$4:$CT$34))</f>
        <v>0</v>
      </c>
      <c r="Q96" s="275">
        <f>SUMIF(Hospital!$CP$4:$CP$34,"Ellora Carpentry/Plumbing",(Hospital!$CT$4:$CT$34))</f>
        <v>0</v>
      </c>
      <c r="R96" s="8">
        <f>SUMIF(Hospital!$CP$4:$CP$34,"Ellora Reiki Purpose",(Hospital!$CT$4:$CT$34))</f>
        <v>0</v>
      </c>
      <c r="S96" s="275">
        <f>SUMIF(Hospital!$CP$4:$CP$33,"Ellora Infra/Maintenance Others",(Hospital!$CT$4:$CT$33))</f>
        <v>0</v>
      </c>
      <c r="T96" s="169">
        <f t="shared" si="3"/>
        <v>0</v>
      </c>
      <c r="U96" s="137">
        <v>4</v>
      </c>
      <c r="V96" s="721" t="s">
        <v>199</v>
      </c>
      <c r="W96" s="722"/>
      <c r="X96" s="8">
        <f>SUMIF('Meterwise Billing Details'!$L$44:$L$74,"Shooting",('Meterwise Billing Details'!$M$44:$M$74))</f>
        <v>0</v>
      </c>
      <c r="Y96" s="8">
        <f>SUMIF('Meterwise Billing Details'!$L$44:$L$74,"Shooting With Packup",('Meterwise Billing Details'!$M$44:$M$74))</f>
        <v>0</v>
      </c>
      <c r="Z96" s="138">
        <f t="shared" si="2"/>
        <v>0</v>
      </c>
      <c r="AA96" s="152"/>
      <c r="AB96" s="80"/>
      <c r="AC96" s="80"/>
      <c r="AD96" s="80"/>
    </row>
    <row r="97" spans="1:61" ht="19.2" customHeight="1" x14ac:dyDescent="0.3">
      <c r="B97" s="137">
        <v>5</v>
      </c>
      <c r="C97" s="719" t="s">
        <v>216</v>
      </c>
      <c r="D97" s="719"/>
      <c r="E97" s="275">
        <f>SUMIF('Meterwise Billing Details'!$X$44:$X$74,"Makeup Room",('Meterwise Billing Details'!$Y$44:$Y$74))</f>
        <v>1942</v>
      </c>
      <c r="F97" s="733">
        <f>'Bungalow 2'!BG35</f>
        <v>0</v>
      </c>
      <c r="G97" s="734"/>
      <c r="I97" s="137">
        <v>4</v>
      </c>
      <c r="J97" s="720" t="s">
        <v>212</v>
      </c>
      <c r="K97" s="720"/>
      <c r="L97" s="8">
        <f>SUMIF(Hospital!$DB$4:$DB$34,"Ellora HK Team",(Hospital!$DF$4:$DF$34))</f>
        <v>0</v>
      </c>
      <c r="M97" s="8">
        <f>SUMIF(Hospital!$DB$4:$DB$34,"Ellora AC Team",(Hospital!$DF$4:$DF$34))</f>
        <v>0</v>
      </c>
      <c r="N97" s="8">
        <f>SUMIF(Hospital!$DB$4:$DB$34,"Ellora Electrical Team",(Hospital!$DF$4:$DF$34))</f>
        <v>0</v>
      </c>
      <c r="O97" s="8">
        <f>SUMIF(Hospital!$DB$4:$DB$34,"Ellora For Civil ",(Hospital!$DF$4:$DF$34))</f>
        <v>0</v>
      </c>
      <c r="P97" s="8">
        <f>SUMIF(Hospital!$DB$4:$DB$34,"Ellora Vendor Work",(Hospital!$DF$4:$DF$34))</f>
        <v>0</v>
      </c>
      <c r="Q97" s="275">
        <f>SUMIF(Hospital!$DB$4:$DB$34,"Ellora Carpentry/Plumbing",(Hospital!$DF$4:$DF$34))</f>
        <v>0</v>
      </c>
      <c r="R97" s="8">
        <f>SUMIF(Hospital!$DB$4:$DB$34,"Ellora Reiki Purpose",(Hospital!$DF$4:$DF$34))</f>
        <v>0</v>
      </c>
      <c r="S97" s="275">
        <f>SUMIF(Hospital!$DB$4:$DB$33,"Ellora Infra/Maintenance Others",(Hospital!$DF$4:$DF$33))</f>
        <v>78</v>
      </c>
      <c r="T97" s="169">
        <f t="shared" si="3"/>
        <v>78</v>
      </c>
      <c r="U97" s="137">
        <v>5</v>
      </c>
      <c r="V97" s="721" t="s">
        <v>207</v>
      </c>
      <c r="W97" s="722"/>
      <c r="X97" s="8">
        <f>SUMIF('Meterwise Billing Details'!$N$44:$N$74,"Shooting",('Meterwise Billing Details'!$O$44:$O$74))</f>
        <v>0</v>
      </c>
      <c r="Y97" s="8">
        <f>SUMIF('Meterwise Billing Details'!$N$44:$N$74,"Shooting With Packup",('Meterwise Billing Details'!$O$44:$O$74))</f>
        <v>0</v>
      </c>
      <c r="Z97" s="138">
        <f t="shared" si="2"/>
        <v>0</v>
      </c>
      <c r="AA97" s="152"/>
      <c r="AB97" s="80"/>
      <c r="AC97" s="80"/>
      <c r="AD97" s="80"/>
    </row>
    <row r="98" spans="1:61" ht="23.4" customHeight="1" x14ac:dyDescent="0.3">
      <c r="B98" s="137">
        <v>6</v>
      </c>
      <c r="C98" s="719" t="s">
        <v>327</v>
      </c>
      <c r="D98" s="719"/>
      <c r="E98" s="275">
        <f>SUMIF('Meterwise Billing Details'!$P$44:$P$74,"Makeup Room",('Meterwise Billing Details'!$Q$44:$Q$74))</f>
        <v>388</v>
      </c>
      <c r="F98" s="733">
        <f>'Restaurant '!U35</f>
        <v>0</v>
      </c>
      <c r="G98" s="734"/>
      <c r="I98" s="137">
        <v>5</v>
      </c>
      <c r="J98" s="720" t="s">
        <v>214</v>
      </c>
      <c r="K98" s="720"/>
      <c r="L98" s="8">
        <f>SUMIF(Hospital!$DN$4:$DN$34,"Ellora HK Team",(Hospital!$DR$4:$DR$34))</f>
        <v>0</v>
      </c>
      <c r="M98" s="8">
        <f>SUMIF(Hospital!$DN$4:$DN$34,"Ellora AC Team",(Hospital!$DR$4:$DR$34))</f>
        <v>0</v>
      </c>
      <c r="N98" s="8">
        <f>SUMIF(Hospital!$DN$4:$DN$34,"Ellora Electrical Team",(Hospital!$DR$4:$DR$34))</f>
        <v>0</v>
      </c>
      <c r="O98" s="8">
        <f>SUMIF(Hospital!$DN$4:$DN$34,"Ellora For Civil ",(Hospital!$DR$4:$DR$34))</f>
        <v>0</v>
      </c>
      <c r="P98" s="8">
        <f>SUMIF(Hospital!$DN$4:$DN$34,"Ellora Vendor Work",(Hospital!$DR$4:$DR$34))</f>
        <v>0</v>
      </c>
      <c r="Q98" s="275">
        <f>SUMIF(Hospital!$DN$4:$DN$34,"Ellora Carpentry/Plumbing",(Hospital!$DR$4:$DR$34))</f>
        <v>0</v>
      </c>
      <c r="R98" s="8">
        <f>SUMIF(Hospital!$DN$4:$DN$34,"Ellora Reiki Purpose",(Hospital!$DR$4:$DR$34))</f>
        <v>0</v>
      </c>
      <c r="S98" s="275">
        <f>SUMIF(Hospital!$DN$4:$DN$33,"Ellora Infra/Maintenance Others",(Hospital!$DR$4:$DR$33))</f>
        <v>90</v>
      </c>
      <c r="T98" s="169">
        <f t="shared" si="3"/>
        <v>90</v>
      </c>
      <c r="U98" s="137">
        <v>6</v>
      </c>
      <c r="V98" s="721" t="s">
        <v>200</v>
      </c>
      <c r="W98" s="722"/>
      <c r="X98" s="8">
        <f>SUMIF('Meterwise Billing Details'!$P$44:$P$74,"Shooting",('Meterwise Billing Details'!$Q$44:$Q$74))</f>
        <v>150</v>
      </c>
      <c r="Y98" s="8">
        <f>SUMIF('Meterwise Billing Details'!$P$44:$P$74,"Shooting With Packup",('Meterwise Billing Details'!$Q$44:$Q$74))</f>
        <v>0</v>
      </c>
      <c r="Z98" s="138">
        <f t="shared" si="2"/>
        <v>150</v>
      </c>
      <c r="AA98" s="152"/>
      <c r="AB98" s="80"/>
      <c r="AC98" s="80"/>
      <c r="AD98" s="80"/>
    </row>
    <row r="99" spans="1:61" ht="22.95" customHeight="1" x14ac:dyDescent="0.3">
      <c r="B99" s="137">
        <v>7</v>
      </c>
      <c r="C99" s="719" t="s">
        <v>328</v>
      </c>
      <c r="D99" s="719"/>
      <c r="E99" s="275">
        <f>SUMIF('Meterwise Billing Details'!$AB$44:$AB$74,"Makeup Room",('Meterwise Billing Details'!$AC$44:$AC$74))</f>
        <v>361</v>
      </c>
      <c r="F99" s="733">
        <f>'Villa Set '!BN35</f>
        <v>0</v>
      </c>
      <c r="G99" s="734"/>
      <c r="I99" s="137">
        <v>6</v>
      </c>
      <c r="J99" s="720" t="s">
        <v>215</v>
      </c>
      <c r="K99" s="720"/>
      <c r="L99" s="8">
        <f>SUMIF(Hospital!$DZ$4:$DZ$34,"Ellora HK Team",(Hospital!$ED$4:$ED$34))</f>
        <v>0</v>
      </c>
      <c r="M99" s="8">
        <f>SUMIF(Hospital!$DZ$4:$DZ$34,"Ellora AC Team",(Hospital!$ED$4:$ED$34))</f>
        <v>0</v>
      </c>
      <c r="N99" s="8">
        <f>SUMIF(Hospital!$DZ$4:$DZ$34,"Ellora Electrical Team",(Hospital!$ED$4:$ED$34))</f>
        <v>0</v>
      </c>
      <c r="O99" s="8">
        <f>SUMIF(Hospital!$DZ$4:$DZ$34,"Ellora For Civil ",(Hospital!$ED$4:$ED$34))</f>
        <v>0</v>
      </c>
      <c r="P99" s="8">
        <f>SUMIF(Hospital!$DZ$4:$DZ$34,"Ellora Vendor Work",(Hospital!$ED$4:$ED$34))</f>
        <v>0</v>
      </c>
      <c r="Q99" s="275">
        <f>SUMIF(Hospital!$DZ$4:$DZ$34,"Ellora Carpentry/Plumbing",(Hospital!$ED$4:$ED$34))</f>
        <v>0</v>
      </c>
      <c r="R99" s="8">
        <f>SUMIF(Hospital!$DZ$4:$DZ$34,"Ellora Reiki Purpose",(Hospital!$ED$4:$ED$34))</f>
        <v>0</v>
      </c>
      <c r="S99" s="275">
        <f>SUMIF(Hospital!$DZ$4:$DZ$33,"Ellora Infra/Maintenance Others",(Hospital!$ED$4:$ED$33))</f>
        <v>0</v>
      </c>
      <c r="T99" s="169">
        <f t="shared" si="3"/>
        <v>0</v>
      </c>
      <c r="U99" s="137">
        <v>7</v>
      </c>
      <c r="V99" s="721" t="s">
        <v>205</v>
      </c>
      <c r="W99" s="722"/>
      <c r="X99" s="8">
        <f>SUMIF('Meterwise Billing Details'!$R$44:$R$74,"Shooting",('Meterwise Billing Details'!$S$44:$S$74))</f>
        <v>0</v>
      </c>
      <c r="Y99" s="8">
        <f>SUMIF('Meterwise Billing Details'!$R$44:$R$74,"Shooting With Packup",('Meterwise Billing Details'!$S$44:$S$74))</f>
        <v>0</v>
      </c>
      <c r="Z99" s="138">
        <f t="shared" si="2"/>
        <v>0</v>
      </c>
      <c r="AA99" s="152"/>
      <c r="AB99" s="80"/>
      <c r="AC99" s="80"/>
      <c r="AD99" s="80"/>
    </row>
    <row r="100" spans="1:61" s="141" customFormat="1" ht="22.95" customHeight="1" x14ac:dyDescent="0.3">
      <c r="A100"/>
      <c r="B100" s="137">
        <v>8</v>
      </c>
      <c r="C100" s="719" t="s">
        <v>329</v>
      </c>
      <c r="D100" s="737"/>
      <c r="E100" s="275">
        <f>SUMIF('Meterwise Billing Details'!$B$44:$B$74,"Makeup Room",('Meterwise Billing Details'!$C$44:$C$74))</f>
        <v>83</v>
      </c>
      <c r="F100" s="733">
        <f>Hospital!U35</f>
        <v>0</v>
      </c>
      <c r="G100" s="734"/>
      <c r="I100" s="137">
        <v>7</v>
      </c>
      <c r="J100" s="720" t="s">
        <v>211</v>
      </c>
      <c r="K100" s="720"/>
      <c r="L100" s="8">
        <f>SUMIF(Hospital!$EL$4:$EL$34,"Ellora HK Team",(Hospital!$EP$4:$EP$34))</f>
        <v>0</v>
      </c>
      <c r="M100" s="8">
        <f>SUMIF(Hospital!$EL$4:$EL$34,"Ellora AC Team",(Hospital!$EP$4:$EP$34))</f>
        <v>0</v>
      </c>
      <c r="N100" s="8">
        <f>SUMIF(Hospital!$EL$4:$EL$34,"Ellora Electrical Team",(Hospital!$EP$4:$EP$34))</f>
        <v>0</v>
      </c>
      <c r="O100" s="8">
        <f>SUMIF(Hospital!$EL$4:$EL$34,"Ellora For Civil ",(Hospital!$EP$4:$EP$34))</f>
        <v>0</v>
      </c>
      <c r="P100" s="8">
        <f>SUMIF(Hospital!$EL$4:$EL$34,"Ellora Vendor Work",(Hospital!$EP$4:$EP$34))</f>
        <v>0</v>
      </c>
      <c r="Q100" s="275">
        <f>SUMIF(Hospital!$EL$4:$EL$34,"Ellora Carpentry/Plumbing",(Hospital!$EP$4:$EP$34))</f>
        <v>0</v>
      </c>
      <c r="R100" s="8">
        <f>SUMIF(Hospital!$EL$4:$EL$34,"Ellora Reiki Purpose",(Hospital!$EP$4:$EP$34))</f>
        <v>0</v>
      </c>
      <c r="S100" s="275">
        <f>SUMIF(Hospital!$EL$4:$EL$33,"Ellora Infra/Maintenance Others",(Hospital!$EP$4:$EP$33))</f>
        <v>871</v>
      </c>
      <c r="T100" s="169">
        <f t="shared" si="3"/>
        <v>871</v>
      </c>
      <c r="U100" s="137">
        <v>8</v>
      </c>
      <c r="V100" s="721" t="s">
        <v>206</v>
      </c>
      <c r="W100" s="722"/>
      <c r="X100" s="8">
        <f>SUMIF('Meterwise Billing Details'!$T$44:$T$74,"Shooting",('Meterwise Billing Details'!$U$44:$U$74))</f>
        <v>0</v>
      </c>
      <c r="Y100" s="8">
        <f>SUMIF('Meterwise Billing Details'!T$44:T$74,"Shooting With Packup",('Meterwise Billing Details'!U$44:U$74))</f>
        <v>0</v>
      </c>
      <c r="Z100" s="138">
        <f t="shared" si="2"/>
        <v>0</v>
      </c>
      <c r="AA100" s="152"/>
      <c r="AB100" s="80"/>
      <c r="AC100" s="80"/>
      <c r="AD100" s="80"/>
      <c r="AJ100" s="140"/>
      <c r="AK100" s="140"/>
      <c r="AL100" s="140"/>
      <c r="AM100" s="140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0"/>
      <c r="BE100" s="140"/>
      <c r="BF100" s="140"/>
      <c r="BG100" s="140"/>
      <c r="BH100" s="140"/>
      <c r="BI100" s="140"/>
    </row>
    <row r="101" spans="1:61" ht="21.6" customHeight="1" thickBot="1" x14ac:dyDescent="0.35">
      <c r="B101" s="139">
        <v>9</v>
      </c>
      <c r="C101" s="719" t="s">
        <v>330</v>
      </c>
      <c r="D101" s="737"/>
      <c r="E101" s="278">
        <f>SUMIF('Meterwise Billing Details'!$T$44:$T$74,"Makeup Room",('Meterwise Billing Details'!$U$44:$U$74))</f>
        <v>0</v>
      </c>
      <c r="F101" s="738">
        <f>'Parsi Bungalow'!BN35</f>
        <v>0</v>
      </c>
      <c r="G101" s="739"/>
      <c r="I101" s="137">
        <v>8</v>
      </c>
      <c r="J101" s="720" t="s">
        <v>213</v>
      </c>
      <c r="K101" s="720"/>
      <c r="L101" s="8">
        <f>SUMIF(Hospital!$EX$4:$EX$34,"Ellora HK Team",(Hospital!$FB$4:$FB$34))</f>
        <v>0</v>
      </c>
      <c r="M101" s="8">
        <f>SUMIF(Hospital!$EX$4:$EX$34,"Ellora AC Team",(Hospital!$FB$4:$FB$34))</f>
        <v>0</v>
      </c>
      <c r="N101" s="8">
        <f>SUMIF(Hospital!$EX$4:$EX$34,"Ellora Electrical Team",(Hospital!$FB$4:$FB$34))</f>
        <v>0</v>
      </c>
      <c r="O101" s="8">
        <f>SUMIF(Hospital!$EX$4:$EX$34,"Ellora For Civil ",(Hospital!$FB$4:$FB$34))</f>
        <v>0</v>
      </c>
      <c r="P101" s="8">
        <f>SUMIF(Hospital!$EX$4:$EX$34,"Ellora Vendor Work",(Hospital!$FB$4:$FB$34))</f>
        <v>0</v>
      </c>
      <c r="Q101" s="275">
        <f>SUMIF(Hospital!$EX$4:$EX$34,"Ellora Carpentry/Plumbing",(Hospital!$FB$4:$FB$34))</f>
        <v>0</v>
      </c>
      <c r="R101" s="8">
        <f>SUMIF(Hospital!$EX$4:$EX$34,"Ellora Reiki Purpose",(Hospital!$FB$4:$FB$34))</f>
        <v>0</v>
      </c>
      <c r="S101" s="275">
        <f>SUMIF(Hospital!$EX$4:$EX$33,"Ellora Infra/Maintenance Others",(Hospital!$FB$4:$FB$33))</f>
        <v>396</v>
      </c>
      <c r="T101" s="169">
        <f t="shared" si="3"/>
        <v>396</v>
      </c>
      <c r="U101" s="137">
        <v>9</v>
      </c>
      <c r="V101" s="721" t="s">
        <v>208</v>
      </c>
      <c r="W101" s="722"/>
      <c r="X101" s="8">
        <f>SUMIF('Meterwise Billing Details'!$V$44:$V$74,"Shooting",('Meterwise Billing Details'!$W$44:$W$74))</f>
        <v>600</v>
      </c>
      <c r="Y101" s="8">
        <f>SUMIF('Meterwise Billing Details'!V$44:V$74,"Shooting With Packup",('Meterwise Billing Details'!W$44:W$74))</f>
        <v>0</v>
      </c>
      <c r="Z101" s="138">
        <f t="shared" si="2"/>
        <v>600</v>
      </c>
      <c r="AA101" s="152"/>
      <c r="AB101" s="80"/>
      <c r="AC101" s="80"/>
      <c r="AD101" s="80"/>
    </row>
    <row r="102" spans="1:61" ht="15" customHeight="1" thickBot="1" x14ac:dyDescent="0.35">
      <c r="B102" s="735" t="s">
        <v>217</v>
      </c>
      <c r="C102" s="735"/>
      <c r="D102" s="735"/>
      <c r="E102" s="171">
        <f>SUM(E93:E101)</f>
        <v>3072</v>
      </c>
      <c r="F102" s="740">
        <f>SUM(F93:G101)</f>
        <v>0</v>
      </c>
      <c r="G102" s="741"/>
      <c r="I102" s="137">
        <v>9</v>
      </c>
      <c r="J102" s="720" t="s">
        <v>229</v>
      </c>
      <c r="K102" s="720"/>
      <c r="L102" s="8">
        <f>(SUMIF('Meterwise Billing Details'!$F$44:$F$74,"Ellora HK Team",('Meterwise Billing Details'!$G$44:$G$74)))</f>
        <v>15</v>
      </c>
      <c r="M102" s="8">
        <f>(SUMIF('Meterwise Billing Details'!$F$44:$F$74,"Ellora AC Team",('Meterwise Billing Details'!$G$44:$G$74)))</f>
        <v>0</v>
      </c>
      <c r="N102" s="8">
        <f>(SUMIF('Meterwise Billing Details'!$F$44:$F$74,"Ellora Electrical Team",('Meterwise Billing Details'!$G$44:$G$74)))</f>
        <v>0</v>
      </c>
      <c r="O102" s="8">
        <f>(SUMIF('Meterwise Billing Details'!$F$44:$F$74,"Ellora For Civil ",('Meterwise Billing Details'!$G$44:$G$74)))</f>
        <v>0</v>
      </c>
      <c r="P102" s="8">
        <f>(SUMIF('Meterwise Billing Details'!$F$44:$F$74,"Ellora Vendor Work",('Meterwise Billing Details'!$G$44:$G$74)))</f>
        <v>0</v>
      </c>
      <c r="Q102" s="275">
        <f>(SUMIF('Meterwise Billing Details'!$F$44:$F$74,"Ellora Carpentry/Plumbing",('Meterwise Billing Details'!$G$44:$G$74)))</f>
        <v>0</v>
      </c>
      <c r="R102" s="8">
        <f>(SUMIF('Meterwise Billing Details'!$F$44:$F$74,"Ellora Reiki Purpose",('Meterwise Billing Details'!$G$44:$G$74)))</f>
        <v>0</v>
      </c>
      <c r="S102" s="8">
        <f>(SUMIF('Meterwise Billing Details'!$F$44:$F$74,"Ellora Infra/Maintenance Others",('Meterwise Billing Details'!$G$44:$G$74)))</f>
        <v>0</v>
      </c>
      <c r="T102" s="169">
        <f t="shared" si="3"/>
        <v>15</v>
      </c>
      <c r="U102" s="137">
        <v>10</v>
      </c>
      <c r="V102" s="721" t="s">
        <v>216</v>
      </c>
      <c r="W102" s="722"/>
      <c r="X102" s="8">
        <f>SUMIF('Meterwise Billing Details'!$X$44:$X$74,"Shooting",('Meterwise Billing Details'!$Y$44:$Y$74))</f>
        <v>0</v>
      </c>
      <c r="Y102" s="8">
        <f>SUMIF('Meterwise Billing Details'!X$44:X$74,"Shooting With Packup",('Meterwise Billing Details'!Y$44:Y$74))</f>
        <v>0</v>
      </c>
      <c r="Z102" s="138">
        <f t="shared" si="2"/>
        <v>0</v>
      </c>
      <c r="AA102" s="152"/>
      <c r="AB102" s="80"/>
      <c r="AC102" s="80"/>
      <c r="AD102" s="80"/>
    </row>
    <row r="103" spans="1:61" ht="14.4" customHeight="1" x14ac:dyDescent="0.3">
      <c r="B103" s="96"/>
      <c r="C103" s="736"/>
      <c r="D103" s="736"/>
      <c r="E103" s="96"/>
      <c r="F103" s="78"/>
      <c r="I103" s="137">
        <v>10</v>
      </c>
      <c r="J103" s="720" t="s">
        <v>230</v>
      </c>
      <c r="K103" s="720"/>
      <c r="L103" s="8">
        <f>SUMIF('Meterwise Billing Details'!$H$44:$H$74,"Ellora HK Team",('Meterwise Billing Details'!$I$44:$I$74))</f>
        <v>0</v>
      </c>
      <c r="M103" s="8">
        <f>SUMIF('Meterwise Billing Details'!$H$44:$H$74,"Ellora AC Team",('Meterwise Billing Details'!$I$44:$I$74))</f>
        <v>12</v>
      </c>
      <c r="N103" s="8">
        <f>SUMIF('Meterwise Billing Details'!$H$44:$H$74,"Ellora Electrical Team",('Meterwise Billing Details'!$I$44:$I$74))</f>
        <v>0</v>
      </c>
      <c r="O103" s="8">
        <f>SUMIF('Meterwise Billing Details'!$H$44:$H$74,"Ellora For Civil ",('Meterwise Billing Details'!$I$44:$I$74))</f>
        <v>0</v>
      </c>
      <c r="P103" s="8">
        <f>SUMIF('Meterwise Billing Details'!$H$44:$H$74,"Ellora Vendor Work",('Meterwise Billing Details'!$I$44:$I$74))</f>
        <v>0</v>
      </c>
      <c r="Q103" s="275">
        <f>SUMIF('Meterwise Billing Details'!$H$44:$H$74,"Ellora Carpentry/Plumbing",('Meterwise Billing Details'!$I$44:$I$74))</f>
        <v>0</v>
      </c>
      <c r="R103" s="8">
        <f>SUMIF('Meterwise Billing Details'!$H$44:$H$74,"Ellora Reiki Purpose",('Meterwise Billing Details'!$I$44:$I$74))</f>
        <v>0</v>
      </c>
      <c r="S103" s="275">
        <f>SUMIF('Meterwise Billing Details'!$H$44:$H$74,"Ellora Infra/Maintenance Others",('Meterwise Billing Details'!$I$44:$I$74))</f>
        <v>0</v>
      </c>
      <c r="T103" s="169">
        <f t="shared" si="3"/>
        <v>12</v>
      </c>
      <c r="U103" s="137">
        <v>11</v>
      </c>
      <c r="V103" s="721" t="s">
        <v>231</v>
      </c>
      <c r="W103" s="722"/>
      <c r="X103" s="8">
        <f>SUMIF('Meterwise Billing Details'!$Z$44:$Z$74,"Shooting",('Meterwise Billing Details'!$AA$44:$AA$74))</f>
        <v>0</v>
      </c>
      <c r="Y103" s="8">
        <f>SUMIF('Meterwise Billing Details'!Z$44:Z$74,"Shooting With Packup",('Meterwise Billing Details'!AA$44:AA$74))</f>
        <v>0</v>
      </c>
      <c r="Z103" s="138">
        <f t="shared" si="2"/>
        <v>0</v>
      </c>
      <c r="AA103" s="152"/>
      <c r="AB103" s="80"/>
      <c r="AC103" s="80"/>
      <c r="AD103" s="80"/>
    </row>
    <row r="104" spans="1:61" ht="14.4" customHeight="1" x14ac:dyDescent="0.3">
      <c r="I104" s="137">
        <v>11</v>
      </c>
      <c r="J104" s="720" t="s">
        <v>198</v>
      </c>
      <c r="K104" s="720"/>
      <c r="L104" s="8">
        <f>SUMIF('Meterwise Billing Details'!$J$44:$J$74,"Ellora HK Team",('Meterwise Billing Details'!$K$44:$K$74))</f>
        <v>79</v>
      </c>
      <c r="M104" s="8">
        <f>SUMIF('Meterwise Billing Details'!$J$44:$J$74,"Ellora AC Team",('Meterwise Billing Details'!$K$44:$K$74))</f>
        <v>79</v>
      </c>
      <c r="N104" s="8">
        <f>SUMIF('Meterwise Billing Details'!$J$44:$J$74,"Ellora Electrical Team",('Meterwise Billing Details'!$K$44:$K$74))</f>
        <v>0</v>
      </c>
      <c r="O104" s="8">
        <f>SUMIF('Meterwise Billing Details'!$J$44:$J$74,"Ellora For Civil ",('Meterwise Billing Details'!$K$44:$K$74))</f>
        <v>0</v>
      </c>
      <c r="P104" s="8">
        <f>SUMIF('Meterwise Billing Details'!$J$44:$J$74,"Ellora Vendor Work",('Meterwise Billing Details'!$K$44:$K$74))</f>
        <v>0</v>
      </c>
      <c r="Q104" s="275">
        <f>SUMIF('Meterwise Billing Details'!$J$44:$J$74,"Ellora Carpentry/Plumbing",('Meterwise Billing Details'!$K$44:$K$74))</f>
        <v>0</v>
      </c>
      <c r="R104" s="8">
        <f>SUMIF('Meterwise Billing Details'!$J$44:$J$74,"Ellora Reiki Purpose",('Meterwise Billing Details'!$K$44:$K$74))</f>
        <v>0</v>
      </c>
      <c r="S104" s="275">
        <f>SUMIF('Meterwise Billing Details'!$J$44:$J$74,"Ellora Infra/Maintenance Others",('Meterwise Billing Details'!$K$44:$K$74))</f>
        <v>0</v>
      </c>
      <c r="T104" s="169">
        <f t="shared" si="3"/>
        <v>158</v>
      </c>
      <c r="U104" s="137">
        <v>12</v>
      </c>
      <c r="V104" s="721" t="s">
        <v>232</v>
      </c>
      <c r="W104" s="722"/>
      <c r="X104" s="8">
        <f>SUMIF('Meterwise Billing Details'!$AB$44:$AB$74,"Shooting",('Meterwise Billing Details'!$AC$44:$AC$74))</f>
        <v>0</v>
      </c>
      <c r="Y104" s="8">
        <f>SUMIF('Meterwise Billing Details'!AB$44:AB$74,"Shooting With Packup",('Meterwise Billing Details'!AC$44:AC$74))</f>
        <v>0</v>
      </c>
      <c r="Z104" s="138">
        <f t="shared" si="2"/>
        <v>0</v>
      </c>
      <c r="AA104" s="152"/>
      <c r="AB104" s="80"/>
      <c r="AC104" s="80"/>
      <c r="AD104" s="80"/>
    </row>
    <row r="105" spans="1:61" ht="46.2" customHeight="1" x14ac:dyDescent="0.3">
      <c r="A105" s="141"/>
      <c r="I105" s="137">
        <v>12</v>
      </c>
      <c r="J105" s="720" t="s">
        <v>199</v>
      </c>
      <c r="K105" s="720"/>
      <c r="L105" s="8">
        <f>SUMIF('Meterwise Billing Details'!$L$44:$L$74,"Ellora HK Team",('Meterwise Billing Details'!$M$44:$M$74))</f>
        <v>0</v>
      </c>
      <c r="M105" s="8">
        <f>SUMIF('Meterwise Billing Details'!$L$44:$L$74,"Ellora AC Team",('Meterwise Billing Details'!$M$44:$M$74))</f>
        <v>0</v>
      </c>
      <c r="N105" s="8">
        <f>SUMIF('Meterwise Billing Details'!$L$44:$L$74,"Ellora Electrical Team",('Meterwise Billing Details'!$M$44:$M$74))</f>
        <v>0</v>
      </c>
      <c r="O105" s="8">
        <f>SUMIF('Meterwise Billing Details'!$L$44:$L$74,"Ellora For Civil ",('Meterwise Billing Details'!$M$44:$M$74))</f>
        <v>0</v>
      </c>
      <c r="P105" s="8">
        <f>SUMIF('Meterwise Billing Details'!$L$44:$L$74,"Ellora Vendor Work",('Meterwise Billing Details'!$M$44:$M$74))</f>
        <v>0</v>
      </c>
      <c r="Q105" s="275">
        <f>SUMIF('Meterwise Billing Details'!$L$44:$L$74,"Ellora Carpentry/Plumbing",('Meterwise Billing Details'!$M$44:$M$74))</f>
        <v>0</v>
      </c>
      <c r="R105" s="8">
        <f>SUMIF('Meterwise Billing Details'!$L$44:$L$74,"Ellora Reiki Purpose",('Meterwise Billing Details'!$M$44:$M$74))</f>
        <v>0</v>
      </c>
      <c r="S105" s="275">
        <f>SUMIF('Meterwise Billing Details'!$L$44:$L$74,"Ellora Infra/Maintenance Others",('Meterwise Billing Details'!$M$44:$M$74))</f>
        <v>0</v>
      </c>
      <c r="T105" s="169">
        <f t="shared" si="3"/>
        <v>0</v>
      </c>
      <c r="U105" s="137">
        <v>13</v>
      </c>
      <c r="V105" s="721" t="s">
        <v>233</v>
      </c>
      <c r="W105" s="722"/>
      <c r="X105" s="8">
        <f>SUMIF('Meterwise Billing Details'!$AD$44:$AD$74,"Shooting",('Meterwise Billing Details'!$AE$44:$AE$74))</f>
        <v>0</v>
      </c>
      <c r="Y105" s="8">
        <f>SUMIF('Meterwise Billing Details'!AD$44:AD$74,"Shooting With Packup",('Meterwise Billing Details'!AE$44:AE$74))</f>
        <v>0</v>
      </c>
      <c r="Z105" s="138">
        <f t="shared" si="2"/>
        <v>0</v>
      </c>
      <c r="AA105" s="152"/>
      <c r="AB105" s="80"/>
      <c r="AC105" s="80"/>
      <c r="AD105" s="80"/>
    </row>
    <row r="106" spans="1:61" ht="23.4" customHeight="1" x14ac:dyDescent="0.3">
      <c r="I106" s="137">
        <v>13</v>
      </c>
      <c r="J106" s="720" t="s">
        <v>207</v>
      </c>
      <c r="K106" s="720"/>
      <c r="L106" s="8">
        <f>SUMIF('Meterwise Billing Details'!$N$44:$N$74,"Ellora HK Team",('Meterwise Billing Details'!$O$44:$O$74))</f>
        <v>0</v>
      </c>
      <c r="M106" s="8">
        <f>SUMIF('Meterwise Billing Details'!$N$44:$N$74,"Ellora AC Team",('Meterwise Billing Details'!$O$44:$O$74))</f>
        <v>0</v>
      </c>
      <c r="N106" s="8">
        <f>SUMIF('Meterwise Billing Details'!$N$44:$N$74,"Ellora Electrical Team",('Meterwise Billing Details'!$O$44:$O$74))</f>
        <v>0</v>
      </c>
      <c r="O106" s="8">
        <f>SUMIF('Meterwise Billing Details'!$N$44:$N$74,"Ellora For Civil ",('Meterwise Billing Details'!$O$44:$O$74))</f>
        <v>0</v>
      </c>
      <c r="P106" s="8">
        <f>SUMIF('Meterwise Billing Details'!$N$44:$N$74,"Ellora Vendor Work",('Meterwise Billing Details'!$O$44:$O$74))</f>
        <v>0</v>
      </c>
      <c r="Q106" s="275">
        <f>SUMIF('Meterwise Billing Details'!$N$44:$N$74,"Ellora Carpentry/Plumbing",('Meterwise Billing Details'!$O$44:$O$74))</f>
        <v>0</v>
      </c>
      <c r="R106" s="8">
        <f>SUMIF('Meterwise Billing Details'!$N$44:$N$74,"Ellora Reiki Purpose",('Meterwise Billing Details'!$O$44:$O$74))</f>
        <v>0</v>
      </c>
      <c r="S106" s="8">
        <f>SUMIF('Meterwise Billing Details'!$N$44:$N$74,"Ellora Infra/Maintenance Others",('Meterwise Billing Details'!$O$44:$O$74))</f>
        <v>0</v>
      </c>
      <c r="T106" s="169">
        <f t="shared" si="3"/>
        <v>0</v>
      </c>
      <c r="U106" s="137">
        <v>14</v>
      </c>
      <c r="V106" s="721" t="s">
        <v>237</v>
      </c>
      <c r="W106" s="722"/>
      <c r="X106" s="8">
        <f>SUMIF('Meterwise Billing Details'!$B$44:$B$74,"Shooting",('Meterwise Billing Details'!$C$44:$C$74))</f>
        <v>600</v>
      </c>
      <c r="Y106" s="8">
        <f>SUMIF('Meterwise Billing Details'!B$44:B$74,"Shooting With Packup",('Meterwise Billing Details'!C$44:C$74))</f>
        <v>0</v>
      </c>
      <c r="Z106" s="531">
        <f t="shared" si="2"/>
        <v>600</v>
      </c>
      <c r="AA106" s="152"/>
      <c r="AB106" s="80"/>
      <c r="AC106" s="80"/>
      <c r="AD106" s="80"/>
    </row>
    <row r="107" spans="1:61" ht="21" customHeight="1" x14ac:dyDescent="0.3">
      <c r="I107" s="137">
        <v>14</v>
      </c>
      <c r="J107" s="720" t="s">
        <v>200</v>
      </c>
      <c r="K107" s="720"/>
      <c r="L107" s="8">
        <f>SUMIF('Meterwise Billing Details'!$P$44:$P$74,"Ellora HK Team",('Meterwise Billing Details'!$Q$44:$Q$74))</f>
        <v>14</v>
      </c>
      <c r="M107" s="8">
        <f>SUMIF('Meterwise Billing Details'!$P$44:$P$74,"Ellora AC Team",('Meterwise Billing Details'!$Q$44:$Q$74))</f>
        <v>0</v>
      </c>
      <c r="N107" s="8">
        <f>SUMIF('Meterwise Billing Details'!$P$44:$P$74,"Ellora Electrical Team",('Meterwise Billing Details'!$Q$44:$Q$74))</f>
        <v>0</v>
      </c>
      <c r="O107" s="8">
        <f>SUMIF('Meterwise Billing Details'!$P$44:$P$74,"Ellora For Civil ",('Meterwise Billing Details'!$Q$44:$Q$74))</f>
        <v>0</v>
      </c>
      <c r="P107" s="8">
        <f>SUMIF('Meterwise Billing Details'!$P$44:$P$74,"Ellora Vendor Work",('Meterwise Billing Details'!$Q$44:$Q$74))</f>
        <v>0</v>
      </c>
      <c r="Q107" s="275">
        <f>SUMIF('Meterwise Billing Details'!$P$44:$P$74,"Ellora Carpentry/Plumbing",('Meterwise Billing Details'!$Q$44:$Q$74))</f>
        <v>0</v>
      </c>
      <c r="R107" s="8">
        <f>SUMIF('Meterwise Billing Details'!$P$44:$P$74,"Ellora Reiki Purpose",('Meterwise Billing Details'!$Q$44:$Q$74))</f>
        <v>10</v>
      </c>
      <c r="S107" s="275">
        <f>SUMIF('Meterwise Billing Details'!$P$44:$P$74,"Ellora Infra/Maintenance Others",('Meterwise Billing Details'!$Q$44:$Q$74))</f>
        <v>0</v>
      </c>
      <c r="T107" s="169">
        <f t="shared" si="3"/>
        <v>24</v>
      </c>
      <c r="U107" s="137">
        <v>15</v>
      </c>
      <c r="V107" s="721" t="s">
        <v>204</v>
      </c>
      <c r="W107" s="722"/>
      <c r="X107" s="8">
        <f>SUMIF('Meterwise Billing Details'!$D$44:$D$74,"Shooting",('Meterwise Billing Details'!$E$44:$E$74))</f>
        <v>9</v>
      </c>
      <c r="Y107" s="8">
        <f>SUMIF('Meterwise Billing Details'!D$44:D$74,"Shooting With Packup",('Meterwise Billing Details'!E$44:E$74))</f>
        <v>0</v>
      </c>
      <c r="Z107" s="138">
        <f t="shared" si="2"/>
        <v>9</v>
      </c>
      <c r="AA107" s="152"/>
      <c r="AB107" s="80"/>
      <c r="AC107" s="80"/>
      <c r="AD107" s="80"/>
    </row>
    <row r="108" spans="1:61" ht="14.4" customHeight="1" x14ac:dyDescent="0.3">
      <c r="I108" s="137">
        <v>15</v>
      </c>
      <c r="J108" s="720" t="s">
        <v>205</v>
      </c>
      <c r="K108" s="720"/>
      <c r="L108" s="8">
        <f>SUMIF('Meterwise Billing Details'!$R$44:$R$74,"Ellora HK Team",('Meterwise Billing Details'!$S$44:$S$74))</f>
        <v>1</v>
      </c>
      <c r="M108" s="8">
        <f>SUMIF('Meterwise Billing Details'!$R$44:$R$74,"Ellora AC Team",('Meterwise Billing Details'!$S$44:$S$74))</f>
        <v>139</v>
      </c>
      <c r="N108" s="8">
        <f>SUMIF('Meterwise Billing Details'!$R$44:$R$74,"Ellora Electrical Team",('Meterwise Billing Details'!$S$44:$S$74))</f>
        <v>0</v>
      </c>
      <c r="O108" s="8">
        <f>SUMIF('Meterwise Billing Details'!$R$44:$R$74,"Ellora For Civil ",('Meterwise Billing Details'!$S$44:$S$74))</f>
        <v>0</v>
      </c>
      <c r="P108" s="8">
        <f>SUMIF('Meterwise Billing Details'!$R$44:$R$74,"Ellora Vendor Work",('Meterwise Billing Details'!$S$44:$S$74))</f>
        <v>0</v>
      </c>
      <c r="Q108" s="275">
        <f>SUMIF('Meterwise Billing Details'!$R$44:$R$74,"Ellora Carpentry/Plumbing",('Meterwise Billing Details'!$S$44:$S$74))</f>
        <v>0</v>
      </c>
      <c r="R108" s="8">
        <f>SUMIF('Meterwise Billing Details'!$R$44:$R$74,"Ellora Reiki Purpose",('Meterwise Billing Details'!$S$44:$S$74))</f>
        <v>0</v>
      </c>
      <c r="S108" s="275">
        <f>SUMIF('Meterwise Billing Details'!$R$44:$R$74,"Ellora Infra/Maintenance Others",('Meterwise Billing Details'!$S$44:$S$74))</f>
        <v>0</v>
      </c>
      <c r="T108" s="169">
        <f t="shared" si="3"/>
        <v>140</v>
      </c>
      <c r="U108" s="137">
        <v>16</v>
      </c>
      <c r="V108" s="721" t="s">
        <v>234</v>
      </c>
      <c r="W108" s="722"/>
      <c r="X108" s="8">
        <f>SUMIF('Meterwise Billing Details'!$AF$44:$AF$74,"Shooting",('Meterwise Billing Details'!$AG$44:$AG$74))</f>
        <v>0</v>
      </c>
      <c r="Y108" s="8">
        <f>SUMIF('Meterwise Billing Details'!AF$44:AF$74,"Shooting With Packup",('Meterwise Billing Details'!AG$44:AG$74))</f>
        <v>0</v>
      </c>
      <c r="Z108" s="138">
        <f t="shared" si="2"/>
        <v>0</v>
      </c>
      <c r="AA108" s="152"/>
      <c r="AB108" s="80"/>
      <c r="AC108" s="80"/>
      <c r="AD108" s="80"/>
    </row>
    <row r="109" spans="1:61" ht="15" thickBot="1" x14ac:dyDescent="0.35">
      <c r="I109" s="137">
        <v>16</v>
      </c>
      <c r="J109" s="720" t="s">
        <v>206</v>
      </c>
      <c r="K109" s="720"/>
      <c r="L109" s="8">
        <f>SUMIF('Meterwise Billing Details'!$T$44:$T$74,"Ellora HK Team",('Meterwise Billing Details'!$U$44:$U$74))</f>
        <v>160</v>
      </c>
      <c r="M109" s="8">
        <f>SUMIF('Meterwise Billing Details'!$T$44:$T$74,"Ellora AC Team",('Meterwise Billing Details'!$U$44:$U$74))</f>
        <v>0</v>
      </c>
      <c r="N109" s="8">
        <f>SUMIF('Meterwise Billing Details'!$T$44:$T$74,"Ellora Electrical Team",('Meterwise Billing Details'!$U$44:$U$74))</f>
        <v>0</v>
      </c>
      <c r="O109" s="8">
        <f>SUMIF('Meterwise Billing Details'!$T$44:$T$74,"Ellora For Civil ",('Meterwise Billing Details'!$U$44:$U$74))</f>
        <v>0</v>
      </c>
      <c r="P109" s="8">
        <f>SUMIF('Meterwise Billing Details'!$T$44:$T$74,"Ellora Vendor Work",('Meterwise Billing Details'!$U$44:$U$74))</f>
        <v>0</v>
      </c>
      <c r="Q109" s="275">
        <f>SUMIF('Meterwise Billing Details'!$T$44:$T$74,"Ellora Carpentry/Plumbing",('Meterwise Billing Details'!$U$44:$U$74))</f>
        <v>0</v>
      </c>
      <c r="R109" s="8">
        <f>SUMIF('Meterwise Billing Details'!$T$44:$T$74,"Ellora Reiki Purpose",('Meterwise Billing Details'!$U$44:$U$74))</f>
        <v>0</v>
      </c>
      <c r="S109" s="275">
        <f>SUMIF('Meterwise Billing Details'!$T$44:$T$74,"Ellora Infra/Maintenance Others",('Meterwise Billing Details'!$U$44:$U$74))</f>
        <v>0</v>
      </c>
      <c r="T109" s="169">
        <f t="shared" si="3"/>
        <v>160</v>
      </c>
      <c r="U109" s="137">
        <v>17</v>
      </c>
      <c r="V109" s="721" t="s">
        <v>219</v>
      </c>
      <c r="W109" s="722"/>
      <c r="X109" s="172">
        <f>SUMIF('Meterwise Billing Details'!$AH$44:$AH$74,"Shooting",('Meterwise Billing Details'!$AI$44:$AI$74))</f>
        <v>0</v>
      </c>
      <c r="Y109" s="172">
        <f>SUMIF('Meterwise Billing Details'!AH$44:AH$74,"Shooting With Packup",('Meterwise Billing Details'!AI$44:AI$74))</f>
        <v>0</v>
      </c>
      <c r="Z109" s="151">
        <f t="shared" si="2"/>
        <v>0</v>
      </c>
      <c r="AA109" s="152"/>
      <c r="AB109" s="80"/>
      <c r="AC109" s="80"/>
      <c r="AD109" s="80"/>
    </row>
    <row r="110" spans="1:61" ht="19.2" customHeight="1" thickBot="1" x14ac:dyDescent="0.35">
      <c r="I110" s="137">
        <v>17</v>
      </c>
      <c r="J110" s="720" t="s">
        <v>208</v>
      </c>
      <c r="K110" s="720"/>
      <c r="L110" s="8">
        <f>SUMIF('Meterwise Billing Details'!$V$44:$V$74,"Ellora HK Team",('Meterwise Billing Details'!$W$44:$W$74))</f>
        <v>17</v>
      </c>
      <c r="M110" s="8">
        <f>SUMIF('Meterwise Billing Details'!$V$44:$V$74,"Ellora AC Team",('Meterwise Billing Details'!$W$44:$W$74))</f>
        <v>0</v>
      </c>
      <c r="N110" s="8">
        <f>SUMIF('Meterwise Billing Details'!$V$44:$V$74,"Ellora Electrical Team",('Meterwise Billing Details'!$W$44:$W$74))</f>
        <v>0</v>
      </c>
      <c r="O110" s="8">
        <f>SUMIF('Meterwise Billing Details'!$V$44:$V$74,"Ellora For Civil ",('Meterwise Billing Details'!$W$44:$W$74))</f>
        <v>0</v>
      </c>
      <c r="P110" s="8">
        <f>SUMIF('Meterwise Billing Details'!$V$44:$V$74,"Ellora Vendor Work",('Meterwise Billing Details'!$W$44:$W$74))</f>
        <v>0</v>
      </c>
      <c r="Q110" s="275">
        <f>SUMIF('Meterwise Billing Details'!$V$44:$V$74,"Ellora Carpentry/Plumbing",('Meterwise Billing Details'!$W$44:$W$74))</f>
        <v>0</v>
      </c>
      <c r="R110" s="8">
        <f>SUMIF('Meterwise Billing Details'!$V$44:$V$74,"Ellora Reiki Purpose",('Meterwise Billing Details'!$W$44:$W$74))</f>
        <v>0</v>
      </c>
      <c r="S110" s="275">
        <f>SUMIF('Meterwise Billing Details'!$V$44:$V$74,"Ellora Infra/Maintenance Others",('Meterwise Billing Details'!$W$44:$W$74))</f>
        <v>0</v>
      </c>
      <c r="T110" s="169">
        <f t="shared" si="3"/>
        <v>17</v>
      </c>
      <c r="U110" s="740" t="s">
        <v>235</v>
      </c>
      <c r="V110" s="745"/>
      <c r="W110" s="741"/>
      <c r="X110" s="171">
        <f>SUM(X93:X109)</f>
        <v>4882</v>
      </c>
      <c r="Y110" s="171">
        <f>SUM(Y93:Y109)</f>
        <v>0</v>
      </c>
      <c r="Z110" s="171">
        <f>SUM(Z93:Z109)</f>
        <v>4882</v>
      </c>
      <c r="AA110" s="152"/>
      <c r="AB110" s="80"/>
      <c r="AC110" s="80"/>
      <c r="AD110" s="80"/>
    </row>
    <row r="111" spans="1:61" ht="15" customHeight="1" x14ac:dyDescent="0.3">
      <c r="I111" s="137">
        <v>18</v>
      </c>
      <c r="J111" s="720" t="s">
        <v>216</v>
      </c>
      <c r="K111" s="720"/>
      <c r="L111" s="8">
        <f>SUMIF('Meterwise Billing Details'!$X$44:$X$74,"Ellora HK Team",('Meterwise Billing Details'!$Y$44:$Y$74))</f>
        <v>0</v>
      </c>
      <c r="M111" s="8">
        <f>SUMIF('Meterwise Billing Details'!$X$44:$X$74,"Ellora AC Team",('Meterwise Billing Details'!$Y$44:$Y$74))</f>
        <v>0</v>
      </c>
      <c r="N111" s="8">
        <f>SUMIF('Meterwise Billing Details'!$X$44:$X$74,"Ellora Electrical Team",('Meterwise Billing Details'!$Y$44:$Y$74))</f>
        <v>0</v>
      </c>
      <c r="O111" s="8">
        <f>SUMIF('Meterwise Billing Details'!$X$44:$X$74,"Ellora For Civil ",('Meterwise Billing Details'!$Y$44:$Y$74))</f>
        <v>0</v>
      </c>
      <c r="P111" s="8">
        <f>SUMIF('Meterwise Billing Details'!$X$44:$X$74,"Ellora Vendor Work",('Meterwise Billing Details'!$Y$44:$Y$74))</f>
        <v>0</v>
      </c>
      <c r="Q111" s="275">
        <f>SUMIF('Meterwise Billing Details'!$X$44:$X$74,"Ellora Carpentry/Plumbing",('Meterwise Billing Details'!$Y$44:$Y$74))</f>
        <v>0</v>
      </c>
      <c r="R111" s="8">
        <f>SUMIF('Meterwise Billing Details'!$X$44:$X$74,"Ellora Reiki Purpose",('Meterwise Billing Details'!$Y$44:$Y$74))</f>
        <v>0</v>
      </c>
      <c r="S111" s="275">
        <f>SUMIF('Meterwise Billing Details'!$X$44:$X$74,"Ellora Infra/Maintenance Others",('Meterwise Billing Details'!$Y$44:$Y$74))</f>
        <v>0</v>
      </c>
      <c r="T111" s="169">
        <f t="shared" si="3"/>
        <v>0</v>
      </c>
      <c r="U111" s="78"/>
      <c r="V111" s="152"/>
      <c r="W111" s="152"/>
      <c r="X111" s="152"/>
      <c r="Y111" s="152"/>
      <c r="Z111" s="152"/>
      <c r="AA111" s="152"/>
      <c r="AB111" s="80"/>
      <c r="AC111" s="80"/>
      <c r="AD111" s="80"/>
    </row>
    <row r="112" spans="1:61" ht="14.4" customHeight="1" x14ac:dyDescent="0.3">
      <c r="I112" s="137">
        <v>19</v>
      </c>
      <c r="J112" s="720" t="s">
        <v>231</v>
      </c>
      <c r="K112" s="720"/>
      <c r="L112" s="8">
        <f>SUMIF('Meterwise Billing Details'!$Z$44:$Z$74,"Ellora HK Team",('Meterwise Billing Details'!$AA$44:$AA$74))</f>
        <v>32</v>
      </c>
      <c r="M112" s="8">
        <f>SUMIF('Meterwise Billing Details'!$Z$44:$Z$74,"Ellora AC Team",('Meterwise Billing Details'!$AA$44:$AA$74))</f>
        <v>0</v>
      </c>
      <c r="N112" s="8">
        <f>SUMIF('Meterwise Billing Details'!$Z$44:$Z$74,"Ellora Electrical Team",('Meterwise Billing Details'!$AA$44:$AA$74))</f>
        <v>0</v>
      </c>
      <c r="O112" s="8">
        <f>SUMIF('Meterwise Billing Details'!$Z$44:$Z$74,"Ellora For Civil ",('Meterwise Billing Details'!$AA$44:$AA$74))</f>
        <v>0</v>
      </c>
      <c r="P112" s="8">
        <f>SUMIF('Meterwise Billing Details'!$Z$44:$Z$74,"Ellora Vendor Work",('Meterwise Billing Details'!$AA$44:$AA$74))</f>
        <v>0</v>
      </c>
      <c r="Q112" s="275">
        <f>SUMIF('Meterwise Billing Details'!$Z$44:$Z$74,"Ellora Carpentry/Plumbing",('Meterwise Billing Details'!$AA$44:$AA$74))</f>
        <v>0</v>
      </c>
      <c r="R112" s="8">
        <f>SUMIF('Meterwise Billing Details'!$Z$44:$Z$74,"Ellora Reiki Purpose",('Meterwise Billing Details'!$AA$44:$AA$74))</f>
        <v>0</v>
      </c>
      <c r="S112" s="275">
        <f>SUMIF('Meterwise Billing Details'!$Z$44:$Z$74,"Ellora Infra/Maintenance Others",('Meterwise Billing Details'!$AA$44:$AA$74))</f>
        <v>0</v>
      </c>
      <c r="T112" s="169">
        <f t="shared" si="3"/>
        <v>32</v>
      </c>
      <c r="U112" s="78"/>
      <c r="V112" s="152"/>
      <c r="W112" s="152"/>
      <c r="X112" s="152"/>
      <c r="Y112" s="152"/>
      <c r="Z112" s="152"/>
      <c r="AA112" s="152"/>
      <c r="AB112" s="80"/>
      <c r="AC112" s="80"/>
      <c r="AD112" s="80"/>
    </row>
    <row r="113" spans="9:30" ht="14.4" customHeight="1" x14ac:dyDescent="0.3">
      <c r="I113" s="137">
        <v>20</v>
      </c>
      <c r="J113" s="720" t="s">
        <v>232</v>
      </c>
      <c r="K113" s="720"/>
      <c r="L113" s="8">
        <f>SUMIF('Meterwise Billing Details'!$AB$44:$AB$74,"Ellora HK Team",('Meterwise Billing Details'!$AC$44:$AC$74))</f>
        <v>14</v>
      </c>
      <c r="M113" s="8">
        <f>SUMIF('Meterwise Billing Details'!$AB$44:$AB$74,"Ellora AC Team",('Meterwise Billing Details'!$AC$44:$AC$74))</f>
        <v>0</v>
      </c>
      <c r="N113" s="8">
        <f>SUMIF('Meterwise Billing Details'!$AB$44:$AB$74,"Ellora Electrical Team",('Meterwise Billing Details'!$AC$44:$AC$74))</f>
        <v>0</v>
      </c>
      <c r="O113" s="8">
        <f>SUMIF('Meterwise Billing Details'!$AB$44:$AB$74,"Ellora For Civil ",('Meterwise Billing Details'!$AC$44:$AC$74))</f>
        <v>0</v>
      </c>
      <c r="P113" s="8">
        <f>SUMIF('Meterwise Billing Details'!$AB$44:$AB$74,"Ellora Vendor Work",('Meterwise Billing Details'!$AC$44:$AC$74))</f>
        <v>0</v>
      </c>
      <c r="Q113" s="275">
        <f>SUMIF('Meterwise Billing Details'!$AB$44:$AB$74,"Ellora Carpentry/Plumbing",('Meterwise Billing Details'!$AC$44:$AC$74))</f>
        <v>0</v>
      </c>
      <c r="R113" s="8">
        <f>SUMIF('Meterwise Billing Details'!$AB$44:$AB$74,"Ellora Reiki Purpose",('Meterwise Billing Details'!$AC$44:$AC$74))</f>
        <v>0</v>
      </c>
      <c r="S113" s="275">
        <f>SUMIF('Meterwise Billing Details'!$AB$44:$AB$74,"Ellora Infra/Maintenance Others",('Meterwise Billing Details'!$AC$44:$AC$74))</f>
        <v>0</v>
      </c>
      <c r="T113" s="169">
        <f t="shared" si="3"/>
        <v>14</v>
      </c>
      <c r="U113" s="78"/>
      <c r="V113" s="152"/>
      <c r="W113" s="152"/>
      <c r="X113" s="152"/>
      <c r="Y113" s="152"/>
      <c r="Z113" s="152"/>
      <c r="AA113" s="152"/>
      <c r="AB113" s="80"/>
      <c r="AC113" s="80"/>
      <c r="AD113" s="80"/>
    </row>
    <row r="114" spans="9:30" ht="14.4" customHeight="1" x14ac:dyDescent="0.3">
      <c r="I114" s="137">
        <v>21</v>
      </c>
      <c r="J114" s="720" t="s">
        <v>233</v>
      </c>
      <c r="K114" s="720"/>
      <c r="L114" s="8">
        <f>SUMIF('Meterwise Billing Details'!$AD$44:$AD$74,"Ellora HK Team",('Meterwise Billing Details'!$AE$44:$AE$74))</f>
        <v>0</v>
      </c>
      <c r="M114" s="8">
        <f>SUMIF('Meterwise Billing Details'!$AD$44:$AD$74,"Ellora AC Team",('Meterwise Billing Details'!$AE$44:$AE$74))</f>
        <v>0</v>
      </c>
      <c r="N114" s="8">
        <f>SUMIF('Meterwise Billing Details'!$AD$44:$AD$74,"Ellora Electrical Team",('Meterwise Billing Details'!$AE$44:$AE$74))</f>
        <v>0</v>
      </c>
      <c r="O114" s="8">
        <f>SUMIF('Meterwise Billing Details'!$AD$44:$AD$74,"Ellora For Civil ",('Meterwise Billing Details'!$AE$44:$AE$74))</f>
        <v>0</v>
      </c>
      <c r="P114" s="8">
        <f>SUMIF('Meterwise Billing Details'!$AD$44:$AD$74,"Ellora Vendor Work",('Meterwise Billing Details'!$AE$44:$AE$74))</f>
        <v>0</v>
      </c>
      <c r="Q114" s="275">
        <f>SUMIF('Meterwise Billing Details'!$AD$44:$AD$74,"Ellora Carpentry/Plumbing",('Meterwise Billing Details'!$AE$44:$AE$74))</f>
        <v>0</v>
      </c>
      <c r="R114" s="8">
        <f>SUMIF('Meterwise Billing Details'!$AD$44:$AD$74,"Ellora Reiki Purpose",('Meterwise Billing Details'!$AE$44:$AE$74))</f>
        <v>0</v>
      </c>
      <c r="S114" s="275">
        <f>SUMIF('Meterwise Billing Details'!$AD$44:$AD$74,"Ellora Infra/Maintenance Others",('Meterwise Billing Details'!$AE$44:$AE$74))</f>
        <v>0</v>
      </c>
      <c r="T114" s="169">
        <f t="shared" si="3"/>
        <v>0</v>
      </c>
      <c r="U114" s="78"/>
      <c r="V114" s="152"/>
      <c r="W114" s="152"/>
      <c r="X114" s="152"/>
      <c r="Y114" s="152"/>
      <c r="Z114" s="152"/>
      <c r="AA114" s="152"/>
      <c r="AB114" s="80"/>
      <c r="AC114" s="80"/>
      <c r="AD114" s="80"/>
    </row>
    <row r="115" spans="9:30" ht="14.4" customHeight="1" x14ac:dyDescent="0.3">
      <c r="I115" s="137">
        <v>22</v>
      </c>
      <c r="J115" s="720" t="s">
        <v>234</v>
      </c>
      <c r="K115" s="720"/>
      <c r="L115" s="8">
        <f>SUMIF('Meterwise Billing Details'!$AF$44:$AF$74,"Ellora HK Team",('Meterwise Billing Details'!$AG$44:$AG$74))</f>
        <v>0</v>
      </c>
      <c r="M115" s="8">
        <f>SUMIF('Meterwise Billing Details'!$AF$44:$AF$74,"Ellora AC Team",('Meterwise Billing Details'!$AG$44:$AG$74))</f>
        <v>0</v>
      </c>
      <c r="N115" s="8">
        <f>SUMIF('Meterwise Billing Details'!$AF$44:$AF$74,"Ellora Electrical Team",('Meterwise Billing Details'!$AG$44:$AG$74))</f>
        <v>0</v>
      </c>
      <c r="O115" s="8">
        <f>SUMIF('Meterwise Billing Details'!$AF$44:$AF$74,"Ellora For Civil ",('Meterwise Billing Details'!$AG$44:$AG$74))</f>
        <v>0</v>
      </c>
      <c r="P115" s="8">
        <f>SUMIF('Meterwise Billing Details'!$AF$44:$AF$74,"Ellora Vendor Work",('Meterwise Billing Details'!$AG$44:$AG$74))</f>
        <v>0</v>
      </c>
      <c r="Q115" s="275">
        <f>SUMIF('Meterwise Billing Details'!$AF$44:$AF$74,"Ellora Carpentry/Plumbing",('Meterwise Billing Details'!$AG$44:$AG$74))</f>
        <v>0</v>
      </c>
      <c r="R115" s="8">
        <f>SUMIF('Meterwise Billing Details'!$AF$44:$AF$74,"Ellora Reiki Purpose",('Meterwise Billing Details'!$AG$44:$AG$74))</f>
        <v>0</v>
      </c>
      <c r="S115" s="8">
        <f>SUMIF('Meterwise Billing Details'!$AF$44:$AF$74,"Ellora Infra/Maintenance Others",('Meterwise Billing Details'!$AG$44:$AG$74))</f>
        <v>1735</v>
      </c>
      <c r="T115" s="169">
        <f t="shared" si="3"/>
        <v>1735</v>
      </c>
      <c r="U115" s="78"/>
      <c r="V115" s="152"/>
      <c r="W115" s="152"/>
      <c r="X115" s="152"/>
      <c r="Y115" s="152"/>
      <c r="Z115" s="152"/>
      <c r="AA115" s="152"/>
      <c r="AB115" s="80"/>
      <c r="AC115" s="80"/>
      <c r="AD115" s="80"/>
    </row>
    <row r="116" spans="9:30" ht="14.4" customHeight="1" thickBot="1" x14ac:dyDescent="0.35">
      <c r="I116" s="150">
        <v>23</v>
      </c>
      <c r="J116" s="742" t="s">
        <v>219</v>
      </c>
      <c r="K116" s="742"/>
      <c r="L116" s="172">
        <f>SUMIF('Meterwise Billing Details'!$AH$44:$AH$74,"Ellora HK Team",('Meterwise Billing Details'!$AI$44:$AI$74))</f>
        <v>0</v>
      </c>
      <c r="M116" s="172">
        <f>SUMIF('Meterwise Billing Details'!$AH$44:$AH$74,"Ellora AC Team",('Meterwise Billing Details'!$AI$44:$AI$74))</f>
        <v>0</v>
      </c>
      <c r="N116" s="172">
        <f>SUMIF('Meterwise Billing Details'!$AH$44:$AH$74,"Ellora Electrical Team",('Meterwise Billing Details'!$AI$44:$AI$74))</f>
        <v>0</v>
      </c>
      <c r="O116" s="172">
        <f>SUMIF('Meterwise Billing Details'!$AH$44:$AH$74,"Ellora For Civil ",('Meterwise Billing Details'!$AI$44:$AI$74))</f>
        <v>0</v>
      </c>
      <c r="P116" s="172">
        <f>SUMIF('Meterwise Billing Details'!$AH$44:$AH$74,"Ellora Vendor Work",('Meterwise Billing Details'!$AI$44:$AI$74))</f>
        <v>0</v>
      </c>
      <c r="Q116" s="275">
        <f>SUMIF('Meterwise Billing Details'!$AH$44:$AH$74,"Ellora Carpentry/Plumbing",('Meterwise Billing Details'!$AI$44:$AI$74))</f>
        <v>0</v>
      </c>
      <c r="R116" s="172">
        <f>SUMIF('Meterwise Billing Details'!$AH$44:$AH$74,"Ellora Reiki Purpose",('Meterwise Billing Details'!$AI$44:$AI$74))</f>
        <v>0</v>
      </c>
      <c r="S116" s="163">
        <f>SUMIF('Meterwise Billing Details'!$AH$44:$AH$74,"Ellora Infra/Maintenance Others",('Meterwise Billing Details'!$AI$44:$AI$74))</f>
        <v>0</v>
      </c>
      <c r="T116" s="169">
        <f t="shared" si="3"/>
        <v>0</v>
      </c>
      <c r="U116" s="78"/>
      <c r="V116" s="152"/>
      <c r="W116" s="152"/>
      <c r="X116" s="152"/>
      <c r="Y116" s="152"/>
      <c r="Z116" s="152"/>
      <c r="AA116" s="152"/>
      <c r="AB116" s="76"/>
      <c r="AC116" s="76"/>
      <c r="AD116" s="76"/>
    </row>
    <row r="117" spans="9:30" ht="15" thickBot="1" x14ac:dyDescent="0.35">
      <c r="I117" s="743" t="s">
        <v>195</v>
      </c>
      <c r="J117" s="744"/>
      <c r="K117" s="744"/>
      <c r="L117" s="415">
        <f t="shared" ref="L117:S117" si="4">SUM(L94:L116)</f>
        <v>498</v>
      </c>
      <c r="M117" s="415">
        <f t="shared" si="4"/>
        <v>247</v>
      </c>
      <c r="N117" s="415">
        <f t="shared" si="4"/>
        <v>0</v>
      </c>
      <c r="O117" s="415">
        <f t="shared" si="4"/>
        <v>0</v>
      </c>
      <c r="P117" s="415">
        <f t="shared" si="4"/>
        <v>0</v>
      </c>
      <c r="Q117" s="164">
        <f t="shared" si="4"/>
        <v>0</v>
      </c>
      <c r="R117" s="415">
        <f t="shared" si="4"/>
        <v>10</v>
      </c>
      <c r="S117" s="164">
        <f t="shared" si="4"/>
        <v>3170</v>
      </c>
      <c r="T117" s="169">
        <f t="shared" si="3"/>
        <v>3925</v>
      </c>
      <c r="U117" s="168"/>
    </row>
    <row r="118" spans="9:30" x14ac:dyDescent="0.3">
      <c r="L118" s="170"/>
      <c r="M118" s="170"/>
      <c r="N118" s="170"/>
      <c r="O118" s="170"/>
      <c r="P118" s="170"/>
      <c r="Q118" s="170"/>
      <c r="R118" s="170"/>
      <c r="S118" s="170"/>
    </row>
    <row r="119" spans="9:30" ht="22.95" customHeight="1" x14ac:dyDescent="0.3"/>
    <row r="123" spans="9:30" ht="21.6" customHeight="1" x14ac:dyDescent="0.3"/>
    <row r="124" spans="9:30" ht="20.399999999999999" customHeight="1" x14ac:dyDescent="0.3"/>
    <row r="137" ht="18" customHeight="1" x14ac:dyDescent="0.3"/>
    <row r="141" ht="27.6" customHeight="1" x14ac:dyDescent="0.3"/>
  </sheetData>
  <mergeCells count="158">
    <mergeCell ref="J115:K115"/>
    <mergeCell ref="J116:K116"/>
    <mergeCell ref="I117:K117"/>
    <mergeCell ref="J110:K110"/>
    <mergeCell ref="U110:W110"/>
    <mergeCell ref="J111:K111"/>
    <mergeCell ref="J112:K112"/>
    <mergeCell ref="J113:K113"/>
    <mergeCell ref="J114:K114"/>
    <mergeCell ref="J107:K107"/>
    <mergeCell ref="V107:W107"/>
    <mergeCell ref="J108:K108"/>
    <mergeCell ref="V108:W108"/>
    <mergeCell ref="J109:K109"/>
    <mergeCell ref="V109:W109"/>
    <mergeCell ref="J104:K104"/>
    <mergeCell ref="V104:W104"/>
    <mergeCell ref="J105:K105"/>
    <mergeCell ref="V105:W105"/>
    <mergeCell ref="J106:K106"/>
    <mergeCell ref="V106:W106"/>
    <mergeCell ref="B102:D102"/>
    <mergeCell ref="J102:K102"/>
    <mergeCell ref="V102:W102"/>
    <mergeCell ref="C103:D103"/>
    <mergeCell ref="J103:K103"/>
    <mergeCell ref="V103:W103"/>
    <mergeCell ref="C100:D100"/>
    <mergeCell ref="J100:K100"/>
    <mergeCell ref="V100:W100"/>
    <mergeCell ref="C101:D101"/>
    <mergeCell ref="J101:K101"/>
    <mergeCell ref="V101:W101"/>
    <mergeCell ref="F100:G100"/>
    <mergeCell ref="F101:G101"/>
    <mergeCell ref="F102:G102"/>
    <mergeCell ref="C98:D98"/>
    <mergeCell ref="J98:K98"/>
    <mergeCell ref="V98:W98"/>
    <mergeCell ref="C99:D99"/>
    <mergeCell ref="J99:K99"/>
    <mergeCell ref="V99:W99"/>
    <mergeCell ref="C96:D96"/>
    <mergeCell ref="J96:K96"/>
    <mergeCell ref="V96:W96"/>
    <mergeCell ref="C97:D97"/>
    <mergeCell ref="J97:K97"/>
    <mergeCell ref="V97:W97"/>
    <mergeCell ref="F96:G96"/>
    <mergeCell ref="F97:G97"/>
    <mergeCell ref="F98:G98"/>
    <mergeCell ref="F99:G99"/>
    <mergeCell ref="C94:D94"/>
    <mergeCell ref="J94:K94"/>
    <mergeCell ref="V94:W94"/>
    <mergeCell ref="C95:D95"/>
    <mergeCell ref="J95:K95"/>
    <mergeCell ref="V95:W95"/>
    <mergeCell ref="I91:S91"/>
    <mergeCell ref="U91:Z91"/>
    <mergeCell ref="C92:D92"/>
    <mergeCell ref="I92:I93"/>
    <mergeCell ref="J92:K93"/>
    <mergeCell ref="L92:S92"/>
    <mergeCell ref="V92:W92"/>
    <mergeCell ref="C93:D93"/>
    <mergeCell ref="V93:W93"/>
    <mergeCell ref="B91:G91"/>
    <mergeCell ref="F92:G92"/>
    <mergeCell ref="F93:G93"/>
    <mergeCell ref="F94:G94"/>
    <mergeCell ref="F95:G95"/>
    <mergeCell ref="C75:E75"/>
    <mergeCell ref="C76:E76"/>
    <mergeCell ref="C77:E77"/>
    <mergeCell ref="B84:E84"/>
    <mergeCell ref="B89:E89"/>
    <mergeCell ref="C69:E69"/>
    <mergeCell ref="C70:E70"/>
    <mergeCell ref="C71:E71"/>
    <mergeCell ref="C72:E72"/>
    <mergeCell ref="C73:E73"/>
    <mergeCell ref="C74:E74"/>
    <mergeCell ref="C83:E83"/>
    <mergeCell ref="C78:E78"/>
    <mergeCell ref="C79:E79"/>
    <mergeCell ref="C80:E80"/>
    <mergeCell ref="C81:E81"/>
    <mergeCell ref="C82:E82"/>
    <mergeCell ref="C63:E63"/>
    <mergeCell ref="C64:E64"/>
    <mergeCell ref="C65:E65"/>
    <mergeCell ref="C66:E66"/>
    <mergeCell ref="C67:E67"/>
    <mergeCell ref="C68:E68"/>
    <mergeCell ref="C57:E57"/>
    <mergeCell ref="C58:E58"/>
    <mergeCell ref="C59:E59"/>
    <mergeCell ref="C60:E60"/>
    <mergeCell ref="C61:E61"/>
    <mergeCell ref="C62:E62"/>
    <mergeCell ref="C51:E51"/>
    <mergeCell ref="C52:E52"/>
    <mergeCell ref="C53:E53"/>
    <mergeCell ref="C54:E54"/>
    <mergeCell ref="C55:E55"/>
    <mergeCell ref="C56:E56"/>
    <mergeCell ref="C38:E38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45:E45"/>
    <mergeCell ref="C46:E46"/>
    <mergeCell ref="C22:E22"/>
    <mergeCell ref="C23:E23"/>
    <mergeCell ref="C35:E35"/>
    <mergeCell ref="C36:E36"/>
    <mergeCell ref="C37:E37"/>
    <mergeCell ref="V15:V16"/>
    <mergeCell ref="C17:E17"/>
    <mergeCell ref="C18:E18"/>
    <mergeCell ref="C19:E19"/>
    <mergeCell ref="C20:E20"/>
    <mergeCell ref="C21:E21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B13:F13"/>
    <mergeCell ref="B15:B16"/>
    <mergeCell ref="C15:E16"/>
    <mergeCell ref="F15:U15"/>
    <mergeCell ref="B6:F6"/>
    <mergeCell ref="B7:F7"/>
    <mergeCell ref="B8:F8"/>
    <mergeCell ref="A1:G1"/>
    <mergeCell ref="B2:F2"/>
    <mergeCell ref="B3:F3"/>
    <mergeCell ref="B4:F4"/>
    <mergeCell ref="B5:F5"/>
    <mergeCell ref="B9:F9"/>
    <mergeCell ref="B10:F10"/>
    <mergeCell ref="B11:F11"/>
    <mergeCell ref="B12:F12"/>
  </mergeCells>
  <conditionalFormatting sqref="F86:F88">
    <cfRule type="cellIs" dxfId="162" priority="36" operator="equal">
      <formula>$F$84</formula>
    </cfRule>
    <cfRule type="cellIs" dxfId="161" priority="35" operator="notEqual">
      <formula>$F$84</formula>
    </cfRule>
  </conditionalFormatting>
  <conditionalFormatting sqref="F89:F90">
    <cfRule type="cellIs" dxfId="160" priority="39" operator="equal">
      <formula>$F$84</formula>
    </cfRule>
  </conditionalFormatting>
  <conditionalFormatting sqref="G7:G9">
    <cfRule type="cellIs" dxfId="159" priority="10" stopIfTrue="1" operator="equal">
      <formula>0</formula>
    </cfRule>
    <cfRule type="cellIs" dxfId="158" priority="11" stopIfTrue="1" operator="lessThan">
      <formula>0</formula>
    </cfRule>
    <cfRule type="cellIs" dxfId="157" priority="12" stopIfTrue="1" operator="greaterThan">
      <formula>0</formula>
    </cfRule>
  </conditionalFormatting>
  <conditionalFormatting sqref="G86:G88">
    <cfRule type="cellIs" dxfId="156" priority="37" stopIfTrue="1" operator="notEqual">
      <formula>$G$84</formula>
    </cfRule>
    <cfRule type="cellIs" dxfId="155" priority="38" stopIfTrue="1" operator="equal">
      <formula>$G$84</formula>
    </cfRule>
  </conditionalFormatting>
  <conditionalFormatting sqref="H86:H88">
    <cfRule type="cellIs" dxfId="154" priority="32" stopIfTrue="1" operator="equal">
      <formula>$H$84</formula>
    </cfRule>
    <cfRule type="cellIs" dxfId="153" priority="31" stopIfTrue="1" operator="notEqual">
      <formula>$H$84</formula>
    </cfRule>
  </conditionalFormatting>
  <conditionalFormatting sqref="I86:I88">
    <cfRule type="cellIs" dxfId="152" priority="30" stopIfTrue="1" operator="equal">
      <formula>$I$84</formula>
    </cfRule>
    <cfRule type="cellIs" dxfId="151" priority="29" stopIfTrue="1" operator="notEqual">
      <formula>$I$84</formula>
    </cfRule>
  </conditionalFormatting>
  <conditionalFormatting sqref="J86:J88">
    <cfRule type="cellIs" dxfId="150" priority="28" stopIfTrue="1" operator="equal">
      <formula>$J$84</formula>
    </cfRule>
    <cfRule type="cellIs" dxfId="149" priority="27" stopIfTrue="1" operator="notEqual">
      <formula>$J$84</formula>
    </cfRule>
  </conditionalFormatting>
  <conditionalFormatting sqref="K86:K88">
    <cfRule type="cellIs" dxfId="148" priority="26" stopIfTrue="1" operator="equal">
      <formula>$K$84</formula>
    </cfRule>
    <cfRule type="cellIs" dxfId="147" priority="25" stopIfTrue="1" operator="notEqual">
      <formula>$K$84</formula>
    </cfRule>
  </conditionalFormatting>
  <conditionalFormatting sqref="L86:L88">
    <cfRule type="cellIs" dxfId="146" priority="24" stopIfTrue="1" operator="equal">
      <formula>$L$84</formula>
    </cfRule>
    <cfRule type="cellIs" dxfId="145" priority="23" operator="notEqual">
      <formula>$L$84</formula>
    </cfRule>
  </conditionalFormatting>
  <conditionalFormatting sqref="M86:M88">
    <cfRule type="cellIs" dxfId="144" priority="22" stopIfTrue="1" operator="equal">
      <formula>$M$84</formula>
    </cfRule>
    <cfRule type="cellIs" dxfId="143" priority="21" stopIfTrue="1" operator="notEqual">
      <formula>$M$84</formula>
    </cfRule>
  </conditionalFormatting>
  <conditionalFormatting sqref="N86:N88">
    <cfRule type="cellIs" dxfId="142" priority="19" stopIfTrue="1" operator="notEqual">
      <formula>$N$84</formula>
    </cfRule>
    <cfRule type="cellIs" dxfId="141" priority="20" stopIfTrue="1" operator="equal">
      <formula>$N$84</formula>
    </cfRule>
  </conditionalFormatting>
  <conditionalFormatting sqref="O86:O88">
    <cfRule type="cellIs" dxfId="140" priority="18" stopIfTrue="1" operator="equal">
      <formula>$O$84</formula>
    </cfRule>
    <cfRule type="cellIs" dxfId="139" priority="17" stopIfTrue="1" operator="notEqual">
      <formula>$O$84</formula>
    </cfRule>
  </conditionalFormatting>
  <conditionalFormatting sqref="P86:P88">
    <cfRule type="cellIs" dxfId="138" priority="16" stopIfTrue="1" operator="equal">
      <formula>$P$84</formula>
    </cfRule>
    <cfRule type="cellIs" dxfId="137" priority="15" stopIfTrue="1" operator="notEqual">
      <formula>$P$84</formula>
    </cfRule>
  </conditionalFormatting>
  <conditionalFormatting sqref="Q86:T88">
    <cfRule type="cellIs" dxfId="136" priority="9" stopIfTrue="1" operator="equal">
      <formula>$Q$84</formula>
    </cfRule>
    <cfRule type="cellIs" dxfId="135" priority="8" stopIfTrue="1" operator="notEqual">
      <formula>$Q$84</formula>
    </cfRule>
  </conditionalFormatting>
  <conditionalFormatting sqref="U86">
    <cfRule type="cellIs" dxfId="134" priority="2" stopIfTrue="1" operator="equal">
      <formula>$Q$84</formula>
    </cfRule>
    <cfRule type="cellIs" dxfId="133" priority="1" stopIfTrue="1" operator="notEqual">
      <formula>$Q$84</formula>
    </cfRule>
  </conditionalFormatting>
  <conditionalFormatting sqref="U87:U88">
    <cfRule type="cellIs" dxfId="132" priority="7" stopIfTrue="1" operator="equal">
      <formula>$Q$84</formula>
    </cfRule>
    <cfRule type="cellIs" dxfId="131" priority="6" stopIfTrue="1" operator="notEqual">
      <formula>$Q$84</formula>
    </cfRule>
  </conditionalFormatting>
  <conditionalFormatting sqref="V86:V88">
    <cfRule type="cellIs" dxfId="130" priority="33" stopIfTrue="1" operator="notEqual">
      <formula>$V$84</formula>
    </cfRule>
    <cfRule type="cellIs" dxfId="129" priority="34" stopIfTrue="1" operator="equal">
      <formula>$V$84</formula>
    </cfRule>
  </conditionalFormatting>
  <printOptions horizontalCentered="1" verticalCentered="1"/>
  <pageMargins left="0" right="0" top="0" bottom="0" header="0" footer="0"/>
  <pageSetup orientation="landscape" r:id="rId1"/>
  <ignoredErrors>
    <ignoredError sqref="J17 T17 S97:S9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9389629810485"/>
    <pageSetUpPr fitToPage="1"/>
  </sheetPr>
  <dimension ref="A1:FB62"/>
  <sheetViews>
    <sheetView topLeftCell="BY1" zoomScale="80" zoomScaleNormal="80" workbookViewId="0">
      <selection activeCell="CP5" sqref="CP5"/>
    </sheetView>
  </sheetViews>
  <sheetFormatPr defaultRowHeight="14.4" x14ac:dyDescent="0.3"/>
  <cols>
    <col min="1" max="1" width="6.109375" customWidth="1"/>
    <col min="2" max="2" width="46.6640625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2.33203125" style="76" customWidth="1"/>
    <col min="19" max="19" width="20.44140625" style="76" customWidth="1"/>
    <col min="20" max="20" width="30.6640625" style="76" customWidth="1"/>
    <col min="21" max="21" width="9.44140625" style="76" customWidth="1"/>
    <col min="22" max="22" width="19.33203125" style="81" customWidth="1"/>
    <col min="23" max="23" width="7" style="81" customWidth="1"/>
    <col min="24" max="24" width="6.6640625" customWidth="1"/>
    <col min="25" max="25" width="8.109375" customWidth="1"/>
    <col min="26" max="27" width="8.109375" style="77" customWidth="1"/>
    <col min="28" max="28" width="8.88671875" style="77"/>
    <col min="29" max="32" width="9.6640625" style="77" customWidth="1"/>
    <col min="33" max="36" width="8.88671875" style="77"/>
    <col min="37" max="37" width="10" style="77" customWidth="1"/>
    <col min="38" max="48" width="8.88671875" style="77"/>
    <col min="49" max="49" width="2.44140625" customWidth="1"/>
    <col min="53" max="53" width="10" customWidth="1"/>
    <col min="56" max="56" width="10.6640625" customWidth="1"/>
    <col min="57" max="57" width="11.109375" customWidth="1"/>
    <col min="58" max="58" width="18.109375" customWidth="1"/>
    <col min="60" max="60" width="18.6640625" customWidth="1"/>
    <col min="87" max="87" width="3" customWidth="1"/>
    <col min="91" max="91" width="10" customWidth="1"/>
    <col min="94" max="94" width="24" customWidth="1"/>
    <col min="95" max="96" width="12.5546875" customWidth="1"/>
    <col min="99" max="99" width="2.6640625" customWidth="1"/>
    <col min="103" max="103" width="9.6640625" customWidth="1"/>
    <col min="106" max="106" width="23.88671875" customWidth="1"/>
    <col min="111" max="111" width="2.6640625" customWidth="1"/>
    <col min="115" max="115" width="10" customWidth="1"/>
    <col min="118" max="118" width="23.88671875" customWidth="1"/>
    <col min="123" max="123" width="2.6640625" customWidth="1"/>
    <col min="127" max="127" width="10.44140625" customWidth="1"/>
    <col min="130" max="130" width="23.88671875" customWidth="1"/>
    <col min="135" max="135" width="2.6640625" customWidth="1"/>
    <col min="139" max="139" width="9.5546875" customWidth="1"/>
    <col min="142" max="142" width="23.88671875" customWidth="1"/>
    <col min="143" max="143" width="0" hidden="1" customWidth="1"/>
    <col min="147" max="147" width="2.6640625" customWidth="1"/>
    <col min="151" max="151" width="9.5546875" customWidth="1"/>
    <col min="154" max="154" width="23.44140625" customWidth="1"/>
  </cols>
  <sheetData>
    <row r="1" spans="1:158" ht="15" thickBot="1" x14ac:dyDescent="0.35">
      <c r="A1" s="771" t="s">
        <v>463</v>
      </c>
      <c r="B1" s="772"/>
      <c r="C1" s="773"/>
      <c r="E1" s="768" t="s">
        <v>76</v>
      </c>
      <c r="F1" s="769"/>
      <c r="G1" s="769"/>
      <c r="H1" s="769"/>
      <c r="I1" s="769"/>
      <c r="J1" s="770"/>
      <c r="L1" s="780" t="s">
        <v>456</v>
      </c>
      <c r="M1" s="781"/>
      <c r="N1" s="781"/>
      <c r="O1" s="781"/>
      <c r="P1" s="781"/>
      <c r="Q1" s="781"/>
      <c r="R1" s="781"/>
      <c r="S1" s="781"/>
      <c r="T1" s="781"/>
      <c r="U1" s="781"/>
      <c r="V1" s="781"/>
      <c r="W1" s="781"/>
      <c r="X1" s="781"/>
      <c r="Y1" s="781"/>
      <c r="Z1" s="781"/>
      <c r="AA1" s="781"/>
      <c r="AB1" s="781"/>
      <c r="AC1" s="781"/>
      <c r="AD1" s="781"/>
      <c r="AE1" s="781"/>
      <c r="AF1" s="781"/>
      <c r="AG1" s="781"/>
      <c r="AH1" s="781"/>
      <c r="AI1" s="781"/>
      <c r="AJ1" s="781"/>
      <c r="AK1" s="781"/>
      <c r="AL1" s="781"/>
      <c r="AM1" s="781"/>
      <c r="AN1" s="781"/>
      <c r="AO1" s="781"/>
      <c r="AP1" s="781"/>
      <c r="AQ1" s="781"/>
      <c r="AR1" s="781"/>
      <c r="AS1" s="781"/>
      <c r="AT1" s="781"/>
      <c r="AU1" s="781"/>
      <c r="AV1" s="782"/>
      <c r="AX1" s="682" t="s">
        <v>0</v>
      </c>
      <c r="AY1" s="684"/>
      <c r="AZ1" s="684"/>
      <c r="BA1" s="684"/>
      <c r="BB1" s="684"/>
      <c r="BC1" s="684"/>
      <c r="BD1" s="684"/>
      <c r="BE1" s="684"/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783"/>
      <c r="CJ1" s="765" t="s">
        <v>466</v>
      </c>
      <c r="CK1" s="766"/>
      <c r="CL1" s="766"/>
      <c r="CM1" s="766"/>
      <c r="CN1" s="766"/>
      <c r="CO1" s="766"/>
      <c r="CP1" s="766"/>
      <c r="CQ1" s="766"/>
      <c r="CR1" s="766"/>
      <c r="CS1" s="766"/>
      <c r="CT1" s="767"/>
      <c r="CV1" s="765" t="s">
        <v>2</v>
      </c>
      <c r="CW1" s="766"/>
      <c r="CX1" s="766"/>
      <c r="CY1" s="766"/>
      <c r="CZ1" s="766"/>
      <c r="DA1" s="766"/>
      <c r="DB1" s="766"/>
      <c r="DC1" s="766"/>
      <c r="DD1" s="766"/>
      <c r="DE1" s="766"/>
      <c r="DF1" s="767"/>
      <c r="DH1" s="765" t="s">
        <v>454</v>
      </c>
      <c r="DI1" s="766"/>
      <c r="DJ1" s="766"/>
      <c r="DK1" s="766"/>
      <c r="DL1" s="766"/>
      <c r="DM1" s="766"/>
      <c r="DN1" s="766"/>
      <c r="DO1" s="766"/>
      <c r="DP1" s="766"/>
      <c r="DQ1" s="766"/>
      <c r="DR1" s="767"/>
      <c r="DT1" s="765" t="s">
        <v>4</v>
      </c>
      <c r="DU1" s="766"/>
      <c r="DV1" s="766"/>
      <c r="DW1" s="766"/>
      <c r="DX1" s="766"/>
      <c r="DY1" s="766"/>
      <c r="DZ1" s="766"/>
      <c r="EA1" s="766"/>
      <c r="EB1" s="766"/>
      <c r="EC1" s="766"/>
      <c r="ED1" s="767"/>
      <c r="EF1" s="765" t="s">
        <v>5</v>
      </c>
      <c r="EG1" s="766"/>
      <c r="EH1" s="766"/>
      <c r="EI1" s="766"/>
      <c r="EJ1" s="766"/>
      <c r="EK1" s="766"/>
      <c r="EL1" s="766"/>
      <c r="EM1" s="766"/>
      <c r="EN1" s="766"/>
      <c r="EO1" s="766"/>
      <c r="EP1" s="767"/>
      <c r="ER1" s="768" t="s">
        <v>6</v>
      </c>
      <c r="ES1" s="769"/>
      <c r="ET1" s="769"/>
      <c r="EU1" s="769"/>
      <c r="EV1" s="769"/>
      <c r="EW1" s="769"/>
      <c r="EX1" s="769"/>
      <c r="EY1" s="769"/>
      <c r="EZ1" s="769"/>
      <c r="FA1" s="769"/>
      <c r="FB1" s="770"/>
    </row>
    <row r="2" spans="1:158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626" t="s">
        <v>7</v>
      </c>
      <c r="M2" s="594" t="s">
        <v>8</v>
      </c>
      <c r="N2" s="594" t="s">
        <v>9</v>
      </c>
      <c r="O2" s="594" t="s">
        <v>10</v>
      </c>
      <c r="P2" s="594" t="s">
        <v>11</v>
      </c>
      <c r="Q2" s="594" t="s">
        <v>12</v>
      </c>
      <c r="R2" s="784" t="s">
        <v>13</v>
      </c>
      <c r="S2" s="784" t="s">
        <v>14</v>
      </c>
      <c r="T2" s="784" t="s">
        <v>15</v>
      </c>
      <c r="U2" s="594" t="s">
        <v>16</v>
      </c>
      <c r="V2" s="594" t="s">
        <v>17</v>
      </c>
      <c r="W2" s="785" t="s">
        <v>18</v>
      </c>
      <c r="X2" s="785"/>
      <c r="Y2" s="785"/>
      <c r="Z2" s="762" t="s">
        <v>19</v>
      </c>
      <c r="AA2" s="762" t="s">
        <v>20</v>
      </c>
      <c r="AB2" s="762" t="s">
        <v>21</v>
      </c>
      <c r="AC2" s="762" t="s">
        <v>22</v>
      </c>
      <c r="AD2" s="762" t="s">
        <v>23</v>
      </c>
      <c r="AE2" s="762" t="s">
        <v>24</v>
      </c>
      <c r="AF2" s="762" t="s">
        <v>25</v>
      </c>
      <c r="AG2" s="762" t="s">
        <v>26</v>
      </c>
      <c r="AH2" s="762" t="s">
        <v>27</v>
      </c>
      <c r="AI2" s="762" t="s">
        <v>28</v>
      </c>
      <c r="AJ2" s="594" t="s">
        <v>29</v>
      </c>
      <c r="AK2" s="762" t="s">
        <v>30</v>
      </c>
      <c r="AL2" s="762" t="s">
        <v>22</v>
      </c>
      <c r="AM2" s="762" t="s">
        <v>23</v>
      </c>
      <c r="AN2" s="762" t="s">
        <v>31</v>
      </c>
      <c r="AO2" s="762" t="s">
        <v>24</v>
      </c>
      <c r="AP2" s="762" t="s">
        <v>25</v>
      </c>
      <c r="AQ2" s="762" t="s">
        <v>26</v>
      </c>
      <c r="AR2" s="762" t="s">
        <v>27</v>
      </c>
      <c r="AS2" s="762" t="s">
        <v>28</v>
      </c>
      <c r="AT2" s="762" t="s">
        <v>32</v>
      </c>
      <c r="AU2" s="762" t="s">
        <v>33</v>
      </c>
      <c r="AV2" s="592" t="s">
        <v>34</v>
      </c>
      <c r="AX2" s="759" t="s">
        <v>7</v>
      </c>
      <c r="AY2" s="757" t="s">
        <v>8</v>
      </c>
      <c r="AZ2" s="757" t="s">
        <v>9</v>
      </c>
      <c r="BA2" s="757" t="s">
        <v>10</v>
      </c>
      <c r="BB2" s="757" t="s">
        <v>11</v>
      </c>
      <c r="BC2" s="757" t="s">
        <v>12</v>
      </c>
      <c r="BD2" s="764" t="s">
        <v>13</v>
      </c>
      <c r="BE2" s="764" t="s">
        <v>14</v>
      </c>
      <c r="BF2" s="764" t="s">
        <v>15</v>
      </c>
      <c r="BG2" s="757" t="s">
        <v>16</v>
      </c>
      <c r="BH2" s="757" t="s">
        <v>17</v>
      </c>
      <c r="BI2" s="763" t="s">
        <v>18</v>
      </c>
      <c r="BJ2" s="763"/>
      <c r="BK2" s="763"/>
      <c r="BL2" s="760" t="s">
        <v>19</v>
      </c>
      <c r="BM2" s="760" t="s">
        <v>20</v>
      </c>
      <c r="BN2" s="760" t="s">
        <v>21</v>
      </c>
      <c r="BO2" s="760" t="s">
        <v>22</v>
      </c>
      <c r="BP2" s="761" t="s">
        <v>23</v>
      </c>
      <c r="BQ2" s="760" t="s">
        <v>24</v>
      </c>
      <c r="BR2" s="760" t="s">
        <v>25</v>
      </c>
      <c r="BS2" s="760" t="s">
        <v>26</v>
      </c>
      <c r="BT2" s="760" t="s">
        <v>27</v>
      </c>
      <c r="BU2" s="760" t="s">
        <v>28</v>
      </c>
      <c r="BV2" s="757" t="s">
        <v>29</v>
      </c>
      <c r="BW2" s="760" t="s">
        <v>30</v>
      </c>
      <c r="BX2" s="760" t="s">
        <v>22</v>
      </c>
      <c r="BY2" s="761" t="s">
        <v>23</v>
      </c>
      <c r="BZ2" s="760" t="s">
        <v>31</v>
      </c>
      <c r="CA2" s="760" t="s">
        <v>24</v>
      </c>
      <c r="CB2" s="760" t="s">
        <v>25</v>
      </c>
      <c r="CC2" s="760" t="s">
        <v>26</v>
      </c>
      <c r="CD2" s="760" t="s">
        <v>27</v>
      </c>
      <c r="CE2" s="760" t="s">
        <v>28</v>
      </c>
      <c r="CF2" s="760" t="s">
        <v>32</v>
      </c>
      <c r="CG2" s="760" t="s">
        <v>33</v>
      </c>
      <c r="CH2" s="754" t="s">
        <v>34</v>
      </c>
      <c r="CJ2" s="759" t="s">
        <v>7</v>
      </c>
      <c r="CK2" s="757" t="s">
        <v>8</v>
      </c>
      <c r="CL2" s="757" t="s">
        <v>9</v>
      </c>
      <c r="CM2" s="757" t="s">
        <v>10</v>
      </c>
      <c r="CN2" s="757" t="s">
        <v>11</v>
      </c>
      <c r="CO2" s="757" t="s">
        <v>12</v>
      </c>
      <c r="CP2" s="757" t="s">
        <v>14</v>
      </c>
      <c r="CQ2" s="758" t="s">
        <v>35</v>
      </c>
      <c r="CR2" s="758" t="s">
        <v>36</v>
      </c>
      <c r="CS2" s="758" t="s">
        <v>37</v>
      </c>
      <c r="CT2" s="754" t="s">
        <v>38</v>
      </c>
      <c r="CV2" s="759" t="s">
        <v>7</v>
      </c>
      <c r="CW2" s="757" t="s">
        <v>8</v>
      </c>
      <c r="CX2" s="757" t="s">
        <v>9</v>
      </c>
      <c r="CY2" s="757" t="s">
        <v>10</v>
      </c>
      <c r="CZ2" s="757" t="s">
        <v>11</v>
      </c>
      <c r="DA2" s="757" t="s">
        <v>12</v>
      </c>
      <c r="DB2" s="757" t="s">
        <v>14</v>
      </c>
      <c r="DC2" s="758" t="s">
        <v>35</v>
      </c>
      <c r="DD2" s="758" t="s">
        <v>36</v>
      </c>
      <c r="DE2" s="758" t="s">
        <v>37</v>
      </c>
      <c r="DF2" s="754" t="s">
        <v>38</v>
      </c>
      <c r="DH2" s="759" t="s">
        <v>7</v>
      </c>
      <c r="DI2" s="757" t="s">
        <v>8</v>
      </c>
      <c r="DJ2" s="757" t="s">
        <v>9</v>
      </c>
      <c r="DK2" s="757" t="s">
        <v>10</v>
      </c>
      <c r="DL2" s="757" t="s">
        <v>11</v>
      </c>
      <c r="DM2" s="757" t="s">
        <v>12</v>
      </c>
      <c r="DN2" s="757" t="s">
        <v>14</v>
      </c>
      <c r="DO2" s="758" t="s">
        <v>35</v>
      </c>
      <c r="DP2" s="758" t="s">
        <v>36</v>
      </c>
      <c r="DQ2" s="758" t="s">
        <v>37</v>
      </c>
      <c r="DR2" s="754" t="s">
        <v>38</v>
      </c>
      <c r="DT2" s="759" t="s">
        <v>7</v>
      </c>
      <c r="DU2" s="757" t="s">
        <v>8</v>
      </c>
      <c r="DV2" s="757" t="s">
        <v>9</v>
      </c>
      <c r="DW2" s="757" t="s">
        <v>10</v>
      </c>
      <c r="DX2" s="757" t="s">
        <v>11</v>
      </c>
      <c r="DY2" s="757" t="s">
        <v>12</v>
      </c>
      <c r="DZ2" s="757" t="s">
        <v>14</v>
      </c>
      <c r="EA2" s="758" t="s">
        <v>35</v>
      </c>
      <c r="EB2" s="758" t="s">
        <v>36</v>
      </c>
      <c r="EC2" s="758" t="s">
        <v>37</v>
      </c>
      <c r="ED2" s="754" t="s">
        <v>38</v>
      </c>
      <c r="EF2" s="759" t="s">
        <v>7</v>
      </c>
      <c r="EG2" s="757" t="s">
        <v>8</v>
      </c>
      <c r="EH2" s="757" t="s">
        <v>9</v>
      </c>
      <c r="EI2" s="757" t="s">
        <v>10</v>
      </c>
      <c r="EJ2" s="757" t="s">
        <v>11</v>
      </c>
      <c r="EK2" s="757" t="s">
        <v>12</v>
      </c>
      <c r="EL2" s="757" t="s">
        <v>14</v>
      </c>
      <c r="EM2" s="758" t="s">
        <v>35</v>
      </c>
      <c r="EN2" s="758" t="s">
        <v>36</v>
      </c>
      <c r="EO2" s="758" t="s">
        <v>37</v>
      </c>
      <c r="EP2" s="754" t="s">
        <v>38</v>
      </c>
      <c r="ER2" s="755" t="s">
        <v>7</v>
      </c>
      <c r="ES2" s="750" t="s">
        <v>8</v>
      </c>
      <c r="ET2" s="750" t="s">
        <v>9</v>
      </c>
      <c r="EU2" s="750" t="s">
        <v>10</v>
      </c>
      <c r="EV2" s="750" t="s">
        <v>11</v>
      </c>
      <c r="EW2" s="750" t="s">
        <v>12</v>
      </c>
      <c r="EX2" s="750" t="s">
        <v>14</v>
      </c>
      <c r="EY2" s="750" t="s">
        <v>35</v>
      </c>
      <c r="EZ2" s="750" t="s">
        <v>36</v>
      </c>
      <c r="FA2" s="750" t="s">
        <v>37</v>
      </c>
      <c r="FB2" s="752" t="s">
        <v>38</v>
      </c>
    </row>
    <row r="3" spans="1:158" ht="51.6" thickBot="1" x14ac:dyDescent="0.35">
      <c r="A3" s="463" t="s">
        <v>39</v>
      </c>
      <c r="B3" s="439" t="s">
        <v>40</v>
      </c>
      <c r="C3" s="464" t="s">
        <v>12</v>
      </c>
      <c r="E3" s="465" t="s">
        <v>7</v>
      </c>
      <c r="F3" s="402" t="s">
        <v>8</v>
      </c>
      <c r="G3" s="402" t="s">
        <v>9</v>
      </c>
      <c r="H3" s="466" t="s">
        <v>10</v>
      </c>
      <c r="I3" s="466" t="s">
        <v>11</v>
      </c>
      <c r="J3" s="467" t="s">
        <v>12</v>
      </c>
      <c r="L3" s="759"/>
      <c r="M3" s="757"/>
      <c r="N3" s="757"/>
      <c r="O3" s="757"/>
      <c r="P3" s="757"/>
      <c r="Q3" s="757"/>
      <c r="R3" s="764"/>
      <c r="S3" s="764"/>
      <c r="T3" s="764"/>
      <c r="U3" s="757"/>
      <c r="V3" s="757"/>
      <c r="W3" s="468" t="s">
        <v>41</v>
      </c>
      <c r="X3" s="469" t="s">
        <v>42</v>
      </c>
      <c r="Y3" s="468" t="s">
        <v>43</v>
      </c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57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54"/>
      <c r="AX3" s="759"/>
      <c r="AY3" s="757"/>
      <c r="AZ3" s="757"/>
      <c r="BA3" s="757"/>
      <c r="BB3" s="757"/>
      <c r="BC3" s="757"/>
      <c r="BD3" s="764"/>
      <c r="BE3" s="764"/>
      <c r="BF3" s="764"/>
      <c r="BG3" s="757"/>
      <c r="BH3" s="757"/>
      <c r="BI3" s="468" t="s">
        <v>41</v>
      </c>
      <c r="BJ3" s="469" t="s">
        <v>42</v>
      </c>
      <c r="BK3" s="468" t="s">
        <v>43</v>
      </c>
      <c r="BL3" s="760"/>
      <c r="BM3" s="760"/>
      <c r="BN3" s="760"/>
      <c r="BO3" s="760"/>
      <c r="BP3" s="762"/>
      <c r="BQ3" s="760"/>
      <c r="BR3" s="760"/>
      <c r="BS3" s="760"/>
      <c r="BT3" s="760"/>
      <c r="BU3" s="760"/>
      <c r="BV3" s="757"/>
      <c r="BW3" s="760"/>
      <c r="BX3" s="760"/>
      <c r="BY3" s="762"/>
      <c r="BZ3" s="760"/>
      <c r="CA3" s="760"/>
      <c r="CB3" s="760"/>
      <c r="CC3" s="760"/>
      <c r="CD3" s="760"/>
      <c r="CE3" s="760"/>
      <c r="CF3" s="760"/>
      <c r="CG3" s="760"/>
      <c r="CH3" s="754"/>
      <c r="CJ3" s="759"/>
      <c r="CK3" s="757"/>
      <c r="CL3" s="757"/>
      <c r="CM3" s="757"/>
      <c r="CN3" s="757"/>
      <c r="CO3" s="757"/>
      <c r="CP3" s="757"/>
      <c r="CQ3" s="594"/>
      <c r="CR3" s="594"/>
      <c r="CS3" s="594"/>
      <c r="CT3" s="754"/>
      <c r="CV3" s="759"/>
      <c r="CW3" s="757"/>
      <c r="CX3" s="757"/>
      <c r="CY3" s="757"/>
      <c r="CZ3" s="757"/>
      <c r="DA3" s="757"/>
      <c r="DB3" s="757"/>
      <c r="DC3" s="594"/>
      <c r="DD3" s="594"/>
      <c r="DE3" s="594"/>
      <c r="DF3" s="754"/>
      <c r="DH3" s="759"/>
      <c r="DI3" s="757"/>
      <c r="DJ3" s="757"/>
      <c r="DK3" s="757"/>
      <c r="DL3" s="757"/>
      <c r="DM3" s="757"/>
      <c r="DN3" s="757"/>
      <c r="DO3" s="594"/>
      <c r="DP3" s="594"/>
      <c r="DQ3" s="594"/>
      <c r="DR3" s="754"/>
      <c r="DT3" s="759"/>
      <c r="DU3" s="757"/>
      <c r="DV3" s="757"/>
      <c r="DW3" s="757"/>
      <c r="DX3" s="757"/>
      <c r="DY3" s="757"/>
      <c r="DZ3" s="757"/>
      <c r="EA3" s="594"/>
      <c r="EB3" s="594"/>
      <c r="EC3" s="594"/>
      <c r="ED3" s="754"/>
      <c r="EF3" s="759"/>
      <c r="EG3" s="757"/>
      <c r="EH3" s="757"/>
      <c r="EI3" s="757"/>
      <c r="EJ3" s="757"/>
      <c r="EK3" s="757"/>
      <c r="EL3" s="757"/>
      <c r="EM3" s="594"/>
      <c r="EN3" s="594"/>
      <c r="EO3" s="594"/>
      <c r="EP3" s="754"/>
      <c r="ER3" s="756"/>
      <c r="ES3" s="751"/>
      <c r="ET3" s="751"/>
      <c r="EU3" s="751"/>
      <c r="EV3" s="751"/>
      <c r="EW3" s="751"/>
      <c r="EX3" s="751"/>
      <c r="EY3" s="751"/>
      <c r="EZ3" s="751"/>
      <c r="FA3" s="751"/>
      <c r="FB3" s="753"/>
    </row>
    <row r="4" spans="1:158" ht="26.25" customHeight="1" x14ac:dyDescent="0.3">
      <c r="A4" s="10">
        <v>1</v>
      </c>
      <c r="B4" s="11" t="s">
        <v>149</v>
      </c>
      <c r="C4" s="12">
        <f>J35</f>
        <v>7769</v>
      </c>
      <c r="E4" s="13">
        <v>1</v>
      </c>
      <c r="F4" s="405">
        <v>3790</v>
      </c>
      <c r="G4" s="14">
        <v>4317</v>
      </c>
      <c r="H4" s="14">
        <f>G4-F4</f>
        <v>527</v>
      </c>
      <c r="I4" s="15">
        <v>1</v>
      </c>
      <c r="J4" s="16">
        <f>I4*H4</f>
        <v>527</v>
      </c>
      <c r="L4" s="13">
        <v>1</v>
      </c>
      <c r="M4" s="405">
        <v>154</v>
      </c>
      <c r="N4" s="405">
        <v>522</v>
      </c>
      <c r="O4" s="14">
        <f>N4-M4</f>
        <v>368</v>
      </c>
      <c r="P4" s="15">
        <v>1</v>
      </c>
      <c r="Q4" s="16">
        <f>O4*P4</f>
        <v>368</v>
      </c>
      <c r="R4" s="97" t="s">
        <v>44</v>
      </c>
      <c r="S4" s="17" t="s">
        <v>45</v>
      </c>
      <c r="T4" s="17" t="s">
        <v>469</v>
      </c>
      <c r="U4" s="17"/>
      <c r="V4" s="18" t="s">
        <v>62</v>
      </c>
      <c r="W4" s="18">
        <v>1</v>
      </c>
      <c r="X4" s="17"/>
      <c r="Y4" s="17">
        <f>(X4*20)/W4</f>
        <v>0</v>
      </c>
      <c r="Z4" s="17"/>
      <c r="AA4" s="19"/>
      <c r="AB4" s="20">
        <f>IF(AND(R4=$B$40,(OR(V4=$F$39,(V4=$F$40),(V4=$F$41),(V4=$F$42),(V4=$F$43))),(S4=$C$48)),(Q4),(IF(AND(R4=$B$40,(OR(V4=$F$39,(V4=$F$40),(V4=$F$41),(V4=$F$42),(V4=$F$43))),(Z4&gt;0),(S4=$C$49)),(Q4-Z4),(""))))</f>
        <v>368</v>
      </c>
      <c r="AC4" s="17" t="str">
        <f>IF(AND(R4=$B$40,(V4=$F$44),(Q4&gt;300),(S4=$C$48)),(Q4-300),(IF(AND(R4=$B$40,(V4=$F$44),(Q4&gt;300),(Z4&gt;0),(S4=$C$49)),(Q4-(300+Z4)),"")))</f>
        <v/>
      </c>
      <c r="AD4" s="17" t="str">
        <f>IF(AND(R4=$B$40,(V4=$F$50),(W4&gt;1),((Q4+BC4)&gt;300),(S4=$C$48)),((Q4+BC4)-300),(IF(AND(R4=$B$40,(V4=$F$50),(W4&gt;1),((Q4+BC4)&gt;300),(Z4&gt;0),(S4=$C$49)),((Q4+BC4)-(300+Z4)),"")))</f>
        <v/>
      </c>
      <c r="AE4" s="17" t="str">
        <f>(IF(AND(R4=$B$40,(S4=$C$48),(V4=$F$45),(Y4&gt;0),(Q4&gt;(300+Y4))),(Q4-(300+Y4)),""))</f>
        <v/>
      </c>
      <c r="AF4" s="17" t="str">
        <f>(IF(AND(R4=$B$40,(S4=$C$49),(V4=$F$46),(Y4&gt;0),(Q4&gt;(300+Y4+Z4))),(Q4-(300+Y4+Z4)),""))</f>
        <v/>
      </c>
      <c r="AG4" s="17" t="str">
        <f>IF(AND(R4=$B$40,(S4=$C$48),(V4=$F$47),(AA4=1),(Q4&gt;300)),(Q4-300),(IF(AND(R4=$B$40,(S4=$C$48),(V4=$F$47),(AA4&gt;1),(Q4&gt;150)),(Q4-150),"")))</f>
        <v/>
      </c>
      <c r="AH4" s="17" t="str">
        <f>IF(AND(R4=$B$40,(S4=$C$48),(V4=$F$48),(AA4=1),(Q4&gt;(300+Y4))),(Q4-(300+Y4)),(IF(AND(R4=$B$40,(S4=$C$48),(V4=$F$48),(AA4&gt;1),(Q4&gt;(150+Y4))),(Q4-(150+Y4)),"")))</f>
        <v/>
      </c>
      <c r="AI4" s="17" t="str">
        <f>IF(AND(R4=$B$40,(S4=$C$49),(V4=$F$49),(AA4=1),(Q4&gt;(300+Y4+Z4))),(Q4-(300+Y4+Z4)),(IF(AND(R4=$B$40,(S4=$C$49),(V4=$F$49),(AA4&gt;1),(Q4&gt;(150+Y4+Z4))),(Q4-(150+Y4+Z4)),"")))</f>
        <v/>
      </c>
      <c r="AJ4" s="19">
        <f t="shared" ref="AJ4:AJ34" si="0">SUM(AB4:AI4)</f>
        <v>368</v>
      </c>
      <c r="AK4" s="20" t="str">
        <f>IF(AND(R4=$B$39,(OR(S4=$C$39,(S4=$C$40),(S4=$C$41),(S4=$C$42),(S4=$C$43),(S4=$C$44),(S4=$C$46),(S4=$C$47)))),Q4,"")</f>
        <v/>
      </c>
      <c r="AL4" s="17" t="str">
        <f>IF(AND(R4=$B$40,(S4=$C$48),(V4=$F$44),(Q4&lt;=300)),(Q4),(IF(AND(R4=$B$40,(S4=$C$48),(V4=$F$44),(Q4&gt;300)),(300),"")))</f>
        <v/>
      </c>
      <c r="AM4" s="17" t="str">
        <f>IF(AND(R4=$B$40,(S4=$C$48),(V4=$F$50),(W4&gt;1),((Q4+BC4)&lt;=300)),(Q4+BC4),(IF(AND(R4=$B$40,(S4=$C$48),(V4=$F$50),(W4&gt;1),((Q4+BC4)&gt;300)),(300),"")))</f>
        <v/>
      </c>
      <c r="AN4" s="17" t="str">
        <f>IF(AND(R4=$B$40,(S4=$C$49),(V4=$F$44),(Z4&gt;0),(Q4&lt;=300)),(Q4-Z4),(IF(AND(R4=$B$40,(S4=$C$49),(V4=$F$44),(Z4&gt;0),(Q4&gt;300)),(300),"")))</f>
        <v/>
      </c>
      <c r="AO4" s="17" t="str">
        <f>(IF(AND(R4=$B$40,(S4=$C$48),(V4=$F$45),(Y4&gt;0),(Q4&lt;=(300+Y4))),(Q4),(IF(AND(R4=$B$40,(S4=$C$48),(V4=$F$45),(Q4&gt;(300+Y4))),(300+Y4),""))))</f>
        <v/>
      </c>
      <c r="AP4" s="17" t="str">
        <f>(IF(AND(R4=$B$40,(S4=$C$49),(V4=$F$46),(Y4&gt;0),(Q4&lt;=(300+Y4+Z4))),(Q4-Z4),(IF(AND(R4=$B$40,(S4=$C$49),(V4=$F$46),(Q4&gt;(300+Y4+Z4))),(300+Y4),""))))</f>
        <v/>
      </c>
      <c r="AQ4" s="17" t="str">
        <f>IF(AND(R4=$B$40,(S4=$C$48),(V4=$F$47),(AA4=1),(Q4&lt;=300)),(Q4),(IF(AND(R4=$B$40,(S4=$C$48),(V4=$F$47),(AA4=1),(Q4&gt;300)),(300),(IF(AND(R4=$B$40,(S4=$C$48),(V4=$F$47),(AA4&gt;1),(Q4&lt;=150)),(Q4),(IF(AND(R4=$B$40,(S4=$C$48),(V4=$F$47),(AA4&gt;1),(Q4&gt;150)),(150),"")))))))</f>
        <v/>
      </c>
      <c r="AR4" s="17" t="str">
        <f>IF(AND(R4=$B$40,(S4=$C$48),(V4=$F$48),(Y4&gt;0),(AA4=1),(Q4&lt;=(300+Y4))),(Q4),(IF(AND(R4=$B$40,(S4=$C$48),(V4=$F$48),(AA4=1),(Y4&gt;0),(Q4&gt;(300+Y4))),(300+Y4),(IF(AND(R4=$B$40,(S4=$C$48),(V4=$F$48),(AA4&gt;1),(Y4&gt;0),(Q4&lt;=(150+Y4))),(Q4),(IF(AND(R4=$B$40,(S4=$C$48),(V4=$F$48),(AA4&gt;1),(Y4&gt;0),(Q4&gt;150)),(150+Y4),"")))))))</f>
        <v/>
      </c>
      <c r="AS4" s="17" t="str">
        <f>IF(AND(R4=$B$40,(S4=$C$49),(V4=$F$49),(Y4&gt;0),(Z4&gt;0)*(AA4=1),(Q4&lt;=(300+Y4+Z4))),(Q4-Z4),(IF(AND(R4=$B$40,(S4=$C$49),(V4=$F$49),(AA4=1),(Z4&gt;0),(Q4&gt;(300+Y4+Z4))),(300+Y4),(IF(AND(R4=$B$40,(S4=$C$49),(V4=$F$49),(AA4&gt;1),(Y4&gt;0),(Z4&gt;0),(Q4&lt;=(150+Y4+Z4))),(Q4-Z4),(IF(AND(R4=$B$40,(S4=$C$49),(V4=$F$49),(AA4&gt;1),(Y4&gt;0),(Z4&gt;0),(Q4&gt;150)),(150+Y4),"")))))))</f>
        <v/>
      </c>
      <c r="AT4" s="17" t="str">
        <f>IF(AND(R4=$B$40,(S4=$C$49),(Z4&gt;0)),Z4,"")</f>
        <v/>
      </c>
      <c r="AU4" s="17" t="str">
        <f>IF(AND(R4=$B$39,(S4=$C$45)),(Q4),"")</f>
        <v/>
      </c>
      <c r="AV4" s="21">
        <f>SUM(AK4:AU4)</f>
        <v>0</v>
      </c>
      <c r="AW4" s="22"/>
      <c r="AX4" s="13">
        <v>1</v>
      </c>
      <c r="AY4" s="405">
        <v>189</v>
      </c>
      <c r="AZ4" s="405">
        <v>189</v>
      </c>
      <c r="BA4" s="14">
        <f>AZ4-AY4</f>
        <v>0</v>
      </c>
      <c r="BB4" s="15">
        <v>1</v>
      </c>
      <c r="BC4" s="16">
        <f>BA4*BB4</f>
        <v>0</v>
      </c>
      <c r="BD4" s="501"/>
      <c r="BE4" s="18"/>
      <c r="BF4" s="18"/>
      <c r="BG4" s="18"/>
      <c r="BH4" s="18"/>
      <c r="BI4" s="18">
        <v>1</v>
      </c>
      <c r="BJ4" s="18"/>
      <c r="BK4" s="18">
        <f>(BJ4*20)/BI4</f>
        <v>0</v>
      </c>
      <c r="BL4" s="18"/>
      <c r="BM4" s="24"/>
      <c r="BN4" s="25" t="str">
        <f>IF(AND(BD4=$B$40,(OR(BH4=$F$39,(BH4=$F$40),(BH4=$F$41),(BH4=$F$42),(BH4=$F$43))),(BE4=$C$48)),(BC4),(IF(AND(BD4=$B$40,(OR(BH4=$F$39,(BH4=$F$40),(BH4=$F$41),(BH4=$F$42),(BH4=$F$43))),(BL4&gt;0),(BE4=$C$49)),(BC4-BL4),(""))))</f>
        <v/>
      </c>
      <c r="BO4" s="18" t="str">
        <f>IF(AND(BD4=$B$40,(BH4=$F$44),(BC4&gt;300),(BE4=$C$48)),(BC4-300),(IF(AND(BD4=$B$40,(BH4=$F$44),(BC4&gt;300),(BL4&gt;0),(BE4=$C$49)),(BC4-(300+BL4)),"")))</f>
        <v/>
      </c>
      <c r="BP4" s="17" t="str">
        <f>IF(AND(BD4=$B$40,(BH4=$F$50),(BI4&gt;1)),(0),"")</f>
        <v/>
      </c>
      <c r="BQ4" s="18" t="str">
        <f>(IF(AND(BD4=$B$40,(BE4=$C$48),(BH4=$F$45),(BK4&gt;0),(BC4&gt;(300+BK4))),(BC4-(300+BK4)),""))</f>
        <v/>
      </c>
      <c r="BR4" s="18" t="str">
        <f>(IF(AND(BD4=$B$40,(BE4=$C$49),(BH4=$F$46),(BK4&gt;0),(BC4&gt;(300+BK4+BL4))),(BC4-(300+BK4+BL4)),""))</f>
        <v/>
      </c>
      <c r="BS4" s="18" t="str">
        <f>IF(AND(BD4=$B$40,(BE4=$C$48),(BH4=$F$47),(BM4=1),(BC4&gt;300)),(BC4-300),(IF(AND(BD4=$B$40,(BE4=$C$48),(BH4=$F$47),(BM4&gt;1),(BC4&gt;150)),(BC4-150),"")))</f>
        <v/>
      </c>
      <c r="BT4" s="18" t="str">
        <f>IF(AND(BD4=$B$40,(BE4=$C$48),(BH4=$F$48),(BM4=1),(BC4&gt;(300+BK4))),(BC4-(300+BK4)),(IF(AND(BD4=$B$40,(BE4=$C$48),(BH4=$F$48),(BM4&gt;1),(BC4&gt;(150+BK4))),(BC4-(150+BK4)),"")))</f>
        <v/>
      </c>
      <c r="BU4" s="18" t="str">
        <f>IF(AND(BD4=$B$40,(BE4=$C$49),(BH4=$F$49),(BM4=1),(BC4&gt;(300+BK4+BL4))),(BC4-(300+BK4+BL4)),(IF(AND(BD4=$B$40,(BE4=$C$49),(BH4=$F$49),(BM4&gt;1),(BC4&gt;(150+BK4+BL4))),(BC4-(150+BK4+BL4)),"")))</f>
        <v/>
      </c>
      <c r="BV4" s="24">
        <f t="shared" ref="BV4:BV34" si="1">SUM(BN4:BU4)</f>
        <v>0</v>
      </c>
      <c r="BW4" s="25" t="str">
        <f>IF(AND(BD4=$B$39,(OR(BE4=$C$39,(BE4=$C$40),(BE4=$C$41),(BE4=$C$42),(BE4=$C$43),(BE4=$C$44),(BE4=$C$46),(BE4=$C$47)))),BC4,"")</f>
        <v/>
      </c>
      <c r="BX4" s="18" t="str">
        <f>IF(AND(BD4=$B$40,(BE4=$C$48),(BH4=$F$44),(BC4&lt;=300)),(BC4),(IF(AND(BD4=$B$40,(BE4=$C$48),(BH4=$F$44),(BC4&gt;300)),(300),"")))</f>
        <v/>
      </c>
      <c r="BY4" s="17" t="str">
        <f>IF(AND(BD4=$B$40,(BE4=$C$48),(BH4=$F$50),(BI4&gt;1)),(0),"")</f>
        <v/>
      </c>
      <c r="BZ4" s="18" t="str">
        <f>IF(AND(BD4=$B$40,(BE4=$C$49),(BH4=$F$44),(BL4&gt;0),(BC4&lt;=300)),(BC4-BL4),(IF(AND(BD4=$B$40,(BE4=$C$49),(BH4=$F$44),(BL4&gt;0),(BC4&gt;300)),(300),"")))</f>
        <v/>
      </c>
      <c r="CA4" s="18" t="str">
        <f>(IF(AND(BD4=$B$40,(BE4=$C$48),(BH4=$F$45),(BK4&gt;0),(BC4&lt;=(300+BK4))),(BC4),(IF(AND(BD4=$B$40,(BE4=$C$48),(BH4=$F$45),(BC4&gt;(300+BK4))),(300+BK4),""))))</f>
        <v/>
      </c>
      <c r="CB4" s="18" t="str">
        <f>(IF(AND(BD4=$B$40,(BE4=$C$49),(BH4=$F$46),(BK4&gt;0),(BC4&lt;=(300+BK4+BL4))),(BC4-BL4),(IF(AND(BD4=$B$40,(BE4=$C$49),(BH4=$F$46),(BC4&gt;(300+BK4+BL4))),(300+BK4),""))))</f>
        <v/>
      </c>
      <c r="CC4" s="18" t="str">
        <f>IF(AND(BD4=$B$40,(BE4=$C$48),(BH4=$F$47),(BM4=1),(BC4&lt;=300)),(BC4),(IF(AND(BD4=$B$40,(BE4=$C$48),(BH4=$F$47),(BM4=1),(BC4&gt;300)),(300),(IF(AND(BD4=$B$40,(BE4=$C$48),(BH4=$F$47),(BM4&gt;1),(BC4&lt;=150)),(BC4),(IF(AND(BD4=$B$40,(BE4=$C$48),(BH4=$F$47),(BM4&gt;1),(BC4&gt;150)),(150),"")))))))</f>
        <v/>
      </c>
      <c r="CD4" s="18" t="str">
        <f>IF(AND(BD4=$B$40,(BE4=$C$48),(BH4=$F$48),(BK4&gt;0),(BM4=1),(BC4&lt;=(300+BK4))),(BC4),(IF(AND(BD4=$B$40,(BE4=$C$48),(BH4=$F$48),(BM4=1),(BK4&gt;0),(BC4&gt;(300+BK4))),(300+BK4),(IF(AND(BD4=$B$40,(BE4=$C$48),(BH4=$F$48),(BM4&gt;1),(BK4&gt;0),(BC4&lt;=(150+BK4))),(BC4),(IF(AND(BD4=$B$40,(BE4=$C$48),(BH4=$F$48),(BM4&gt;1),(BK4&gt;0),(BC4&gt;150)),(150+BK4),"")))))))</f>
        <v/>
      </c>
      <c r="CE4" s="18" t="str">
        <f>IF(AND(BD4=$B$40,(BE4=$C$49),(BH4=$F$49),(BK4&gt;0),(BL4&gt;0)*(BM4=1),(BC4&lt;=(300+BK4+BL4))),(BC4-BL4),(IF(AND(BD4=$B$40,(BE4=$C$49),(BH4=$F$49),(BM4=1),(BL4&gt;0),(BC4&gt;(300+BK4+BL4))),(300+BK4),(IF(AND(BD4=$B$40,(BE4=$C$49),(BH4=$F$49),(BM4&gt;1),(BK4&gt;0),(BL4&gt;0),(BC4&lt;=(150+BK4+BL4))),(BC4-BL4),(IF(AND(BD4=$B$40,(BE4=$C$49),(BH4=$F$49),(BM4&gt;1),(BK4&gt;0),(BL4&gt;0),(BC4&gt;150)),(150+BK4),"")))))))</f>
        <v/>
      </c>
      <c r="CF4" s="18" t="str">
        <f>IF(AND(BD4=$B$40,(BE4=$C$49),(BL4&gt;0)),BL4,"")</f>
        <v/>
      </c>
      <c r="CG4" s="18" t="str">
        <f>IF(AND(BD4=$B$39,(BE4=$C$45)),(BC4),"")</f>
        <v/>
      </c>
      <c r="CH4" s="26">
        <f>SUM(BW4:CG4)</f>
        <v>0</v>
      </c>
      <c r="CJ4" s="404">
        <v>1</v>
      </c>
      <c r="CK4" s="405">
        <v>10</v>
      </c>
      <c r="CL4" s="405">
        <v>19</v>
      </c>
      <c r="CM4" s="405">
        <f>CL4-CK4</f>
        <v>9</v>
      </c>
      <c r="CN4" s="405">
        <v>1</v>
      </c>
      <c r="CO4" s="406">
        <f>CM4*CN4</f>
        <v>9</v>
      </c>
      <c r="CP4" s="414" t="s">
        <v>46</v>
      </c>
      <c r="CQ4" s="324"/>
      <c r="CR4" s="324"/>
      <c r="CS4" s="324"/>
      <c r="CT4" s="409">
        <f>IF(OR(CP4=$C$39,(CP4=$C$40),(CP4=$C$41),(CP4=$C$42),(CP4=$C$43),(CP4=$C$44),(CP4=$C$45),(CP4=$C$46),(CP4=$C$47)),(CO4),"")</f>
        <v>9</v>
      </c>
      <c r="CV4" s="404">
        <v>1</v>
      </c>
      <c r="CW4" s="405">
        <v>0</v>
      </c>
      <c r="CX4" s="405">
        <v>6</v>
      </c>
      <c r="CY4" s="405">
        <f>CX4-CW4</f>
        <v>6</v>
      </c>
      <c r="CZ4" s="405">
        <v>1</v>
      </c>
      <c r="DA4" s="406">
        <f>CY4*CZ4</f>
        <v>6</v>
      </c>
      <c r="DB4" s="414" t="s">
        <v>47</v>
      </c>
      <c r="DC4" s="324"/>
      <c r="DD4" s="324"/>
      <c r="DE4" s="324"/>
      <c r="DF4" s="409">
        <f>IF(OR(DB4=$C$39,(DB4=$C$40),(DB4=$C$41),(DB4=$C$42),(DB4=$C$43),(DB4=$C$44),(DB4=$C$45),(DB4=$C$46),(DB4=$C$47)),(DA4),"")</f>
        <v>6</v>
      </c>
      <c r="DH4" s="404">
        <v>1</v>
      </c>
      <c r="DI4" s="405">
        <v>0</v>
      </c>
      <c r="DJ4" s="405">
        <v>12</v>
      </c>
      <c r="DK4" s="405">
        <f>DJ4-DI4</f>
        <v>12</v>
      </c>
      <c r="DL4" s="405">
        <v>1</v>
      </c>
      <c r="DM4" s="406">
        <f>DK4*DL4</f>
        <v>12</v>
      </c>
      <c r="DN4" s="97" t="s">
        <v>47</v>
      </c>
      <c r="DO4" s="324"/>
      <c r="DP4" s="324"/>
      <c r="DQ4" s="324"/>
      <c r="DR4" s="409">
        <f>IF(OR(DN4=$C$39,(DN4=$C$40),(DN4=$C$41),(DN4=$C$42),(DN4=$C$43),(DN4=$C$44),(DN4=$C$45),(DN4=$C$46),(DN4=$C$47)),(DM4),"")</f>
        <v>12</v>
      </c>
      <c r="DT4" s="404">
        <v>1</v>
      </c>
      <c r="DU4" s="405">
        <v>0</v>
      </c>
      <c r="DV4" s="405"/>
      <c r="DW4" s="405">
        <f>DV4-DU4</f>
        <v>0</v>
      </c>
      <c r="DX4" s="405">
        <v>1</v>
      </c>
      <c r="DY4" s="406">
        <f>DW4*DX4</f>
        <v>0</v>
      </c>
      <c r="DZ4" s="414" t="s">
        <v>47</v>
      </c>
      <c r="EA4" s="324"/>
      <c r="EB4" s="324"/>
      <c r="EC4" s="324"/>
      <c r="ED4" s="409">
        <f>IF(OR(DZ4=$C$39,(DZ4=$C$40),(DZ4=$C$41),(DZ4=$C$42),(DZ4=$C$43),(DZ4=$C$44),(DZ4=$C$45),(DZ4=$C$46),(DZ4=$C$47)),(DY4),"")</f>
        <v>0</v>
      </c>
      <c r="EF4" s="404">
        <v>1</v>
      </c>
      <c r="EG4" s="405">
        <v>14368</v>
      </c>
      <c r="EH4" s="405">
        <v>14399</v>
      </c>
      <c r="EI4" s="405">
        <f>EH4-EG4</f>
        <v>31</v>
      </c>
      <c r="EJ4" s="405">
        <v>1</v>
      </c>
      <c r="EK4" s="406">
        <f>EI4*EJ4</f>
        <v>31</v>
      </c>
      <c r="EL4" s="414" t="s">
        <v>47</v>
      </c>
      <c r="EM4" s="324"/>
      <c r="EN4" s="324"/>
      <c r="EO4" s="324"/>
      <c r="EP4" s="409">
        <f>IF(OR(EL4=$C$39,(EL4=$C$40),(EL4=$C$41),(EL4=$C$42),(EL4=$C$43),(EL4=$C$44),(EL4=$C$45),(EL4=$C$46),(EL4=$C$47)),(EK4),"")</f>
        <v>31</v>
      </c>
      <c r="ER4" s="104">
        <v>1</v>
      </c>
      <c r="ES4" s="405">
        <v>14460</v>
      </c>
      <c r="ET4" s="15">
        <v>14474</v>
      </c>
      <c r="EU4" s="15">
        <f>ET4-ES4</f>
        <v>14</v>
      </c>
      <c r="EV4" s="15">
        <v>1</v>
      </c>
      <c r="EW4" s="106">
        <f>EU4*EV4</f>
        <v>14</v>
      </c>
      <c r="EX4" s="10" t="s">
        <v>47</v>
      </c>
      <c r="EY4" s="284"/>
      <c r="EZ4" s="284"/>
      <c r="FA4" s="284"/>
      <c r="FB4" s="12">
        <f>IF(OR(EX4=$C$39,(EX4=$C$40),(EX4=$C$41),(EX4=$C$42),(EX4=$C$43),(EX4=$C$44),(EX4=$C$45),(EX4=$C$46),(EX4=$C$47)),(EW4),"")</f>
        <v>14</v>
      </c>
    </row>
    <row r="5" spans="1:158" ht="36.75" customHeight="1" x14ac:dyDescent="0.3">
      <c r="A5" s="414">
        <v>2</v>
      </c>
      <c r="B5" s="470" t="s">
        <v>150</v>
      </c>
      <c r="C5" s="542">
        <f>Q35</f>
        <v>3024</v>
      </c>
      <c r="E5" s="404">
        <v>2</v>
      </c>
      <c r="F5" s="405">
        <f>G4</f>
        <v>4317</v>
      </c>
      <c r="G5" s="405">
        <v>4497</v>
      </c>
      <c r="H5" s="405">
        <f t="shared" ref="H5:H34" si="2">G5-F5</f>
        <v>180</v>
      </c>
      <c r="I5" s="405">
        <v>1</v>
      </c>
      <c r="J5" s="406">
        <f t="shared" ref="J5:J34" si="3">I5*H5</f>
        <v>180</v>
      </c>
      <c r="L5" s="404">
        <v>2</v>
      </c>
      <c r="M5" s="405">
        <f>N4</f>
        <v>522</v>
      </c>
      <c r="N5" s="405">
        <v>539</v>
      </c>
      <c r="O5" s="405">
        <f t="shared" ref="O5:O34" si="4">N5-M5</f>
        <v>17</v>
      </c>
      <c r="P5" s="405">
        <v>1</v>
      </c>
      <c r="Q5" s="406">
        <f t="shared" ref="Q5:Q34" si="5">P5*O5</f>
        <v>17</v>
      </c>
      <c r="R5" s="414" t="s">
        <v>60</v>
      </c>
      <c r="S5" s="324" t="s">
        <v>63</v>
      </c>
      <c r="T5" s="324"/>
      <c r="U5" s="324"/>
      <c r="V5" s="265"/>
      <c r="W5" s="265">
        <v>1</v>
      </c>
      <c r="X5" s="324"/>
      <c r="Y5" s="324">
        <f t="shared" ref="Y5:Y34" si="6">(X5*20)/W5</f>
        <v>0</v>
      </c>
      <c r="Z5" s="324"/>
      <c r="AA5" s="407"/>
      <c r="AB5" s="408" t="str">
        <f t="shared" ref="AB5:AB34" si="7">IF(AND(R5=$B$40,(OR(V5=$F$39,(V5=$F$40),(V5=$F$41),(V5=$F$42),(V5=$F$43))),(S5=$C$48)),(Q5),(IF(AND(R5=$B$40,(OR(V5=$F$39,(V5=$F$40),(V5=$F$41),(V5=$F$42),(V5=$F$43))),(Z5&gt;0),(S5=$C$49)),(Q5-Z5),(""))))</f>
        <v/>
      </c>
      <c r="AC5" s="324" t="str">
        <f t="shared" ref="AC5:AC34" si="8">IF(AND(R5=$B$40,(V5=$F$44),(Q5&gt;300),(S5=$C$48)),(Q5-300),(IF(AND(R5=$B$40,(V5=$F$44),(Q5&gt;300),(Z5&gt;0),(S5=$C$49)),(Q5-(300+Z5)),"")))</f>
        <v/>
      </c>
      <c r="AD5" s="324" t="str">
        <f t="shared" ref="AD5:AD34" si="9">IF(AND(R5=$B$40,(V5=$F$50),(W5&gt;1),((Q5+BC5)&gt;300),(S5=$C$48)),((Q5+BC5)-300),(IF(AND(R5=$B$40,(V5=$F$50),(W5&gt;1),((Q5+BC5)&gt;300),(Z5&gt;0),(S5=$C$49)),((Q5+BC5)-(300+Z5)),"")))</f>
        <v/>
      </c>
      <c r="AE5" s="324" t="str">
        <f t="shared" ref="AE5:AE34" si="10">(IF(AND(R5=$B$40,(S5=$C$48),(V5=$F$45),(Y5&gt;0),(Q5&gt;(300+Y5))),(Q5-(300+Y5)),""))</f>
        <v/>
      </c>
      <c r="AF5" s="324" t="str">
        <f t="shared" ref="AF5:AF34" si="11">(IF(AND(R5=$B$40,(S5=$C$49),(V5=$F$46),(Y5&gt;0),(Q5&gt;(300+Y5+Z5))),(Q5-(300+Y5+Z5)),""))</f>
        <v/>
      </c>
      <c r="AG5" s="324" t="str">
        <f t="shared" ref="AG5:AG34" si="12">IF(AND(R5=$B$40,(S5=$C$48),(V5=$F$47),(AA5=1),(Q5&gt;300)),(Q5-300),(IF(AND(R5=$B$40,(S5=$C$48),(V5=$F$47),(AA5&gt;1),(Q5&gt;150)),(Q5-150),"")))</f>
        <v/>
      </c>
      <c r="AH5" s="324" t="str">
        <f t="shared" ref="AH5:AH34" si="13">IF(AND(R5=$B$40,(S5=$C$48),(V5=$F$48),(AA5=1),(Q5&gt;(300+Y5))),(Q5-(300+Y5)),(IF(AND(R5=$B$40,(S5=$C$48),(V5=$F$48),(AA5&gt;1),(Q5&gt;(150+Y5))),(Q5-(150+Y5)),"")))</f>
        <v/>
      </c>
      <c r="AI5" s="324" t="str">
        <f t="shared" ref="AI5:AI34" si="14">IF(AND(R5=$B$40,(S5=$C$49),(V5=$F$49),(AA5=1),(Q5&gt;(300+Y5+Z5))),(Q5-(300+Y5+Z5)),(IF(AND(R5=$B$40,(S5=$C$49),(V5=$F$49),(AA5&gt;1),(Q5&gt;(150+Y5+Z5))),(Q5-(150+Y5+Z5)),"")))</f>
        <v/>
      </c>
      <c r="AJ5" s="407">
        <f t="shared" si="0"/>
        <v>0</v>
      </c>
      <c r="AK5" s="408">
        <f t="shared" ref="AK5:AK34" si="15">IF(AND(R5=$B$39,(OR(S5=$C$39,(S5=$C$40),(S5=$C$41),(S5=$C$42),(S5=$C$43),(S5=$C$44),(S5=$C$46),(S5=$C$47)))),Q5,"")</f>
        <v>17</v>
      </c>
      <c r="AL5" s="324" t="str">
        <f t="shared" ref="AL5:AL34" si="16">IF(AND(R5=$B$40,(S5=$C$48),(V5=$F$44),(Q5&lt;=300)),(Q5),(IF(AND(R5=$B$40,(S5=$C$48),(V5=$F$44),(Q5&gt;300)),(300),"")))</f>
        <v/>
      </c>
      <c r="AM5" s="324" t="str">
        <f t="shared" ref="AM5:AM34" si="17">IF(AND(R5=$B$40,(S5=$C$48),(V5=$F$50),(W5&gt;1),((Q5+BC5)&lt;=300)),(Q5+BC5),(IF(AND(R5=$B$40,(S5=$C$48),(V5=$F$50),(W5&gt;1),((Q5+BC5)&gt;300)),(300),"")))</f>
        <v/>
      </c>
      <c r="AN5" s="324" t="str">
        <f t="shared" ref="AN5:AN34" si="18">IF(AND(R5=$B$40,(S5=$C$49),(V5=$F$44),(Z5&gt;0),(Q5&lt;=300)),(Q5-Z5),(IF(AND(R5=$B$40,(S5=$C$49),(V5=$F$44),(Z5&gt;0),(Q5&gt;300)),(300),"")))</f>
        <v/>
      </c>
      <c r="AO5" s="324" t="str">
        <f t="shared" ref="AO5:AO34" si="19">(IF(AND(R5=$B$40,(S5=$C$48),(V5=$F$45),(Y5&gt;0),(Q5&lt;=(300+Y5))),(Q5),(IF(AND(R5=$B$40,(S5=$C$48),(V5=$F$45),(Q5&gt;(300+Y5))),(300+Y5),""))))</f>
        <v/>
      </c>
      <c r="AP5" s="324" t="str">
        <f t="shared" ref="AP5:AP34" si="20">(IF(AND(R5=$B$40,(S5=$C$49),(V5=$F$46),(Y5&gt;0),(Q5&lt;=(300+Y5+Z5))),(Q5-Z5),(IF(AND(R5=$B$40,(S5=$C$49),(V5=$F$46),(Q5&gt;(300+Y5+Z5))),(300+Y5),""))))</f>
        <v/>
      </c>
      <c r="AQ5" s="324" t="str">
        <f t="shared" ref="AQ5:AQ34" si="21">IF(AND(R5=$B$40,(S5=$C$48),(V5=$F$47),(AA5=1),(Q5&lt;=300)),(Q5),(IF(AND(R5=$B$40,(S5=$C$48),(V5=$F$47),(AA5=1),(Q5&gt;300)),(300),(IF(AND(R5=$B$40,(S5=$C$48),(V5=$F$47),(AA5&gt;1),(Q5&lt;=150)),(Q5),(IF(AND(R5=$B$40,(S5=$C$48),(V5=$F$47),(AA5&gt;1),(Q5&gt;150)),(150),"")))))))</f>
        <v/>
      </c>
      <c r="AR5" s="324" t="str">
        <f t="shared" ref="AR5:AR34" si="22">IF(AND(R5=$B$40,(S5=$C$48),(V5=$F$48),(Y5&gt;0),(AA5=1),(Q5&lt;=(300+Y5))),(Q5),(IF(AND(R5=$B$40,(S5=$C$48),(V5=$F$48),(AA5=1),(Y5&gt;0),(Q5&gt;(300+Y5))),(300+Y5),(IF(AND(R5=$B$40,(S5=$C$48),(V5=$F$48),(AA5&gt;1),(Y5&gt;0),(Q5&lt;=(150+Y5))),(Q5),(IF(AND(R5=$B$40,(S5=$C$48),(V5=$F$48),(AA5&gt;1),(Y5&gt;0),(Q5&gt;150)),(150+Y5),"")))))))</f>
        <v/>
      </c>
      <c r="AS5" s="324" t="str">
        <f t="shared" ref="AS5:AS34" si="23">IF(AND(R5=$B$40,(S5=$C$49),(V5=$F$49),(Y5&gt;0),(Z5&gt;0)*(AA5=1),(Q5&lt;=(300+Y5+Z5))),(Q5-Z5),(IF(AND(R5=$B$40,(S5=$C$49),(V5=$F$49),(AA5=1),(Z5&gt;0),(Q5&gt;(300+Y5+Z5))),(300+Y5),(IF(AND(R5=$B$40,(S5=$C$49),(V5=$F$49),(AA5&gt;1),(Y5&gt;0),(Z5&gt;0),(Q5&lt;=(150+Y5+Z5))),(Q5-Z5),(IF(AND(R5=$B$40,(S5=$C$49),(V5=$F$49),(AA5&gt;1),(Y5&gt;0),(Z5&gt;0),(Q5&gt;150)),(150+Y5),"")))))))</f>
        <v/>
      </c>
      <c r="AT5" s="324" t="str">
        <f t="shared" ref="AT5:AT34" si="24">IF(AND(R5=$B$40,(S5=$C$49),(Z5&gt;0)),Z5,"")</f>
        <v/>
      </c>
      <c r="AU5" s="324" t="str">
        <f t="shared" ref="AU5:AU34" si="25">IF(AND(R5=$B$39,(S5=$C$45)),(Q5),"")</f>
        <v/>
      </c>
      <c r="AV5" s="409">
        <f t="shared" ref="AV5:AV34" si="26">SUM(AK5:AU5)</f>
        <v>17</v>
      </c>
      <c r="AW5" s="22"/>
      <c r="AX5" s="404">
        <v>2</v>
      </c>
      <c r="AY5" s="405">
        <f>AZ4</f>
        <v>189</v>
      </c>
      <c r="AZ5" s="405">
        <v>189</v>
      </c>
      <c r="BA5" s="405">
        <f t="shared" ref="BA5:BA34" si="27">AZ5-AY5</f>
        <v>0</v>
      </c>
      <c r="BB5" s="405">
        <v>1</v>
      </c>
      <c r="BC5" s="406">
        <f t="shared" ref="BC5:BC34" si="28">BB5*BA5</f>
        <v>0</v>
      </c>
      <c r="BD5" s="471"/>
      <c r="BE5" s="265"/>
      <c r="BF5" s="265"/>
      <c r="BG5" s="265"/>
      <c r="BH5" s="265"/>
      <c r="BI5" s="265">
        <v>1</v>
      </c>
      <c r="BJ5" s="265"/>
      <c r="BK5" s="265">
        <f t="shared" ref="BK5:BK34" si="29">(BJ5*20)/BI5</f>
        <v>0</v>
      </c>
      <c r="BL5" s="265"/>
      <c r="BM5" s="411"/>
      <c r="BN5" s="412" t="str">
        <f t="shared" ref="BN5:BN34" si="30">IF(AND(BD5=$B$40,(OR(BH5=$F$39,(BH5=$F$40),(BH5=$F$41),(BH5=$F$42),(BH5=$F$43))),(BE5=$C$48)),(BC5),(IF(AND(BD5=$B$40,(OR(BH5=$F$39,(BH5=$F$40),(BH5=$F$41),(BH5=$F$42),(BH5=$F$43))),(BL5&gt;0),(BE5=$C$49)),(BC5-BL5),(""))))</f>
        <v/>
      </c>
      <c r="BO5" s="265" t="str">
        <f t="shared" ref="BO5:BO34" si="31">IF(AND(BD5=$B$40,(BH5=$F$44),(BC5&gt;300),(BE5=$C$48)),(BC5-300),(IF(AND(BD5=$B$40,(BH5=$F$44),(BC5&gt;300),(BL5&gt;0),(BE5=$C$49)),(BC5-(300+BL5)),"")))</f>
        <v/>
      </c>
      <c r="BP5" s="324" t="str">
        <f t="shared" ref="BP5:BP34" si="32">IF(AND(BD5=$B$40,(BH5=$F$50),(BI5&gt;1)),(0),"")</f>
        <v/>
      </c>
      <c r="BQ5" s="265" t="str">
        <f t="shared" ref="BQ5:BQ34" si="33">(IF(AND(BD5=$B$40,(BE5=$C$48),(BH5=$F$45),(BK5&gt;0),(BC5&gt;(300+BK5))),(BC5-(300+BK5)),""))</f>
        <v/>
      </c>
      <c r="BR5" s="265" t="str">
        <f t="shared" ref="BR5:BR34" si="34">(IF(AND(BD5=$B$40,(BE5=$C$49),(BH5=$F$46),(BK5&gt;0),(BC5&gt;(300+BK5+BL5))),(BC5-(300+BK5+BL5)),""))</f>
        <v/>
      </c>
      <c r="BS5" s="265" t="str">
        <f t="shared" ref="BS5:BS34" si="35">IF(AND(BD5=$B$40,(BE5=$C$48),(BH5=$F$47),(BM5=1),(BC5&gt;300)),(BC5-300),(IF(AND(BD5=$B$40,(BE5=$C$48),(BH5=$F$47),(BM5&gt;1),(BC5&gt;150)),(BC5-150),"")))</f>
        <v/>
      </c>
      <c r="BT5" s="265" t="str">
        <f t="shared" ref="BT5:BT34" si="36">IF(AND(BD5=$B$40,(BE5=$C$48),(BH5=$F$48),(BM5=1),(BC5&gt;(300+BK5))),(BC5-(300+BK5)),(IF(AND(BD5=$B$40,(BE5=$C$48),(BH5=$F$48),(BM5&gt;1),(BC5&gt;(150+BK5))),(BC5-(150+BK5)),"")))</f>
        <v/>
      </c>
      <c r="BU5" s="265" t="str">
        <f t="shared" ref="BU5:BU34" si="37">IF(AND(BD5=$B$40,(BE5=$C$49),(BH5=$F$49),(BM5=1),(BC5&gt;(300+BK5+BL5))),(BC5-(300+BK5+BL5)),(IF(AND(BD5=$B$40,(BE5=$C$49),(BH5=$F$49),(BM5&gt;1),(BC5&gt;(150+BK5+BL5))),(BC5-(150+BK5+BL5)),"")))</f>
        <v/>
      </c>
      <c r="BV5" s="411">
        <f t="shared" si="1"/>
        <v>0</v>
      </c>
      <c r="BW5" s="412" t="str">
        <f t="shared" ref="BW5:BW34" si="38">IF(AND(BD5=$B$39,(OR(BE5=$C$39,(BE5=$C$40),(BE5=$C$41),(BE5=$C$42),(BE5=$C$43),(BE5=$C$44),(BE5=$C$46),(BE5=$C$47)))),BC5,"")</f>
        <v/>
      </c>
      <c r="BX5" s="265" t="str">
        <f t="shared" ref="BX5:BX34" si="39">IF(AND(BD5=$B$40,(BE5=$C$48),(BH5=$F$44),(BC5&lt;=300)),(BC5),(IF(AND(BD5=$B$40,(BE5=$C$48),(BH5=$F$44),(BC5&gt;300)),(300),"")))</f>
        <v/>
      </c>
      <c r="BY5" s="324" t="str">
        <f t="shared" ref="BY5:BY34" si="40">IF(AND(BD5=$B$40,(BE5=$C$48),(BH5=$F$50),(BI5&gt;1)),(0),"")</f>
        <v/>
      </c>
      <c r="BZ5" s="265" t="str">
        <f t="shared" ref="BZ5:BZ34" si="41">IF(AND(BD5=$B$40,(BE5=$C$49),(BH5=$F$44),(BL5&gt;0),(BC5&lt;=300)),(BC5-BL5),(IF(AND(BD5=$B$40,(BE5=$C$49),(BH5=$F$44),(BL5&gt;0),(BC5&gt;300)),(300),"")))</f>
        <v/>
      </c>
      <c r="CA5" s="265" t="str">
        <f t="shared" ref="CA5:CA34" si="42">(IF(AND(BD5=$B$40,(BE5=$C$48),(BH5=$F$45),(BK5&gt;0),(BC5&lt;=(300+BK5))),(BC5),(IF(AND(BD5=$B$40,(BE5=$C$48),(BH5=$F$45),(BC5&gt;(300+BK5))),(300+BK5),""))))</f>
        <v/>
      </c>
      <c r="CB5" s="265" t="str">
        <f t="shared" ref="CB5:CB34" si="43">(IF(AND(BD5=$B$40,(BE5=$C$49),(BH5=$F$46),(BK5&gt;0),(BC5&lt;=(300+BK5+BL5))),(BC5-BL5),(IF(AND(BD5=$B$40,(BE5=$C$49),(BH5=$F$46),(BC5&gt;(300+BK5+BL5))),(300+BK5),""))))</f>
        <v/>
      </c>
      <c r="CC5" s="265" t="str">
        <f t="shared" ref="CC5:CC34" si="44">IF(AND(BD5=$B$40,(BE5=$C$48),(BH5=$F$47),(BM5=1),(BC5&lt;=300)),(BC5),(IF(AND(BD5=$B$40,(BE5=$C$48),(BH5=$F$47),(BM5=1),(BC5&gt;300)),(300),(IF(AND(BD5=$B$40,(BE5=$C$48),(BH5=$F$47),(BM5&gt;1),(BC5&lt;=150)),(BC5),(IF(AND(BD5=$B$40,(BE5=$C$48),(BH5=$F$47),(BM5&gt;1),(BC5&gt;150)),(150),"")))))))</f>
        <v/>
      </c>
      <c r="CD5" s="265" t="str">
        <f t="shared" ref="CD5:CD34" si="45">IF(AND(BD5=$B$40,(BE5=$C$48),(BH5=$F$48),(BK5&gt;0),(BM5=1),(BC5&lt;=(300+BK5))),(BC5),(IF(AND(BD5=$B$40,(BE5=$C$48),(BH5=$F$48),(BM5=1),(BK5&gt;0),(BC5&gt;(300+BK5))),(300+BK5),(IF(AND(BD5=$B$40,(BE5=$C$48),(BH5=$F$48),(BM5&gt;1),(BK5&gt;0),(BC5&lt;=(150+BK5))),(BC5),(IF(AND(BD5=$B$40,(BE5=$C$48),(BH5=$F$48),(BM5&gt;1),(BK5&gt;0),(BC5&gt;150)),(150+BK5),"")))))))</f>
        <v/>
      </c>
      <c r="CE5" s="265" t="str">
        <f t="shared" ref="CE5:CE34" si="46">IF(AND(BD5=$B$40,(BE5=$C$49),(BH5=$F$49),(BK5&gt;0),(BL5&gt;0)*(BM5=1),(BC5&lt;=(300+BK5+BL5))),(BC5-BL5),(IF(AND(BD5=$B$40,(BE5=$C$49),(BH5=$F$49),(BM5=1),(BL5&gt;0),(BC5&gt;(300+BK5+BL5))),(300+BK5),(IF(AND(BD5=$B$40,(BE5=$C$49),(BH5=$F$49),(BM5&gt;1),(BK5&gt;0),(BL5&gt;0),(BC5&lt;=(150+BK5+BL5))),(BC5-BL5),(IF(AND(BD5=$B$40,(BE5=$C$49),(BH5=$F$49),(BM5&gt;1),(BK5&gt;0),(BL5&gt;0),(BC5&gt;150)),(150+BK5),"")))))))</f>
        <v/>
      </c>
      <c r="CF5" s="265"/>
      <c r="CG5" s="265" t="str">
        <f t="shared" ref="CG5:CG34" si="47">IF(AND(BD5=$B$39,(BE5=$C$45)),(BC5),"")</f>
        <v/>
      </c>
      <c r="CH5" s="413">
        <f t="shared" ref="CH5:CH34" si="48">SUM(BW5:CG5)</f>
        <v>0</v>
      </c>
      <c r="CJ5" s="404">
        <v>2</v>
      </c>
      <c r="CK5" s="405">
        <f>CL4</f>
        <v>19</v>
      </c>
      <c r="CL5" s="405">
        <v>40</v>
      </c>
      <c r="CM5" s="405">
        <f>CL5-CK5</f>
        <v>21</v>
      </c>
      <c r="CN5" s="405">
        <v>1</v>
      </c>
      <c r="CO5" s="406">
        <f t="shared" ref="CO5:CO34" si="49">CN5*CM5</f>
        <v>21</v>
      </c>
      <c r="CP5" s="414" t="s">
        <v>46</v>
      </c>
      <c r="CQ5" s="324"/>
      <c r="CR5" s="324"/>
      <c r="CS5" s="324"/>
      <c r="CT5" s="409">
        <f t="shared" ref="CT5:CT34" si="50">IF(OR(CP5=$C$39,(CP5=$C$40),(CP5=$C$41),(CP5=$C$42),(CP5=$C$43),(CP5=$C$44),(CP5=$C$45),(CP5=$C$46),(CP5=$C$47)),(CO5),"")</f>
        <v>21</v>
      </c>
      <c r="CV5" s="404">
        <v>2</v>
      </c>
      <c r="CW5" s="405">
        <f>CX4</f>
        <v>6</v>
      </c>
      <c r="CX5" s="405">
        <v>18</v>
      </c>
      <c r="CY5" s="405">
        <f t="shared" ref="CY5:CY34" si="51">CX5-CW5</f>
        <v>12</v>
      </c>
      <c r="CZ5" s="405">
        <v>1</v>
      </c>
      <c r="DA5" s="406">
        <f t="shared" ref="DA5:DA34" si="52">CZ5*CY5</f>
        <v>12</v>
      </c>
      <c r="DB5" s="414" t="s">
        <v>47</v>
      </c>
      <c r="DC5" s="324"/>
      <c r="DD5" s="324"/>
      <c r="DE5" s="324"/>
      <c r="DF5" s="409">
        <f t="shared" ref="DF5:DF34" si="53">IF(OR(DB5=$C$39,(DB5=$C$40),(DB5=$C$41),(DB5=$C$42),(DB5=$C$43),(DB5=$C$44),(DB5=$C$45),(DB5=$C$46),(DB5=$C$47)),(DA5),"")</f>
        <v>12</v>
      </c>
      <c r="DH5" s="404">
        <v>2</v>
      </c>
      <c r="DI5" s="405">
        <f>DJ4</f>
        <v>12</v>
      </c>
      <c r="DJ5" s="405">
        <v>19</v>
      </c>
      <c r="DK5" s="405">
        <f t="shared" ref="DK5:DK34" si="54">DJ5-DI5</f>
        <v>7</v>
      </c>
      <c r="DL5" s="405">
        <v>1</v>
      </c>
      <c r="DM5" s="406">
        <f t="shared" ref="DM5:DM34" si="55">DL5*DK5</f>
        <v>7</v>
      </c>
      <c r="DN5" s="414" t="s">
        <v>47</v>
      </c>
      <c r="DO5" s="324"/>
      <c r="DP5" s="324"/>
      <c r="DQ5" s="324"/>
      <c r="DR5" s="409">
        <f t="shared" ref="DR5:DR34" si="56">IF(OR(DN5=$C$39,(DN5=$C$40),(DN5=$C$41),(DN5=$C$42),(DN5=$C$43),(DN5=$C$44),(DN5=$C$45),(DN5=$C$46),(DN5=$C$47)),(DM5),"")</f>
        <v>7</v>
      </c>
      <c r="DT5" s="404">
        <v>2</v>
      </c>
      <c r="DU5" s="405">
        <f>DV4</f>
        <v>0</v>
      </c>
      <c r="DV5" s="405"/>
      <c r="DW5" s="405">
        <f t="shared" ref="DW5:DW34" si="57">DV5-DU5</f>
        <v>0</v>
      </c>
      <c r="DX5" s="405">
        <v>1</v>
      </c>
      <c r="DY5" s="406">
        <f t="shared" ref="DY5:DY34" si="58">DX5*DW5</f>
        <v>0</v>
      </c>
      <c r="DZ5" s="414" t="s">
        <v>47</v>
      </c>
      <c r="EA5" s="324"/>
      <c r="EB5" s="324"/>
      <c r="EC5" s="324"/>
      <c r="ED5" s="409">
        <f t="shared" ref="ED5:ED34" si="59">IF(OR(DZ5=$C$39,(DZ5=$C$40),(DZ5=$C$41),(DZ5=$C$42),(DZ5=$C$43),(DZ5=$C$44),(DZ5=$C$45),(DZ5=$C$46),(DZ5=$C$47)),(DY5),"")</f>
        <v>0</v>
      </c>
      <c r="EF5" s="404">
        <v>2</v>
      </c>
      <c r="EG5" s="405">
        <f>EH4</f>
        <v>14399</v>
      </c>
      <c r="EH5" s="405">
        <v>14432</v>
      </c>
      <c r="EI5" s="405">
        <f t="shared" ref="EI5:EI34" si="60">EH5-EG5</f>
        <v>33</v>
      </c>
      <c r="EJ5" s="405">
        <v>1</v>
      </c>
      <c r="EK5" s="406">
        <f t="shared" ref="EK5:EK34" si="61">EJ5*EI5</f>
        <v>33</v>
      </c>
      <c r="EL5" s="414" t="s">
        <v>47</v>
      </c>
      <c r="EM5" s="324"/>
      <c r="EN5" s="324"/>
      <c r="EO5" s="324"/>
      <c r="EP5" s="409">
        <f t="shared" ref="EP5:EP34" si="62">IF(OR(EL5=$C$39,(EL5=$C$40),(EL5=$C$41),(EL5=$C$42),(EL5=$C$43),(EL5=$C$44),(EL5=$C$45),(EL5=$C$46),(EL5=$C$47)),(EK5),"")</f>
        <v>33</v>
      </c>
      <c r="ER5" s="404">
        <v>2</v>
      </c>
      <c r="ES5" s="405">
        <f>ET4</f>
        <v>14474</v>
      </c>
      <c r="ET5" s="405">
        <v>14494</v>
      </c>
      <c r="EU5" s="405">
        <f t="shared" ref="EU5:EU34" si="63">ET5-ES5</f>
        <v>20</v>
      </c>
      <c r="EV5" s="405">
        <v>1</v>
      </c>
      <c r="EW5" s="406">
        <f t="shared" ref="EW5:EW34" si="64">EV5*EU5</f>
        <v>20</v>
      </c>
      <c r="EX5" s="414" t="s">
        <v>47</v>
      </c>
      <c r="EY5" s="324"/>
      <c r="EZ5" s="324"/>
      <c r="FA5" s="324"/>
      <c r="FB5" s="409">
        <f t="shared" ref="FB5:FB34" si="65">IF(OR(EX5=$C$39,(EX5=$C$40),(EX5=$C$41),(EX5=$C$42),(EX5=$C$43),(EX5=$C$44),(EX5=$C$45),(EX5=$C$46),(EX5=$C$47)),(EW5),"")</f>
        <v>20</v>
      </c>
    </row>
    <row r="6" spans="1:158" ht="35.25" customHeight="1" x14ac:dyDescent="0.3">
      <c r="A6" s="471">
        <v>3</v>
      </c>
      <c r="B6" s="544" t="s">
        <v>48</v>
      </c>
      <c r="C6" s="543">
        <f>BC35</f>
        <v>329</v>
      </c>
      <c r="E6" s="404">
        <v>3</v>
      </c>
      <c r="F6" s="405">
        <f t="shared" ref="F6:F34" si="66">G5</f>
        <v>4497</v>
      </c>
      <c r="G6" s="405">
        <v>4926</v>
      </c>
      <c r="H6" s="405">
        <f t="shared" si="2"/>
        <v>429</v>
      </c>
      <c r="I6" s="405">
        <v>1</v>
      </c>
      <c r="J6" s="406">
        <f t="shared" si="3"/>
        <v>429</v>
      </c>
      <c r="L6" s="404">
        <v>3</v>
      </c>
      <c r="M6" s="405">
        <f t="shared" ref="M6:M34" si="67">N5</f>
        <v>539</v>
      </c>
      <c r="N6" s="405">
        <v>766</v>
      </c>
      <c r="O6" s="405">
        <f t="shared" si="4"/>
        <v>227</v>
      </c>
      <c r="P6" s="405">
        <v>1</v>
      </c>
      <c r="Q6" s="406">
        <f t="shared" si="5"/>
        <v>227</v>
      </c>
      <c r="R6" s="414" t="s">
        <v>44</v>
      </c>
      <c r="S6" s="324" t="s">
        <v>45</v>
      </c>
      <c r="T6" s="324" t="s">
        <v>488</v>
      </c>
      <c r="U6" s="324"/>
      <c r="V6" s="265" t="s">
        <v>62</v>
      </c>
      <c r="W6" s="265">
        <v>1</v>
      </c>
      <c r="X6" s="324"/>
      <c r="Y6" s="324">
        <f t="shared" si="6"/>
        <v>0</v>
      </c>
      <c r="Z6" s="324"/>
      <c r="AA6" s="407"/>
      <c r="AB6" s="408">
        <f>IF(AND(R6=$B$40,(OR(V6=$F$39,(V6=$F$40),(V6=$F$41),(V6=$F$42),(V6=$F$43))),(S6=$C$48)),(Q6),(IF(AND(R6=$B$40,(OR(V6=$F$39,(V6=$F$40),(V6=$F$41),(V6=$F$42),(V6=$F$43))),(Z6&gt;0),(S6=$C$49)),(Q6-Z6),(""))))</f>
        <v>227</v>
      </c>
      <c r="AC6" s="324" t="str">
        <f>IF(AND(R6=$B$40,(V6=$F$44),(Q6&gt;300),(S6=$C$48)),(Q6-300),(IF(AND(R6=$B$40,(V6=$F$44),(Q6&gt;300),(Z6&gt;0),(S6=$C$49)),(Q6-(300+Z6)),"")))</f>
        <v/>
      </c>
      <c r="AD6" s="324" t="str">
        <f>IF(AND(R6=$B$40,(V6=$F$50),(W6&gt;1),((Q6+BC6)&gt;300),(S6=$C$48)),((Q6+BC6)-300),(IF(AND(R6=$B$40,(V6=$F$50),(W6&gt;1),((Q6+BC6)&gt;300),(Z6&gt;0),(S6=$C$49)),((Q6+BC6)-(300+Z6)),"")))</f>
        <v/>
      </c>
      <c r="AE6" s="324" t="str">
        <f>(IF(AND(R6=$B$40,(S6=$C$48),(V6=$F$45),(Y6&gt;0),(Q6&gt;(300+Y6))),(Q6-(300+Y6)),""))</f>
        <v/>
      </c>
      <c r="AF6" s="324" t="str">
        <f>(IF(AND(R6=$B$40,(S6=$C$49),(V6=$F$46),(Y6&gt;0),(Q6&gt;(300+Y6+Z6))),(Q6-(300+Y6+Z6)),""))</f>
        <v/>
      </c>
      <c r="AG6" s="324" t="str">
        <f>IF(AND(R6=$B$40,(S6=$C$48),(V6=$F$47),(AA6=1),(Q6&gt;300)),(Q6-300),(IF(AND(R6=$B$40,(S6=$C$48),(V6=$F$47),(AA6&gt;1),(Q6&gt;150)),(Q6-150),"")))</f>
        <v/>
      </c>
      <c r="AH6" s="324" t="str">
        <f>IF(AND(R6=$B$40,(S6=$C$48),(V6=$F$48),(AA6=1),(Q6&gt;(300+Y6))),(Q6-(300+Y6)),(IF(AND(R6=$B$40,(S6=$C$48),(V6=$F$48),(AA6&gt;1),(Q6&gt;(150+Y6))),(Q6-(150+Y6)),"")))</f>
        <v/>
      </c>
      <c r="AI6" s="324" t="str">
        <f>IF(AND(R6=$B$40,(S6=$C$49),(V6=$F$49),(AA6=1),(Q6&gt;(300+Y6+Z6))),(Q6-(300+Y6+Z6)),(IF(AND(R6=$B$40,(S6=$C$49),(V6=$F$49),(AA6&gt;1),(Q6&gt;(150+Y6+Z6))),(Q6-(150+Y6+Z6)),"")))</f>
        <v/>
      </c>
      <c r="AJ6" s="407">
        <f t="shared" si="0"/>
        <v>227</v>
      </c>
      <c r="AK6" s="408" t="str">
        <f>IF(AND(R6=$B$39,(OR(S6=$C$39,(S6=$C$40),(S6=$C$41),(S6=$C$42),(S6=$C$43),(S6=$C$44),(S6=$C$46),(S6=$C$47)))),Q6,"")</f>
        <v/>
      </c>
      <c r="AL6" s="324" t="str">
        <f>IF(AND(R6=$B$40,(S6=$C$48),(V6=$F$44),(Q6&lt;=300)),(Q6),(IF(AND(R6=$B$40,(S6=$C$48),(V6=$F$44),(Q6&gt;300)),(300),"")))</f>
        <v/>
      </c>
      <c r="AM6" s="324" t="str">
        <f>IF(AND(R6=$B$40,(S6=$C$48),(V6=$F$50),(W6&gt;1),((Q6+BC6)&lt;=300)),(Q6+BC6),(IF(AND(R6=$B$40,(S6=$C$48),(V6=$F$50),(W6&gt;1),((Q6+BC6)&gt;300)),(300),"")))</f>
        <v/>
      </c>
      <c r="AN6" s="324" t="str">
        <f>IF(AND(R6=$B$40,(S6=$C$49),(V6=$F$44),(Z6&gt;0),(Q6&lt;=300)),(Q6-Z6),(IF(AND(R6=$B$40,(S6=$C$49),(V6=$F$44),(Z6&gt;0),(Q6&gt;300)),(300),"")))</f>
        <v/>
      </c>
      <c r="AO6" s="324" t="str">
        <f>(IF(AND(R6=$B$40,(S6=$C$48),(V6=$F$45),(Y6&gt;0),(Q6&lt;=(300+Y6))),(Q6),(IF(AND(R6=$B$40,(S6=$C$48),(V6=$F$45),(Q6&gt;(300+Y6))),(300+Y6),""))))</f>
        <v/>
      </c>
      <c r="AP6" s="324" t="str">
        <f>(IF(AND(R6=$B$40,(S6=$C$49),(V6=$F$46),(Y6&gt;0),(Q6&lt;=(300+Y6+Z6))),(Q6-Z6),(IF(AND(R6=$B$40,(S6=$C$49),(V6=$F$46),(Q6&gt;(300+Y6+Z6))),(300+Y6),""))))</f>
        <v/>
      </c>
      <c r="AQ6" s="324" t="str">
        <f>IF(AND(R6=$B$40,(S6=$C$48),(V6=$F$47),(AA6=1),(Q6&lt;=300)),(Q6),(IF(AND(R6=$B$40,(S6=$C$48),(V6=$F$47),(AA6=1),(Q6&gt;300)),(300),(IF(AND(R6=$B$40,(S6=$C$48),(V6=$F$47),(AA6&gt;1),(Q6&lt;=150)),(Q6),(IF(AND(R6=$B$40,(S6=$C$48),(V6=$F$47),(AA6&gt;1),(Q6&gt;150)),(150),"")))))))</f>
        <v/>
      </c>
      <c r="AR6" s="324" t="str">
        <f>IF(AND(R6=$B$40,(S6=$C$48),(V6=$F$48),(Y6&gt;0),(AA6=1),(Q6&lt;=(300+Y6))),(Q6),(IF(AND(R6=$B$40,(S6=$C$48),(V6=$F$48),(AA6=1),(Y6&gt;0),(Q6&gt;(300+Y6))),(300+Y6),(IF(AND(R6=$B$40,(S6=$C$48),(V6=$F$48),(AA6&gt;1),(Y6&gt;0),(Q6&lt;=(150+Y6))),(Q6),(IF(AND(R6=$B$40,(S6=$C$48),(V6=$F$48),(AA6&gt;1),(Y6&gt;0),(Q6&gt;150)),(150+Y6),"")))))))</f>
        <v/>
      </c>
      <c r="AS6" s="324" t="str">
        <f>IF(AND(R6=$B$40,(S6=$C$49),(V6=$F$49),(Y6&gt;0),(Z6&gt;0)*(AA6=1),(Q6&lt;=(300+Y6+Z6))),(Q6-Z6),(IF(AND(R6=$B$40,(S6=$C$49),(V6=$F$49),(AA6=1),(Z6&gt;0),(Q6&gt;(300+Y6+Z6))),(300+Y6),(IF(AND(R6=$B$40,(S6=$C$49),(V6=$F$49),(AA6&gt;1),(Y6&gt;0),(Z6&gt;0),(Q6&lt;=(150+Y6+Z6))),(Q6-Z6),(IF(AND(R6=$B$40,(S6=$C$49),(V6=$F$49),(AA6&gt;1),(Y6&gt;0),(Z6&gt;0),(Q6&gt;150)),(150+Y6),"")))))))</f>
        <v/>
      </c>
      <c r="AT6" s="324" t="str">
        <f>IF(AND(R6=$B$40,(S6=$C$49),(Z6&gt;0)),Z6,"")</f>
        <v/>
      </c>
      <c r="AU6" s="324" t="str">
        <f>IF(AND(R6=$B$39,(S6=$C$45)),(Q6),"")</f>
        <v/>
      </c>
      <c r="AV6" s="409">
        <f t="shared" si="26"/>
        <v>0</v>
      </c>
      <c r="AW6" s="22"/>
      <c r="AX6" s="404">
        <v>3</v>
      </c>
      <c r="AY6" s="405">
        <f t="shared" ref="AY6:AY34" si="68">AZ5</f>
        <v>189</v>
      </c>
      <c r="AZ6" s="405">
        <v>189</v>
      </c>
      <c r="BA6" s="405">
        <f t="shared" si="27"/>
        <v>0</v>
      </c>
      <c r="BB6" s="405">
        <v>1</v>
      </c>
      <c r="BC6" s="406">
        <f t="shared" si="28"/>
        <v>0</v>
      </c>
      <c r="BD6" s="471"/>
      <c r="BE6" s="265"/>
      <c r="BF6" s="265"/>
      <c r="BG6" s="265"/>
      <c r="BH6" s="265"/>
      <c r="BI6" s="265">
        <v>1</v>
      </c>
      <c r="BJ6" s="265"/>
      <c r="BK6" s="265">
        <f t="shared" si="29"/>
        <v>0</v>
      </c>
      <c r="BL6" s="265"/>
      <c r="BM6" s="411"/>
      <c r="BN6" s="412" t="str">
        <f t="shared" si="30"/>
        <v/>
      </c>
      <c r="BO6" s="265" t="str">
        <f t="shared" si="31"/>
        <v/>
      </c>
      <c r="BP6" s="324" t="str">
        <f t="shared" si="32"/>
        <v/>
      </c>
      <c r="BQ6" s="265" t="str">
        <f t="shared" si="33"/>
        <v/>
      </c>
      <c r="BR6" s="265" t="str">
        <f t="shared" si="34"/>
        <v/>
      </c>
      <c r="BS6" s="265" t="str">
        <f t="shared" si="35"/>
        <v/>
      </c>
      <c r="BT6" s="265" t="str">
        <f t="shared" si="36"/>
        <v/>
      </c>
      <c r="BU6" s="265" t="str">
        <f t="shared" si="37"/>
        <v/>
      </c>
      <c r="BV6" s="411">
        <f t="shared" si="1"/>
        <v>0</v>
      </c>
      <c r="BW6" s="412" t="str">
        <f t="shared" si="38"/>
        <v/>
      </c>
      <c r="BX6" s="265" t="str">
        <f t="shared" si="39"/>
        <v/>
      </c>
      <c r="BY6" s="324" t="str">
        <f t="shared" si="40"/>
        <v/>
      </c>
      <c r="BZ6" s="265" t="str">
        <f t="shared" si="41"/>
        <v/>
      </c>
      <c r="CA6" s="265" t="str">
        <f t="shared" si="42"/>
        <v/>
      </c>
      <c r="CB6" s="265" t="str">
        <f t="shared" si="43"/>
        <v/>
      </c>
      <c r="CC6" s="265" t="str">
        <f t="shared" si="44"/>
        <v/>
      </c>
      <c r="CD6" s="265" t="str">
        <f t="shared" si="45"/>
        <v/>
      </c>
      <c r="CE6" s="265" t="str">
        <f t="shared" si="46"/>
        <v/>
      </c>
      <c r="CF6" s="265"/>
      <c r="CG6" s="265" t="str">
        <f t="shared" si="47"/>
        <v/>
      </c>
      <c r="CH6" s="413">
        <f t="shared" si="48"/>
        <v>0</v>
      </c>
      <c r="CJ6" s="404">
        <v>3</v>
      </c>
      <c r="CK6" s="405">
        <f t="shared" ref="CK6:CK34" si="69">CL5</f>
        <v>40</v>
      </c>
      <c r="CL6" s="405">
        <v>62</v>
      </c>
      <c r="CM6" s="405">
        <f t="shared" ref="CM6:CM34" si="70">CL6-CK6</f>
        <v>22</v>
      </c>
      <c r="CN6" s="405">
        <v>1</v>
      </c>
      <c r="CO6" s="406">
        <f t="shared" si="49"/>
        <v>22</v>
      </c>
      <c r="CP6" s="414" t="s">
        <v>46</v>
      </c>
      <c r="CQ6" s="324"/>
      <c r="CR6" s="324"/>
      <c r="CS6" s="324"/>
      <c r="CT6" s="409">
        <f t="shared" si="50"/>
        <v>22</v>
      </c>
      <c r="CV6" s="404">
        <v>3</v>
      </c>
      <c r="CW6" s="405">
        <f t="shared" ref="CW6:CW34" si="71">CX5</f>
        <v>18</v>
      </c>
      <c r="CX6" s="405">
        <v>25</v>
      </c>
      <c r="CY6" s="405">
        <f t="shared" si="51"/>
        <v>7</v>
      </c>
      <c r="CZ6" s="405">
        <v>1</v>
      </c>
      <c r="DA6" s="406">
        <f t="shared" si="52"/>
        <v>7</v>
      </c>
      <c r="DB6" s="414" t="s">
        <v>47</v>
      </c>
      <c r="DC6" s="324"/>
      <c r="DD6" s="324"/>
      <c r="DE6" s="324"/>
      <c r="DF6" s="409">
        <f t="shared" si="53"/>
        <v>7</v>
      </c>
      <c r="DH6" s="404">
        <v>3</v>
      </c>
      <c r="DI6" s="405">
        <f t="shared" ref="DI6:DI34" si="72">DJ5</f>
        <v>19</v>
      </c>
      <c r="DJ6" s="405">
        <v>25</v>
      </c>
      <c r="DK6" s="405">
        <f t="shared" si="54"/>
        <v>6</v>
      </c>
      <c r="DL6" s="405">
        <v>1</v>
      </c>
      <c r="DM6" s="406">
        <f t="shared" si="55"/>
        <v>6</v>
      </c>
      <c r="DN6" s="414" t="s">
        <v>47</v>
      </c>
      <c r="DO6" s="324"/>
      <c r="DP6" s="324"/>
      <c r="DQ6" s="324"/>
      <c r="DR6" s="409">
        <f t="shared" si="56"/>
        <v>6</v>
      </c>
      <c r="DT6" s="404">
        <v>3</v>
      </c>
      <c r="DU6" s="405">
        <f t="shared" ref="DU6:DU34" si="73">DV5</f>
        <v>0</v>
      </c>
      <c r="DV6" s="405"/>
      <c r="DW6" s="405">
        <f t="shared" si="57"/>
        <v>0</v>
      </c>
      <c r="DX6" s="405">
        <v>1</v>
      </c>
      <c r="DY6" s="406">
        <f t="shared" si="58"/>
        <v>0</v>
      </c>
      <c r="DZ6" s="414" t="s">
        <v>47</v>
      </c>
      <c r="EA6" s="324"/>
      <c r="EB6" s="324"/>
      <c r="EC6" s="324"/>
      <c r="ED6" s="409">
        <f t="shared" si="59"/>
        <v>0</v>
      </c>
      <c r="EF6" s="404">
        <v>3</v>
      </c>
      <c r="EG6" s="405">
        <f t="shared" ref="EG6:EG34" si="74">EH5</f>
        <v>14432</v>
      </c>
      <c r="EH6" s="405">
        <v>14459</v>
      </c>
      <c r="EI6" s="405">
        <f t="shared" si="60"/>
        <v>27</v>
      </c>
      <c r="EJ6" s="405">
        <v>1</v>
      </c>
      <c r="EK6" s="406">
        <f t="shared" si="61"/>
        <v>27</v>
      </c>
      <c r="EL6" s="414" t="s">
        <v>47</v>
      </c>
      <c r="EM6" s="324"/>
      <c r="EN6" s="324"/>
      <c r="EO6" s="324"/>
      <c r="EP6" s="409">
        <f t="shared" si="62"/>
        <v>27</v>
      </c>
      <c r="ER6" s="404">
        <v>3</v>
      </c>
      <c r="ES6" s="405">
        <f t="shared" ref="ES6:ES34" si="75">ET5</f>
        <v>14494</v>
      </c>
      <c r="ET6" s="405">
        <v>14510</v>
      </c>
      <c r="EU6" s="405">
        <f t="shared" si="63"/>
        <v>16</v>
      </c>
      <c r="EV6" s="405">
        <v>1</v>
      </c>
      <c r="EW6" s="406">
        <f t="shared" si="64"/>
        <v>16</v>
      </c>
      <c r="EX6" s="414" t="s">
        <v>47</v>
      </c>
      <c r="EY6" s="324"/>
      <c r="EZ6" s="324"/>
      <c r="FA6" s="324"/>
      <c r="FB6" s="409">
        <f t="shared" si="65"/>
        <v>16</v>
      </c>
    </row>
    <row r="7" spans="1:158" ht="28.95" customHeight="1" x14ac:dyDescent="0.3">
      <c r="A7" s="414">
        <v>4</v>
      </c>
      <c r="B7" s="470" t="s">
        <v>49</v>
      </c>
      <c r="C7" s="542">
        <f>CO35</f>
        <v>1125</v>
      </c>
      <c r="E7" s="404">
        <v>4</v>
      </c>
      <c r="F7" s="405">
        <f t="shared" si="66"/>
        <v>4926</v>
      </c>
      <c r="G7" s="405">
        <v>5117</v>
      </c>
      <c r="H7" s="405">
        <f t="shared" si="2"/>
        <v>191</v>
      </c>
      <c r="I7" s="405">
        <v>1</v>
      </c>
      <c r="J7" s="406">
        <f t="shared" si="3"/>
        <v>191</v>
      </c>
      <c r="L7" s="404">
        <v>4</v>
      </c>
      <c r="M7" s="405">
        <f t="shared" si="67"/>
        <v>766</v>
      </c>
      <c r="N7" s="405">
        <v>802</v>
      </c>
      <c r="O7" s="405">
        <f t="shared" si="4"/>
        <v>36</v>
      </c>
      <c r="P7" s="405">
        <v>1</v>
      </c>
      <c r="Q7" s="406">
        <f t="shared" si="5"/>
        <v>36</v>
      </c>
      <c r="R7" s="414" t="s">
        <v>60</v>
      </c>
      <c r="S7" s="324" t="s">
        <v>46</v>
      </c>
      <c r="T7" s="324"/>
      <c r="U7" s="324"/>
      <c r="V7" s="265"/>
      <c r="W7" s="265">
        <v>1</v>
      </c>
      <c r="X7" s="324"/>
      <c r="Y7" s="324">
        <f t="shared" si="6"/>
        <v>0</v>
      </c>
      <c r="Z7" s="324"/>
      <c r="AA7" s="407"/>
      <c r="AB7" s="408" t="str">
        <f>IF(AND(R7=$B$40,(OR(V7=$F$39,(V7=$F$40),(V7=$F$41),(V7=$F$42),(V7=$F$43))),(S7=$C$48)),(Q7),(IF(AND(R7=$B$40,(OR(V7=$F$39,(V7=$F$40),(V7=$F$41),(V7=$F$42),(V7=$F$43))),(Z7&gt;0),(S7=$C$49)),(Q7-Z7),(""))))</f>
        <v/>
      </c>
      <c r="AC7" s="324" t="str">
        <f>IF(AND(R7=$B$40,(V7=$F$44),(Q7&gt;300),(S7=$C$48)),(Q7-300),(IF(AND(R7=$B$40,(V7=$F$44),(Q7&gt;300),(Z7&gt;0),(S7=$C$49)),(Q7-(300+Z7)),"")))</f>
        <v/>
      </c>
      <c r="AD7" s="324" t="str">
        <f>IF(AND(R7=$B$40,(V7=$F$50),(W7&gt;1),((Q7+BC7)&gt;300),(S7=$C$48)),((Q7+BC7)-300),(IF(AND(R7=$B$40,(V7=$F$50),(W7&gt;1),((Q7+BC7)&gt;300),(Z7&gt;0),(S7=$C$49)),((Q7+BC7)-(300+Z7)),"")))</f>
        <v/>
      </c>
      <c r="AE7" s="324" t="str">
        <f>(IF(AND(R7=$B$40,(S7=$C$48),(V7=$F$45),(Y7&gt;0),(Q7&gt;(300+Y7))),(Q7-(300+Y7)),""))</f>
        <v/>
      </c>
      <c r="AF7" s="324" t="str">
        <f>(IF(AND(R7=$B$40,(S7=$C$49),(V7=$F$46),(Y7&gt;0),(Q7&gt;(300+Y7+Z7))),(Q7-(300+Y7+Z7)),""))</f>
        <v/>
      </c>
      <c r="AG7" s="324" t="str">
        <f>IF(AND(R7=$B$40,(S7=$C$48),(V7=$F$47),(AA7=1),(Q7&gt;300)),(Q7-300),(IF(AND(R7=$B$40,(S7=$C$48),(V7=$F$47),(AA7&gt;1),(Q7&gt;150)),(Q7-150),"")))</f>
        <v/>
      </c>
      <c r="AH7" s="324" t="str">
        <f>IF(AND(R7=$B$40,(S7=$C$48),(V7=$F$48),(AA7=1),(Q7&gt;(300+Y7))),(Q7-(300+Y7)),(IF(AND(R7=$B$40,(S7=$C$48),(V7=$F$48),(AA7&gt;1),(Q7&gt;(150+Y7))),(Q7-(150+Y7)),"")))</f>
        <v/>
      </c>
      <c r="AI7" s="324" t="str">
        <f>IF(AND(R7=$B$40,(S7=$C$49),(V7=$F$49),(AA7=1),(Q7&gt;(300+Y7+Z7))),(Q7-(300+Y7+Z7)),(IF(AND(R7=$B$40,(S7=$C$49),(V7=$F$49),(AA7&gt;1),(Q7&gt;(150+Y7+Z7))),(Q7-(150+Y7+Z7)),"")))</f>
        <v/>
      </c>
      <c r="AJ7" s="407">
        <f t="shared" si="0"/>
        <v>0</v>
      </c>
      <c r="AK7" s="408">
        <f>IF(AND(R7=$B$39,(OR(S7=$C$39,(S7=$C$40),(S7=$C$41),(S7=$C$42),(S7=$C$43),(S7=$C$44),(S7=$C$46),(S7=$C$47)))),Q7,"")</f>
        <v>36</v>
      </c>
      <c r="AL7" s="324" t="str">
        <f>IF(AND(R7=$B$40,(S7=$C$48),(V7=$F$44),(Q7&lt;=300)),(Q7),(IF(AND(R7=$B$40,(S7=$C$48),(V7=$F$44),(Q7&gt;300)),(300),"")))</f>
        <v/>
      </c>
      <c r="AM7" s="324" t="str">
        <f>IF(AND(R7=$B$40,(S7=$C$48),(V7=$F$50),(W7&gt;1),((Q7+BC7)&lt;=300)),(Q7+BC7),(IF(AND(R7=$B$40,(S7=$C$48),(V7=$F$50),(W7&gt;1),((Q7+BC7)&gt;300)),(300),"")))</f>
        <v/>
      </c>
      <c r="AN7" s="324" t="str">
        <f>IF(AND(R7=$B$40,(S7=$C$49),(V7=$F$44),(Z7&gt;0),(Q7&lt;=300)),(Q7-Z7),(IF(AND(R7=$B$40,(S7=$C$49),(V7=$F$44),(Z7&gt;0),(Q7&gt;300)),(300),"")))</f>
        <v/>
      </c>
      <c r="AO7" s="324" t="str">
        <f>(IF(AND(R7=$B$40,(S7=$C$48),(V7=$F$45),(Y7&gt;0),(Q7&lt;=(300+Y7))),(Q7),(IF(AND(R7=$B$40,(S7=$C$48),(V7=$F$45),(Q7&gt;(300+Y7))),(300+Y7),""))))</f>
        <v/>
      </c>
      <c r="AP7" s="324" t="str">
        <f>(IF(AND(R7=$B$40,(S7=$C$49),(V7=$F$46),(Y7&gt;0),(Q7&lt;=(300+Y7+Z7))),(Q7-Z7),(IF(AND(R7=$B$40,(S7=$C$49),(V7=$F$46),(Q7&gt;(300+Y7+Z7))),(300+Y7),""))))</f>
        <v/>
      </c>
      <c r="AQ7" s="324" t="str">
        <f>IF(AND(R7=$B$40,(S7=$C$48),(V7=$F$47),(AA7=1),(Q7&lt;=300)),(Q7),(IF(AND(R7=$B$40,(S7=$C$48),(V7=$F$47),(AA7=1),(Q7&gt;300)),(300),(IF(AND(R7=$B$40,(S7=$C$48),(V7=$F$47),(AA7&gt;1),(Q7&lt;=150)),(Q7),(IF(AND(R7=$B$40,(S7=$C$48),(V7=$F$47),(AA7&gt;1),(Q7&gt;150)),(150),"")))))))</f>
        <v/>
      </c>
      <c r="AR7" s="324" t="str">
        <f>IF(AND(R7=$B$40,(S7=$C$48),(V7=$F$48),(Y7&gt;0),(AA7=1),(Q7&lt;=(300+Y7))),(Q7),(IF(AND(R7=$B$40,(S7=$C$48),(V7=$F$48),(AA7=1),(Y7&gt;0),(Q7&gt;(300+Y7))),(300+Y7),(IF(AND(R7=$B$40,(S7=$C$48),(V7=$F$48),(AA7&gt;1),(Y7&gt;0),(Q7&lt;=(150+Y7))),(Q7),(IF(AND(R7=$B$40,(S7=$C$48),(V7=$F$48),(AA7&gt;1),(Y7&gt;0),(Q7&gt;150)),(150+Y7),"")))))))</f>
        <v/>
      </c>
      <c r="AS7" s="324" t="str">
        <f>IF(AND(R7=$B$40,(S7=$C$49),(V7=$F$49),(Y7&gt;0),(Z7&gt;0)*(AA7=1),(Q7&lt;=(300+Y7+Z7))),(Q7-Z7),(IF(AND(R7=$B$40,(S7=$C$49),(V7=$F$49),(AA7=1),(Z7&gt;0),(Q7&gt;(300+Y7+Z7))),(300+Y7),(IF(AND(R7=$B$40,(S7=$C$49),(V7=$F$49),(AA7&gt;1),(Y7&gt;0),(Z7&gt;0),(Q7&lt;=(150+Y7+Z7))),(Q7-Z7),(IF(AND(R7=$B$40,(S7=$C$49),(V7=$F$49),(AA7&gt;1),(Y7&gt;0),(Z7&gt;0),(Q7&gt;150)),(150+Y7),"")))))))</f>
        <v/>
      </c>
      <c r="AT7" s="324" t="str">
        <f>IF(AND(R7=$B$40,(S7=$C$49),(Z7&gt;0)),Z7,"")</f>
        <v/>
      </c>
      <c r="AU7" s="324" t="str">
        <f>IF(AND(R7=$B$39,(S7=$C$45)),(Q7),"")</f>
        <v/>
      </c>
      <c r="AV7" s="409">
        <f t="shared" si="26"/>
        <v>36</v>
      </c>
      <c r="AW7" s="22"/>
      <c r="AX7" s="404">
        <v>4</v>
      </c>
      <c r="AY7" s="405">
        <f t="shared" si="68"/>
        <v>189</v>
      </c>
      <c r="AZ7" s="405">
        <v>189</v>
      </c>
      <c r="BA7" s="405">
        <f t="shared" si="27"/>
        <v>0</v>
      </c>
      <c r="BB7" s="405">
        <v>1</v>
      </c>
      <c r="BC7" s="406">
        <f t="shared" si="28"/>
        <v>0</v>
      </c>
      <c r="BD7" s="471"/>
      <c r="BE7" s="265"/>
      <c r="BF7" s="265"/>
      <c r="BG7" s="265"/>
      <c r="BH7" s="265"/>
      <c r="BI7" s="265">
        <v>1</v>
      </c>
      <c r="BJ7" s="265"/>
      <c r="BK7" s="265">
        <f t="shared" si="29"/>
        <v>0</v>
      </c>
      <c r="BL7" s="265"/>
      <c r="BM7" s="411"/>
      <c r="BN7" s="412" t="str">
        <f t="shared" si="30"/>
        <v/>
      </c>
      <c r="BO7" s="265" t="str">
        <f t="shared" si="31"/>
        <v/>
      </c>
      <c r="BP7" s="324" t="str">
        <f t="shared" si="32"/>
        <v/>
      </c>
      <c r="BQ7" s="265" t="str">
        <f t="shared" si="33"/>
        <v/>
      </c>
      <c r="BR7" s="265" t="str">
        <f t="shared" si="34"/>
        <v/>
      </c>
      <c r="BS7" s="265" t="str">
        <f t="shared" si="35"/>
        <v/>
      </c>
      <c r="BT7" s="265" t="str">
        <f t="shared" si="36"/>
        <v/>
      </c>
      <c r="BU7" s="265" t="str">
        <f t="shared" si="37"/>
        <v/>
      </c>
      <c r="BV7" s="411">
        <f t="shared" si="1"/>
        <v>0</v>
      </c>
      <c r="BW7" s="412" t="str">
        <f t="shared" si="38"/>
        <v/>
      </c>
      <c r="BX7" s="265" t="str">
        <f t="shared" si="39"/>
        <v/>
      </c>
      <c r="BY7" s="324" t="str">
        <f t="shared" si="40"/>
        <v/>
      </c>
      <c r="BZ7" s="265" t="str">
        <f t="shared" si="41"/>
        <v/>
      </c>
      <c r="CA7" s="265" t="str">
        <f t="shared" si="42"/>
        <v/>
      </c>
      <c r="CB7" s="265" t="str">
        <f t="shared" si="43"/>
        <v/>
      </c>
      <c r="CC7" s="265" t="str">
        <f t="shared" si="44"/>
        <v/>
      </c>
      <c r="CD7" s="265" t="str">
        <f t="shared" si="45"/>
        <v/>
      </c>
      <c r="CE7" s="265" t="str">
        <f t="shared" si="46"/>
        <v/>
      </c>
      <c r="CF7" s="265"/>
      <c r="CG7" s="265" t="str">
        <f t="shared" si="47"/>
        <v/>
      </c>
      <c r="CH7" s="413">
        <f t="shared" si="48"/>
        <v>0</v>
      </c>
      <c r="CJ7" s="404">
        <v>4</v>
      </c>
      <c r="CK7" s="405">
        <f t="shared" si="69"/>
        <v>62</v>
      </c>
      <c r="CL7" s="405">
        <v>86</v>
      </c>
      <c r="CM7" s="405">
        <f t="shared" si="70"/>
        <v>24</v>
      </c>
      <c r="CN7" s="405">
        <v>1</v>
      </c>
      <c r="CO7" s="406">
        <f t="shared" si="49"/>
        <v>24</v>
      </c>
      <c r="CP7" s="414" t="s">
        <v>46</v>
      </c>
      <c r="CQ7" s="324"/>
      <c r="CR7" s="324"/>
      <c r="CS7" s="324"/>
      <c r="CT7" s="409">
        <f t="shared" si="50"/>
        <v>24</v>
      </c>
      <c r="CV7" s="404">
        <v>4</v>
      </c>
      <c r="CW7" s="405">
        <f t="shared" si="71"/>
        <v>25</v>
      </c>
      <c r="CX7" s="405">
        <v>35</v>
      </c>
      <c r="CY7" s="405">
        <f t="shared" si="51"/>
        <v>10</v>
      </c>
      <c r="CZ7" s="405">
        <v>1</v>
      </c>
      <c r="DA7" s="406">
        <f t="shared" si="52"/>
        <v>10</v>
      </c>
      <c r="DB7" s="414" t="s">
        <v>47</v>
      </c>
      <c r="DC7" s="324"/>
      <c r="DD7" s="324"/>
      <c r="DE7" s="324"/>
      <c r="DF7" s="409">
        <f t="shared" si="53"/>
        <v>10</v>
      </c>
      <c r="DH7" s="404">
        <v>4</v>
      </c>
      <c r="DI7" s="405">
        <f t="shared" si="72"/>
        <v>25</v>
      </c>
      <c r="DJ7" s="405">
        <v>32</v>
      </c>
      <c r="DK7" s="405">
        <f t="shared" si="54"/>
        <v>7</v>
      </c>
      <c r="DL7" s="405">
        <v>1</v>
      </c>
      <c r="DM7" s="406">
        <f t="shared" si="55"/>
        <v>7</v>
      </c>
      <c r="DN7" s="414" t="s">
        <v>47</v>
      </c>
      <c r="DO7" s="324"/>
      <c r="DP7" s="324"/>
      <c r="DQ7" s="324"/>
      <c r="DR7" s="409">
        <f t="shared" si="56"/>
        <v>7</v>
      </c>
      <c r="DT7" s="404">
        <v>4</v>
      </c>
      <c r="DU7" s="405">
        <f t="shared" si="73"/>
        <v>0</v>
      </c>
      <c r="DV7" s="405"/>
      <c r="DW7" s="405">
        <f t="shared" si="57"/>
        <v>0</v>
      </c>
      <c r="DX7" s="405">
        <v>1</v>
      </c>
      <c r="DY7" s="406">
        <f t="shared" si="58"/>
        <v>0</v>
      </c>
      <c r="DZ7" s="414" t="s">
        <v>47</v>
      </c>
      <c r="EA7" s="324"/>
      <c r="EB7" s="324"/>
      <c r="EC7" s="324"/>
      <c r="ED7" s="409">
        <f t="shared" si="59"/>
        <v>0</v>
      </c>
      <c r="EF7" s="404">
        <v>4</v>
      </c>
      <c r="EG7" s="405">
        <f t="shared" si="74"/>
        <v>14459</v>
      </c>
      <c r="EH7" s="405">
        <v>14502</v>
      </c>
      <c r="EI7" s="405">
        <f t="shared" si="60"/>
        <v>43</v>
      </c>
      <c r="EJ7" s="405">
        <v>1</v>
      </c>
      <c r="EK7" s="406">
        <f t="shared" si="61"/>
        <v>43</v>
      </c>
      <c r="EL7" s="414" t="s">
        <v>47</v>
      </c>
      <c r="EM7" s="324"/>
      <c r="EN7" s="324"/>
      <c r="EO7" s="324"/>
      <c r="EP7" s="409">
        <f t="shared" si="62"/>
        <v>43</v>
      </c>
      <c r="ER7" s="404">
        <v>4</v>
      </c>
      <c r="ES7" s="405">
        <f t="shared" si="75"/>
        <v>14510</v>
      </c>
      <c r="ET7" s="405">
        <v>14527</v>
      </c>
      <c r="EU7" s="405">
        <f t="shared" si="63"/>
        <v>17</v>
      </c>
      <c r="EV7" s="405">
        <v>1</v>
      </c>
      <c r="EW7" s="406">
        <f t="shared" si="64"/>
        <v>17</v>
      </c>
      <c r="EX7" s="414" t="s">
        <v>47</v>
      </c>
      <c r="EY7" s="324"/>
      <c r="EZ7" s="324"/>
      <c r="FA7" s="324"/>
      <c r="FB7" s="409">
        <f t="shared" si="65"/>
        <v>17</v>
      </c>
    </row>
    <row r="8" spans="1:158" ht="28.95" customHeight="1" x14ac:dyDescent="0.3">
      <c r="A8" s="471">
        <v>5</v>
      </c>
      <c r="B8" s="470" t="s">
        <v>50</v>
      </c>
      <c r="C8" s="543">
        <f>DA35</f>
        <v>78</v>
      </c>
      <c r="E8" s="404">
        <v>5</v>
      </c>
      <c r="F8" s="405">
        <f t="shared" si="66"/>
        <v>5117</v>
      </c>
      <c r="G8" s="405">
        <v>5884</v>
      </c>
      <c r="H8" s="405">
        <f t="shared" si="2"/>
        <v>767</v>
      </c>
      <c r="I8" s="405">
        <v>1</v>
      </c>
      <c r="J8" s="406">
        <f t="shared" si="3"/>
        <v>767</v>
      </c>
      <c r="L8" s="404">
        <v>5</v>
      </c>
      <c r="M8" s="405">
        <f t="shared" si="67"/>
        <v>802</v>
      </c>
      <c r="N8" s="405">
        <v>1308</v>
      </c>
      <c r="O8" s="405">
        <f t="shared" si="4"/>
        <v>506</v>
      </c>
      <c r="P8" s="405">
        <v>1</v>
      </c>
      <c r="Q8" s="406">
        <f t="shared" si="5"/>
        <v>506</v>
      </c>
      <c r="R8" s="414" t="s">
        <v>44</v>
      </c>
      <c r="S8" s="324" t="s">
        <v>45</v>
      </c>
      <c r="T8" s="324" t="s">
        <v>483</v>
      </c>
      <c r="U8" s="324"/>
      <c r="V8" s="265" t="s">
        <v>62</v>
      </c>
      <c r="W8" s="265">
        <v>1</v>
      </c>
      <c r="X8" s="324"/>
      <c r="Y8" s="324">
        <f t="shared" si="6"/>
        <v>0</v>
      </c>
      <c r="Z8" s="324"/>
      <c r="AA8" s="407"/>
      <c r="AB8" s="408">
        <f t="shared" si="7"/>
        <v>506</v>
      </c>
      <c r="AC8" s="324" t="str">
        <f t="shared" si="8"/>
        <v/>
      </c>
      <c r="AD8" s="324" t="str">
        <f t="shared" si="9"/>
        <v/>
      </c>
      <c r="AE8" s="324" t="str">
        <f t="shared" si="10"/>
        <v/>
      </c>
      <c r="AF8" s="324" t="str">
        <f t="shared" si="11"/>
        <v/>
      </c>
      <c r="AG8" s="324" t="str">
        <f t="shared" si="12"/>
        <v/>
      </c>
      <c r="AH8" s="324" t="str">
        <f t="shared" si="13"/>
        <v/>
      </c>
      <c r="AI8" s="324" t="str">
        <f t="shared" si="14"/>
        <v/>
      </c>
      <c r="AJ8" s="407">
        <f t="shared" si="0"/>
        <v>506</v>
      </c>
      <c r="AK8" s="408" t="str">
        <f t="shared" si="15"/>
        <v/>
      </c>
      <c r="AL8" s="324" t="str">
        <f t="shared" si="16"/>
        <v/>
      </c>
      <c r="AM8" s="324" t="str">
        <f t="shared" si="17"/>
        <v/>
      </c>
      <c r="AN8" s="324" t="str">
        <f t="shared" si="18"/>
        <v/>
      </c>
      <c r="AO8" s="324" t="str">
        <f t="shared" si="19"/>
        <v/>
      </c>
      <c r="AP8" s="324" t="str">
        <f t="shared" si="20"/>
        <v/>
      </c>
      <c r="AQ8" s="324" t="str">
        <f t="shared" si="21"/>
        <v/>
      </c>
      <c r="AR8" s="324" t="str">
        <f t="shared" si="22"/>
        <v/>
      </c>
      <c r="AS8" s="324" t="str">
        <f t="shared" si="23"/>
        <v/>
      </c>
      <c r="AT8" s="324" t="str">
        <f t="shared" si="24"/>
        <v/>
      </c>
      <c r="AU8" s="324" t="str">
        <f t="shared" si="25"/>
        <v/>
      </c>
      <c r="AV8" s="409">
        <f t="shared" si="26"/>
        <v>0</v>
      </c>
      <c r="AW8" s="22"/>
      <c r="AX8" s="404">
        <v>5</v>
      </c>
      <c r="AY8" s="405">
        <f t="shared" si="68"/>
        <v>189</v>
      </c>
      <c r="AZ8" s="405">
        <v>189</v>
      </c>
      <c r="BA8" s="405">
        <f t="shared" si="27"/>
        <v>0</v>
      </c>
      <c r="BB8" s="405">
        <v>1</v>
      </c>
      <c r="BC8" s="406">
        <f t="shared" si="28"/>
        <v>0</v>
      </c>
      <c r="BD8" s="471"/>
      <c r="BE8" s="265"/>
      <c r="BF8" s="265"/>
      <c r="BG8" s="265"/>
      <c r="BH8" s="265"/>
      <c r="BI8" s="265">
        <v>1</v>
      </c>
      <c r="BJ8" s="265"/>
      <c r="BK8" s="265">
        <f t="shared" si="29"/>
        <v>0</v>
      </c>
      <c r="BL8" s="265"/>
      <c r="BM8" s="411"/>
      <c r="BN8" s="412" t="str">
        <f t="shared" si="30"/>
        <v/>
      </c>
      <c r="BO8" s="265" t="str">
        <f t="shared" si="31"/>
        <v/>
      </c>
      <c r="BP8" s="324" t="str">
        <f t="shared" si="32"/>
        <v/>
      </c>
      <c r="BQ8" s="265" t="str">
        <f t="shared" si="33"/>
        <v/>
      </c>
      <c r="BR8" s="265" t="str">
        <f t="shared" si="34"/>
        <v/>
      </c>
      <c r="BS8" s="265" t="str">
        <f t="shared" si="35"/>
        <v/>
      </c>
      <c r="BT8" s="265" t="str">
        <f t="shared" si="36"/>
        <v/>
      </c>
      <c r="BU8" s="265" t="str">
        <f t="shared" si="37"/>
        <v/>
      </c>
      <c r="BV8" s="411">
        <f t="shared" si="1"/>
        <v>0</v>
      </c>
      <c r="BW8" s="412" t="str">
        <f t="shared" si="38"/>
        <v/>
      </c>
      <c r="BX8" s="265" t="str">
        <f t="shared" si="39"/>
        <v/>
      </c>
      <c r="BY8" s="324" t="str">
        <f t="shared" si="40"/>
        <v/>
      </c>
      <c r="BZ8" s="265" t="str">
        <f t="shared" si="41"/>
        <v/>
      </c>
      <c r="CA8" s="265" t="str">
        <f t="shared" si="42"/>
        <v/>
      </c>
      <c r="CB8" s="265" t="str">
        <f t="shared" si="43"/>
        <v/>
      </c>
      <c r="CC8" s="265" t="str">
        <f t="shared" si="44"/>
        <v/>
      </c>
      <c r="CD8" s="265" t="str">
        <f t="shared" si="45"/>
        <v/>
      </c>
      <c r="CE8" s="265" t="str">
        <f t="shared" si="46"/>
        <v/>
      </c>
      <c r="CF8" s="265"/>
      <c r="CG8" s="265" t="str">
        <f t="shared" si="47"/>
        <v/>
      </c>
      <c r="CH8" s="413">
        <f t="shared" si="48"/>
        <v>0</v>
      </c>
      <c r="CJ8" s="404">
        <v>5</v>
      </c>
      <c r="CK8" s="405">
        <f t="shared" si="69"/>
        <v>86</v>
      </c>
      <c r="CL8" s="405">
        <v>110</v>
      </c>
      <c r="CM8" s="405">
        <f t="shared" si="70"/>
        <v>24</v>
      </c>
      <c r="CN8" s="405">
        <v>1</v>
      </c>
      <c r="CO8" s="406">
        <f t="shared" si="49"/>
        <v>24</v>
      </c>
      <c r="CP8" s="414" t="s">
        <v>46</v>
      </c>
      <c r="CQ8" s="324"/>
      <c r="CR8" s="324"/>
      <c r="CS8" s="324"/>
      <c r="CT8" s="409">
        <f t="shared" si="50"/>
        <v>24</v>
      </c>
      <c r="CV8" s="404">
        <v>5</v>
      </c>
      <c r="CW8" s="405">
        <f t="shared" si="71"/>
        <v>35</v>
      </c>
      <c r="CX8" s="405">
        <v>52</v>
      </c>
      <c r="CY8" s="405">
        <f t="shared" si="51"/>
        <v>17</v>
      </c>
      <c r="CZ8" s="405">
        <v>1</v>
      </c>
      <c r="DA8" s="406">
        <f t="shared" si="52"/>
        <v>17</v>
      </c>
      <c r="DB8" s="414" t="s">
        <v>47</v>
      </c>
      <c r="DC8" s="324"/>
      <c r="DD8" s="324"/>
      <c r="DE8" s="324"/>
      <c r="DF8" s="409">
        <f t="shared" si="53"/>
        <v>17</v>
      </c>
      <c r="DH8" s="404">
        <v>5</v>
      </c>
      <c r="DI8" s="405">
        <f t="shared" si="72"/>
        <v>32</v>
      </c>
      <c r="DJ8" s="405">
        <v>45</v>
      </c>
      <c r="DK8" s="405">
        <f t="shared" si="54"/>
        <v>13</v>
      </c>
      <c r="DL8" s="405">
        <v>1</v>
      </c>
      <c r="DM8" s="406">
        <f t="shared" si="55"/>
        <v>13</v>
      </c>
      <c r="DN8" s="414" t="s">
        <v>47</v>
      </c>
      <c r="DO8" s="324"/>
      <c r="DP8" s="324"/>
      <c r="DQ8" s="324"/>
      <c r="DR8" s="409">
        <f t="shared" si="56"/>
        <v>13</v>
      </c>
      <c r="DT8" s="404">
        <v>5</v>
      </c>
      <c r="DU8" s="405">
        <f t="shared" si="73"/>
        <v>0</v>
      </c>
      <c r="DV8" s="405"/>
      <c r="DW8" s="405">
        <f t="shared" si="57"/>
        <v>0</v>
      </c>
      <c r="DX8" s="405">
        <v>1</v>
      </c>
      <c r="DY8" s="406">
        <f t="shared" si="58"/>
        <v>0</v>
      </c>
      <c r="DZ8" s="414" t="s">
        <v>47</v>
      </c>
      <c r="EA8" s="324"/>
      <c r="EB8" s="324"/>
      <c r="EC8" s="324"/>
      <c r="ED8" s="409">
        <f t="shared" si="59"/>
        <v>0</v>
      </c>
      <c r="EF8" s="404">
        <v>5</v>
      </c>
      <c r="EG8" s="405">
        <f t="shared" si="74"/>
        <v>14502</v>
      </c>
      <c r="EH8" s="405">
        <v>14532</v>
      </c>
      <c r="EI8" s="405">
        <f t="shared" si="60"/>
        <v>30</v>
      </c>
      <c r="EJ8" s="405">
        <v>1</v>
      </c>
      <c r="EK8" s="406">
        <f t="shared" si="61"/>
        <v>30</v>
      </c>
      <c r="EL8" s="414" t="s">
        <v>47</v>
      </c>
      <c r="EM8" s="324"/>
      <c r="EN8" s="324"/>
      <c r="EO8" s="324"/>
      <c r="EP8" s="409">
        <f t="shared" si="62"/>
        <v>30</v>
      </c>
      <c r="ER8" s="404">
        <v>5</v>
      </c>
      <c r="ES8" s="405">
        <f t="shared" si="75"/>
        <v>14527</v>
      </c>
      <c r="ET8" s="405">
        <v>14545</v>
      </c>
      <c r="EU8" s="405">
        <f t="shared" si="63"/>
        <v>18</v>
      </c>
      <c r="EV8" s="405">
        <v>1</v>
      </c>
      <c r="EW8" s="406">
        <f t="shared" si="64"/>
        <v>18</v>
      </c>
      <c r="EX8" s="414" t="s">
        <v>47</v>
      </c>
      <c r="EY8" s="324"/>
      <c r="EZ8" s="324"/>
      <c r="FA8" s="324"/>
      <c r="FB8" s="409">
        <f t="shared" si="65"/>
        <v>18</v>
      </c>
    </row>
    <row r="9" spans="1:158" ht="28.95" customHeight="1" x14ac:dyDescent="0.3">
      <c r="A9" s="414">
        <v>6</v>
      </c>
      <c r="B9" s="470" t="s">
        <v>51</v>
      </c>
      <c r="C9" s="542">
        <f>DM35</f>
        <v>90</v>
      </c>
      <c r="E9" s="404">
        <v>6</v>
      </c>
      <c r="F9" s="405">
        <f t="shared" si="66"/>
        <v>5884</v>
      </c>
      <c r="G9" s="405">
        <v>6057</v>
      </c>
      <c r="H9" s="405">
        <f t="shared" si="2"/>
        <v>173</v>
      </c>
      <c r="I9" s="405">
        <v>1</v>
      </c>
      <c r="J9" s="406">
        <f t="shared" si="3"/>
        <v>173</v>
      </c>
      <c r="L9" s="404">
        <v>6</v>
      </c>
      <c r="M9" s="405">
        <f t="shared" si="67"/>
        <v>1308</v>
      </c>
      <c r="N9" s="405">
        <v>1327</v>
      </c>
      <c r="O9" s="405">
        <f t="shared" si="4"/>
        <v>19</v>
      </c>
      <c r="P9" s="405">
        <v>1</v>
      </c>
      <c r="Q9" s="406">
        <f t="shared" si="5"/>
        <v>19</v>
      </c>
      <c r="R9" s="414" t="s">
        <v>44</v>
      </c>
      <c r="S9" s="324" t="s">
        <v>45</v>
      </c>
      <c r="T9" s="324" t="s">
        <v>490</v>
      </c>
      <c r="U9" s="324"/>
      <c r="V9" s="265" t="s">
        <v>62</v>
      </c>
      <c r="W9" s="265">
        <v>1</v>
      </c>
      <c r="X9" s="324"/>
      <c r="Y9" s="324">
        <f t="shared" si="6"/>
        <v>0</v>
      </c>
      <c r="Z9" s="324"/>
      <c r="AA9" s="407"/>
      <c r="AB9" s="408">
        <f t="shared" si="7"/>
        <v>19</v>
      </c>
      <c r="AC9" s="324" t="str">
        <f t="shared" si="8"/>
        <v/>
      </c>
      <c r="AD9" s="324" t="str">
        <f t="shared" si="9"/>
        <v/>
      </c>
      <c r="AE9" s="324" t="str">
        <f t="shared" si="10"/>
        <v/>
      </c>
      <c r="AF9" s="324" t="str">
        <f t="shared" si="11"/>
        <v/>
      </c>
      <c r="AG9" s="324" t="str">
        <f t="shared" si="12"/>
        <v/>
      </c>
      <c r="AH9" s="324" t="str">
        <f t="shared" si="13"/>
        <v/>
      </c>
      <c r="AI9" s="324" t="str">
        <f t="shared" si="14"/>
        <v/>
      </c>
      <c r="AJ9" s="407">
        <f t="shared" si="0"/>
        <v>19</v>
      </c>
      <c r="AK9" s="408" t="str">
        <f t="shared" si="15"/>
        <v/>
      </c>
      <c r="AL9" s="324" t="str">
        <f t="shared" si="16"/>
        <v/>
      </c>
      <c r="AM9" s="324" t="str">
        <f t="shared" si="17"/>
        <v/>
      </c>
      <c r="AN9" s="324" t="str">
        <f t="shared" si="18"/>
        <v/>
      </c>
      <c r="AO9" s="324" t="str">
        <f t="shared" si="19"/>
        <v/>
      </c>
      <c r="AP9" s="324" t="str">
        <f t="shared" si="20"/>
        <v/>
      </c>
      <c r="AQ9" s="324" t="str">
        <f t="shared" si="21"/>
        <v/>
      </c>
      <c r="AR9" s="324" t="str">
        <f t="shared" si="22"/>
        <v/>
      </c>
      <c r="AS9" s="324" t="str">
        <f t="shared" si="23"/>
        <v/>
      </c>
      <c r="AT9" s="324" t="str">
        <f t="shared" si="24"/>
        <v/>
      </c>
      <c r="AU9" s="324" t="str">
        <f t="shared" si="25"/>
        <v/>
      </c>
      <c r="AV9" s="409">
        <f t="shared" si="26"/>
        <v>0</v>
      </c>
      <c r="AW9" s="22"/>
      <c r="AX9" s="404">
        <v>6</v>
      </c>
      <c r="AY9" s="405">
        <f t="shared" si="68"/>
        <v>189</v>
      </c>
      <c r="AZ9" s="405">
        <v>189</v>
      </c>
      <c r="BA9" s="405">
        <f t="shared" si="27"/>
        <v>0</v>
      </c>
      <c r="BB9" s="405">
        <v>1</v>
      </c>
      <c r="BC9" s="406">
        <f t="shared" si="28"/>
        <v>0</v>
      </c>
      <c r="BD9" s="471"/>
      <c r="BE9" s="265"/>
      <c r="BF9" s="265"/>
      <c r="BG9" s="265"/>
      <c r="BH9" s="265"/>
      <c r="BI9" s="265">
        <v>1</v>
      </c>
      <c r="BJ9" s="265"/>
      <c r="BK9" s="265">
        <f t="shared" si="29"/>
        <v>0</v>
      </c>
      <c r="BL9" s="265"/>
      <c r="BM9" s="411"/>
      <c r="BN9" s="412" t="str">
        <f t="shared" si="30"/>
        <v/>
      </c>
      <c r="BO9" s="265" t="str">
        <f t="shared" si="31"/>
        <v/>
      </c>
      <c r="BP9" s="324" t="str">
        <f t="shared" si="32"/>
        <v/>
      </c>
      <c r="BQ9" s="265" t="str">
        <f t="shared" si="33"/>
        <v/>
      </c>
      <c r="BR9" s="265" t="str">
        <f t="shared" si="34"/>
        <v/>
      </c>
      <c r="BS9" s="265" t="str">
        <f t="shared" si="35"/>
        <v/>
      </c>
      <c r="BT9" s="265" t="str">
        <f t="shared" si="36"/>
        <v/>
      </c>
      <c r="BU9" s="265" t="str">
        <f t="shared" si="37"/>
        <v/>
      </c>
      <c r="BV9" s="411">
        <f t="shared" si="1"/>
        <v>0</v>
      </c>
      <c r="BW9" s="412" t="str">
        <f t="shared" si="38"/>
        <v/>
      </c>
      <c r="BX9" s="265" t="str">
        <f t="shared" si="39"/>
        <v/>
      </c>
      <c r="BY9" s="324" t="str">
        <f t="shared" si="40"/>
        <v/>
      </c>
      <c r="BZ9" s="265" t="str">
        <f t="shared" si="41"/>
        <v/>
      </c>
      <c r="CA9" s="265" t="str">
        <f t="shared" si="42"/>
        <v/>
      </c>
      <c r="CB9" s="265" t="str">
        <f t="shared" si="43"/>
        <v/>
      </c>
      <c r="CC9" s="265" t="str">
        <f t="shared" si="44"/>
        <v/>
      </c>
      <c r="CD9" s="265" t="str">
        <f t="shared" si="45"/>
        <v/>
      </c>
      <c r="CE9" s="265" t="str">
        <f t="shared" si="46"/>
        <v/>
      </c>
      <c r="CF9" s="265"/>
      <c r="CG9" s="265" t="str">
        <f t="shared" si="47"/>
        <v/>
      </c>
      <c r="CH9" s="413">
        <f t="shared" si="48"/>
        <v>0</v>
      </c>
      <c r="CJ9" s="404">
        <v>6</v>
      </c>
      <c r="CK9" s="405">
        <f t="shared" si="69"/>
        <v>110</v>
      </c>
      <c r="CL9" s="405">
        <v>135</v>
      </c>
      <c r="CM9" s="405">
        <f t="shared" si="70"/>
        <v>25</v>
      </c>
      <c r="CN9" s="405">
        <v>1</v>
      </c>
      <c r="CO9" s="406">
        <f t="shared" si="49"/>
        <v>25</v>
      </c>
      <c r="CP9" s="414" t="s">
        <v>46</v>
      </c>
      <c r="CQ9" s="324"/>
      <c r="CR9" s="324"/>
      <c r="CS9" s="324"/>
      <c r="CT9" s="409">
        <f t="shared" si="50"/>
        <v>25</v>
      </c>
      <c r="CV9" s="404">
        <v>6</v>
      </c>
      <c r="CW9" s="405">
        <f t="shared" si="71"/>
        <v>52</v>
      </c>
      <c r="CX9" s="405">
        <v>60</v>
      </c>
      <c r="CY9" s="405">
        <f t="shared" si="51"/>
        <v>8</v>
      </c>
      <c r="CZ9" s="405">
        <v>1</v>
      </c>
      <c r="DA9" s="406">
        <f t="shared" si="52"/>
        <v>8</v>
      </c>
      <c r="DB9" s="414" t="s">
        <v>47</v>
      </c>
      <c r="DC9" s="324"/>
      <c r="DD9" s="324"/>
      <c r="DE9" s="324"/>
      <c r="DF9" s="409">
        <f t="shared" si="53"/>
        <v>8</v>
      </c>
      <c r="DH9" s="404">
        <v>6</v>
      </c>
      <c r="DI9" s="405">
        <f t="shared" si="72"/>
        <v>45</v>
      </c>
      <c r="DJ9" s="405">
        <v>58</v>
      </c>
      <c r="DK9" s="405">
        <f t="shared" si="54"/>
        <v>13</v>
      </c>
      <c r="DL9" s="405">
        <v>1</v>
      </c>
      <c r="DM9" s="406">
        <f t="shared" si="55"/>
        <v>13</v>
      </c>
      <c r="DN9" s="414" t="s">
        <v>47</v>
      </c>
      <c r="DO9" s="324"/>
      <c r="DP9" s="324"/>
      <c r="DQ9" s="324"/>
      <c r="DR9" s="409">
        <f t="shared" si="56"/>
        <v>13</v>
      </c>
      <c r="DT9" s="404">
        <v>6</v>
      </c>
      <c r="DU9" s="405">
        <f t="shared" si="73"/>
        <v>0</v>
      </c>
      <c r="DV9" s="405"/>
      <c r="DW9" s="405">
        <f t="shared" si="57"/>
        <v>0</v>
      </c>
      <c r="DX9" s="405">
        <v>1</v>
      </c>
      <c r="DY9" s="406">
        <f t="shared" si="58"/>
        <v>0</v>
      </c>
      <c r="DZ9" s="414" t="s">
        <v>47</v>
      </c>
      <c r="EA9" s="324"/>
      <c r="EB9" s="324"/>
      <c r="EC9" s="324"/>
      <c r="ED9" s="409">
        <f t="shared" si="59"/>
        <v>0</v>
      </c>
      <c r="EF9" s="404">
        <v>6</v>
      </c>
      <c r="EG9" s="405">
        <f t="shared" si="74"/>
        <v>14532</v>
      </c>
      <c r="EH9" s="405">
        <v>14574</v>
      </c>
      <c r="EI9" s="405">
        <f t="shared" si="60"/>
        <v>42</v>
      </c>
      <c r="EJ9" s="405">
        <v>1</v>
      </c>
      <c r="EK9" s="406">
        <f t="shared" si="61"/>
        <v>42</v>
      </c>
      <c r="EL9" s="414" t="s">
        <v>47</v>
      </c>
      <c r="EM9" s="324"/>
      <c r="EN9" s="324"/>
      <c r="EO9" s="324"/>
      <c r="EP9" s="409">
        <f t="shared" si="62"/>
        <v>42</v>
      </c>
      <c r="ER9" s="404">
        <v>6</v>
      </c>
      <c r="ES9" s="405">
        <f t="shared" si="75"/>
        <v>14545</v>
      </c>
      <c r="ET9" s="405">
        <v>14559</v>
      </c>
      <c r="EU9" s="405">
        <f t="shared" si="63"/>
        <v>14</v>
      </c>
      <c r="EV9" s="405">
        <v>1</v>
      </c>
      <c r="EW9" s="406">
        <f t="shared" si="64"/>
        <v>14</v>
      </c>
      <c r="EX9" s="414" t="s">
        <v>47</v>
      </c>
      <c r="EY9" s="324"/>
      <c r="EZ9" s="324"/>
      <c r="FA9" s="324"/>
      <c r="FB9" s="409">
        <f t="shared" si="65"/>
        <v>14</v>
      </c>
    </row>
    <row r="10" spans="1:158" ht="28.95" customHeight="1" x14ac:dyDescent="0.3">
      <c r="A10" s="471">
        <v>7</v>
      </c>
      <c r="B10" s="470" t="s">
        <v>52</v>
      </c>
      <c r="C10" s="543">
        <f>DY35</f>
        <v>0</v>
      </c>
      <c r="E10" s="404">
        <v>7</v>
      </c>
      <c r="F10" s="405">
        <f t="shared" si="66"/>
        <v>6057</v>
      </c>
      <c r="G10" s="405">
        <v>6477</v>
      </c>
      <c r="H10" s="405">
        <f t="shared" si="2"/>
        <v>420</v>
      </c>
      <c r="I10" s="405">
        <v>1</v>
      </c>
      <c r="J10" s="406">
        <f t="shared" si="3"/>
        <v>420</v>
      </c>
      <c r="L10" s="404">
        <v>7</v>
      </c>
      <c r="M10" s="405">
        <f t="shared" si="67"/>
        <v>1327</v>
      </c>
      <c r="N10" s="405">
        <v>1608</v>
      </c>
      <c r="O10" s="405">
        <f t="shared" si="4"/>
        <v>281</v>
      </c>
      <c r="P10" s="405">
        <v>1</v>
      </c>
      <c r="Q10" s="406">
        <f t="shared" si="5"/>
        <v>281</v>
      </c>
      <c r="R10" s="414" t="s">
        <v>44</v>
      </c>
      <c r="S10" s="324" t="s">
        <v>45</v>
      </c>
      <c r="T10" s="324" t="s">
        <v>490</v>
      </c>
      <c r="U10" s="324"/>
      <c r="V10" s="265" t="s">
        <v>62</v>
      </c>
      <c r="W10" s="265">
        <v>1</v>
      </c>
      <c r="X10" s="324"/>
      <c r="Y10" s="324">
        <f t="shared" si="6"/>
        <v>0</v>
      </c>
      <c r="Z10" s="324"/>
      <c r="AA10" s="407"/>
      <c r="AB10" s="408">
        <f t="shared" si="7"/>
        <v>281</v>
      </c>
      <c r="AC10" s="324" t="str">
        <f t="shared" si="8"/>
        <v/>
      </c>
      <c r="AD10" s="324" t="str">
        <f t="shared" si="9"/>
        <v/>
      </c>
      <c r="AE10" s="324" t="str">
        <f t="shared" si="10"/>
        <v/>
      </c>
      <c r="AF10" s="324" t="str">
        <f t="shared" si="11"/>
        <v/>
      </c>
      <c r="AG10" s="324" t="str">
        <f t="shared" si="12"/>
        <v/>
      </c>
      <c r="AH10" s="324" t="str">
        <f t="shared" si="13"/>
        <v/>
      </c>
      <c r="AI10" s="324" t="str">
        <f t="shared" si="14"/>
        <v/>
      </c>
      <c r="AJ10" s="407">
        <f t="shared" si="0"/>
        <v>281</v>
      </c>
      <c r="AK10" s="408" t="str">
        <f t="shared" si="15"/>
        <v/>
      </c>
      <c r="AL10" s="324" t="str">
        <f t="shared" si="16"/>
        <v/>
      </c>
      <c r="AM10" s="324" t="str">
        <f t="shared" si="17"/>
        <v/>
      </c>
      <c r="AN10" s="324" t="str">
        <f t="shared" si="18"/>
        <v/>
      </c>
      <c r="AO10" s="324" t="str">
        <f t="shared" si="19"/>
        <v/>
      </c>
      <c r="AP10" s="324" t="str">
        <f t="shared" si="20"/>
        <v/>
      </c>
      <c r="AQ10" s="324" t="str">
        <f t="shared" si="21"/>
        <v/>
      </c>
      <c r="AR10" s="324" t="str">
        <f t="shared" si="22"/>
        <v/>
      </c>
      <c r="AS10" s="324" t="str">
        <f t="shared" si="23"/>
        <v/>
      </c>
      <c r="AT10" s="324" t="str">
        <f t="shared" si="24"/>
        <v/>
      </c>
      <c r="AU10" s="324" t="str">
        <f t="shared" si="25"/>
        <v/>
      </c>
      <c r="AV10" s="409">
        <f t="shared" si="26"/>
        <v>0</v>
      </c>
      <c r="AW10" s="22"/>
      <c r="AX10" s="404">
        <v>7</v>
      </c>
      <c r="AY10" s="405">
        <f t="shared" si="68"/>
        <v>189</v>
      </c>
      <c r="AZ10" s="405">
        <v>189</v>
      </c>
      <c r="BA10" s="405">
        <f t="shared" si="27"/>
        <v>0</v>
      </c>
      <c r="BB10" s="405">
        <v>1</v>
      </c>
      <c r="BC10" s="406">
        <f t="shared" si="28"/>
        <v>0</v>
      </c>
      <c r="BD10" s="471"/>
      <c r="BE10" s="265"/>
      <c r="BF10" s="265"/>
      <c r="BG10" s="265"/>
      <c r="BH10" s="265"/>
      <c r="BI10" s="265">
        <v>1</v>
      </c>
      <c r="BJ10" s="265"/>
      <c r="BK10" s="265">
        <f t="shared" si="29"/>
        <v>0</v>
      </c>
      <c r="BL10" s="265"/>
      <c r="BM10" s="411"/>
      <c r="BN10" s="412" t="str">
        <f t="shared" si="30"/>
        <v/>
      </c>
      <c r="BO10" s="265" t="str">
        <f t="shared" si="31"/>
        <v/>
      </c>
      <c r="BP10" s="324" t="str">
        <f t="shared" si="32"/>
        <v/>
      </c>
      <c r="BQ10" s="265" t="str">
        <f t="shared" si="33"/>
        <v/>
      </c>
      <c r="BR10" s="265" t="str">
        <f t="shared" si="34"/>
        <v/>
      </c>
      <c r="BS10" s="265" t="str">
        <f t="shared" si="35"/>
        <v/>
      </c>
      <c r="BT10" s="265" t="str">
        <f t="shared" si="36"/>
        <v/>
      </c>
      <c r="BU10" s="265" t="str">
        <f t="shared" si="37"/>
        <v/>
      </c>
      <c r="BV10" s="411">
        <f t="shared" si="1"/>
        <v>0</v>
      </c>
      <c r="BW10" s="412" t="str">
        <f t="shared" si="38"/>
        <v/>
      </c>
      <c r="BX10" s="265" t="str">
        <f t="shared" si="39"/>
        <v/>
      </c>
      <c r="BY10" s="324" t="str">
        <f t="shared" si="40"/>
        <v/>
      </c>
      <c r="BZ10" s="265" t="str">
        <f t="shared" si="41"/>
        <v/>
      </c>
      <c r="CA10" s="265" t="str">
        <f t="shared" si="42"/>
        <v/>
      </c>
      <c r="CB10" s="265" t="str">
        <f t="shared" si="43"/>
        <v/>
      </c>
      <c r="CC10" s="265" t="str">
        <f t="shared" si="44"/>
        <v/>
      </c>
      <c r="CD10" s="265" t="str">
        <f t="shared" si="45"/>
        <v/>
      </c>
      <c r="CE10" s="265" t="str">
        <f t="shared" si="46"/>
        <v/>
      </c>
      <c r="CF10" s="265"/>
      <c r="CG10" s="265" t="str">
        <f t="shared" si="47"/>
        <v/>
      </c>
      <c r="CH10" s="413">
        <f t="shared" si="48"/>
        <v>0</v>
      </c>
      <c r="CJ10" s="404">
        <v>7</v>
      </c>
      <c r="CK10" s="405">
        <f t="shared" si="69"/>
        <v>135</v>
      </c>
      <c r="CL10" s="405">
        <v>160</v>
      </c>
      <c r="CM10" s="405">
        <f t="shared" si="70"/>
        <v>25</v>
      </c>
      <c r="CN10" s="405">
        <v>1</v>
      </c>
      <c r="CO10" s="406">
        <f t="shared" si="49"/>
        <v>25</v>
      </c>
      <c r="CP10" s="414" t="s">
        <v>46</v>
      </c>
      <c r="CQ10" s="324"/>
      <c r="CR10" s="324"/>
      <c r="CS10" s="324"/>
      <c r="CT10" s="409">
        <f t="shared" si="50"/>
        <v>25</v>
      </c>
      <c r="CV10" s="404">
        <v>7</v>
      </c>
      <c r="CW10" s="405">
        <f t="shared" si="71"/>
        <v>60</v>
      </c>
      <c r="CX10" s="405">
        <v>78</v>
      </c>
      <c r="CY10" s="405">
        <f t="shared" si="51"/>
        <v>18</v>
      </c>
      <c r="CZ10" s="405">
        <v>1</v>
      </c>
      <c r="DA10" s="406">
        <f t="shared" si="52"/>
        <v>18</v>
      </c>
      <c r="DB10" s="414" t="s">
        <v>47</v>
      </c>
      <c r="DC10" s="324"/>
      <c r="DD10" s="324"/>
      <c r="DE10" s="324"/>
      <c r="DF10" s="409">
        <f t="shared" si="53"/>
        <v>18</v>
      </c>
      <c r="DH10" s="404">
        <v>7</v>
      </c>
      <c r="DI10" s="405">
        <f t="shared" si="72"/>
        <v>58</v>
      </c>
      <c r="DJ10" s="405">
        <v>68</v>
      </c>
      <c r="DK10" s="405">
        <f t="shared" si="54"/>
        <v>10</v>
      </c>
      <c r="DL10" s="405">
        <v>1</v>
      </c>
      <c r="DM10" s="406">
        <f t="shared" si="55"/>
        <v>10</v>
      </c>
      <c r="DN10" s="414" t="s">
        <v>47</v>
      </c>
      <c r="DO10" s="324"/>
      <c r="DP10" s="324"/>
      <c r="DQ10" s="324"/>
      <c r="DR10" s="409">
        <f t="shared" si="56"/>
        <v>10</v>
      </c>
      <c r="DT10" s="404">
        <v>7</v>
      </c>
      <c r="DU10" s="405">
        <f t="shared" si="73"/>
        <v>0</v>
      </c>
      <c r="DV10" s="405"/>
      <c r="DW10" s="405">
        <f t="shared" si="57"/>
        <v>0</v>
      </c>
      <c r="DX10" s="405">
        <v>1</v>
      </c>
      <c r="DY10" s="406">
        <f t="shared" si="58"/>
        <v>0</v>
      </c>
      <c r="DZ10" s="414" t="s">
        <v>47</v>
      </c>
      <c r="EA10" s="324"/>
      <c r="EB10" s="324"/>
      <c r="EC10" s="324"/>
      <c r="ED10" s="409">
        <f t="shared" si="59"/>
        <v>0</v>
      </c>
      <c r="EF10" s="404">
        <v>7</v>
      </c>
      <c r="EG10" s="405">
        <f t="shared" si="74"/>
        <v>14574</v>
      </c>
      <c r="EH10" s="405">
        <v>14596</v>
      </c>
      <c r="EI10" s="405">
        <f t="shared" si="60"/>
        <v>22</v>
      </c>
      <c r="EJ10" s="405">
        <v>1</v>
      </c>
      <c r="EK10" s="406">
        <f t="shared" si="61"/>
        <v>22</v>
      </c>
      <c r="EL10" s="414" t="s">
        <v>47</v>
      </c>
      <c r="EM10" s="324"/>
      <c r="EN10" s="324"/>
      <c r="EO10" s="324"/>
      <c r="EP10" s="409">
        <f t="shared" si="62"/>
        <v>22</v>
      </c>
      <c r="ER10" s="404">
        <v>7</v>
      </c>
      <c r="ES10" s="405">
        <f t="shared" si="75"/>
        <v>14559</v>
      </c>
      <c r="ET10" s="405">
        <v>14570</v>
      </c>
      <c r="EU10" s="405">
        <f t="shared" si="63"/>
        <v>11</v>
      </c>
      <c r="EV10" s="405">
        <v>1</v>
      </c>
      <c r="EW10" s="406">
        <f t="shared" si="64"/>
        <v>11</v>
      </c>
      <c r="EX10" s="414" t="s">
        <v>47</v>
      </c>
      <c r="EY10" s="324"/>
      <c r="EZ10" s="324"/>
      <c r="FA10" s="324"/>
      <c r="FB10" s="409">
        <f t="shared" si="65"/>
        <v>11</v>
      </c>
    </row>
    <row r="11" spans="1:158" ht="28.95" customHeight="1" x14ac:dyDescent="0.3">
      <c r="A11" s="414">
        <v>8</v>
      </c>
      <c r="B11" s="544" t="s">
        <v>53</v>
      </c>
      <c r="C11" s="542">
        <f>EK35</f>
        <v>871</v>
      </c>
      <c r="E11" s="404">
        <v>8</v>
      </c>
      <c r="F11" s="405">
        <f t="shared" si="66"/>
        <v>6477</v>
      </c>
      <c r="G11" s="405">
        <v>6592</v>
      </c>
      <c r="H11" s="405">
        <f t="shared" si="2"/>
        <v>115</v>
      </c>
      <c r="I11" s="405">
        <v>1</v>
      </c>
      <c r="J11" s="406">
        <f t="shared" si="3"/>
        <v>115</v>
      </c>
      <c r="L11" s="404">
        <v>8</v>
      </c>
      <c r="M11" s="405">
        <f t="shared" si="67"/>
        <v>1608</v>
      </c>
      <c r="N11" s="405">
        <v>1632</v>
      </c>
      <c r="O11" s="405">
        <f t="shared" si="4"/>
        <v>24</v>
      </c>
      <c r="P11" s="405">
        <v>1</v>
      </c>
      <c r="Q11" s="406">
        <f t="shared" si="5"/>
        <v>24</v>
      </c>
      <c r="R11" s="414" t="s">
        <v>60</v>
      </c>
      <c r="S11" s="324" t="s">
        <v>46</v>
      </c>
      <c r="T11" s="324"/>
      <c r="U11" s="324"/>
      <c r="V11" s="265"/>
      <c r="W11" s="265">
        <v>1</v>
      </c>
      <c r="X11" s="324"/>
      <c r="Y11" s="324">
        <f t="shared" si="6"/>
        <v>0</v>
      </c>
      <c r="Z11" s="324"/>
      <c r="AA11" s="407"/>
      <c r="AB11" s="408" t="str">
        <f t="shared" si="7"/>
        <v/>
      </c>
      <c r="AC11" s="324" t="str">
        <f t="shared" si="8"/>
        <v/>
      </c>
      <c r="AD11" s="324" t="str">
        <f t="shared" si="9"/>
        <v/>
      </c>
      <c r="AE11" s="324" t="str">
        <f t="shared" si="10"/>
        <v/>
      </c>
      <c r="AF11" s="324" t="str">
        <f t="shared" si="11"/>
        <v/>
      </c>
      <c r="AG11" s="324" t="str">
        <f t="shared" si="12"/>
        <v/>
      </c>
      <c r="AH11" s="324" t="str">
        <f t="shared" si="13"/>
        <v/>
      </c>
      <c r="AI11" s="324" t="str">
        <f t="shared" si="14"/>
        <v/>
      </c>
      <c r="AJ11" s="407">
        <f t="shared" si="0"/>
        <v>0</v>
      </c>
      <c r="AK11" s="408">
        <f t="shared" si="15"/>
        <v>24</v>
      </c>
      <c r="AL11" s="324" t="str">
        <f t="shared" si="16"/>
        <v/>
      </c>
      <c r="AM11" s="324" t="str">
        <f t="shared" si="17"/>
        <v/>
      </c>
      <c r="AN11" s="324" t="str">
        <f t="shared" si="18"/>
        <v/>
      </c>
      <c r="AO11" s="324" t="str">
        <f t="shared" si="19"/>
        <v/>
      </c>
      <c r="AP11" s="324" t="str">
        <f t="shared" si="20"/>
        <v/>
      </c>
      <c r="AQ11" s="324" t="str">
        <f t="shared" si="21"/>
        <v/>
      </c>
      <c r="AR11" s="324" t="str">
        <f t="shared" si="22"/>
        <v/>
      </c>
      <c r="AS11" s="324" t="str">
        <f t="shared" si="23"/>
        <v/>
      </c>
      <c r="AT11" s="324" t="str">
        <f t="shared" si="24"/>
        <v/>
      </c>
      <c r="AU11" s="324" t="str">
        <f t="shared" si="25"/>
        <v/>
      </c>
      <c r="AV11" s="409">
        <f t="shared" si="26"/>
        <v>24</v>
      </c>
      <c r="AW11" s="22"/>
      <c r="AX11" s="404">
        <v>8</v>
      </c>
      <c r="AY11" s="405">
        <f t="shared" si="68"/>
        <v>189</v>
      </c>
      <c r="AZ11" s="405">
        <v>189</v>
      </c>
      <c r="BA11" s="405">
        <f t="shared" si="27"/>
        <v>0</v>
      </c>
      <c r="BB11" s="405">
        <v>1</v>
      </c>
      <c r="BC11" s="406">
        <f t="shared" si="28"/>
        <v>0</v>
      </c>
      <c r="BD11" s="471"/>
      <c r="BE11" s="265"/>
      <c r="BF11" s="265"/>
      <c r="BG11" s="265"/>
      <c r="BH11" s="265"/>
      <c r="BI11" s="265">
        <v>1</v>
      </c>
      <c r="BJ11" s="265"/>
      <c r="BK11" s="265">
        <f t="shared" si="29"/>
        <v>0</v>
      </c>
      <c r="BL11" s="265"/>
      <c r="BM11" s="411"/>
      <c r="BN11" s="412" t="str">
        <f t="shared" si="30"/>
        <v/>
      </c>
      <c r="BO11" s="265" t="str">
        <f t="shared" si="31"/>
        <v/>
      </c>
      <c r="BP11" s="324" t="str">
        <f t="shared" si="32"/>
        <v/>
      </c>
      <c r="BQ11" s="265" t="str">
        <f t="shared" si="33"/>
        <v/>
      </c>
      <c r="BR11" s="265" t="str">
        <f t="shared" si="34"/>
        <v/>
      </c>
      <c r="BS11" s="265" t="str">
        <f t="shared" si="35"/>
        <v/>
      </c>
      <c r="BT11" s="265" t="str">
        <f t="shared" si="36"/>
        <v/>
      </c>
      <c r="BU11" s="265" t="str">
        <f t="shared" si="37"/>
        <v/>
      </c>
      <c r="BV11" s="411">
        <f t="shared" si="1"/>
        <v>0</v>
      </c>
      <c r="BW11" s="412" t="str">
        <f t="shared" si="38"/>
        <v/>
      </c>
      <c r="BX11" s="265" t="str">
        <f t="shared" si="39"/>
        <v/>
      </c>
      <c r="BY11" s="324" t="str">
        <f t="shared" si="40"/>
        <v/>
      </c>
      <c r="BZ11" s="265" t="str">
        <f t="shared" si="41"/>
        <v/>
      </c>
      <c r="CA11" s="265" t="str">
        <f t="shared" si="42"/>
        <v/>
      </c>
      <c r="CB11" s="265" t="str">
        <f t="shared" si="43"/>
        <v/>
      </c>
      <c r="CC11" s="265" t="str">
        <f t="shared" si="44"/>
        <v/>
      </c>
      <c r="CD11" s="265" t="str">
        <f t="shared" si="45"/>
        <v/>
      </c>
      <c r="CE11" s="265" t="str">
        <f t="shared" si="46"/>
        <v/>
      </c>
      <c r="CF11" s="265"/>
      <c r="CG11" s="265" t="str">
        <f t="shared" si="47"/>
        <v/>
      </c>
      <c r="CH11" s="413">
        <f t="shared" si="48"/>
        <v>0</v>
      </c>
      <c r="CJ11" s="404">
        <v>8</v>
      </c>
      <c r="CK11" s="405">
        <f t="shared" si="69"/>
        <v>160</v>
      </c>
      <c r="CL11" s="405">
        <v>196</v>
      </c>
      <c r="CM11" s="405">
        <f t="shared" si="70"/>
        <v>36</v>
      </c>
      <c r="CN11" s="405">
        <v>1</v>
      </c>
      <c r="CO11" s="406">
        <f t="shared" si="49"/>
        <v>36</v>
      </c>
      <c r="CP11" s="414" t="s">
        <v>46</v>
      </c>
      <c r="CQ11" s="324"/>
      <c r="CR11" s="324"/>
      <c r="CS11" s="324"/>
      <c r="CT11" s="409">
        <f t="shared" si="50"/>
        <v>36</v>
      </c>
      <c r="CV11" s="404">
        <v>8</v>
      </c>
      <c r="CW11" s="405">
        <f t="shared" si="71"/>
        <v>78</v>
      </c>
      <c r="CX11" s="405">
        <v>78</v>
      </c>
      <c r="CY11" s="405">
        <f t="shared" si="51"/>
        <v>0</v>
      </c>
      <c r="CZ11" s="405">
        <v>1</v>
      </c>
      <c r="DA11" s="406">
        <f t="shared" si="52"/>
        <v>0</v>
      </c>
      <c r="DB11" s="414" t="s">
        <v>47</v>
      </c>
      <c r="DC11" s="324"/>
      <c r="DD11" s="324"/>
      <c r="DE11" s="324"/>
      <c r="DF11" s="409">
        <f t="shared" si="53"/>
        <v>0</v>
      </c>
      <c r="DH11" s="404">
        <v>8</v>
      </c>
      <c r="DI11" s="405">
        <f t="shared" si="72"/>
        <v>68</v>
      </c>
      <c r="DJ11" s="405">
        <v>89</v>
      </c>
      <c r="DK11" s="405">
        <f t="shared" si="54"/>
        <v>21</v>
      </c>
      <c r="DL11" s="405">
        <v>1</v>
      </c>
      <c r="DM11" s="406">
        <f t="shared" si="55"/>
        <v>21</v>
      </c>
      <c r="DN11" s="414" t="s">
        <v>47</v>
      </c>
      <c r="DO11" s="324"/>
      <c r="DP11" s="324"/>
      <c r="DQ11" s="324"/>
      <c r="DR11" s="409">
        <f t="shared" si="56"/>
        <v>21</v>
      </c>
      <c r="DT11" s="404">
        <v>8</v>
      </c>
      <c r="DU11" s="405">
        <f t="shared" si="73"/>
        <v>0</v>
      </c>
      <c r="DV11" s="405"/>
      <c r="DW11" s="405">
        <f t="shared" si="57"/>
        <v>0</v>
      </c>
      <c r="DX11" s="405">
        <v>1</v>
      </c>
      <c r="DY11" s="406">
        <f t="shared" si="58"/>
        <v>0</v>
      </c>
      <c r="DZ11" s="414" t="s">
        <v>47</v>
      </c>
      <c r="EA11" s="324"/>
      <c r="EB11" s="324"/>
      <c r="EC11" s="324"/>
      <c r="ED11" s="409">
        <f t="shared" si="59"/>
        <v>0</v>
      </c>
      <c r="EF11" s="404">
        <v>8</v>
      </c>
      <c r="EG11" s="405">
        <f t="shared" si="74"/>
        <v>14596</v>
      </c>
      <c r="EH11" s="405">
        <v>14625</v>
      </c>
      <c r="EI11" s="405">
        <f t="shared" si="60"/>
        <v>29</v>
      </c>
      <c r="EJ11" s="405">
        <v>1</v>
      </c>
      <c r="EK11" s="406">
        <f t="shared" si="61"/>
        <v>29</v>
      </c>
      <c r="EL11" s="414" t="s">
        <v>47</v>
      </c>
      <c r="EM11" s="324"/>
      <c r="EN11" s="324"/>
      <c r="EO11" s="324"/>
      <c r="EP11" s="409">
        <f t="shared" si="62"/>
        <v>29</v>
      </c>
      <c r="ER11" s="404">
        <v>8</v>
      </c>
      <c r="ES11" s="405">
        <f t="shared" si="75"/>
        <v>14570</v>
      </c>
      <c r="ET11" s="405">
        <v>14573</v>
      </c>
      <c r="EU11" s="405">
        <f t="shared" si="63"/>
        <v>3</v>
      </c>
      <c r="EV11" s="405">
        <v>1</v>
      </c>
      <c r="EW11" s="406">
        <f t="shared" si="64"/>
        <v>3</v>
      </c>
      <c r="EX11" s="414" t="s">
        <v>47</v>
      </c>
      <c r="EY11" s="324"/>
      <c r="EZ11" s="324"/>
      <c r="FA11" s="324"/>
      <c r="FB11" s="409">
        <f t="shared" si="65"/>
        <v>3</v>
      </c>
    </row>
    <row r="12" spans="1:158" ht="28.95" customHeight="1" x14ac:dyDescent="0.3">
      <c r="A12" s="471">
        <v>9</v>
      </c>
      <c r="B12" s="544" t="s">
        <v>54</v>
      </c>
      <c r="C12" s="543">
        <f>EW35</f>
        <v>396</v>
      </c>
      <c r="E12" s="404">
        <v>9</v>
      </c>
      <c r="F12" s="405">
        <f t="shared" si="66"/>
        <v>6592</v>
      </c>
      <c r="G12" s="405">
        <v>6723</v>
      </c>
      <c r="H12" s="405">
        <f t="shared" si="2"/>
        <v>131</v>
      </c>
      <c r="I12" s="405">
        <v>1</v>
      </c>
      <c r="J12" s="406">
        <f t="shared" si="3"/>
        <v>131</v>
      </c>
      <c r="L12" s="404">
        <v>9</v>
      </c>
      <c r="M12" s="405">
        <f t="shared" si="67"/>
        <v>1632</v>
      </c>
      <c r="N12" s="405">
        <v>1632</v>
      </c>
      <c r="O12" s="405">
        <f t="shared" si="4"/>
        <v>0</v>
      </c>
      <c r="P12" s="405">
        <v>1</v>
      </c>
      <c r="Q12" s="406">
        <f t="shared" si="5"/>
        <v>0</v>
      </c>
      <c r="R12" s="414"/>
      <c r="S12" s="324"/>
      <c r="T12" s="324"/>
      <c r="U12" s="324"/>
      <c r="V12" s="265"/>
      <c r="W12" s="265">
        <v>1</v>
      </c>
      <c r="X12" s="324"/>
      <c r="Y12" s="324">
        <f t="shared" si="6"/>
        <v>0</v>
      </c>
      <c r="Z12" s="324"/>
      <c r="AA12" s="407"/>
      <c r="AB12" s="408" t="str">
        <f t="shared" si="7"/>
        <v/>
      </c>
      <c r="AC12" s="324" t="str">
        <f t="shared" si="8"/>
        <v/>
      </c>
      <c r="AD12" s="324" t="str">
        <f t="shared" si="9"/>
        <v/>
      </c>
      <c r="AE12" s="324" t="str">
        <f t="shared" si="10"/>
        <v/>
      </c>
      <c r="AF12" s="324" t="str">
        <f t="shared" si="11"/>
        <v/>
      </c>
      <c r="AG12" s="324" t="str">
        <f t="shared" si="12"/>
        <v/>
      </c>
      <c r="AH12" s="324" t="str">
        <f t="shared" si="13"/>
        <v/>
      </c>
      <c r="AI12" s="324" t="str">
        <f t="shared" si="14"/>
        <v/>
      </c>
      <c r="AJ12" s="407">
        <f t="shared" si="0"/>
        <v>0</v>
      </c>
      <c r="AK12" s="408" t="str">
        <f t="shared" si="15"/>
        <v/>
      </c>
      <c r="AL12" s="324" t="str">
        <f t="shared" si="16"/>
        <v/>
      </c>
      <c r="AM12" s="324" t="str">
        <f t="shared" si="17"/>
        <v/>
      </c>
      <c r="AN12" s="324" t="str">
        <f t="shared" si="18"/>
        <v/>
      </c>
      <c r="AO12" s="324" t="str">
        <f t="shared" si="19"/>
        <v/>
      </c>
      <c r="AP12" s="324" t="str">
        <f t="shared" si="20"/>
        <v/>
      </c>
      <c r="AQ12" s="324" t="str">
        <f t="shared" si="21"/>
        <v/>
      </c>
      <c r="AR12" s="324" t="str">
        <f t="shared" si="22"/>
        <v/>
      </c>
      <c r="AS12" s="324" t="str">
        <f t="shared" si="23"/>
        <v/>
      </c>
      <c r="AT12" s="324" t="str">
        <f t="shared" si="24"/>
        <v/>
      </c>
      <c r="AU12" s="324" t="str">
        <f t="shared" si="25"/>
        <v/>
      </c>
      <c r="AV12" s="409">
        <f t="shared" si="26"/>
        <v>0</v>
      </c>
      <c r="AW12" s="22"/>
      <c r="AX12" s="404">
        <v>9</v>
      </c>
      <c r="AY12" s="405">
        <f t="shared" si="68"/>
        <v>189</v>
      </c>
      <c r="AZ12" s="405">
        <v>191</v>
      </c>
      <c r="BA12" s="405">
        <f t="shared" si="27"/>
        <v>2</v>
      </c>
      <c r="BB12" s="405">
        <v>1</v>
      </c>
      <c r="BC12" s="406">
        <f t="shared" si="28"/>
        <v>2</v>
      </c>
      <c r="BD12" s="471" t="s">
        <v>60</v>
      </c>
      <c r="BE12" s="265" t="s">
        <v>61</v>
      </c>
      <c r="BF12" s="265"/>
      <c r="BG12" s="265"/>
      <c r="BH12" s="265"/>
      <c r="BI12" s="265">
        <v>1</v>
      </c>
      <c r="BJ12" s="265"/>
      <c r="BK12" s="265">
        <f t="shared" si="29"/>
        <v>0</v>
      </c>
      <c r="BL12" s="265"/>
      <c r="BM12" s="411"/>
      <c r="BN12" s="412" t="str">
        <f t="shared" si="30"/>
        <v/>
      </c>
      <c r="BO12" s="265" t="str">
        <f t="shared" si="31"/>
        <v/>
      </c>
      <c r="BP12" s="324" t="str">
        <f t="shared" si="32"/>
        <v/>
      </c>
      <c r="BQ12" s="265" t="str">
        <f t="shared" si="33"/>
        <v/>
      </c>
      <c r="BR12" s="265" t="str">
        <f t="shared" si="34"/>
        <v/>
      </c>
      <c r="BS12" s="265" t="str">
        <f t="shared" si="35"/>
        <v/>
      </c>
      <c r="BT12" s="265" t="str">
        <f t="shared" si="36"/>
        <v/>
      </c>
      <c r="BU12" s="265" t="str">
        <f t="shared" si="37"/>
        <v/>
      </c>
      <c r="BV12" s="411">
        <f t="shared" si="1"/>
        <v>0</v>
      </c>
      <c r="BW12" s="412">
        <f t="shared" si="38"/>
        <v>2</v>
      </c>
      <c r="BX12" s="265" t="str">
        <f t="shared" si="39"/>
        <v/>
      </c>
      <c r="BY12" s="324" t="str">
        <f t="shared" si="40"/>
        <v/>
      </c>
      <c r="BZ12" s="265" t="str">
        <f t="shared" si="41"/>
        <v/>
      </c>
      <c r="CA12" s="265" t="str">
        <f t="shared" si="42"/>
        <v/>
      </c>
      <c r="CB12" s="265" t="str">
        <f t="shared" si="43"/>
        <v/>
      </c>
      <c r="CC12" s="265" t="str">
        <f t="shared" si="44"/>
        <v/>
      </c>
      <c r="CD12" s="265" t="str">
        <f t="shared" si="45"/>
        <v/>
      </c>
      <c r="CE12" s="265" t="str">
        <f t="shared" si="46"/>
        <v/>
      </c>
      <c r="CF12" s="265"/>
      <c r="CG12" s="265" t="str">
        <f t="shared" si="47"/>
        <v/>
      </c>
      <c r="CH12" s="413">
        <f t="shared" si="48"/>
        <v>2</v>
      </c>
      <c r="CJ12" s="404">
        <v>9</v>
      </c>
      <c r="CK12" s="405">
        <v>0</v>
      </c>
      <c r="CL12" s="405">
        <v>112</v>
      </c>
      <c r="CM12" s="405">
        <f t="shared" si="70"/>
        <v>112</v>
      </c>
      <c r="CN12" s="405">
        <v>1</v>
      </c>
      <c r="CO12" s="406">
        <f t="shared" si="49"/>
        <v>112</v>
      </c>
      <c r="CP12" s="414" t="s">
        <v>46</v>
      </c>
      <c r="CQ12" s="324"/>
      <c r="CR12" s="324"/>
      <c r="CS12" s="324"/>
      <c r="CT12" s="409">
        <f t="shared" si="50"/>
        <v>112</v>
      </c>
      <c r="CV12" s="404">
        <v>9</v>
      </c>
      <c r="CW12" s="405">
        <v>0</v>
      </c>
      <c r="CX12" s="405"/>
      <c r="CY12" s="405">
        <f t="shared" si="51"/>
        <v>0</v>
      </c>
      <c r="CZ12" s="405">
        <v>1</v>
      </c>
      <c r="DA12" s="406">
        <f t="shared" si="52"/>
        <v>0</v>
      </c>
      <c r="DB12" s="414" t="s">
        <v>47</v>
      </c>
      <c r="DC12" s="324"/>
      <c r="DD12" s="324"/>
      <c r="DE12" s="324"/>
      <c r="DF12" s="409">
        <f t="shared" si="53"/>
        <v>0</v>
      </c>
      <c r="DH12" s="404">
        <v>9</v>
      </c>
      <c r="DI12" s="405">
        <f t="shared" si="72"/>
        <v>89</v>
      </c>
      <c r="DJ12" s="405">
        <v>90</v>
      </c>
      <c r="DK12" s="405">
        <f t="shared" si="54"/>
        <v>1</v>
      </c>
      <c r="DL12" s="405">
        <v>1</v>
      </c>
      <c r="DM12" s="406">
        <f t="shared" si="55"/>
        <v>1</v>
      </c>
      <c r="DN12" s="414" t="s">
        <v>47</v>
      </c>
      <c r="DO12" s="324"/>
      <c r="DP12" s="324"/>
      <c r="DQ12" s="324"/>
      <c r="DR12" s="409">
        <f t="shared" si="56"/>
        <v>1</v>
      </c>
      <c r="DT12" s="404">
        <v>9</v>
      </c>
      <c r="DU12" s="405">
        <f t="shared" si="73"/>
        <v>0</v>
      </c>
      <c r="DV12" s="405"/>
      <c r="DW12" s="405">
        <f t="shared" si="57"/>
        <v>0</v>
      </c>
      <c r="DX12" s="405">
        <v>1</v>
      </c>
      <c r="DY12" s="406">
        <f t="shared" si="58"/>
        <v>0</v>
      </c>
      <c r="DZ12" s="414" t="s">
        <v>47</v>
      </c>
      <c r="EA12" s="324"/>
      <c r="EB12" s="324"/>
      <c r="EC12" s="324"/>
      <c r="ED12" s="409">
        <f t="shared" si="59"/>
        <v>0</v>
      </c>
      <c r="EF12" s="404">
        <v>9</v>
      </c>
      <c r="EG12" s="405">
        <f t="shared" si="74"/>
        <v>14625</v>
      </c>
      <c r="EH12" s="405">
        <v>14650</v>
      </c>
      <c r="EI12" s="405">
        <f t="shared" si="60"/>
        <v>25</v>
      </c>
      <c r="EJ12" s="405">
        <v>1</v>
      </c>
      <c r="EK12" s="406">
        <f t="shared" si="61"/>
        <v>25</v>
      </c>
      <c r="EL12" s="414" t="s">
        <v>47</v>
      </c>
      <c r="EM12" s="324"/>
      <c r="EN12" s="324"/>
      <c r="EO12" s="324"/>
      <c r="EP12" s="409">
        <f t="shared" si="62"/>
        <v>25</v>
      </c>
      <c r="ER12" s="404">
        <v>9</v>
      </c>
      <c r="ES12" s="405">
        <f t="shared" si="75"/>
        <v>14573</v>
      </c>
      <c r="ET12" s="405">
        <v>14588</v>
      </c>
      <c r="EU12" s="405">
        <f t="shared" si="63"/>
        <v>15</v>
      </c>
      <c r="EV12" s="405">
        <v>1</v>
      </c>
      <c r="EW12" s="406">
        <f t="shared" si="64"/>
        <v>15</v>
      </c>
      <c r="EX12" s="414" t="s">
        <v>47</v>
      </c>
      <c r="EY12" s="324"/>
      <c r="EZ12" s="324"/>
      <c r="FA12" s="324"/>
      <c r="FB12" s="409">
        <f t="shared" si="65"/>
        <v>15</v>
      </c>
    </row>
    <row r="13" spans="1:158" ht="28.95" customHeight="1" x14ac:dyDescent="0.3">
      <c r="A13" s="414">
        <v>10</v>
      </c>
      <c r="B13" s="470" t="s">
        <v>55</v>
      </c>
      <c r="C13" s="409">
        <f>SUM(C5:C12)</f>
        <v>5913</v>
      </c>
      <c r="E13" s="404">
        <v>10</v>
      </c>
      <c r="F13" s="405">
        <f t="shared" si="66"/>
        <v>6723</v>
      </c>
      <c r="G13" s="405">
        <v>6876</v>
      </c>
      <c r="H13" s="405">
        <f t="shared" si="2"/>
        <v>153</v>
      </c>
      <c r="I13" s="405">
        <v>1</v>
      </c>
      <c r="J13" s="406">
        <f t="shared" si="3"/>
        <v>153</v>
      </c>
      <c r="L13" s="404">
        <v>10</v>
      </c>
      <c r="M13" s="405">
        <f t="shared" si="67"/>
        <v>1632</v>
      </c>
      <c r="N13" s="405">
        <v>1638</v>
      </c>
      <c r="O13" s="405">
        <f t="shared" si="4"/>
        <v>6</v>
      </c>
      <c r="P13" s="405">
        <v>1</v>
      </c>
      <c r="Q13" s="406">
        <f t="shared" si="5"/>
        <v>6</v>
      </c>
      <c r="R13" s="414" t="s">
        <v>60</v>
      </c>
      <c r="S13" s="324" t="s">
        <v>46</v>
      </c>
      <c r="T13" s="324"/>
      <c r="U13" s="324"/>
      <c r="V13" s="265"/>
      <c r="W13" s="265">
        <v>1</v>
      </c>
      <c r="X13" s="324"/>
      <c r="Y13" s="324">
        <f t="shared" si="6"/>
        <v>0</v>
      </c>
      <c r="Z13" s="324"/>
      <c r="AA13" s="407"/>
      <c r="AB13" s="408" t="str">
        <f t="shared" si="7"/>
        <v/>
      </c>
      <c r="AC13" s="324" t="str">
        <f t="shared" si="8"/>
        <v/>
      </c>
      <c r="AD13" s="324" t="str">
        <f t="shared" si="9"/>
        <v/>
      </c>
      <c r="AE13" s="324" t="str">
        <f t="shared" si="10"/>
        <v/>
      </c>
      <c r="AF13" s="324" t="str">
        <f t="shared" si="11"/>
        <v/>
      </c>
      <c r="AG13" s="324" t="str">
        <f t="shared" si="12"/>
        <v/>
      </c>
      <c r="AH13" s="324" t="str">
        <f t="shared" si="13"/>
        <v/>
      </c>
      <c r="AI13" s="324" t="str">
        <f t="shared" si="14"/>
        <v/>
      </c>
      <c r="AJ13" s="407">
        <f t="shared" si="0"/>
        <v>0</v>
      </c>
      <c r="AK13" s="408">
        <f t="shared" si="15"/>
        <v>6</v>
      </c>
      <c r="AL13" s="324" t="str">
        <f t="shared" si="16"/>
        <v/>
      </c>
      <c r="AM13" s="324" t="str">
        <f t="shared" si="17"/>
        <v/>
      </c>
      <c r="AN13" s="324" t="str">
        <f t="shared" si="18"/>
        <v/>
      </c>
      <c r="AO13" s="324" t="str">
        <f t="shared" si="19"/>
        <v/>
      </c>
      <c r="AP13" s="324" t="str">
        <f t="shared" si="20"/>
        <v/>
      </c>
      <c r="AQ13" s="324" t="str">
        <f t="shared" si="21"/>
        <v/>
      </c>
      <c r="AR13" s="324" t="str">
        <f t="shared" si="22"/>
        <v/>
      </c>
      <c r="AS13" s="324" t="str">
        <f t="shared" si="23"/>
        <v/>
      </c>
      <c r="AT13" s="324" t="str">
        <f t="shared" si="24"/>
        <v/>
      </c>
      <c r="AU13" s="324" t="str">
        <f t="shared" si="25"/>
        <v/>
      </c>
      <c r="AV13" s="409">
        <f t="shared" si="26"/>
        <v>6</v>
      </c>
      <c r="AW13" s="22"/>
      <c r="AX13" s="404">
        <v>10</v>
      </c>
      <c r="AY13" s="405">
        <f t="shared" si="68"/>
        <v>191</v>
      </c>
      <c r="AZ13" s="405">
        <v>191</v>
      </c>
      <c r="BA13" s="405">
        <f t="shared" si="27"/>
        <v>0</v>
      </c>
      <c r="BB13" s="405">
        <v>1</v>
      </c>
      <c r="BC13" s="406">
        <f t="shared" si="28"/>
        <v>0</v>
      </c>
      <c r="BD13" s="471"/>
      <c r="BE13" s="265"/>
      <c r="BF13" s="265"/>
      <c r="BG13" s="265"/>
      <c r="BH13" s="265"/>
      <c r="BI13" s="265">
        <v>1</v>
      </c>
      <c r="BJ13" s="265"/>
      <c r="BK13" s="265">
        <f t="shared" si="29"/>
        <v>0</v>
      </c>
      <c r="BL13" s="265"/>
      <c r="BM13" s="411"/>
      <c r="BN13" s="412" t="str">
        <f t="shared" si="30"/>
        <v/>
      </c>
      <c r="BO13" s="265" t="str">
        <f t="shared" si="31"/>
        <v/>
      </c>
      <c r="BP13" s="324" t="str">
        <f t="shared" si="32"/>
        <v/>
      </c>
      <c r="BQ13" s="265" t="str">
        <f t="shared" si="33"/>
        <v/>
      </c>
      <c r="BR13" s="265" t="str">
        <f t="shared" si="34"/>
        <v/>
      </c>
      <c r="BS13" s="265" t="str">
        <f t="shared" si="35"/>
        <v/>
      </c>
      <c r="BT13" s="265" t="str">
        <f t="shared" si="36"/>
        <v/>
      </c>
      <c r="BU13" s="265" t="str">
        <f t="shared" si="37"/>
        <v/>
      </c>
      <c r="BV13" s="411">
        <f t="shared" si="1"/>
        <v>0</v>
      </c>
      <c r="BW13" s="412" t="str">
        <f t="shared" si="38"/>
        <v/>
      </c>
      <c r="BX13" s="265" t="str">
        <f t="shared" si="39"/>
        <v/>
      </c>
      <c r="BY13" s="324" t="str">
        <f t="shared" si="40"/>
        <v/>
      </c>
      <c r="BZ13" s="265" t="str">
        <f t="shared" si="41"/>
        <v/>
      </c>
      <c r="CA13" s="265" t="str">
        <f t="shared" si="42"/>
        <v/>
      </c>
      <c r="CB13" s="265" t="str">
        <f t="shared" si="43"/>
        <v/>
      </c>
      <c r="CC13" s="265" t="str">
        <f t="shared" si="44"/>
        <v/>
      </c>
      <c r="CD13" s="265" t="str">
        <f t="shared" si="45"/>
        <v/>
      </c>
      <c r="CE13" s="265" t="str">
        <f t="shared" si="46"/>
        <v/>
      </c>
      <c r="CF13" s="265"/>
      <c r="CG13" s="265" t="str">
        <f t="shared" si="47"/>
        <v/>
      </c>
      <c r="CH13" s="413">
        <f t="shared" si="48"/>
        <v>0</v>
      </c>
      <c r="CJ13" s="404">
        <v>10</v>
      </c>
      <c r="CK13" s="405">
        <v>0</v>
      </c>
      <c r="CL13" s="405">
        <v>39</v>
      </c>
      <c r="CM13" s="405">
        <f t="shared" si="70"/>
        <v>39</v>
      </c>
      <c r="CN13" s="405">
        <v>1</v>
      </c>
      <c r="CO13" s="406">
        <f t="shared" si="49"/>
        <v>39</v>
      </c>
      <c r="CP13" s="414" t="s">
        <v>46</v>
      </c>
      <c r="CQ13" s="324"/>
      <c r="CR13" s="324"/>
      <c r="CS13" s="324"/>
      <c r="CT13" s="409">
        <f t="shared" si="50"/>
        <v>39</v>
      </c>
      <c r="CV13" s="404">
        <v>10</v>
      </c>
      <c r="CW13" s="405">
        <f t="shared" si="71"/>
        <v>0</v>
      </c>
      <c r="CX13" s="405"/>
      <c r="CY13" s="405">
        <f t="shared" si="51"/>
        <v>0</v>
      </c>
      <c r="CZ13" s="405">
        <v>1</v>
      </c>
      <c r="DA13" s="406">
        <f t="shared" si="52"/>
        <v>0</v>
      </c>
      <c r="DB13" s="414" t="s">
        <v>47</v>
      </c>
      <c r="DC13" s="324"/>
      <c r="DD13" s="324"/>
      <c r="DE13" s="324"/>
      <c r="DF13" s="409">
        <f t="shared" si="53"/>
        <v>0</v>
      </c>
      <c r="DH13" s="404">
        <v>10</v>
      </c>
      <c r="DI13" s="405">
        <f t="shared" si="72"/>
        <v>90</v>
      </c>
      <c r="DJ13" s="405">
        <v>90</v>
      </c>
      <c r="DK13" s="405">
        <f t="shared" si="54"/>
        <v>0</v>
      </c>
      <c r="DL13" s="405">
        <v>1</v>
      </c>
      <c r="DM13" s="406">
        <f t="shared" si="55"/>
        <v>0</v>
      </c>
      <c r="DN13" s="414" t="s">
        <v>47</v>
      </c>
      <c r="DO13" s="324"/>
      <c r="DP13" s="324"/>
      <c r="DQ13" s="324"/>
      <c r="DR13" s="409">
        <f t="shared" si="56"/>
        <v>0</v>
      </c>
      <c r="DT13" s="404">
        <v>10</v>
      </c>
      <c r="DU13" s="405">
        <f t="shared" si="73"/>
        <v>0</v>
      </c>
      <c r="DV13" s="405"/>
      <c r="DW13" s="405">
        <f t="shared" si="57"/>
        <v>0</v>
      </c>
      <c r="DX13" s="405">
        <v>1</v>
      </c>
      <c r="DY13" s="406">
        <f t="shared" si="58"/>
        <v>0</v>
      </c>
      <c r="DZ13" s="414" t="s">
        <v>47</v>
      </c>
      <c r="EA13" s="324"/>
      <c r="EB13" s="324"/>
      <c r="EC13" s="324"/>
      <c r="ED13" s="409">
        <f t="shared" si="59"/>
        <v>0</v>
      </c>
      <c r="EF13" s="404">
        <v>10</v>
      </c>
      <c r="EG13" s="405">
        <f t="shared" si="74"/>
        <v>14650</v>
      </c>
      <c r="EH13" s="405">
        <v>14682</v>
      </c>
      <c r="EI13" s="405">
        <f t="shared" si="60"/>
        <v>32</v>
      </c>
      <c r="EJ13" s="405">
        <v>1</v>
      </c>
      <c r="EK13" s="406">
        <f t="shared" si="61"/>
        <v>32</v>
      </c>
      <c r="EL13" s="414" t="s">
        <v>47</v>
      </c>
      <c r="EM13" s="324"/>
      <c r="EN13" s="324"/>
      <c r="EO13" s="324"/>
      <c r="EP13" s="409">
        <f t="shared" si="62"/>
        <v>32</v>
      </c>
      <c r="ER13" s="404">
        <v>10</v>
      </c>
      <c r="ES13" s="405">
        <f t="shared" si="75"/>
        <v>14588</v>
      </c>
      <c r="ET13" s="405">
        <v>14607</v>
      </c>
      <c r="EU13" s="405">
        <f t="shared" si="63"/>
        <v>19</v>
      </c>
      <c r="EV13" s="405">
        <v>1</v>
      </c>
      <c r="EW13" s="406">
        <f t="shared" si="64"/>
        <v>19</v>
      </c>
      <c r="EX13" s="414" t="s">
        <v>47</v>
      </c>
      <c r="EY13" s="324"/>
      <c r="EZ13" s="324"/>
      <c r="FA13" s="324"/>
      <c r="FB13" s="409">
        <f t="shared" si="65"/>
        <v>19</v>
      </c>
    </row>
    <row r="14" spans="1:158" ht="28.95" customHeight="1" x14ac:dyDescent="0.3">
      <c r="A14" s="414">
        <v>11</v>
      </c>
      <c r="B14" s="470" t="s">
        <v>56</v>
      </c>
      <c r="C14" s="406">
        <f>C4-C13</f>
        <v>1856</v>
      </c>
      <c r="E14" s="404">
        <v>11</v>
      </c>
      <c r="F14" s="405">
        <f t="shared" si="66"/>
        <v>6876</v>
      </c>
      <c r="G14" s="405">
        <v>7010</v>
      </c>
      <c r="H14" s="405">
        <f t="shared" si="2"/>
        <v>134</v>
      </c>
      <c r="I14" s="405">
        <v>1</v>
      </c>
      <c r="J14" s="406">
        <f t="shared" si="3"/>
        <v>134</v>
      </c>
      <c r="L14" s="404">
        <v>11</v>
      </c>
      <c r="M14" s="405">
        <f t="shared" si="67"/>
        <v>1638</v>
      </c>
      <c r="N14" s="405">
        <v>1645</v>
      </c>
      <c r="O14" s="405">
        <f t="shared" si="4"/>
        <v>7</v>
      </c>
      <c r="P14" s="405">
        <v>1</v>
      </c>
      <c r="Q14" s="406">
        <f t="shared" si="5"/>
        <v>7</v>
      </c>
      <c r="R14" s="414" t="s">
        <v>60</v>
      </c>
      <c r="S14" s="324" t="s">
        <v>46</v>
      </c>
      <c r="T14" s="324"/>
      <c r="U14" s="324"/>
      <c r="V14" s="265"/>
      <c r="W14" s="265">
        <v>1</v>
      </c>
      <c r="X14" s="324"/>
      <c r="Y14" s="324">
        <f t="shared" si="6"/>
        <v>0</v>
      </c>
      <c r="Z14" s="324"/>
      <c r="AA14" s="407"/>
      <c r="AB14" s="408" t="str">
        <f t="shared" si="7"/>
        <v/>
      </c>
      <c r="AC14" s="324" t="str">
        <f t="shared" si="8"/>
        <v/>
      </c>
      <c r="AD14" s="324" t="str">
        <f t="shared" si="9"/>
        <v/>
      </c>
      <c r="AE14" s="324" t="str">
        <f t="shared" si="10"/>
        <v/>
      </c>
      <c r="AF14" s="324" t="str">
        <f t="shared" si="11"/>
        <v/>
      </c>
      <c r="AG14" s="324" t="str">
        <f t="shared" si="12"/>
        <v/>
      </c>
      <c r="AH14" s="324" t="str">
        <f t="shared" si="13"/>
        <v/>
      </c>
      <c r="AI14" s="324" t="str">
        <f t="shared" si="14"/>
        <v/>
      </c>
      <c r="AJ14" s="407">
        <f t="shared" si="0"/>
        <v>0</v>
      </c>
      <c r="AK14" s="408">
        <f t="shared" si="15"/>
        <v>7</v>
      </c>
      <c r="AL14" s="324" t="str">
        <f t="shared" si="16"/>
        <v/>
      </c>
      <c r="AM14" s="324" t="str">
        <f t="shared" si="17"/>
        <v/>
      </c>
      <c r="AN14" s="324" t="str">
        <f t="shared" si="18"/>
        <v/>
      </c>
      <c r="AO14" s="324" t="str">
        <f t="shared" si="19"/>
        <v/>
      </c>
      <c r="AP14" s="324" t="str">
        <f t="shared" si="20"/>
        <v/>
      </c>
      <c r="AQ14" s="324" t="str">
        <f t="shared" si="21"/>
        <v/>
      </c>
      <c r="AR14" s="324" t="str">
        <f t="shared" si="22"/>
        <v/>
      </c>
      <c r="AS14" s="324" t="str">
        <f t="shared" si="23"/>
        <v/>
      </c>
      <c r="AT14" s="324" t="str">
        <f t="shared" si="24"/>
        <v/>
      </c>
      <c r="AU14" s="324" t="str">
        <f t="shared" si="25"/>
        <v/>
      </c>
      <c r="AV14" s="409">
        <f t="shared" si="26"/>
        <v>7</v>
      </c>
      <c r="AW14" s="22"/>
      <c r="AX14" s="404">
        <v>11</v>
      </c>
      <c r="AY14" s="405">
        <f t="shared" si="68"/>
        <v>191</v>
      </c>
      <c r="AZ14" s="405">
        <v>191</v>
      </c>
      <c r="BA14" s="405">
        <f t="shared" si="27"/>
        <v>0</v>
      </c>
      <c r="BB14" s="405">
        <v>1</v>
      </c>
      <c r="BC14" s="406">
        <f t="shared" si="28"/>
        <v>0</v>
      </c>
      <c r="BD14" s="471"/>
      <c r="BE14" s="265"/>
      <c r="BF14" s="265"/>
      <c r="BG14" s="265"/>
      <c r="BH14" s="265"/>
      <c r="BI14" s="265">
        <v>1</v>
      </c>
      <c r="BJ14" s="265"/>
      <c r="BK14" s="265">
        <f t="shared" si="29"/>
        <v>0</v>
      </c>
      <c r="BL14" s="265"/>
      <c r="BM14" s="411"/>
      <c r="BN14" s="412" t="str">
        <f t="shared" si="30"/>
        <v/>
      </c>
      <c r="BO14" s="265" t="str">
        <f t="shared" si="31"/>
        <v/>
      </c>
      <c r="BP14" s="324" t="str">
        <f t="shared" si="32"/>
        <v/>
      </c>
      <c r="BQ14" s="265" t="str">
        <f t="shared" si="33"/>
        <v/>
      </c>
      <c r="BR14" s="265" t="str">
        <f t="shared" si="34"/>
        <v/>
      </c>
      <c r="BS14" s="265" t="str">
        <f t="shared" si="35"/>
        <v/>
      </c>
      <c r="BT14" s="265" t="str">
        <f t="shared" si="36"/>
        <v/>
      </c>
      <c r="BU14" s="265" t="str">
        <f t="shared" si="37"/>
        <v/>
      </c>
      <c r="BV14" s="411">
        <f t="shared" si="1"/>
        <v>0</v>
      </c>
      <c r="BW14" s="412" t="str">
        <f t="shared" si="38"/>
        <v/>
      </c>
      <c r="BX14" s="265" t="str">
        <f t="shared" si="39"/>
        <v/>
      </c>
      <c r="BY14" s="324" t="str">
        <f t="shared" si="40"/>
        <v/>
      </c>
      <c r="BZ14" s="265" t="str">
        <f t="shared" si="41"/>
        <v/>
      </c>
      <c r="CA14" s="265" t="str">
        <f t="shared" si="42"/>
        <v/>
      </c>
      <c r="CB14" s="265" t="str">
        <f t="shared" si="43"/>
        <v/>
      </c>
      <c r="CC14" s="265" t="str">
        <f t="shared" si="44"/>
        <v/>
      </c>
      <c r="CD14" s="265" t="str">
        <f t="shared" si="45"/>
        <v/>
      </c>
      <c r="CE14" s="265" t="str">
        <f t="shared" si="46"/>
        <v/>
      </c>
      <c r="CF14" s="265"/>
      <c r="CG14" s="265" t="str">
        <f t="shared" si="47"/>
        <v/>
      </c>
      <c r="CH14" s="413">
        <f t="shared" si="48"/>
        <v>0</v>
      </c>
      <c r="CJ14" s="404">
        <v>11</v>
      </c>
      <c r="CK14" s="405">
        <f t="shared" si="69"/>
        <v>39</v>
      </c>
      <c r="CL14" s="405">
        <v>58</v>
      </c>
      <c r="CM14" s="405">
        <f t="shared" si="70"/>
        <v>19</v>
      </c>
      <c r="CN14" s="405">
        <v>1</v>
      </c>
      <c r="CO14" s="406">
        <f t="shared" si="49"/>
        <v>19</v>
      </c>
      <c r="CP14" s="414" t="s">
        <v>46</v>
      </c>
      <c r="CQ14" s="324"/>
      <c r="CR14" s="324"/>
      <c r="CS14" s="324"/>
      <c r="CT14" s="409">
        <f t="shared" si="50"/>
        <v>19</v>
      </c>
      <c r="CV14" s="404">
        <v>11</v>
      </c>
      <c r="CW14" s="405">
        <f t="shared" si="71"/>
        <v>0</v>
      </c>
      <c r="CX14" s="405"/>
      <c r="CY14" s="405">
        <f t="shared" si="51"/>
        <v>0</v>
      </c>
      <c r="CZ14" s="405">
        <v>1</v>
      </c>
      <c r="DA14" s="406">
        <f t="shared" si="52"/>
        <v>0</v>
      </c>
      <c r="DB14" s="414" t="s">
        <v>47</v>
      </c>
      <c r="DC14" s="324"/>
      <c r="DD14" s="324"/>
      <c r="DE14" s="324"/>
      <c r="DF14" s="409">
        <f t="shared" si="53"/>
        <v>0</v>
      </c>
      <c r="DH14" s="404">
        <v>11</v>
      </c>
      <c r="DI14" s="405">
        <v>0</v>
      </c>
      <c r="DJ14" s="405"/>
      <c r="DK14" s="405">
        <f t="shared" si="54"/>
        <v>0</v>
      </c>
      <c r="DL14" s="405">
        <v>1</v>
      </c>
      <c r="DM14" s="406">
        <f t="shared" si="55"/>
        <v>0</v>
      </c>
      <c r="DN14" s="414" t="s">
        <v>47</v>
      </c>
      <c r="DO14" s="324"/>
      <c r="DP14" s="324"/>
      <c r="DQ14" s="324"/>
      <c r="DR14" s="409">
        <f t="shared" si="56"/>
        <v>0</v>
      </c>
      <c r="DT14" s="404">
        <v>11</v>
      </c>
      <c r="DU14" s="405">
        <f t="shared" si="73"/>
        <v>0</v>
      </c>
      <c r="DV14" s="405"/>
      <c r="DW14" s="405">
        <f t="shared" si="57"/>
        <v>0</v>
      </c>
      <c r="DX14" s="405">
        <v>1</v>
      </c>
      <c r="DY14" s="406">
        <f t="shared" si="58"/>
        <v>0</v>
      </c>
      <c r="DZ14" s="414" t="s">
        <v>47</v>
      </c>
      <c r="EA14" s="324"/>
      <c r="EB14" s="324"/>
      <c r="EC14" s="324"/>
      <c r="ED14" s="409">
        <f t="shared" si="59"/>
        <v>0</v>
      </c>
      <c r="EF14" s="404">
        <v>11</v>
      </c>
      <c r="EG14" s="405">
        <f t="shared" si="74"/>
        <v>14682</v>
      </c>
      <c r="EH14" s="405">
        <v>14714</v>
      </c>
      <c r="EI14" s="405">
        <f t="shared" si="60"/>
        <v>32</v>
      </c>
      <c r="EJ14" s="405">
        <v>1</v>
      </c>
      <c r="EK14" s="406">
        <f t="shared" si="61"/>
        <v>32</v>
      </c>
      <c r="EL14" s="414" t="s">
        <v>47</v>
      </c>
      <c r="EM14" s="324"/>
      <c r="EN14" s="324"/>
      <c r="EO14" s="324"/>
      <c r="EP14" s="409">
        <f t="shared" si="62"/>
        <v>32</v>
      </c>
      <c r="ER14" s="404">
        <v>11</v>
      </c>
      <c r="ES14" s="405">
        <f t="shared" si="75"/>
        <v>14607</v>
      </c>
      <c r="ET14" s="405">
        <v>14623</v>
      </c>
      <c r="EU14" s="405">
        <f t="shared" si="63"/>
        <v>16</v>
      </c>
      <c r="EV14" s="405">
        <v>1</v>
      </c>
      <c r="EW14" s="406">
        <f t="shared" si="64"/>
        <v>16</v>
      </c>
      <c r="EX14" s="414" t="s">
        <v>47</v>
      </c>
      <c r="EY14" s="324"/>
      <c r="EZ14" s="324"/>
      <c r="FA14" s="324"/>
      <c r="FB14" s="409">
        <f t="shared" si="65"/>
        <v>16</v>
      </c>
    </row>
    <row r="15" spans="1:158" ht="38.25" customHeight="1" x14ac:dyDescent="0.3">
      <c r="A15" s="414">
        <v>12</v>
      </c>
      <c r="B15" s="470" t="s">
        <v>57</v>
      </c>
      <c r="C15" s="409">
        <f>AJ35+BV35+CS35+DE35+DQ35+EC35+EO35</f>
        <v>2478</v>
      </c>
      <c r="E15" s="404">
        <v>12</v>
      </c>
      <c r="F15" s="405">
        <f t="shared" si="66"/>
        <v>7010</v>
      </c>
      <c r="G15" s="405">
        <v>7153</v>
      </c>
      <c r="H15" s="405">
        <f t="shared" si="2"/>
        <v>143</v>
      </c>
      <c r="I15" s="405">
        <v>1</v>
      </c>
      <c r="J15" s="406">
        <f t="shared" si="3"/>
        <v>143</v>
      </c>
      <c r="L15" s="404">
        <v>12</v>
      </c>
      <c r="M15" s="405">
        <f t="shared" si="67"/>
        <v>1645</v>
      </c>
      <c r="N15" s="405">
        <v>1645</v>
      </c>
      <c r="O15" s="405">
        <f t="shared" si="4"/>
        <v>0</v>
      </c>
      <c r="P15" s="405">
        <v>1</v>
      </c>
      <c r="Q15" s="406">
        <f t="shared" si="5"/>
        <v>0</v>
      </c>
      <c r="R15" s="414" t="s">
        <v>60</v>
      </c>
      <c r="S15" s="324" t="s">
        <v>46</v>
      </c>
      <c r="T15" s="324"/>
      <c r="U15" s="324"/>
      <c r="V15" s="265"/>
      <c r="W15" s="265">
        <v>1</v>
      </c>
      <c r="X15" s="324"/>
      <c r="Y15" s="324">
        <f t="shared" si="6"/>
        <v>0</v>
      </c>
      <c r="Z15" s="324"/>
      <c r="AA15" s="407"/>
      <c r="AB15" s="408" t="str">
        <f t="shared" si="7"/>
        <v/>
      </c>
      <c r="AC15" s="324" t="str">
        <f t="shared" si="8"/>
        <v/>
      </c>
      <c r="AD15" s="324" t="str">
        <f t="shared" si="9"/>
        <v/>
      </c>
      <c r="AE15" s="324" t="str">
        <f t="shared" si="10"/>
        <v/>
      </c>
      <c r="AF15" s="324" t="str">
        <f t="shared" si="11"/>
        <v/>
      </c>
      <c r="AG15" s="324" t="str">
        <f t="shared" si="12"/>
        <v/>
      </c>
      <c r="AH15" s="324" t="str">
        <f t="shared" si="13"/>
        <v/>
      </c>
      <c r="AI15" s="324" t="str">
        <f t="shared" si="14"/>
        <v/>
      </c>
      <c r="AJ15" s="407">
        <f t="shared" si="0"/>
        <v>0</v>
      </c>
      <c r="AK15" s="408">
        <f t="shared" si="15"/>
        <v>0</v>
      </c>
      <c r="AL15" s="324" t="str">
        <f t="shared" si="16"/>
        <v/>
      </c>
      <c r="AM15" s="324" t="str">
        <f t="shared" si="17"/>
        <v/>
      </c>
      <c r="AN15" s="324" t="str">
        <f t="shared" si="18"/>
        <v/>
      </c>
      <c r="AO15" s="324" t="str">
        <f t="shared" si="19"/>
        <v/>
      </c>
      <c r="AP15" s="324" t="str">
        <f t="shared" si="20"/>
        <v/>
      </c>
      <c r="AQ15" s="324" t="str">
        <f t="shared" si="21"/>
        <v/>
      </c>
      <c r="AR15" s="324" t="str">
        <f t="shared" si="22"/>
        <v/>
      </c>
      <c r="AS15" s="324" t="str">
        <f t="shared" si="23"/>
        <v/>
      </c>
      <c r="AT15" s="324" t="str">
        <f t="shared" si="24"/>
        <v/>
      </c>
      <c r="AU15" s="324" t="str">
        <f t="shared" si="25"/>
        <v/>
      </c>
      <c r="AV15" s="409">
        <f t="shared" si="26"/>
        <v>0</v>
      </c>
      <c r="AW15" s="22"/>
      <c r="AX15" s="404">
        <v>12</v>
      </c>
      <c r="AY15" s="405">
        <f t="shared" si="68"/>
        <v>191</v>
      </c>
      <c r="AZ15" s="405">
        <v>191</v>
      </c>
      <c r="BA15" s="405">
        <f t="shared" si="27"/>
        <v>0</v>
      </c>
      <c r="BB15" s="405">
        <v>1</v>
      </c>
      <c r="BC15" s="406">
        <f t="shared" si="28"/>
        <v>0</v>
      </c>
      <c r="BD15" s="471"/>
      <c r="BE15" s="265"/>
      <c r="BF15" s="265"/>
      <c r="BG15" s="265"/>
      <c r="BH15" s="265"/>
      <c r="BI15" s="265">
        <v>1</v>
      </c>
      <c r="BJ15" s="265"/>
      <c r="BK15" s="265">
        <f t="shared" si="29"/>
        <v>0</v>
      </c>
      <c r="BL15" s="265"/>
      <c r="BM15" s="411"/>
      <c r="BN15" s="412" t="str">
        <f t="shared" si="30"/>
        <v/>
      </c>
      <c r="BO15" s="265" t="str">
        <f t="shared" si="31"/>
        <v/>
      </c>
      <c r="BP15" s="324" t="str">
        <f t="shared" si="32"/>
        <v/>
      </c>
      <c r="BQ15" s="265" t="str">
        <f t="shared" si="33"/>
        <v/>
      </c>
      <c r="BR15" s="265" t="str">
        <f t="shared" si="34"/>
        <v/>
      </c>
      <c r="BS15" s="265" t="str">
        <f t="shared" si="35"/>
        <v/>
      </c>
      <c r="BT15" s="265" t="str">
        <f t="shared" si="36"/>
        <v/>
      </c>
      <c r="BU15" s="265" t="str">
        <f t="shared" si="37"/>
        <v/>
      </c>
      <c r="BV15" s="411">
        <f t="shared" si="1"/>
        <v>0</v>
      </c>
      <c r="BW15" s="412" t="str">
        <f t="shared" si="38"/>
        <v/>
      </c>
      <c r="BX15" s="265" t="str">
        <f t="shared" si="39"/>
        <v/>
      </c>
      <c r="BY15" s="324" t="str">
        <f t="shared" si="40"/>
        <v/>
      </c>
      <c r="BZ15" s="265" t="str">
        <f t="shared" si="41"/>
        <v/>
      </c>
      <c r="CA15" s="265" t="str">
        <f t="shared" si="42"/>
        <v/>
      </c>
      <c r="CB15" s="265" t="str">
        <f t="shared" si="43"/>
        <v/>
      </c>
      <c r="CC15" s="265" t="str">
        <f t="shared" si="44"/>
        <v/>
      </c>
      <c r="CD15" s="265" t="str">
        <f t="shared" si="45"/>
        <v/>
      </c>
      <c r="CE15" s="265" t="str">
        <f t="shared" si="46"/>
        <v/>
      </c>
      <c r="CF15" s="265"/>
      <c r="CG15" s="265" t="str">
        <f t="shared" si="47"/>
        <v/>
      </c>
      <c r="CH15" s="413">
        <f t="shared" si="48"/>
        <v>0</v>
      </c>
      <c r="CJ15" s="404">
        <v>12</v>
      </c>
      <c r="CK15" s="405">
        <f t="shared" si="69"/>
        <v>58</v>
      </c>
      <c r="CL15" s="405">
        <v>83</v>
      </c>
      <c r="CM15" s="405">
        <f t="shared" si="70"/>
        <v>25</v>
      </c>
      <c r="CN15" s="405">
        <v>1</v>
      </c>
      <c r="CO15" s="406">
        <f t="shared" si="49"/>
        <v>25</v>
      </c>
      <c r="CP15" s="414" t="s">
        <v>46</v>
      </c>
      <c r="CQ15" s="324"/>
      <c r="CR15" s="324"/>
      <c r="CS15" s="324"/>
      <c r="CT15" s="409">
        <f t="shared" si="50"/>
        <v>25</v>
      </c>
      <c r="CV15" s="404">
        <v>12</v>
      </c>
      <c r="CW15" s="405">
        <f t="shared" si="71"/>
        <v>0</v>
      </c>
      <c r="CX15" s="405"/>
      <c r="CY15" s="405">
        <f t="shared" si="51"/>
        <v>0</v>
      </c>
      <c r="CZ15" s="405">
        <v>1</v>
      </c>
      <c r="DA15" s="406">
        <f t="shared" si="52"/>
        <v>0</v>
      </c>
      <c r="DB15" s="414" t="s">
        <v>47</v>
      </c>
      <c r="DC15" s="324"/>
      <c r="DD15" s="324"/>
      <c r="DE15" s="324"/>
      <c r="DF15" s="409">
        <f t="shared" si="53"/>
        <v>0</v>
      </c>
      <c r="DH15" s="404">
        <v>12</v>
      </c>
      <c r="DI15" s="405">
        <f t="shared" si="72"/>
        <v>0</v>
      </c>
      <c r="DJ15" s="405"/>
      <c r="DK15" s="405">
        <f t="shared" si="54"/>
        <v>0</v>
      </c>
      <c r="DL15" s="405">
        <v>1</v>
      </c>
      <c r="DM15" s="406">
        <f t="shared" si="55"/>
        <v>0</v>
      </c>
      <c r="DN15" s="414" t="s">
        <v>47</v>
      </c>
      <c r="DO15" s="324"/>
      <c r="DP15" s="324"/>
      <c r="DQ15" s="324"/>
      <c r="DR15" s="409">
        <f t="shared" si="56"/>
        <v>0</v>
      </c>
      <c r="DT15" s="404">
        <v>12</v>
      </c>
      <c r="DU15" s="405">
        <f t="shared" si="73"/>
        <v>0</v>
      </c>
      <c r="DV15" s="405"/>
      <c r="DW15" s="405">
        <f t="shared" si="57"/>
        <v>0</v>
      </c>
      <c r="DX15" s="405">
        <v>1</v>
      </c>
      <c r="DY15" s="406">
        <f t="shared" si="58"/>
        <v>0</v>
      </c>
      <c r="DZ15" s="414" t="s">
        <v>47</v>
      </c>
      <c r="EA15" s="324"/>
      <c r="EB15" s="324"/>
      <c r="EC15" s="324"/>
      <c r="ED15" s="409">
        <f t="shared" si="59"/>
        <v>0</v>
      </c>
      <c r="EF15" s="404">
        <v>12</v>
      </c>
      <c r="EG15" s="405">
        <f t="shared" si="74"/>
        <v>14714</v>
      </c>
      <c r="EH15" s="405">
        <v>14741</v>
      </c>
      <c r="EI15" s="405">
        <f t="shared" si="60"/>
        <v>27</v>
      </c>
      <c r="EJ15" s="405">
        <v>1</v>
      </c>
      <c r="EK15" s="406">
        <f t="shared" si="61"/>
        <v>27</v>
      </c>
      <c r="EL15" s="414" t="s">
        <v>47</v>
      </c>
      <c r="EM15" s="324"/>
      <c r="EN15" s="324"/>
      <c r="EO15" s="324"/>
      <c r="EP15" s="409">
        <f t="shared" si="62"/>
        <v>27</v>
      </c>
      <c r="ER15" s="404">
        <v>12</v>
      </c>
      <c r="ES15" s="405">
        <f t="shared" si="75"/>
        <v>14623</v>
      </c>
      <c r="ET15" s="405">
        <v>14646</v>
      </c>
      <c r="EU15" s="405">
        <f t="shared" si="63"/>
        <v>23</v>
      </c>
      <c r="EV15" s="405">
        <v>1</v>
      </c>
      <c r="EW15" s="406">
        <f t="shared" si="64"/>
        <v>23</v>
      </c>
      <c r="EX15" s="414" t="s">
        <v>47</v>
      </c>
      <c r="EY15" s="324"/>
      <c r="EZ15" s="324"/>
      <c r="FA15" s="324"/>
      <c r="FB15" s="409">
        <f t="shared" si="65"/>
        <v>23</v>
      </c>
    </row>
    <row r="16" spans="1:158" ht="30.6" x14ac:dyDescent="0.3">
      <c r="A16" s="414">
        <v>13</v>
      </c>
      <c r="B16" s="470" t="s">
        <v>151</v>
      </c>
      <c r="C16" s="409">
        <f>AV35+CH35+CT35+DF35+DR35+ED35+EP35+FB35+FA35</f>
        <v>3435</v>
      </c>
      <c r="E16" s="404">
        <v>13</v>
      </c>
      <c r="F16" s="405">
        <f t="shared" si="66"/>
        <v>7153</v>
      </c>
      <c r="G16" s="405">
        <v>7292</v>
      </c>
      <c r="H16" s="405">
        <f t="shared" si="2"/>
        <v>139</v>
      </c>
      <c r="I16" s="405">
        <v>1</v>
      </c>
      <c r="J16" s="406">
        <f t="shared" si="3"/>
        <v>139</v>
      </c>
      <c r="L16" s="404">
        <v>13</v>
      </c>
      <c r="M16" s="405">
        <f t="shared" si="67"/>
        <v>1645</v>
      </c>
      <c r="N16" s="405">
        <v>1655</v>
      </c>
      <c r="O16" s="405">
        <f t="shared" si="4"/>
        <v>10</v>
      </c>
      <c r="P16" s="405">
        <v>1</v>
      </c>
      <c r="Q16" s="406">
        <f t="shared" si="5"/>
        <v>10</v>
      </c>
      <c r="R16" s="414" t="s">
        <v>60</v>
      </c>
      <c r="S16" s="324" t="s">
        <v>46</v>
      </c>
      <c r="T16" s="324"/>
      <c r="U16" s="324"/>
      <c r="V16" s="265"/>
      <c r="W16" s="265">
        <v>1</v>
      </c>
      <c r="X16" s="324"/>
      <c r="Y16" s="324">
        <f t="shared" si="6"/>
        <v>0</v>
      </c>
      <c r="Z16" s="324"/>
      <c r="AA16" s="407"/>
      <c r="AB16" s="408" t="str">
        <f t="shared" si="7"/>
        <v/>
      </c>
      <c r="AC16" s="324" t="str">
        <f t="shared" si="8"/>
        <v/>
      </c>
      <c r="AD16" s="324" t="str">
        <f t="shared" si="9"/>
        <v/>
      </c>
      <c r="AE16" s="324" t="str">
        <f t="shared" si="10"/>
        <v/>
      </c>
      <c r="AF16" s="324" t="str">
        <f t="shared" si="11"/>
        <v/>
      </c>
      <c r="AG16" s="324" t="str">
        <f t="shared" si="12"/>
        <v/>
      </c>
      <c r="AH16" s="324" t="str">
        <f t="shared" si="13"/>
        <v/>
      </c>
      <c r="AI16" s="324" t="str">
        <f t="shared" si="14"/>
        <v/>
      </c>
      <c r="AJ16" s="407">
        <f t="shared" si="0"/>
        <v>0</v>
      </c>
      <c r="AK16" s="408">
        <f t="shared" si="15"/>
        <v>10</v>
      </c>
      <c r="AL16" s="324" t="str">
        <f t="shared" si="16"/>
        <v/>
      </c>
      <c r="AM16" s="324" t="str">
        <f t="shared" si="17"/>
        <v/>
      </c>
      <c r="AN16" s="324" t="str">
        <f t="shared" si="18"/>
        <v/>
      </c>
      <c r="AO16" s="324" t="str">
        <f t="shared" si="19"/>
        <v/>
      </c>
      <c r="AP16" s="324" t="str">
        <f t="shared" si="20"/>
        <v/>
      </c>
      <c r="AQ16" s="324" t="str">
        <f t="shared" si="21"/>
        <v/>
      </c>
      <c r="AR16" s="324" t="str">
        <f t="shared" si="22"/>
        <v/>
      </c>
      <c r="AS16" s="324" t="str">
        <f t="shared" si="23"/>
        <v/>
      </c>
      <c r="AT16" s="324" t="str">
        <f t="shared" si="24"/>
        <v/>
      </c>
      <c r="AU16" s="324" t="str">
        <f t="shared" si="25"/>
        <v/>
      </c>
      <c r="AV16" s="409">
        <f t="shared" si="26"/>
        <v>10</v>
      </c>
      <c r="AW16" s="22"/>
      <c r="AX16" s="404">
        <v>13</v>
      </c>
      <c r="AY16" s="405">
        <f t="shared" si="68"/>
        <v>191</v>
      </c>
      <c r="AZ16" s="405">
        <v>191</v>
      </c>
      <c r="BA16" s="405">
        <f t="shared" si="27"/>
        <v>0</v>
      </c>
      <c r="BB16" s="405">
        <v>1</v>
      </c>
      <c r="BC16" s="406">
        <f t="shared" si="28"/>
        <v>0</v>
      </c>
      <c r="BD16" s="471"/>
      <c r="BE16" s="265"/>
      <c r="BF16" s="265"/>
      <c r="BG16" s="265"/>
      <c r="BH16" s="265"/>
      <c r="BI16" s="265">
        <v>1</v>
      </c>
      <c r="BJ16" s="265"/>
      <c r="BK16" s="265">
        <f t="shared" si="29"/>
        <v>0</v>
      </c>
      <c r="BL16" s="265"/>
      <c r="BM16" s="411"/>
      <c r="BN16" s="412" t="str">
        <f t="shared" si="30"/>
        <v/>
      </c>
      <c r="BO16" s="265" t="str">
        <f t="shared" si="31"/>
        <v/>
      </c>
      <c r="BP16" s="324" t="str">
        <f t="shared" si="32"/>
        <v/>
      </c>
      <c r="BQ16" s="265" t="str">
        <f t="shared" si="33"/>
        <v/>
      </c>
      <c r="BR16" s="265" t="str">
        <f t="shared" si="34"/>
        <v/>
      </c>
      <c r="BS16" s="265" t="str">
        <f t="shared" si="35"/>
        <v/>
      </c>
      <c r="BT16" s="265" t="str">
        <f t="shared" si="36"/>
        <v/>
      </c>
      <c r="BU16" s="265" t="str">
        <f t="shared" si="37"/>
        <v/>
      </c>
      <c r="BV16" s="411">
        <f t="shared" si="1"/>
        <v>0</v>
      </c>
      <c r="BW16" s="412" t="str">
        <f t="shared" si="38"/>
        <v/>
      </c>
      <c r="BX16" s="265" t="str">
        <f t="shared" si="39"/>
        <v/>
      </c>
      <c r="BY16" s="324" t="str">
        <f t="shared" si="40"/>
        <v/>
      </c>
      <c r="BZ16" s="265" t="str">
        <f t="shared" si="41"/>
        <v/>
      </c>
      <c r="CA16" s="265" t="str">
        <f t="shared" si="42"/>
        <v/>
      </c>
      <c r="CB16" s="265" t="str">
        <f t="shared" si="43"/>
        <v/>
      </c>
      <c r="CC16" s="265" t="str">
        <f t="shared" si="44"/>
        <v/>
      </c>
      <c r="CD16" s="265" t="str">
        <f t="shared" si="45"/>
        <v/>
      </c>
      <c r="CE16" s="265" t="str">
        <f t="shared" si="46"/>
        <v/>
      </c>
      <c r="CF16" s="265"/>
      <c r="CG16" s="265" t="str">
        <f t="shared" si="47"/>
        <v/>
      </c>
      <c r="CH16" s="413">
        <f t="shared" si="48"/>
        <v>0</v>
      </c>
      <c r="CJ16" s="404">
        <v>13</v>
      </c>
      <c r="CK16" s="405">
        <f t="shared" si="69"/>
        <v>83</v>
      </c>
      <c r="CL16" s="405">
        <v>111</v>
      </c>
      <c r="CM16" s="405">
        <f t="shared" si="70"/>
        <v>28</v>
      </c>
      <c r="CN16" s="405">
        <v>1</v>
      </c>
      <c r="CO16" s="406">
        <f t="shared" si="49"/>
        <v>28</v>
      </c>
      <c r="CP16" s="414" t="s">
        <v>46</v>
      </c>
      <c r="CQ16" s="324"/>
      <c r="CR16" s="324"/>
      <c r="CS16" s="324"/>
      <c r="CT16" s="409">
        <f t="shared" si="50"/>
        <v>28</v>
      </c>
      <c r="CV16" s="404">
        <v>13</v>
      </c>
      <c r="CW16" s="405">
        <f t="shared" si="71"/>
        <v>0</v>
      </c>
      <c r="CX16" s="405"/>
      <c r="CY16" s="405">
        <f t="shared" si="51"/>
        <v>0</v>
      </c>
      <c r="CZ16" s="405">
        <v>1</v>
      </c>
      <c r="DA16" s="406">
        <f t="shared" si="52"/>
        <v>0</v>
      </c>
      <c r="DB16" s="414" t="s">
        <v>47</v>
      </c>
      <c r="DC16" s="324"/>
      <c r="DD16" s="324"/>
      <c r="DE16" s="324"/>
      <c r="DF16" s="409">
        <f t="shared" si="53"/>
        <v>0</v>
      </c>
      <c r="DH16" s="404">
        <v>13</v>
      </c>
      <c r="DI16" s="405">
        <f t="shared" si="72"/>
        <v>0</v>
      </c>
      <c r="DJ16" s="405"/>
      <c r="DK16" s="405">
        <f t="shared" si="54"/>
        <v>0</v>
      </c>
      <c r="DL16" s="405">
        <v>1</v>
      </c>
      <c r="DM16" s="406">
        <f t="shared" si="55"/>
        <v>0</v>
      </c>
      <c r="DN16" s="414" t="s">
        <v>47</v>
      </c>
      <c r="DO16" s="324"/>
      <c r="DP16" s="324"/>
      <c r="DQ16" s="324"/>
      <c r="DR16" s="409">
        <f t="shared" si="56"/>
        <v>0</v>
      </c>
      <c r="DT16" s="404">
        <v>13</v>
      </c>
      <c r="DU16" s="405">
        <f t="shared" si="73"/>
        <v>0</v>
      </c>
      <c r="DV16" s="405"/>
      <c r="DW16" s="405">
        <f t="shared" si="57"/>
        <v>0</v>
      </c>
      <c r="DX16" s="405">
        <v>1</v>
      </c>
      <c r="DY16" s="406">
        <f t="shared" si="58"/>
        <v>0</v>
      </c>
      <c r="DZ16" s="414" t="s">
        <v>47</v>
      </c>
      <c r="EA16" s="324"/>
      <c r="EB16" s="324"/>
      <c r="EC16" s="324"/>
      <c r="ED16" s="409">
        <f t="shared" si="59"/>
        <v>0</v>
      </c>
      <c r="EF16" s="404">
        <v>13</v>
      </c>
      <c r="EG16" s="405">
        <f t="shared" si="74"/>
        <v>14741</v>
      </c>
      <c r="EH16" s="405">
        <v>14764</v>
      </c>
      <c r="EI16" s="405">
        <f t="shared" si="60"/>
        <v>23</v>
      </c>
      <c r="EJ16" s="405">
        <v>1</v>
      </c>
      <c r="EK16" s="406">
        <f t="shared" si="61"/>
        <v>23</v>
      </c>
      <c r="EL16" s="414" t="s">
        <v>47</v>
      </c>
      <c r="EM16" s="324"/>
      <c r="EN16" s="324"/>
      <c r="EO16" s="324"/>
      <c r="EP16" s="409">
        <f t="shared" si="62"/>
        <v>23</v>
      </c>
      <c r="ER16" s="404">
        <v>13</v>
      </c>
      <c r="ES16" s="405">
        <f t="shared" si="75"/>
        <v>14646</v>
      </c>
      <c r="ET16" s="405">
        <v>14664</v>
      </c>
      <c r="EU16" s="405">
        <f t="shared" si="63"/>
        <v>18</v>
      </c>
      <c r="EV16" s="405">
        <v>1</v>
      </c>
      <c r="EW16" s="406">
        <f t="shared" si="64"/>
        <v>18</v>
      </c>
      <c r="EX16" s="414" t="s">
        <v>47</v>
      </c>
      <c r="EY16" s="324"/>
      <c r="EZ16" s="324"/>
      <c r="FA16" s="324"/>
      <c r="FB16" s="409">
        <f t="shared" si="65"/>
        <v>18</v>
      </c>
    </row>
    <row r="17" spans="1:158" ht="28.95" customHeight="1" thickBot="1" x14ac:dyDescent="0.35">
      <c r="A17" s="42">
        <v>14</v>
      </c>
      <c r="B17" s="43" t="s">
        <v>58</v>
      </c>
      <c r="C17" s="44">
        <f>C13-(C15+C16)</f>
        <v>0</v>
      </c>
      <c r="E17" s="404">
        <v>14</v>
      </c>
      <c r="F17" s="405">
        <f t="shared" si="66"/>
        <v>7292</v>
      </c>
      <c r="G17" s="405">
        <v>7362</v>
      </c>
      <c r="H17" s="405">
        <f t="shared" si="2"/>
        <v>70</v>
      </c>
      <c r="I17" s="405">
        <v>1</v>
      </c>
      <c r="J17" s="406">
        <f t="shared" si="3"/>
        <v>70</v>
      </c>
      <c r="L17" s="404">
        <v>14</v>
      </c>
      <c r="M17" s="405">
        <f t="shared" si="67"/>
        <v>1655</v>
      </c>
      <c r="N17" s="405">
        <v>1655</v>
      </c>
      <c r="O17" s="405">
        <f t="shared" si="4"/>
        <v>0</v>
      </c>
      <c r="P17" s="405">
        <v>1</v>
      </c>
      <c r="Q17" s="406">
        <f t="shared" si="5"/>
        <v>0</v>
      </c>
      <c r="R17" s="414" t="s">
        <v>60</v>
      </c>
      <c r="S17" s="324" t="s">
        <v>46</v>
      </c>
      <c r="T17" s="324"/>
      <c r="U17" s="324"/>
      <c r="V17" s="265"/>
      <c r="W17" s="265">
        <v>1</v>
      </c>
      <c r="X17" s="324"/>
      <c r="Y17" s="324">
        <f t="shared" si="6"/>
        <v>0</v>
      </c>
      <c r="Z17" s="324"/>
      <c r="AA17" s="407"/>
      <c r="AB17" s="408" t="str">
        <f t="shared" si="7"/>
        <v/>
      </c>
      <c r="AC17" s="324" t="str">
        <f t="shared" si="8"/>
        <v/>
      </c>
      <c r="AD17" s="324" t="str">
        <f t="shared" si="9"/>
        <v/>
      </c>
      <c r="AE17" s="324" t="str">
        <f t="shared" si="10"/>
        <v/>
      </c>
      <c r="AF17" s="324" t="str">
        <f t="shared" si="11"/>
        <v/>
      </c>
      <c r="AG17" s="324" t="str">
        <f t="shared" si="12"/>
        <v/>
      </c>
      <c r="AH17" s="324" t="str">
        <f t="shared" si="13"/>
        <v/>
      </c>
      <c r="AI17" s="324" t="str">
        <f t="shared" si="14"/>
        <v/>
      </c>
      <c r="AJ17" s="407">
        <f t="shared" si="0"/>
        <v>0</v>
      </c>
      <c r="AK17" s="408">
        <f t="shared" si="15"/>
        <v>0</v>
      </c>
      <c r="AL17" s="324" t="str">
        <f t="shared" si="16"/>
        <v/>
      </c>
      <c r="AM17" s="324" t="str">
        <f t="shared" si="17"/>
        <v/>
      </c>
      <c r="AN17" s="324" t="str">
        <f t="shared" si="18"/>
        <v/>
      </c>
      <c r="AO17" s="324" t="str">
        <f t="shared" si="19"/>
        <v/>
      </c>
      <c r="AP17" s="324" t="str">
        <f t="shared" si="20"/>
        <v/>
      </c>
      <c r="AQ17" s="324" t="str">
        <f t="shared" si="21"/>
        <v/>
      </c>
      <c r="AR17" s="324" t="str">
        <f t="shared" si="22"/>
        <v/>
      </c>
      <c r="AS17" s="324" t="str">
        <f t="shared" si="23"/>
        <v/>
      </c>
      <c r="AT17" s="324" t="str">
        <f t="shared" si="24"/>
        <v/>
      </c>
      <c r="AU17" s="324" t="str">
        <f t="shared" si="25"/>
        <v/>
      </c>
      <c r="AV17" s="409">
        <f t="shared" si="26"/>
        <v>0</v>
      </c>
      <c r="AW17" s="22"/>
      <c r="AX17" s="404">
        <v>14</v>
      </c>
      <c r="AY17" s="405">
        <f t="shared" si="68"/>
        <v>191</v>
      </c>
      <c r="AZ17" s="405">
        <v>191</v>
      </c>
      <c r="BA17" s="405">
        <f t="shared" si="27"/>
        <v>0</v>
      </c>
      <c r="BB17" s="405">
        <v>1</v>
      </c>
      <c r="BC17" s="406">
        <f t="shared" si="28"/>
        <v>0</v>
      </c>
      <c r="BD17" s="471"/>
      <c r="BE17" s="265"/>
      <c r="BF17" s="324"/>
      <c r="BG17" s="265"/>
      <c r="BH17" s="265"/>
      <c r="BI17" s="265">
        <v>1</v>
      </c>
      <c r="BJ17" s="265"/>
      <c r="BK17" s="265">
        <f t="shared" si="29"/>
        <v>0</v>
      </c>
      <c r="BL17" s="265"/>
      <c r="BM17" s="411"/>
      <c r="BN17" s="412" t="str">
        <f t="shared" si="30"/>
        <v/>
      </c>
      <c r="BO17" s="265" t="str">
        <f t="shared" si="31"/>
        <v/>
      </c>
      <c r="BP17" s="324" t="str">
        <f t="shared" si="32"/>
        <v/>
      </c>
      <c r="BQ17" s="265" t="str">
        <f t="shared" si="33"/>
        <v/>
      </c>
      <c r="BR17" s="265" t="str">
        <f t="shared" si="34"/>
        <v/>
      </c>
      <c r="BS17" s="265" t="str">
        <f t="shared" si="35"/>
        <v/>
      </c>
      <c r="BT17" s="265" t="str">
        <f t="shared" si="36"/>
        <v/>
      </c>
      <c r="BU17" s="265" t="str">
        <f t="shared" si="37"/>
        <v/>
      </c>
      <c r="BV17" s="411">
        <f t="shared" si="1"/>
        <v>0</v>
      </c>
      <c r="BW17" s="412" t="str">
        <f t="shared" si="38"/>
        <v/>
      </c>
      <c r="BX17" s="265" t="str">
        <f t="shared" si="39"/>
        <v/>
      </c>
      <c r="BY17" s="324" t="str">
        <f t="shared" si="40"/>
        <v/>
      </c>
      <c r="BZ17" s="265" t="str">
        <f t="shared" si="41"/>
        <v/>
      </c>
      <c r="CA17" s="265" t="str">
        <f t="shared" si="42"/>
        <v/>
      </c>
      <c r="CB17" s="265" t="str">
        <f t="shared" si="43"/>
        <v/>
      </c>
      <c r="CC17" s="265" t="str">
        <f t="shared" si="44"/>
        <v/>
      </c>
      <c r="CD17" s="265" t="str">
        <f t="shared" si="45"/>
        <v/>
      </c>
      <c r="CE17" s="265" t="str">
        <f t="shared" si="46"/>
        <v/>
      </c>
      <c r="CF17" s="265"/>
      <c r="CG17" s="265" t="str">
        <f t="shared" si="47"/>
        <v/>
      </c>
      <c r="CH17" s="413">
        <f t="shared" si="48"/>
        <v>0</v>
      </c>
      <c r="CJ17" s="404">
        <v>14</v>
      </c>
      <c r="CK17" s="405">
        <f t="shared" si="69"/>
        <v>111</v>
      </c>
      <c r="CL17" s="405">
        <v>122</v>
      </c>
      <c r="CM17" s="405">
        <f t="shared" si="70"/>
        <v>11</v>
      </c>
      <c r="CN17" s="405">
        <v>1</v>
      </c>
      <c r="CO17" s="406">
        <f t="shared" si="49"/>
        <v>11</v>
      </c>
      <c r="CP17" s="414" t="s">
        <v>46</v>
      </c>
      <c r="CQ17" s="324"/>
      <c r="CR17" s="324"/>
      <c r="CS17" s="324"/>
      <c r="CT17" s="409">
        <f t="shared" si="50"/>
        <v>11</v>
      </c>
      <c r="CV17" s="404">
        <v>14</v>
      </c>
      <c r="CW17" s="405">
        <f t="shared" si="71"/>
        <v>0</v>
      </c>
      <c r="CX17" s="405"/>
      <c r="CY17" s="405">
        <f t="shared" si="51"/>
        <v>0</v>
      </c>
      <c r="CZ17" s="405">
        <v>1</v>
      </c>
      <c r="DA17" s="406">
        <f t="shared" si="52"/>
        <v>0</v>
      </c>
      <c r="DB17" s="414" t="s">
        <v>47</v>
      </c>
      <c r="DC17" s="324"/>
      <c r="DD17" s="324"/>
      <c r="DE17" s="324"/>
      <c r="DF17" s="409">
        <f t="shared" si="53"/>
        <v>0</v>
      </c>
      <c r="DH17" s="404">
        <v>14</v>
      </c>
      <c r="DI17" s="405">
        <f t="shared" si="72"/>
        <v>0</v>
      </c>
      <c r="DJ17" s="405"/>
      <c r="DK17" s="405">
        <f t="shared" si="54"/>
        <v>0</v>
      </c>
      <c r="DL17" s="405">
        <v>1</v>
      </c>
      <c r="DM17" s="406">
        <f t="shared" si="55"/>
        <v>0</v>
      </c>
      <c r="DN17" s="414" t="s">
        <v>47</v>
      </c>
      <c r="DO17" s="324"/>
      <c r="DP17" s="324"/>
      <c r="DQ17" s="324"/>
      <c r="DR17" s="409">
        <f t="shared" si="56"/>
        <v>0</v>
      </c>
      <c r="DT17" s="404">
        <v>14</v>
      </c>
      <c r="DU17" s="405">
        <f t="shared" si="73"/>
        <v>0</v>
      </c>
      <c r="DV17" s="405"/>
      <c r="DW17" s="405">
        <f t="shared" si="57"/>
        <v>0</v>
      </c>
      <c r="DX17" s="405">
        <v>1</v>
      </c>
      <c r="DY17" s="406">
        <f t="shared" si="58"/>
        <v>0</v>
      </c>
      <c r="DZ17" s="414" t="s">
        <v>47</v>
      </c>
      <c r="EA17" s="324"/>
      <c r="EB17" s="324"/>
      <c r="EC17" s="324"/>
      <c r="ED17" s="409">
        <f t="shared" si="59"/>
        <v>0</v>
      </c>
      <c r="EF17" s="404">
        <v>14</v>
      </c>
      <c r="EG17" s="405">
        <f t="shared" si="74"/>
        <v>14764</v>
      </c>
      <c r="EH17" s="405">
        <v>14778</v>
      </c>
      <c r="EI17" s="405">
        <f t="shared" si="60"/>
        <v>14</v>
      </c>
      <c r="EJ17" s="405">
        <v>1</v>
      </c>
      <c r="EK17" s="406">
        <f t="shared" si="61"/>
        <v>14</v>
      </c>
      <c r="EL17" s="414" t="s">
        <v>47</v>
      </c>
      <c r="EM17" s="324"/>
      <c r="EN17" s="324"/>
      <c r="EO17" s="324"/>
      <c r="EP17" s="409">
        <f t="shared" si="62"/>
        <v>14</v>
      </c>
      <c r="ER17" s="404">
        <v>14</v>
      </c>
      <c r="ES17" s="405">
        <f t="shared" si="75"/>
        <v>14664</v>
      </c>
      <c r="ET17" s="405">
        <v>14674</v>
      </c>
      <c r="EU17" s="405">
        <f t="shared" si="63"/>
        <v>10</v>
      </c>
      <c r="EV17" s="405">
        <v>1</v>
      </c>
      <c r="EW17" s="406">
        <f t="shared" si="64"/>
        <v>10</v>
      </c>
      <c r="EX17" s="414" t="s">
        <v>47</v>
      </c>
      <c r="EY17" s="324"/>
      <c r="EZ17" s="324"/>
      <c r="FA17" s="324"/>
      <c r="FB17" s="409">
        <f t="shared" si="65"/>
        <v>10</v>
      </c>
    </row>
    <row r="18" spans="1:158" ht="30" customHeight="1" x14ac:dyDescent="0.3">
      <c r="A18" s="45"/>
      <c r="B18" s="46"/>
      <c r="C18" s="45"/>
      <c r="E18" s="404">
        <v>15</v>
      </c>
      <c r="F18" s="405">
        <f t="shared" si="66"/>
        <v>7362</v>
      </c>
      <c r="G18" s="405">
        <v>7463</v>
      </c>
      <c r="H18" s="405">
        <f t="shared" si="2"/>
        <v>101</v>
      </c>
      <c r="I18" s="405">
        <v>1</v>
      </c>
      <c r="J18" s="406">
        <f t="shared" si="3"/>
        <v>101</v>
      </c>
      <c r="L18" s="404">
        <v>15</v>
      </c>
      <c r="M18" s="405">
        <f t="shared" si="67"/>
        <v>1655</v>
      </c>
      <c r="N18" s="405">
        <v>1655</v>
      </c>
      <c r="O18" s="405">
        <f t="shared" si="4"/>
        <v>0</v>
      </c>
      <c r="P18" s="405">
        <v>1</v>
      </c>
      <c r="Q18" s="406">
        <f t="shared" si="5"/>
        <v>0</v>
      </c>
      <c r="R18" s="414" t="s">
        <v>60</v>
      </c>
      <c r="S18" s="324" t="s">
        <v>46</v>
      </c>
      <c r="T18" s="324"/>
      <c r="U18" s="324"/>
      <c r="V18" s="265"/>
      <c r="W18" s="265">
        <v>1</v>
      </c>
      <c r="X18" s="324"/>
      <c r="Y18" s="324">
        <f t="shared" si="6"/>
        <v>0</v>
      </c>
      <c r="Z18" s="324"/>
      <c r="AA18" s="407"/>
      <c r="AB18" s="408" t="str">
        <f t="shared" si="7"/>
        <v/>
      </c>
      <c r="AC18" s="324" t="str">
        <f t="shared" si="8"/>
        <v/>
      </c>
      <c r="AD18" s="324" t="str">
        <f t="shared" si="9"/>
        <v/>
      </c>
      <c r="AE18" s="324" t="str">
        <f t="shared" si="10"/>
        <v/>
      </c>
      <c r="AF18" s="324" t="str">
        <f t="shared" si="11"/>
        <v/>
      </c>
      <c r="AG18" s="324" t="str">
        <f t="shared" si="12"/>
        <v/>
      </c>
      <c r="AH18" s="324" t="str">
        <f t="shared" si="13"/>
        <v/>
      </c>
      <c r="AI18" s="324" t="str">
        <f t="shared" si="14"/>
        <v/>
      </c>
      <c r="AJ18" s="407">
        <f t="shared" si="0"/>
        <v>0</v>
      </c>
      <c r="AK18" s="408">
        <f t="shared" si="15"/>
        <v>0</v>
      </c>
      <c r="AL18" s="324" t="str">
        <f t="shared" si="16"/>
        <v/>
      </c>
      <c r="AM18" s="324" t="str">
        <f t="shared" si="17"/>
        <v/>
      </c>
      <c r="AN18" s="324" t="str">
        <f t="shared" si="18"/>
        <v/>
      </c>
      <c r="AO18" s="324" t="str">
        <f t="shared" si="19"/>
        <v/>
      </c>
      <c r="AP18" s="324" t="str">
        <f t="shared" si="20"/>
        <v/>
      </c>
      <c r="AQ18" s="324" t="str">
        <f t="shared" si="21"/>
        <v/>
      </c>
      <c r="AR18" s="324" t="str">
        <f t="shared" si="22"/>
        <v/>
      </c>
      <c r="AS18" s="324" t="str">
        <f t="shared" si="23"/>
        <v/>
      </c>
      <c r="AT18" s="324" t="str">
        <f t="shared" si="24"/>
        <v/>
      </c>
      <c r="AU18" s="324" t="str">
        <f t="shared" si="25"/>
        <v/>
      </c>
      <c r="AV18" s="409">
        <f t="shared" si="26"/>
        <v>0</v>
      </c>
      <c r="AW18" s="22"/>
      <c r="AX18" s="404">
        <v>15</v>
      </c>
      <c r="AY18" s="405">
        <f t="shared" si="68"/>
        <v>191</v>
      </c>
      <c r="AZ18" s="405">
        <v>191</v>
      </c>
      <c r="BA18" s="405">
        <f t="shared" si="27"/>
        <v>0</v>
      </c>
      <c r="BB18" s="405">
        <v>1</v>
      </c>
      <c r="BC18" s="406">
        <f t="shared" si="28"/>
        <v>0</v>
      </c>
      <c r="BD18" s="471"/>
      <c r="BE18" s="265"/>
      <c r="BF18" s="265"/>
      <c r="BG18" s="265"/>
      <c r="BH18" s="265"/>
      <c r="BI18" s="265">
        <v>1</v>
      </c>
      <c r="BJ18" s="265"/>
      <c r="BK18" s="265">
        <f t="shared" si="29"/>
        <v>0</v>
      </c>
      <c r="BL18" s="265"/>
      <c r="BM18" s="411"/>
      <c r="BN18" s="412" t="str">
        <f t="shared" si="30"/>
        <v/>
      </c>
      <c r="BO18" s="265" t="str">
        <f t="shared" si="31"/>
        <v/>
      </c>
      <c r="BP18" s="324" t="str">
        <f t="shared" si="32"/>
        <v/>
      </c>
      <c r="BQ18" s="265" t="str">
        <f t="shared" si="33"/>
        <v/>
      </c>
      <c r="BR18" s="265" t="str">
        <f t="shared" si="34"/>
        <v/>
      </c>
      <c r="BS18" s="265" t="str">
        <f t="shared" si="35"/>
        <v/>
      </c>
      <c r="BT18" s="265" t="str">
        <f t="shared" si="36"/>
        <v/>
      </c>
      <c r="BU18" s="265" t="str">
        <f t="shared" si="37"/>
        <v/>
      </c>
      <c r="BV18" s="411">
        <f t="shared" si="1"/>
        <v>0</v>
      </c>
      <c r="BW18" s="412" t="str">
        <f t="shared" si="38"/>
        <v/>
      </c>
      <c r="BX18" s="265" t="str">
        <f t="shared" si="39"/>
        <v/>
      </c>
      <c r="BY18" s="324" t="str">
        <f t="shared" si="40"/>
        <v/>
      </c>
      <c r="BZ18" s="265" t="str">
        <f t="shared" si="41"/>
        <v/>
      </c>
      <c r="CA18" s="265" t="str">
        <f t="shared" si="42"/>
        <v/>
      </c>
      <c r="CB18" s="265" t="str">
        <f t="shared" si="43"/>
        <v/>
      </c>
      <c r="CC18" s="265" t="str">
        <f t="shared" si="44"/>
        <v/>
      </c>
      <c r="CD18" s="265" t="str">
        <f t="shared" si="45"/>
        <v/>
      </c>
      <c r="CE18" s="265" t="str">
        <f t="shared" si="46"/>
        <v/>
      </c>
      <c r="CF18" s="265"/>
      <c r="CG18" s="265" t="str">
        <f t="shared" si="47"/>
        <v/>
      </c>
      <c r="CH18" s="413">
        <f t="shared" si="48"/>
        <v>0</v>
      </c>
      <c r="CJ18" s="404">
        <v>15</v>
      </c>
      <c r="CK18" s="405">
        <f t="shared" si="69"/>
        <v>122</v>
      </c>
      <c r="CL18" s="405">
        <v>154</v>
      </c>
      <c r="CM18" s="405">
        <f t="shared" si="70"/>
        <v>32</v>
      </c>
      <c r="CN18" s="405">
        <v>1</v>
      </c>
      <c r="CO18" s="406">
        <f t="shared" si="49"/>
        <v>32</v>
      </c>
      <c r="CP18" s="414" t="s">
        <v>46</v>
      </c>
      <c r="CQ18" s="324"/>
      <c r="CR18" s="324"/>
      <c r="CS18" s="324"/>
      <c r="CT18" s="409">
        <f t="shared" si="50"/>
        <v>32</v>
      </c>
      <c r="CV18" s="404">
        <v>15</v>
      </c>
      <c r="CW18" s="405">
        <f t="shared" si="71"/>
        <v>0</v>
      </c>
      <c r="CX18" s="405"/>
      <c r="CY18" s="405">
        <f t="shared" si="51"/>
        <v>0</v>
      </c>
      <c r="CZ18" s="405">
        <v>1</v>
      </c>
      <c r="DA18" s="406">
        <f t="shared" si="52"/>
        <v>0</v>
      </c>
      <c r="DB18" s="414" t="s">
        <v>47</v>
      </c>
      <c r="DC18" s="324"/>
      <c r="DD18" s="324"/>
      <c r="DE18" s="324"/>
      <c r="DF18" s="409">
        <f t="shared" si="53"/>
        <v>0</v>
      </c>
      <c r="DH18" s="404">
        <v>15</v>
      </c>
      <c r="DI18" s="405">
        <f t="shared" si="72"/>
        <v>0</v>
      </c>
      <c r="DJ18" s="405"/>
      <c r="DK18" s="405">
        <f t="shared" si="54"/>
        <v>0</v>
      </c>
      <c r="DL18" s="405">
        <v>1</v>
      </c>
      <c r="DM18" s="406">
        <f t="shared" si="55"/>
        <v>0</v>
      </c>
      <c r="DN18" s="414" t="s">
        <v>47</v>
      </c>
      <c r="DO18" s="324"/>
      <c r="DP18" s="324"/>
      <c r="DQ18" s="324"/>
      <c r="DR18" s="409">
        <f t="shared" si="56"/>
        <v>0</v>
      </c>
      <c r="DT18" s="404">
        <v>15</v>
      </c>
      <c r="DU18" s="405">
        <f t="shared" si="73"/>
        <v>0</v>
      </c>
      <c r="DV18" s="405"/>
      <c r="DW18" s="405">
        <f t="shared" si="57"/>
        <v>0</v>
      </c>
      <c r="DX18" s="405">
        <v>1</v>
      </c>
      <c r="DY18" s="406">
        <f t="shared" si="58"/>
        <v>0</v>
      </c>
      <c r="DZ18" s="414" t="s">
        <v>47</v>
      </c>
      <c r="EA18" s="324"/>
      <c r="EB18" s="324"/>
      <c r="EC18" s="324"/>
      <c r="ED18" s="409">
        <f t="shared" si="59"/>
        <v>0</v>
      </c>
      <c r="EF18" s="404">
        <v>15</v>
      </c>
      <c r="EG18" s="405">
        <f t="shared" si="74"/>
        <v>14778</v>
      </c>
      <c r="EH18" s="405">
        <v>14798</v>
      </c>
      <c r="EI18" s="405">
        <f t="shared" si="60"/>
        <v>20</v>
      </c>
      <c r="EJ18" s="405">
        <v>1</v>
      </c>
      <c r="EK18" s="406">
        <f t="shared" si="61"/>
        <v>20</v>
      </c>
      <c r="EL18" s="414" t="s">
        <v>47</v>
      </c>
      <c r="EM18" s="324"/>
      <c r="EN18" s="324"/>
      <c r="EO18" s="324"/>
      <c r="EP18" s="409">
        <f t="shared" si="62"/>
        <v>20</v>
      </c>
      <c r="ER18" s="404">
        <v>15</v>
      </c>
      <c r="ES18" s="405">
        <f t="shared" si="75"/>
        <v>14674</v>
      </c>
      <c r="ET18" s="405">
        <v>14678</v>
      </c>
      <c r="EU18" s="405">
        <f t="shared" si="63"/>
        <v>4</v>
      </c>
      <c r="EV18" s="405">
        <v>1</v>
      </c>
      <c r="EW18" s="406">
        <f t="shared" si="64"/>
        <v>4</v>
      </c>
      <c r="EX18" s="414" t="s">
        <v>47</v>
      </c>
      <c r="EY18" s="324"/>
      <c r="EZ18" s="324"/>
      <c r="FA18" s="324"/>
      <c r="FB18" s="409">
        <f t="shared" si="65"/>
        <v>4</v>
      </c>
    </row>
    <row r="19" spans="1:158" ht="30" customHeight="1" x14ac:dyDescent="0.3">
      <c r="E19" s="404">
        <v>16</v>
      </c>
      <c r="F19" s="405">
        <f t="shared" si="66"/>
        <v>7463</v>
      </c>
      <c r="G19" s="405">
        <v>7974</v>
      </c>
      <c r="H19" s="405">
        <f t="shared" si="2"/>
        <v>511</v>
      </c>
      <c r="I19" s="405">
        <v>1</v>
      </c>
      <c r="J19" s="406">
        <f t="shared" si="3"/>
        <v>511</v>
      </c>
      <c r="L19" s="404">
        <v>16</v>
      </c>
      <c r="M19" s="405">
        <f t="shared" si="67"/>
        <v>1655</v>
      </c>
      <c r="N19" s="405">
        <v>2012</v>
      </c>
      <c r="O19" s="405">
        <f t="shared" si="4"/>
        <v>357</v>
      </c>
      <c r="P19" s="405">
        <v>1</v>
      </c>
      <c r="Q19" s="536">
        <f t="shared" si="5"/>
        <v>357</v>
      </c>
      <c r="R19" s="414" t="s">
        <v>44</v>
      </c>
      <c r="S19" s="324" t="s">
        <v>45</v>
      </c>
      <c r="T19" s="324" t="s">
        <v>485</v>
      </c>
      <c r="U19" s="324"/>
      <c r="V19" s="265" t="s">
        <v>22</v>
      </c>
      <c r="W19" s="265">
        <v>1</v>
      </c>
      <c r="X19" s="324"/>
      <c r="Y19" s="324">
        <f t="shared" si="6"/>
        <v>0</v>
      </c>
      <c r="Z19" s="324"/>
      <c r="AA19" s="407"/>
      <c r="AB19" s="408" t="str">
        <f t="shared" si="7"/>
        <v/>
      </c>
      <c r="AC19" s="537">
        <f t="shared" si="8"/>
        <v>57</v>
      </c>
      <c r="AD19" s="324" t="str">
        <f t="shared" si="9"/>
        <v/>
      </c>
      <c r="AE19" s="324" t="str">
        <f t="shared" si="10"/>
        <v/>
      </c>
      <c r="AF19" s="324" t="str">
        <f t="shared" si="11"/>
        <v/>
      </c>
      <c r="AG19" s="324" t="str">
        <f t="shared" si="12"/>
        <v/>
      </c>
      <c r="AH19" s="324" t="str">
        <f t="shared" si="13"/>
        <v/>
      </c>
      <c r="AI19" s="324" t="str">
        <f t="shared" si="14"/>
        <v/>
      </c>
      <c r="AJ19" s="407">
        <f t="shared" si="0"/>
        <v>57</v>
      </c>
      <c r="AK19" s="408" t="str">
        <f t="shared" si="15"/>
        <v/>
      </c>
      <c r="AL19" s="537">
        <f t="shared" si="16"/>
        <v>300</v>
      </c>
      <c r="AM19" s="324" t="str">
        <f t="shared" si="17"/>
        <v/>
      </c>
      <c r="AN19" s="324" t="str">
        <f t="shared" si="18"/>
        <v/>
      </c>
      <c r="AO19" s="324" t="str">
        <f t="shared" si="19"/>
        <v/>
      </c>
      <c r="AP19" s="324" t="str">
        <f t="shared" si="20"/>
        <v/>
      </c>
      <c r="AQ19" s="324" t="str">
        <f t="shared" si="21"/>
        <v/>
      </c>
      <c r="AR19" s="324" t="str">
        <f t="shared" si="22"/>
        <v/>
      </c>
      <c r="AS19" s="324" t="str">
        <f t="shared" si="23"/>
        <v/>
      </c>
      <c r="AT19" s="324" t="str">
        <f t="shared" si="24"/>
        <v/>
      </c>
      <c r="AU19" s="324" t="str">
        <f t="shared" si="25"/>
        <v/>
      </c>
      <c r="AV19" s="409">
        <f t="shared" si="26"/>
        <v>300</v>
      </c>
      <c r="AW19" s="22"/>
      <c r="AX19" s="404">
        <v>16</v>
      </c>
      <c r="AY19" s="405">
        <f t="shared" si="68"/>
        <v>191</v>
      </c>
      <c r="AZ19" s="405">
        <v>191</v>
      </c>
      <c r="BA19" s="405">
        <f t="shared" si="27"/>
        <v>0</v>
      </c>
      <c r="BB19" s="405">
        <v>1</v>
      </c>
      <c r="BC19" s="406">
        <f t="shared" si="28"/>
        <v>0</v>
      </c>
      <c r="BD19" s="471"/>
      <c r="BE19" s="265"/>
      <c r="BF19" s="265"/>
      <c r="BG19" s="265"/>
      <c r="BH19" s="265"/>
      <c r="BI19" s="265">
        <v>1</v>
      </c>
      <c r="BJ19" s="265"/>
      <c r="BK19" s="265">
        <f t="shared" si="29"/>
        <v>0</v>
      </c>
      <c r="BL19" s="265"/>
      <c r="BM19" s="411"/>
      <c r="BN19" s="412" t="str">
        <f t="shared" si="30"/>
        <v/>
      </c>
      <c r="BO19" s="265" t="str">
        <f t="shared" si="31"/>
        <v/>
      </c>
      <c r="BP19" s="324" t="str">
        <f t="shared" si="32"/>
        <v/>
      </c>
      <c r="BQ19" s="265" t="str">
        <f t="shared" si="33"/>
        <v/>
      </c>
      <c r="BR19" s="265" t="str">
        <f t="shared" si="34"/>
        <v/>
      </c>
      <c r="BS19" s="265" t="str">
        <f t="shared" si="35"/>
        <v/>
      </c>
      <c r="BT19" s="265" t="str">
        <f t="shared" si="36"/>
        <v/>
      </c>
      <c r="BU19" s="265" t="str">
        <f t="shared" si="37"/>
        <v/>
      </c>
      <c r="BV19" s="411">
        <f t="shared" si="1"/>
        <v>0</v>
      </c>
      <c r="BW19" s="412" t="str">
        <f t="shared" si="38"/>
        <v/>
      </c>
      <c r="BX19" s="265" t="str">
        <f t="shared" si="39"/>
        <v/>
      </c>
      <c r="BY19" s="324" t="str">
        <f t="shared" si="40"/>
        <v/>
      </c>
      <c r="BZ19" s="265" t="str">
        <f t="shared" si="41"/>
        <v/>
      </c>
      <c r="CA19" s="265" t="str">
        <f t="shared" si="42"/>
        <v/>
      </c>
      <c r="CB19" s="265" t="str">
        <f t="shared" si="43"/>
        <v/>
      </c>
      <c r="CC19" s="265" t="str">
        <f t="shared" si="44"/>
        <v/>
      </c>
      <c r="CD19" s="265" t="str">
        <f t="shared" si="45"/>
        <v/>
      </c>
      <c r="CE19" s="265" t="str">
        <f t="shared" si="46"/>
        <v/>
      </c>
      <c r="CF19" s="265"/>
      <c r="CG19" s="265" t="str">
        <f t="shared" si="47"/>
        <v/>
      </c>
      <c r="CH19" s="413">
        <f t="shared" si="48"/>
        <v>0</v>
      </c>
      <c r="CJ19" s="404">
        <v>16</v>
      </c>
      <c r="CK19" s="405">
        <f t="shared" si="69"/>
        <v>154</v>
      </c>
      <c r="CL19" s="405">
        <v>237</v>
      </c>
      <c r="CM19" s="405">
        <f t="shared" si="70"/>
        <v>83</v>
      </c>
      <c r="CN19" s="405">
        <v>1</v>
      </c>
      <c r="CO19" s="406">
        <f t="shared" si="49"/>
        <v>83</v>
      </c>
      <c r="CP19" s="414" t="s">
        <v>46</v>
      </c>
      <c r="CQ19" s="324"/>
      <c r="CR19" s="324"/>
      <c r="CS19" s="324"/>
      <c r="CT19" s="409">
        <f t="shared" si="50"/>
        <v>83</v>
      </c>
      <c r="CV19" s="404">
        <v>16</v>
      </c>
      <c r="CW19" s="405">
        <f t="shared" si="71"/>
        <v>0</v>
      </c>
      <c r="CX19" s="405"/>
      <c r="CY19" s="405">
        <f t="shared" si="51"/>
        <v>0</v>
      </c>
      <c r="CZ19" s="405">
        <v>1</v>
      </c>
      <c r="DA19" s="406">
        <f t="shared" si="52"/>
        <v>0</v>
      </c>
      <c r="DB19" s="414" t="s">
        <v>47</v>
      </c>
      <c r="DC19" s="324"/>
      <c r="DD19" s="324"/>
      <c r="DE19" s="324"/>
      <c r="DF19" s="409">
        <f t="shared" si="53"/>
        <v>0</v>
      </c>
      <c r="DH19" s="404">
        <v>16</v>
      </c>
      <c r="DI19" s="405">
        <f t="shared" si="72"/>
        <v>0</v>
      </c>
      <c r="DJ19" s="405"/>
      <c r="DK19" s="405">
        <f t="shared" si="54"/>
        <v>0</v>
      </c>
      <c r="DL19" s="405">
        <v>1</v>
      </c>
      <c r="DM19" s="406">
        <f t="shared" si="55"/>
        <v>0</v>
      </c>
      <c r="DN19" s="414" t="s">
        <v>47</v>
      </c>
      <c r="DO19" s="324"/>
      <c r="DP19" s="324"/>
      <c r="DQ19" s="324"/>
      <c r="DR19" s="409">
        <f t="shared" si="56"/>
        <v>0</v>
      </c>
      <c r="DT19" s="404">
        <v>16</v>
      </c>
      <c r="DU19" s="405">
        <f t="shared" si="73"/>
        <v>0</v>
      </c>
      <c r="DV19" s="405"/>
      <c r="DW19" s="405">
        <f t="shared" si="57"/>
        <v>0</v>
      </c>
      <c r="DX19" s="405">
        <v>1</v>
      </c>
      <c r="DY19" s="406">
        <f t="shared" si="58"/>
        <v>0</v>
      </c>
      <c r="DZ19" s="414" t="s">
        <v>47</v>
      </c>
      <c r="EA19" s="324"/>
      <c r="EB19" s="324"/>
      <c r="EC19" s="324"/>
      <c r="ED19" s="409">
        <f t="shared" si="59"/>
        <v>0</v>
      </c>
      <c r="EF19" s="404">
        <v>16</v>
      </c>
      <c r="EG19" s="405">
        <f t="shared" si="74"/>
        <v>14798</v>
      </c>
      <c r="EH19" s="405">
        <v>14816</v>
      </c>
      <c r="EI19" s="405">
        <f t="shared" si="60"/>
        <v>18</v>
      </c>
      <c r="EJ19" s="405">
        <v>1</v>
      </c>
      <c r="EK19" s="406">
        <f t="shared" si="61"/>
        <v>18</v>
      </c>
      <c r="EL19" s="414" t="s">
        <v>47</v>
      </c>
      <c r="EM19" s="324"/>
      <c r="EN19" s="324"/>
      <c r="EO19" s="324"/>
      <c r="EP19" s="409">
        <f t="shared" si="62"/>
        <v>18</v>
      </c>
      <c r="ER19" s="404">
        <v>16</v>
      </c>
      <c r="ES19" s="405">
        <f t="shared" si="75"/>
        <v>14678</v>
      </c>
      <c r="ET19" s="405">
        <v>14682</v>
      </c>
      <c r="EU19" s="405">
        <f t="shared" si="63"/>
        <v>4</v>
      </c>
      <c r="EV19" s="405">
        <v>1</v>
      </c>
      <c r="EW19" s="406">
        <f t="shared" si="64"/>
        <v>4</v>
      </c>
      <c r="EX19" s="414" t="s">
        <v>47</v>
      </c>
      <c r="EY19" s="324"/>
      <c r="EZ19" s="324"/>
      <c r="FA19" s="324"/>
      <c r="FB19" s="409">
        <f t="shared" si="65"/>
        <v>4</v>
      </c>
    </row>
    <row r="20" spans="1:158" ht="30" customHeight="1" x14ac:dyDescent="0.3">
      <c r="E20" s="404">
        <v>17</v>
      </c>
      <c r="F20" s="405">
        <f t="shared" si="66"/>
        <v>7974</v>
      </c>
      <c r="G20" s="405">
        <v>8542</v>
      </c>
      <c r="H20" s="405">
        <f t="shared" si="2"/>
        <v>568</v>
      </c>
      <c r="I20" s="405">
        <v>1</v>
      </c>
      <c r="J20" s="406">
        <f t="shared" si="3"/>
        <v>568</v>
      </c>
      <c r="L20" s="404">
        <v>17</v>
      </c>
      <c r="M20" s="405">
        <f t="shared" si="67"/>
        <v>2012</v>
      </c>
      <c r="N20" s="405">
        <v>2328</v>
      </c>
      <c r="O20" s="405">
        <f t="shared" si="4"/>
        <v>316</v>
      </c>
      <c r="P20" s="405">
        <v>1</v>
      </c>
      <c r="Q20" s="536">
        <f t="shared" si="5"/>
        <v>316</v>
      </c>
      <c r="R20" s="414" t="s">
        <v>44</v>
      </c>
      <c r="S20" s="324" t="s">
        <v>45</v>
      </c>
      <c r="T20" s="324" t="s">
        <v>485</v>
      </c>
      <c r="U20" s="324"/>
      <c r="V20" s="265" t="s">
        <v>22</v>
      </c>
      <c r="W20" s="265">
        <v>1</v>
      </c>
      <c r="X20" s="324"/>
      <c r="Y20" s="324">
        <f t="shared" si="6"/>
        <v>0</v>
      </c>
      <c r="Z20" s="324"/>
      <c r="AA20" s="407"/>
      <c r="AB20" s="408" t="str">
        <f t="shared" si="7"/>
        <v/>
      </c>
      <c r="AC20" s="537">
        <f t="shared" si="8"/>
        <v>16</v>
      </c>
      <c r="AD20" s="324" t="str">
        <f t="shared" si="9"/>
        <v/>
      </c>
      <c r="AE20" s="324" t="str">
        <f t="shared" si="10"/>
        <v/>
      </c>
      <c r="AF20" s="324" t="str">
        <f t="shared" si="11"/>
        <v/>
      </c>
      <c r="AG20" s="324" t="str">
        <f t="shared" si="12"/>
        <v/>
      </c>
      <c r="AH20" s="324" t="str">
        <f t="shared" si="13"/>
        <v/>
      </c>
      <c r="AI20" s="324" t="str">
        <f t="shared" si="14"/>
        <v/>
      </c>
      <c r="AJ20" s="407">
        <f t="shared" si="0"/>
        <v>16</v>
      </c>
      <c r="AK20" s="408" t="str">
        <f t="shared" si="15"/>
        <v/>
      </c>
      <c r="AL20" s="537">
        <f t="shared" si="16"/>
        <v>300</v>
      </c>
      <c r="AM20" s="324" t="str">
        <f t="shared" si="17"/>
        <v/>
      </c>
      <c r="AN20" s="324" t="str">
        <f t="shared" si="18"/>
        <v/>
      </c>
      <c r="AO20" s="324" t="str">
        <f t="shared" si="19"/>
        <v/>
      </c>
      <c r="AP20" s="324" t="str">
        <f t="shared" si="20"/>
        <v/>
      </c>
      <c r="AQ20" s="324" t="str">
        <f t="shared" si="21"/>
        <v/>
      </c>
      <c r="AR20" s="324" t="str">
        <f t="shared" si="22"/>
        <v/>
      </c>
      <c r="AS20" s="324" t="str">
        <f t="shared" si="23"/>
        <v/>
      </c>
      <c r="AT20" s="324" t="str">
        <f t="shared" si="24"/>
        <v/>
      </c>
      <c r="AU20" s="324" t="str">
        <f t="shared" si="25"/>
        <v/>
      </c>
      <c r="AV20" s="409">
        <f t="shared" si="26"/>
        <v>300</v>
      </c>
      <c r="AW20" s="22"/>
      <c r="AX20" s="404">
        <v>17</v>
      </c>
      <c r="AY20" s="405">
        <f t="shared" si="68"/>
        <v>191</v>
      </c>
      <c r="AZ20" s="405">
        <v>191</v>
      </c>
      <c r="BA20" s="405">
        <f t="shared" si="27"/>
        <v>0</v>
      </c>
      <c r="BB20" s="405">
        <v>1</v>
      </c>
      <c r="BC20" s="406">
        <f t="shared" si="28"/>
        <v>0</v>
      </c>
      <c r="BD20" s="471"/>
      <c r="BE20" s="265"/>
      <c r="BF20" s="265"/>
      <c r="BG20" s="265"/>
      <c r="BH20" s="265"/>
      <c r="BI20" s="265">
        <v>1</v>
      </c>
      <c r="BJ20" s="405"/>
      <c r="BK20" s="265">
        <f t="shared" si="29"/>
        <v>0</v>
      </c>
      <c r="BL20" s="265"/>
      <c r="BM20" s="411"/>
      <c r="BN20" s="412" t="str">
        <f t="shared" si="30"/>
        <v/>
      </c>
      <c r="BO20" s="265" t="str">
        <f t="shared" si="31"/>
        <v/>
      </c>
      <c r="BP20" s="324" t="str">
        <f t="shared" si="32"/>
        <v/>
      </c>
      <c r="BQ20" s="265" t="str">
        <f t="shared" si="33"/>
        <v/>
      </c>
      <c r="BR20" s="265" t="str">
        <f t="shared" si="34"/>
        <v/>
      </c>
      <c r="BS20" s="265" t="str">
        <f t="shared" si="35"/>
        <v/>
      </c>
      <c r="BT20" s="265" t="str">
        <f t="shared" si="36"/>
        <v/>
      </c>
      <c r="BU20" s="265" t="str">
        <f t="shared" si="37"/>
        <v/>
      </c>
      <c r="BV20" s="411">
        <f t="shared" si="1"/>
        <v>0</v>
      </c>
      <c r="BW20" s="412" t="str">
        <f t="shared" si="38"/>
        <v/>
      </c>
      <c r="BX20" s="265" t="str">
        <f t="shared" si="39"/>
        <v/>
      </c>
      <c r="BY20" s="324" t="str">
        <f t="shared" si="40"/>
        <v/>
      </c>
      <c r="BZ20" s="265" t="str">
        <f t="shared" si="41"/>
        <v/>
      </c>
      <c r="CA20" s="265" t="str">
        <f t="shared" si="42"/>
        <v/>
      </c>
      <c r="CB20" s="265" t="str">
        <f t="shared" si="43"/>
        <v/>
      </c>
      <c r="CC20" s="265" t="str">
        <f t="shared" si="44"/>
        <v/>
      </c>
      <c r="CD20" s="265" t="str">
        <f t="shared" si="45"/>
        <v/>
      </c>
      <c r="CE20" s="265" t="str">
        <f t="shared" si="46"/>
        <v/>
      </c>
      <c r="CF20" s="265"/>
      <c r="CG20" s="265" t="str">
        <f t="shared" si="47"/>
        <v/>
      </c>
      <c r="CH20" s="413">
        <f t="shared" si="48"/>
        <v>0</v>
      </c>
      <c r="CJ20" s="404">
        <v>17</v>
      </c>
      <c r="CK20" s="405">
        <f t="shared" si="69"/>
        <v>237</v>
      </c>
      <c r="CL20" s="405">
        <v>257</v>
      </c>
      <c r="CM20" s="405">
        <f t="shared" si="70"/>
        <v>20</v>
      </c>
      <c r="CN20" s="405">
        <v>1</v>
      </c>
      <c r="CO20" s="406">
        <f t="shared" si="49"/>
        <v>20</v>
      </c>
      <c r="CP20" s="414" t="s">
        <v>46</v>
      </c>
      <c r="CQ20" s="324"/>
      <c r="CR20" s="324"/>
      <c r="CS20" s="324"/>
      <c r="CT20" s="409">
        <f t="shared" si="50"/>
        <v>20</v>
      </c>
      <c r="CV20" s="404">
        <v>17</v>
      </c>
      <c r="CW20" s="405">
        <f t="shared" si="71"/>
        <v>0</v>
      </c>
      <c r="CX20" s="405"/>
      <c r="CY20" s="405">
        <f t="shared" si="51"/>
        <v>0</v>
      </c>
      <c r="CZ20" s="405">
        <v>1</v>
      </c>
      <c r="DA20" s="406">
        <f t="shared" si="52"/>
        <v>0</v>
      </c>
      <c r="DB20" s="414" t="s">
        <v>47</v>
      </c>
      <c r="DC20" s="324"/>
      <c r="DD20" s="324"/>
      <c r="DE20" s="324"/>
      <c r="DF20" s="409">
        <f t="shared" si="53"/>
        <v>0</v>
      </c>
      <c r="DH20" s="404">
        <v>17</v>
      </c>
      <c r="DI20" s="405">
        <f t="shared" si="72"/>
        <v>0</v>
      </c>
      <c r="DJ20" s="405"/>
      <c r="DK20" s="405">
        <f t="shared" si="54"/>
        <v>0</v>
      </c>
      <c r="DL20" s="405">
        <v>1</v>
      </c>
      <c r="DM20" s="406">
        <f t="shared" si="55"/>
        <v>0</v>
      </c>
      <c r="DN20" s="414" t="s">
        <v>47</v>
      </c>
      <c r="DO20" s="324"/>
      <c r="DP20" s="324"/>
      <c r="DQ20" s="324"/>
      <c r="DR20" s="409">
        <f t="shared" si="56"/>
        <v>0</v>
      </c>
      <c r="DT20" s="404">
        <v>17</v>
      </c>
      <c r="DU20" s="405">
        <f t="shared" si="73"/>
        <v>0</v>
      </c>
      <c r="DV20" s="405"/>
      <c r="DW20" s="405">
        <f t="shared" si="57"/>
        <v>0</v>
      </c>
      <c r="DX20" s="405">
        <v>1</v>
      </c>
      <c r="DY20" s="406">
        <f t="shared" si="58"/>
        <v>0</v>
      </c>
      <c r="DZ20" s="414" t="s">
        <v>47</v>
      </c>
      <c r="EA20" s="324"/>
      <c r="EB20" s="324"/>
      <c r="EC20" s="324"/>
      <c r="ED20" s="409">
        <f t="shared" si="59"/>
        <v>0</v>
      </c>
      <c r="EF20" s="404">
        <v>17</v>
      </c>
      <c r="EG20" s="405">
        <f t="shared" si="74"/>
        <v>14816</v>
      </c>
      <c r="EH20" s="405">
        <v>14849</v>
      </c>
      <c r="EI20" s="405">
        <f t="shared" si="60"/>
        <v>33</v>
      </c>
      <c r="EJ20" s="405">
        <v>1</v>
      </c>
      <c r="EK20" s="406">
        <f t="shared" si="61"/>
        <v>33</v>
      </c>
      <c r="EL20" s="414" t="s">
        <v>47</v>
      </c>
      <c r="EM20" s="324"/>
      <c r="EN20" s="324"/>
      <c r="EO20" s="324"/>
      <c r="EP20" s="409">
        <f t="shared" si="62"/>
        <v>33</v>
      </c>
      <c r="ER20" s="404">
        <v>17</v>
      </c>
      <c r="ES20" s="405">
        <f t="shared" si="75"/>
        <v>14682</v>
      </c>
      <c r="ET20" s="405">
        <v>14701</v>
      </c>
      <c r="EU20" s="405">
        <f t="shared" si="63"/>
        <v>19</v>
      </c>
      <c r="EV20" s="405">
        <v>1</v>
      </c>
      <c r="EW20" s="406">
        <f t="shared" si="64"/>
        <v>19</v>
      </c>
      <c r="EX20" s="414" t="s">
        <v>47</v>
      </c>
      <c r="EY20" s="324"/>
      <c r="EZ20" s="324"/>
      <c r="FA20" s="324"/>
      <c r="FB20" s="409">
        <f t="shared" si="65"/>
        <v>19</v>
      </c>
    </row>
    <row r="21" spans="1:158" ht="30" customHeight="1" x14ac:dyDescent="0.3">
      <c r="E21" s="404">
        <v>18</v>
      </c>
      <c r="F21" s="405">
        <f t="shared" si="66"/>
        <v>8542</v>
      </c>
      <c r="G21" s="405">
        <v>8725</v>
      </c>
      <c r="H21" s="405">
        <f t="shared" si="2"/>
        <v>183</v>
      </c>
      <c r="I21" s="405">
        <v>1</v>
      </c>
      <c r="J21" s="406">
        <f t="shared" si="3"/>
        <v>183</v>
      </c>
      <c r="L21" s="404">
        <v>18</v>
      </c>
      <c r="M21" s="405">
        <f t="shared" si="67"/>
        <v>2328</v>
      </c>
      <c r="N21" s="405">
        <v>2356</v>
      </c>
      <c r="O21" s="405">
        <f t="shared" si="4"/>
        <v>28</v>
      </c>
      <c r="P21" s="405">
        <v>1</v>
      </c>
      <c r="Q21" s="406">
        <f t="shared" si="5"/>
        <v>28</v>
      </c>
      <c r="R21" s="414" t="s">
        <v>60</v>
      </c>
      <c r="S21" s="324" t="s">
        <v>61</v>
      </c>
      <c r="T21" s="324"/>
      <c r="U21" s="324"/>
      <c r="V21" s="265"/>
      <c r="W21" s="265">
        <v>1</v>
      </c>
      <c r="X21" s="324"/>
      <c r="Y21" s="324">
        <f t="shared" si="6"/>
        <v>0</v>
      </c>
      <c r="Z21" s="324"/>
      <c r="AA21" s="407"/>
      <c r="AB21" s="408" t="str">
        <f t="shared" si="7"/>
        <v/>
      </c>
      <c r="AC21" s="324" t="str">
        <f t="shared" si="8"/>
        <v/>
      </c>
      <c r="AD21" s="324" t="str">
        <f t="shared" si="9"/>
        <v/>
      </c>
      <c r="AE21" s="324" t="str">
        <f t="shared" si="10"/>
        <v/>
      </c>
      <c r="AF21" s="324" t="str">
        <f t="shared" si="11"/>
        <v/>
      </c>
      <c r="AG21" s="324" t="str">
        <f t="shared" si="12"/>
        <v/>
      </c>
      <c r="AH21" s="324" t="str">
        <f t="shared" si="13"/>
        <v/>
      </c>
      <c r="AI21" s="324" t="str">
        <f t="shared" si="14"/>
        <v/>
      </c>
      <c r="AJ21" s="407">
        <f t="shared" si="0"/>
        <v>0</v>
      </c>
      <c r="AK21" s="408">
        <f t="shared" si="15"/>
        <v>28</v>
      </c>
      <c r="AL21" s="324" t="str">
        <f t="shared" si="16"/>
        <v/>
      </c>
      <c r="AM21" s="324" t="str">
        <f t="shared" si="17"/>
        <v/>
      </c>
      <c r="AN21" s="324" t="str">
        <f t="shared" si="18"/>
        <v/>
      </c>
      <c r="AO21" s="324" t="str">
        <f t="shared" si="19"/>
        <v/>
      </c>
      <c r="AP21" s="324" t="str">
        <f t="shared" si="20"/>
        <v/>
      </c>
      <c r="AQ21" s="324" t="str">
        <f t="shared" si="21"/>
        <v/>
      </c>
      <c r="AR21" s="324" t="str">
        <f t="shared" si="22"/>
        <v/>
      </c>
      <c r="AS21" s="324" t="str">
        <f t="shared" si="23"/>
        <v/>
      </c>
      <c r="AT21" s="324" t="str">
        <f t="shared" si="24"/>
        <v/>
      </c>
      <c r="AU21" s="324" t="str">
        <f t="shared" si="25"/>
        <v/>
      </c>
      <c r="AV21" s="409">
        <f t="shared" si="26"/>
        <v>28</v>
      </c>
      <c r="AW21" s="22"/>
      <c r="AX21" s="404">
        <v>18</v>
      </c>
      <c r="AY21" s="405">
        <f t="shared" si="68"/>
        <v>191</v>
      </c>
      <c r="AZ21" s="405">
        <v>191</v>
      </c>
      <c r="BA21" s="405">
        <f t="shared" si="27"/>
        <v>0</v>
      </c>
      <c r="BB21" s="405">
        <v>1</v>
      </c>
      <c r="BC21" s="406">
        <f t="shared" si="28"/>
        <v>0</v>
      </c>
      <c r="BD21" s="471"/>
      <c r="BE21" s="265"/>
      <c r="BF21" s="265"/>
      <c r="BG21" s="265"/>
      <c r="BH21" s="265"/>
      <c r="BI21" s="265">
        <v>1</v>
      </c>
      <c r="BJ21" s="265"/>
      <c r="BK21" s="265">
        <f t="shared" si="29"/>
        <v>0</v>
      </c>
      <c r="BL21" s="265"/>
      <c r="BM21" s="411"/>
      <c r="BN21" s="412" t="str">
        <f t="shared" si="30"/>
        <v/>
      </c>
      <c r="BO21" s="265" t="str">
        <f t="shared" si="31"/>
        <v/>
      </c>
      <c r="BP21" s="324" t="str">
        <f t="shared" si="32"/>
        <v/>
      </c>
      <c r="BQ21" s="265" t="str">
        <f t="shared" si="33"/>
        <v/>
      </c>
      <c r="BR21" s="265" t="str">
        <f t="shared" si="34"/>
        <v/>
      </c>
      <c r="BS21" s="265" t="str">
        <f t="shared" si="35"/>
        <v/>
      </c>
      <c r="BT21" s="265" t="str">
        <f t="shared" si="36"/>
        <v/>
      </c>
      <c r="BU21" s="265" t="str">
        <f t="shared" si="37"/>
        <v/>
      </c>
      <c r="BV21" s="411">
        <f t="shared" si="1"/>
        <v>0</v>
      </c>
      <c r="BW21" s="412" t="str">
        <f t="shared" si="38"/>
        <v/>
      </c>
      <c r="BX21" s="265" t="str">
        <f t="shared" si="39"/>
        <v/>
      </c>
      <c r="BY21" s="324" t="str">
        <f t="shared" si="40"/>
        <v/>
      </c>
      <c r="BZ21" s="265" t="str">
        <f t="shared" si="41"/>
        <v/>
      </c>
      <c r="CA21" s="265" t="str">
        <f t="shared" si="42"/>
        <v/>
      </c>
      <c r="CB21" s="265" t="str">
        <f t="shared" si="43"/>
        <v/>
      </c>
      <c r="CC21" s="265" t="str">
        <f t="shared" si="44"/>
        <v/>
      </c>
      <c r="CD21" s="265" t="str">
        <f t="shared" si="45"/>
        <v/>
      </c>
      <c r="CE21" s="265" t="str">
        <f t="shared" si="46"/>
        <v/>
      </c>
      <c r="CF21" s="265"/>
      <c r="CG21" s="265" t="str">
        <f t="shared" si="47"/>
        <v/>
      </c>
      <c r="CH21" s="413">
        <f t="shared" si="48"/>
        <v>0</v>
      </c>
      <c r="CJ21" s="404">
        <v>18</v>
      </c>
      <c r="CK21" s="405">
        <f t="shared" si="69"/>
        <v>257</v>
      </c>
      <c r="CL21" s="405">
        <v>406</v>
      </c>
      <c r="CM21" s="405">
        <f t="shared" si="70"/>
        <v>149</v>
      </c>
      <c r="CN21" s="405">
        <v>1</v>
      </c>
      <c r="CO21" s="406">
        <f t="shared" si="49"/>
        <v>149</v>
      </c>
      <c r="CP21" s="414" t="s">
        <v>46</v>
      </c>
      <c r="CQ21" s="324"/>
      <c r="CR21" s="324"/>
      <c r="CS21" s="324"/>
      <c r="CT21" s="409">
        <f t="shared" si="50"/>
        <v>149</v>
      </c>
      <c r="CV21" s="404">
        <v>18</v>
      </c>
      <c r="CW21" s="405">
        <f t="shared" si="71"/>
        <v>0</v>
      </c>
      <c r="CX21" s="405"/>
      <c r="CY21" s="405">
        <f t="shared" si="51"/>
        <v>0</v>
      </c>
      <c r="CZ21" s="405">
        <v>1</v>
      </c>
      <c r="DA21" s="406">
        <f t="shared" si="52"/>
        <v>0</v>
      </c>
      <c r="DB21" s="414" t="s">
        <v>47</v>
      </c>
      <c r="DC21" s="324"/>
      <c r="DD21" s="324"/>
      <c r="DE21" s="324"/>
      <c r="DF21" s="409">
        <f t="shared" si="53"/>
        <v>0</v>
      </c>
      <c r="DH21" s="404">
        <v>18</v>
      </c>
      <c r="DI21" s="405">
        <f t="shared" si="72"/>
        <v>0</v>
      </c>
      <c r="DJ21" s="405"/>
      <c r="DK21" s="405">
        <f t="shared" si="54"/>
        <v>0</v>
      </c>
      <c r="DL21" s="405">
        <v>1</v>
      </c>
      <c r="DM21" s="406">
        <f t="shared" si="55"/>
        <v>0</v>
      </c>
      <c r="DN21" s="414" t="s">
        <v>47</v>
      </c>
      <c r="DO21" s="324"/>
      <c r="DP21" s="324"/>
      <c r="DQ21" s="324"/>
      <c r="DR21" s="409">
        <f t="shared" si="56"/>
        <v>0</v>
      </c>
      <c r="DT21" s="404">
        <v>18</v>
      </c>
      <c r="DU21" s="405">
        <f t="shared" si="73"/>
        <v>0</v>
      </c>
      <c r="DV21" s="405"/>
      <c r="DW21" s="405">
        <f t="shared" si="57"/>
        <v>0</v>
      </c>
      <c r="DX21" s="405">
        <v>1</v>
      </c>
      <c r="DY21" s="406">
        <f t="shared" si="58"/>
        <v>0</v>
      </c>
      <c r="DZ21" s="414" t="s">
        <v>47</v>
      </c>
      <c r="EA21" s="324"/>
      <c r="EB21" s="324"/>
      <c r="EC21" s="324"/>
      <c r="ED21" s="409">
        <f t="shared" si="59"/>
        <v>0</v>
      </c>
      <c r="EF21" s="404">
        <v>18</v>
      </c>
      <c r="EG21" s="405">
        <f t="shared" si="74"/>
        <v>14849</v>
      </c>
      <c r="EH21" s="405">
        <v>14879</v>
      </c>
      <c r="EI21" s="405">
        <f t="shared" si="60"/>
        <v>30</v>
      </c>
      <c r="EJ21" s="405">
        <v>1</v>
      </c>
      <c r="EK21" s="406">
        <f t="shared" si="61"/>
        <v>30</v>
      </c>
      <c r="EL21" s="414" t="s">
        <v>47</v>
      </c>
      <c r="EM21" s="324"/>
      <c r="EN21" s="324"/>
      <c r="EO21" s="324"/>
      <c r="EP21" s="409">
        <f t="shared" si="62"/>
        <v>30</v>
      </c>
      <c r="ER21" s="404">
        <v>18</v>
      </c>
      <c r="ES21" s="405">
        <f t="shared" si="75"/>
        <v>14701</v>
      </c>
      <c r="ET21" s="405">
        <v>14724</v>
      </c>
      <c r="EU21" s="405">
        <f t="shared" si="63"/>
        <v>23</v>
      </c>
      <c r="EV21" s="405">
        <v>1</v>
      </c>
      <c r="EW21" s="406">
        <f t="shared" si="64"/>
        <v>23</v>
      </c>
      <c r="EX21" s="414" t="s">
        <v>47</v>
      </c>
      <c r="EY21" s="324"/>
      <c r="EZ21" s="324"/>
      <c r="FA21" s="324"/>
      <c r="FB21" s="409">
        <f t="shared" si="65"/>
        <v>23</v>
      </c>
    </row>
    <row r="22" spans="1:158" ht="30" customHeight="1" x14ac:dyDescent="0.3">
      <c r="E22" s="404">
        <v>19</v>
      </c>
      <c r="F22" s="405">
        <f t="shared" si="66"/>
        <v>8725</v>
      </c>
      <c r="G22" s="405">
        <v>8936</v>
      </c>
      <c r="H22" s="405">
        <f t="shared" si="2"/>
        <v>211</v>
      </c>
      <c r="I22" s="405">
        <v>1</v>
      </c>
      <c r="J22" s="406">
        <f t="shared" si="3"/>
        <v>211</v>
      </c>
      <c r="L22" s="404">
        <v>19</v>
      </c>
      <c r="M22" s="405">
        <f t="shared" si="67"/>
        <v>2356</v>
      </c>
      <c r="N22" s="405">
        <v>2375</v>
      </c>
      <c r="O22" s="405">
        <f t="shared" si="4"/>
        <v>19</v>
      </c>
      <c r="P22" s="405">
        <v>1</v>
      </c>
      <c r="Q22" s="406">
        <f t="shared" si="5"/>
        <v>19</v>
      </c>
      <c r="R22" s="414" t="s">
        <v>60</v>
      </c>
      <c r="S22" s="324" t="s">
        <v>61</v>
      </c>
      <c r="T22" s="324"/>
      <c r="U22" s="324"/>
      <c r="V22" s="265"/>
      <c r="W22" s="265">
        <v>1</v>
      </c>
      <c r="X22" s="324"/>
      <c r="Y22" s="324">
        <f t="shared" si="6"/>
        <v>0</v>
      </c>
      <c r="Z22" s="324"/>
      <c r="AA22" s="407"/>
      <c r="AB22" s="408" t="str">
        <f t="shared" si="7"/>
        <v/>
      </c>
      <c r="AC22" s="324" t="str">
        <f t="shared" si="8"/>
        <v/>
      </c>
      <c r="AD22" s="324" t="str">
        <f t="shared" si="9"/>
        <v/>
      </c>
      <c r="AE22" s="324" t="str">
        <f t="shared" si="10"/>
        <v/>
      </c>
      <c r="AF22" s="324" t="str">
        <f t="shared" si="11"/>
        <v/>
      </c>
      <c r="AG22" s="324" t="str">
        <f t="shared" si="12"/>
        <v/>
      </c>
      <c r="AH22" s="324" t="str">
        <f t="shared" si="13"/>
        <v/>
      </c>
      <c r="AI22" s="324" t="str">
        <f t="shared" si="14"/>
        <v/>
      </c>
      <c r="AJ22" s="407">
        <f t="shared" si="0"/>
        <v>0</v>
      </c>
      <c r="AK22" s="408">
        <f t="shared" si="15"/>
        <v>19</v>
      </c>
      <c r="AL22" s="324" t="str">
        <f t="shared" si="16"/>
        <v/>
      </c>
      <c r="AM22" s="324" t="str">
        <f t="shared" si="17"/>
        <v/>
      </c>
      <c r="AN22" s="324" t="str">
        <f t="shared" si="18"/>
        <v/>
      </c>
      <c r="AO22" s="324" t="str">
        <f t="shared" si="19"/>
        <v/>
      </c>
      <c r="AP22" s="324" t="str">
        <f t="shared" si="20"/>
        <v/>
      </c>
      <c r="AQ22" s="324" t="str">
        <f t="shared" si="21"/>
        <v/>
      </c>
      <c r="AR22" s="324" t="str">
        <f t="shared" si="22"/>
        <v/>
      </c>
      <c r="AS22" s="324" t="str">
        <f t="shared" si="23"/>
        <v/>
      </c>
      <c r="AT22" s="324" t="str">
        <f t="shared" si="24"/>
        <v/>
      </c>
      <c r="AU22" s="324" t="str">
        <f t="shared" si="25"/>
        <v/>
      </c>
      <c r="AV22" s="409">
        <f t="shared" si="26"/>
        <v>19</v>
      </c>
      <c r="AW22" s="22"/>
      <c r="AX22" s="404">
        <v>19</v>
      </c>
      <c r="AY22" s="405">
        <f t="shared" si="68"/>
        <v>191</v>
      </c>
      <c r="AZ22" s="405">
        <v>202</v>
      </c>
      <c r="BA22" s="405">
        <f t="shared" si="27"/>
        <v>11</v>
      </c>
      <c r="BB22" s="405">
        <v>1</v>
      </c>
      <c r="BC22" s="406">
        <f t="shared" si="28"/>
        <v>11</v>
      </c>
      <c r="BD22" s="471" t="s">
        <v>44</v>
      </c>
      <c r="BE22" s="265" t="s">
        <v>45</v>
      </c>
      <c r="BF22" s="324" t="s">
        <v>491</v>
      </c>
      <c r="BG22" s="265"/>
      <c r="BH22" s="265" t="s">
        <v>62</v>
      </c>
      <c r="BI22" s="265">
        <v>1</v>
      </c>
      <c r="BJ22" s="265"/>
      <c r="BK22" s="265">
        <f t="shared" si="29"/>
        <v>0</v>
      </c>
      <c r="BL22" s="265"/>
      <c r="BM22" s="411"/>
      <c r="BN22" s="412">
        <f t="shared" si="30"/>
        <v>11</v>
      </c>
      <c r="BO22" s="265" t="str">
        <f t="shared" si="31"/>
        <v/>
      </c>
      <c r="BP22" s="324" t="str">
        <f t="shared" si="32"/>
        <v/>
      </c>
      <c r="BQ22" s="265" t="str">
        <f t="shared" si="33"/>
        <v/>
      </c>
      <c r="BR22" s="265" t="str">
        <f t="shared" si="34"/>
        <v/>
      </c>
      <c r="BS22" s="265" t="str">
        <f t="shared" si="35"/>
        <v/>
      </c>
      <c r="BT22" s="265" t="str">
        <f t="shared" si="36"/>
        <v/>
      </c>
      <c r="BU22" s="265" t="str">
        <f t="shared" si="37"/>
        <v/>
      </c>
      <c r="BV22" s="411">
        <f t="shared" si="1"/>
        <v>11</v>
      </c>
      <c r="BW22" s="412" t="str">
        <f t="shared" si="38"/>
        <v/>
      </c>
      <c r="BX22" s="265" t="str">
        <f t="shared" si="39"/>
        <v/>
      </c>
      <c r="BY22" s="324" t="str">
        <f t="shared" si="40"/>
        <v/>
      </c>
      <c r="BZ22" s="265" t="str">
        <f t="shared" si="41"/>
        <v/>
      </c>
      <c r="CA22" s="265" t="str">
        <f t="shared" si="42"/>
        <v/>
      </c>
      <c r="CB22" s="265" t="str">
        <f t="shared" si="43"/>
        <v/>
      </c>
      <c r="CC22" s="265" t="str">
        <f t="shared" si="44"/>
        <v/>
      </c>
      <c r="CD22" s="265" t="str">
        <f t="shared" si="45"/>
        <v/>
      </c>
      <c r="CE22" s="265" t="str">
        <f t="shared" si="46"/>
        <v/>
      </c>
      <c r="CF22" s="265"/>
      <c r="CG22" s="265" t="str">
        <f t="shared" si="47"/>
        <v/>
      </c>
      <c r="CH22" s="413">
        <f t="shared" si="48"/>
        <v>0</v>
      </c>
      <c r="CJ22" s="404">
        <v>19</v>
      </c>
      <c r="CK22" s="405">
        <f t="shared" si="69"/>
        <v>406</v>
      </c>
      <c r="CL22" s="405">
        <v>454</v>
      </c>
      <c r="CM22" s="405">
        <f t="shared" si="70"/>
        <v>48</v>
      </c>
      <c r="CN22" s="405">
        <v>1</v>
      </c>
      <c r="CO22" s="406">
        <f t="shared" si="49"/>
        <v>48</v>
      </c>
      <c r="CP22" s="414" t="s">
        <v>46</v>
      </c>
      <c r="CQ22" s="324"/>
      <c r="CR22" s="324"/>
      <c r="CS22" s="324"/>
      <c r="CT22" s="409">
        <f t="shared" si="50"/>
        <v>48</v>
      </c>
      <c r="CV22" s="404">
        <v>19</v>
      </c>
      <c r="CW22" s="405">
        <f t="shared" si="71"/>
        <v>0</v>
      </c>
      <c r="CX22" s="405"/>
      <c r="CY22" s="405">
        <f t="shared" si="51"/>
        <v>0</v>
      </c>
      <c r="CZ22" s="405">
        <v>1</v>
      </c>
      <c r="DA22" s="406">
        <f t="shared" si="52"/>
        <v>0</v>
      </c>
      <c r="DB22" s="414" t="s">
        <v>47</v>
      </c>
      <c r="DC22" s="324"/>
      <c r="DD22" s="324"/>
      <c r="DE22" s="324"/>
      <c r="DF22" s="409">
        <f t="shared" si="53"/>
        <v>0</v>
      </c>
      <c r="DH22" s="404">
        <v>19</v>
      </c>
      <c r="DI22" s="405">
        <f t="shared" si="72"/>
        <v>0</v>
      </c>
      <c r="DJ22" s="405"/>
      <c r="DK22" s="405">
        <f t="shared" si="54"/>
        <v>0</v>
      </c>
      <c r="DL22" s="405">
        <v>1</v>
      </c>
      <c r="DM22" s="406">
        <f t="shared" si="55"/>
        <v>0</v>
      </c>
      <c r="DN22" s="414" t="s">
        <v>47</v>
      </c>
      <c r="DO22" s="324"/>
      <c r="DP22" s="324"/>
      <c r="DQ22" s="324"/>
      <c r="DR22" s="409">
        <f t="shared" si="56"/>
        <v>0</v>
      </c>
      <c r="DT22" s="404">
        <v>19</v>
      </c>
      <c r="DU22" s="405">
        <f t="shared" si="73"/>
        <v>0</v>
      </c>
      <c r="DV22" s="405"/>
      <c r="DW22" s="405">
        <f t="shared" si="57"/>
        <v>0</v>
      </c>
      <c r="DX22" s="405">
        <v>1</v>
      </c>
      <c r="DY22" s="406">
        <f t="shared" si="58"/>
        <v>0</v>
      </c>
      <c r="DZ22" s="414" t="s">
        <v>47</v>
      </c>
      <c r="EA22" s="324"/>
      <c r="EB22" s="324"/>
      <c r="EC22" s="324"/>
      <c r="ED22" s="409">
        <f t="shared" si="59"/>
        <v>0</v>
      </c>
      <c r="EF22" s="404">
        <v>19</v>
      </c>
      <c r="EG22" s="405">
        <f t="shared" si="74"/>
        <v>14879</v>
      </c>
      <c r="EH22" s="405">
        <v>14916</v>
      </c>
      <c r="EI22" s="405">
        <f t="shared" si="60"/>
        <v>37</v>
      </c>
      <c r="EJ22" s="405">
        <v>1</v>
      </c>
      <c r="EK22" s="406">
        <f t="shared" si="61"/>
        <v>37</v>
      </c>
      <c r="EL22" s="414" t="s">
        <v>47</v>
      </c>
      <c r="EM22" s="324"/>
      <c r="EN22" s="324"/>
      <c r="EO22" s="324"/>
      <c r="EP22" s="409">
        <f t="shared" si="62"/>
        <v>37</v>
      </c>
      <c r="ER22" s="404">
        <v>19</v>
      </c>
      <c r="ES22" s="405">
        <f t="shared" si="75"/>
        <v>14724</v>
      </c>
      <c r="ET22" s="405">
        <v>14741</v>
      </c>
      <c r="EU22" s="405">
        <f t="shared" si="63"/>
        <v>17</v>
      </c>
      <c r="EV22" s="405">
        <v>1</v>
      </c>
      <c r="EW22" s="406">
        <f t="shared" si="64"/>
        <v>17</v>
      </c>
      <c r="EX22" s="414" t="s">
        <v>47</v>
      </c>
      <c r="EY22" s="324"/>
      <c r="EZ22" s="324"/>
      <c r="FA22" s="324"/>
      <c r="FB22" s="409">
        <f t="shared" si="65"/>
        <v>17</v>
      </c>
    </row>
    <row r="23" spans="1:158" ht="30" customHeight="1" x14ac:dyDescent="0.3">
      <c r="E23" s="404">
        <v>20</v>
      </c>
      <c r="F23" s="405">
        <f t="shared" si="66"/>
        <v>8936</v>
      </c>
      <c r="G23" s="405">
        <v>9111</v>
      </c>
      <c r="H23" s="405">
        <f t="shared" si="2"/>
        <v>175</v>
      </c>
      <c r="I23" s="405">
        <v>1</v>
      </c>
      <c r="J23" s="406">
        <f t="shared" si="3"/>
        <v>175</v>
      </c>
      <c r="L23" s="404">
        <v>20</v>
      </c>
      <c r="M23" s="405">
        <f t="shared" si="67"/>
        <v>2375</v>
      </c>
      <c r="N23" s="405">
        <v>2405</v>
      </c>
      <c r="O23" s="405">
        <f t="shared" si="4"/>
        <v>30</v>
      </c>
      <c r="P23" s="405">
        <v>1</v>
      </c>
      <c r="Q23" s="406">
        <f t="shared" si="5"/>
        <v>30</v>
      </c>
      <c r="R23" s="414" t="s">
        <v>44</v>
      </c>
      <c r="S23" s="324" t="s">
        <v>45</v>
      </c>
      <c r="T23" s="324" t="s">
        <v>489</v>
      </c>
      <c r="U23" s="324"/>
      <c r="V23" s="265" t="s">
        <v>62</v>
      </c>
      <c r="W23" s="265">
        <v>1</v>
      </c>
      <c r="X23" s="324"/>
      <c r="Y23" s="324">
        <f t="shared" si="6"/>
        <v>0</v>
      </c>
      <c r="Z23" s="324"/>
      <c r="AA23" s="407"/>
      <c r="AB23" s="408">
        <f t="shared" si="7"/>
        <v>30</v>
      </c>
      <c r="AC23" s="324" t="str">
        <f t="shared" si="8"/>
        <v/>
      </c>
      <c r="AD23" s="324" t="str">
        <f t="shared" si="9"/>
        <v/>
      </c>
      <c r="AE23" s="324" t="str">
        <f t="shared" si="10"/>
        <v/>
      </c>
      <c r="AF23" s="324" t="str">
        <f t="shared" si="11"/>
        <v/>
      </c>
      <c r="AG23" s="324" t="str">
        <f t="shared" si="12"/>
        <v/>
      </c>
      <c r="AH23" s="324" t="str">
        <f t="shared" si="13"/>
        <v/>
      </c>
      <c r="AI23" s="324" t="str">
        <f t="shared" si="14"/>
        <v/>
      </c>
      <c r="AJ23" s="407">
        <f t="shared" si="0"/>
        <v>30</v>
      </c>
      <c r="AK23" s="408" t="str">
        <f t="shared" si="15"/>
        <v/>
      </c>
      <c r="AL23" s="324" t="str">
        <f t="shared" si="16"/>
        <v/>
      </c>
      <c r="AM23" s="324" t="str">
        <f t="shared" si="17"/>
        <v/>
      </c>
      <c r="AN23" s="324" t="str">
        <f t="shared" si="18"/>
        <v/>
      </c>
      <c r="AO23" s="324" t="str">
        <f t="shared" si="19"/>
        <v/>
      </c>
      <c r="AP23" s="324" t="str">
        <f t="shared" si="20"/>
        <v/>
      </c>
      <c r="AQ23" s="324" t="str">
        <f t="shared" si="21"/>
        <v/>
      </c>
      <c r="AR23" s="324" t="str">
        <f t="shared" si="22"/>
        <v/>
      </c>
      <c r="AS23" s="324" t="str">
        <f t="shared" si="23"/>
        <v/>
      </c>
      <c r="AT23" s="324" t="str">
        <f t="shared" si="24"/>
        <v/>
      </c>
      <c r="AU23" s="324" t="str">
        <f t="shared" si="25"/>
        <v/>
      </c>
      <c r="AV23" s="409">
        <f t="shared" si="26"/>
        <v>0</v>
      </c>
      <c r="AW23" s="22"/>
      <c r="AX23" s="404">
        <v>20</v>
      </c>
      <c r="AY23" s="405">
        <f t="shared" si="68"/>
        <v>202</v>
      </c>
      <c r="AZ23" s="405">
        <v>202</v>
      </c>
      <c r="BA23" s="405">
        <f t="shared" si="27"/>
        <v>0</v>
      </c>
      <c r="BB23" s="405">
        <v>1</v>
      </c>
      <c r="BC23" s="406">
        <f t="shared" si="28"/>
        <v>0</v>
      </c>
      <c r="BD23" s="471"/>
      <c r="BE23" s="265"/>
      <c r="BF23" s="265"/>
      <c r="BG23" s="265"/>
      <c r="BH23" s="265"/>
      <c r="BI23" s="265">
        <v>1</v>
      </c>
      <c r="BJ23" s="265"/>
      <c r="BK23" s="265">
        <f t="shared" si="29"/>
        <v>0</v>
      </c>
      <c r="BL23" s="265"/>
      <c r="BM23" s="411"/>
      <c r="BN23" s="412" t="str">
        <f t="shared" si="30"/>
        <v/>
      </c>
      <c r="BO23" s="265" t="str">
        <f t="shared" si="31"/>
        <v/>
      </c>
      <c r="BP23" s="324" t="str">
        <f t="shared" si="32"/>
        <v/>
      </c>
      <c r="BQ23" s="265" t="str">
        <f t="shared" si="33"/>
        <v/>
      </c>
      <c r="BR23" s="265" t="str">
        <f t="shared" si="34"/>
        <v/>
      </c>
      <c r="BS23" s="265" t="str">
        <f t="shared" si="35"/>
        <v/>
      </c>
      <c r="BT23" s="265" t="str">
        <f t="shared" si="36"/>
        <v/>
      </c>
      <c r="BU23" s="265" t="str">
        <f t="shared" si="37"/>
        <v/>
      </c>
      <c r="BV23" s="411">
        <f t="shared" si="1"/>
        <v>0</v>
      </c>
      <c r="BW23" s="412" t="str">
        <f t="shared" si="38"/>
        <v/>
      </c>
      <c r="BX23" s="265" t="str">
        <f t="shared" si="39"/>
        <v/>
      </c>
      <c r="BY23" s="324" t="str">
        <f t="shared" si="40"/>
        <v/>
      </c>
      <c r="BZ23" s="265" t="str">
        <f t="shared" si="41"/>
        <v/>
      </c>
      <c r="CA23" s="265" t="str">
        <f t="shared" si="42"/>
        <v/>
      </c>
      <c r="CB23" s="265" t="str">
        <f t="shared" si="43"/>
        <v/>
      </c>
      <c r="CC23" s="265" t="str">
        <f t="shared" si="44"/>
        <v/>
      </c>
      <c r="CD23" s="265" t="str">
        <f t="shared" si="45"/>
        <v/>
      </c>
      <c r="CE23" s="265" t="str">
        <f t="shared" si="46"/>
        <v/>
      </c>
      <c r="CF23" s="265"/>
      <c r="CG23" s="265" t="str">
        <f t="shared" si="47"/>
        <v/>
      </c>
      <c r="CH23" s="413">
        <f t="shared" si="48"/>
        <v>0</v>
      </c>
      <c r="CJ23" s="404">
        <v>20</v>
      </c>
      <c r="CK23" s="405">
        <f t="shared" si="69"/>
        <v>454</v>
      </c>
      <c r="CL23" s="405">
        <v>487</v>
      </c>
      <c r="CM23" s="405">
        <f t="shared" si="70"/>
        <v>33</v>
      </c>
      <c r="CN23" s="405">
        <v>1</v>
      </c>
      <c r="CO23" s="406">
        <f t="shared" si="49"/>
        <v>33</v>
      </c>
      <c r="CP23" s="414" t="s">
        <v>46</v>
      </c>
      <c r="CQ23" s="324"/>
      <c r="CR23" s="324"/>
      <c r="CS23" s="324"/>
      <c r="CT23" s="409">
        <f t="shared" si="50"/>
        <v>33</v>
      </c>
      <c r="CV23" s="404">
        <v>20</v>
      </c>
      <c r="CW23" s="405">
        <f t="shared" si="71"/>
        <v>0</v>
      </c>
      <c r="CX23" s="405"/>
      <c r="CY23" s="405">
        <f t="shared" si="51"/>
        <v>0</v>
      </c>
      <c r="CZ23" s="405">
        <v>1</v>
      </c>
      <c r="DA23" s="406">
        <f t="shared" si="52"/>
        <v>0</v>
      </c>
      <c r="DB23" s="414" t="s">
        <v>47</v>
      </c>
      <c r="DC23" s="324"/>
      <c r="DD23" s="324"/>
      <c r="DE23" s="324"/>
      <c r="DF23" s="409">
        <f t="shared" si="53"/>
        <v>0</v>
      </c>
      <c r="DH23" s="404">
        <v>20</v>
      </c>
      <c r="DI23" s="405">
        <f t="shared" si="72"/>
        <v>0</v>
      </c>
      <c r="DJ23" s="405"/>
      <c r="DK23" s="405">
        <f t="shared" si="54"/>
        <v>0</v>
      </c>
      <c r="DL23" s="405">
        <v>1</v>
      </c>
      <c r="DM23" s="406">
        <f t="shared" si="55"/>
        <v>0</v>
      </c>
      <c r="DN23" s="414" t="s">
        <v>47</v>
      </c>
      <c r="DO23" s="324"/>
      <c r="DP23" s="324"/>
      <c r="DQ23" s="324"/>
      <c r="DR23" s="409">
        <f t="shared" si="56"/>
        <v>0</v>
      </c>
      <c r="DT23" s="404">
        <v>20</v>
      </c>
      <c r="DU23" s="405">
        <f t="shared" si="73"/>
        <v>0</v>
      </c>
      <c r="DV23" s="405"/>
      <c r="DW23" s="405">
        <f t="shared" si="57"/>
        <v>0</v>
      </c>
      <c r="DX23" s="405">
        <v>1</v>
      </c>
      <c r="DY23" s="406">
        <f t="shared" si="58"/>
        <v>0</v>
      </c>
      <c r="DZ23" s="414" t="s">
        <v>47</v>
      </c>
      <c r="EA23" s="324"/>
      <c r="EB23" s="324"/>
      <c r="EC23" s="324"/>
      <c r="ED23" s="409">
        <f t="shared" si="59"/>
        <v>0</v>
      </c>
      <c r="EF23" s="404">
        <v>20</v>
      </c>
      <c r="EG23" s="405">
        <f t="shared" si="74"/>
        <v>14916</v>
      </c>
      <c r="EH23" s="405">
        <v>14953</v>
      </c>
      <c r="EI23" s="405">
        <f t="shared" si="60"/>
        <v>37</v>
      </c>
      <c r="EJ23" s="405">
        <v>1</v>
      </c>
      <c r="EK23" s="406">
        <f t="shared" si="61"/>
        <v>37</v>
      </c>
      <c r="EL23" s="414" t="s">
        <v>47</v>
      </c>
      <c r="EM23" s="324"/>
      <c r="EN23" s="324"/>
      <c r="EO23" s="324"/>
      <c r="EP23" s="409">
        <f t="shared" si="62"/>
        <v>37</v>
      </c>
      <c r="ER23" s="404">
        <v>20</v>
      </c>
      <c r="ES23" s="405">
        <f t="shared" si="75"/>
        <v>14741</v>
      </c>
      <c r="ET23" s="405">
        <v>14749</v>
      </c>
      <c r="EU23" s="405">
        <f t="shared" si="63"/>
        <v>8</v>
      </c>
      <c r="EV23" s="405">
        <v>1</v>
      </c>
      <c r="EW23" s="406">
        <f t="shared" si="64"/>
        <v>8</v>
      </c>
      <c r="EX23" s="414" t="s">
        <v>47</v>
      </c>
      <c r="EY23" s="324"/>
      <c r="EZ23" s="324"/>
      <c r="FA23" s="324"/>
      <c r="FB23" s="409">
        <f t="shared" si="65"/>
        <v>8</v>
      </c>
    </row>
    <row r="24" spans="1:158" ht="30" customHeight="1" x14ac:dyDescent="0.3">
      <c r="E24" s="404">
        <v>21</v>
      </c>
      <c r="F24" s="405">
        <f t="shared" si="66"/>
        <v>9111</v>
      </c>
      <c r="G24" s="405">
        <v>9245</v>
      </c>
      <c r="H24" s="405">
        <f t="shared" si="2"/>
        <v>134</v>
      </c>
      <c r="I24" s="405">
        <v>1</v>
      </c>
      <c r="J24" s="406">
        <f t="shared" si="3"/>
        <v>134</v>
      </c>
      <c r="L24" s="404">
        <v>21</v>
      </c>
      <c r="M24" s="405">
        <f t="shared" si="67"/>
        <v>2405</v>
      </c>
      <c r="N24" s="405">
        <v>2407</v>
      </c>
      <c r="O24" s="405">
        <f t="shared" si="4"/>
        <v>2</v>
      </c>
      <c r="P24" s="405">
        <v>1</v>
      </c>
      <c r="Q24" s="406">
        <f t="shared" si="5"/>
        <v>2</v>
      </c>
      <c r="R24" s="414" t="s">
        <v>60</v>
      </c>
      <c r="S24" s="324" t="s">
        <v>61</v>
      </c>
      <c r="T24" s="324"/>
      <c r="U24" s="324"/>
      <c r="V24" s="265"/>
      <c r="W24" s="265">
        <v>1</v>
      </c>
      <c r="X24" s="324"/>
      <c r="Y24" s="324">
        <f t="shared" si="6"/>
        <v>0</v>
      </c>
      <c r="Z24" s="324"/>
      <c r="AA24" s="407"/>
      <c r="AB24" s="408" t="str">
        <f t="shared" si="7"/>
        <v/>
      </c>
      <c r="AC24" s="324" t="str">
        <f t="shared" si="8"/>
        <v/>
      </c>
      <c r="AD24" s="324" t="str">
        <f t="shared" si="9"/>
        <v/>
      </c>
      <c r="AE24" s="324" t="str">
        <f t="shared" si="10"/>
        <v/>
      </c>
      <c r="AF24" s="324" t="str">
        <f t="shared" si="11"/>
        <v/>
      </c>
      <c r="AG24" s="324" t="str">
        <f t="shared" si="12"/>
        <v/>
      </c>
      <c r="AH24" s="324" t="str">
        <f t="shared" si="13"/>
        <v/>
      </c>
      <c r="AI24" s="324" t="str">
        <f t="shared" si="14"/>
        <v/>
      </c>
      <c r="AJ24" s="407">
        <f t="shared" si="0"/>
        <v>0</v>
      </c>
      <c r="AK24" s="408">
        <f t="shared" si="15"/>
        <v>2</v>
      </c>
      <c r="AL24" s="324" t="str">
        <f t="shared" si="16"/>
        <v/>
      </c>
      <c r="AM24" s="324" t="str">
        <f t="shared" si="17"/>
        <v/>
      </c>
      <c r="AN24" s="324" t="str">
        <f t="shared" si="18"/>
        <v/>
      </c>
      <c r="AO24" s="324" t="str">
        <f t="shared" si="19"/>
        <v/>
      </c>
      <c r="AP24" s="324" t="str">
        <f t="shared" si="20"/>
        <v/>
      </c>
      <c r="AQ24" s="324" t="str">
        <f t="shared" si="21"/>
        <v/>
      </c>
      <c r="AR24" s="324" t="str">
        <f t="shared" si="22"/>
        <v/>
      </c>
      <c r="AS24" s="324" t="str">
        <f t="shared" si="23"/>
        <v/>
      </c>
      <c r="AT24" s="324" t="str">
        <f t="shared" si="24"/>
        <v/>
      </c>
      <c r="AU24" s="324" t="str">
        <f t="shared" si="25"/>
        <v/>
      </c>
      <c r="AV24" s="409">
        <f t="shared" si="26"/>
        <v>2</v>
      </c>
      <c r="AW24" s="22"/>
      <c r="AX24" s="404">
        <v>21</v>
      </c>
      <c r="AY24" s="405">
        <f t="shared" si="68"/>
        <v>202</v>
      </c>
      <c r="AZ24" s="405">
        <v>202</v>
      </c>
      <c r="BA24" s="405">
        <f t="shared" si="27"/>
        <v>0</v>
      </c>
      <c r="BB24" s="405">
        <v>1</v>
      </c>
      <c r="BC24" s="406">
        <f t="shared" si="28"/>
        <v>0</v>
      </c>
      <c r="BD24" s="471"/>
      <c r="BE24" s="265"/>
      <c r="BF24" s="265"/>
      <c r="BG24" s="265"/>
      <c r="BH24" s="265"/>
      <c r="BI24" s="265">
        <v>1</v>
      </c>
      <c r="BJ24" s="265"/>
      <c r="BK24" s="265">
        <f t="shared" si="29"/>
        <v>0</v>
      </c>
      <c r="BL24" s="265"/>
      <c r="BM24" s="411"/>
      <c r="BN24" s="412" t="str">
        <f t="shared" si="30"/>
        <v/>
      </c>
      <c r="BO24" s="265" t="str">
        <f t="shared" si="31"/>
        <v/>
      </c>
      <c r="BP24" s="324" t="str">
        <f t="shared" si="32"/>
        <v/>
      </c>
      <c r="BQ24" s="265" t="str">
        <f t="shared" si="33"/>
        <v/>
      </c>
      <c r="BR24" s="265" t="str">
        <f t="shared" si="34"/>
        <v/>
      </c>
      <c r="BS24" s="265" t="str">
        <f t="shared" si="35"/>
        <v/>
      </c>
      <c r="BT24" s="265" t="str">
        <f t="shared" si="36"/>
        <v/>
      </c>
      <c r="BU24" s="265" t="str">
        <f t="shared" si="37"/>
        <v/>
      </c>
      <c r="BV24" s="411">
        <f t="shared" si="1"/>
        <v>0</v>
      </c>
      <c r="BW24" s="412" t="str">
        <f t="shared" si="38"/>
        <v/>
      </c>
      <c r="BX24" s="265" t="str">
        <f t="shared" si="39"/>
        <v/>
      </c>
      <c r="BY24" s="324" t="str">
        <f t="shared" si="40"/>
        <v/>
      </c>
      <c r="BZ24" s="265" t="str">
        <f t="shared" si="41"/>
        <v/>
      </c>
      <c r="CA24" s="265" t="str">
        <f t="shared" si="42"/>
        <v/>
      </c>
      <c r="CB24" s="265" t="str">
        <f t="shared" si="43"/>
        <v/>
      </c>
      <c r="CC24" s="265" t="str">
        <f t="shared" si="44"/>
        <v/>
      </c>
      <c r="CD24" s="265" t="str">
        <f t="shared" si="45"/>
        <v/>
      </c>
      <c r="CE24" s="265" t="str">
        <f t="shared" si="46"/>
        <v/>
      </c>
      <c r="CF24" s="265"/>
      <c r="CG24" s="265" t="str">
        <f t="shared" si="47"/>
        <v/>
      </c>
      <c r="CH24" s="413">
        <f t="shared" si="48"/>
        <v>0</v>
      </c>
      <c r="CJ24" s="404">
        <v>21</v>
      </c>
      <c r="CK24" s="405">
        <f t="shared" si="69"/>
        <v>487</v>
      </c>
      <c r="CL24" s="405">
        <v>518</v>
      </c>
      <c r="CM24" s="405">
        <f t="shared" si="70"/>
        <v>31</v>
      </c>
      <c r="CN24" s="405">
        <v>1</v>
      </c>
      <c r="CO24" s="406">
        <f t="shared" si="49"/>
        <v>31</v>
      </c>
      <c r="CP24" s="414" t="s">
        <v>46</v>
      </c>
      <c r="CQ24" s="324"/>
      <c r="CR24" s="324"/>
      <c r="CS24" s="324"/>
      <c r="CT24" s="409">
        <f t="shared" si="50"/>
        <v>31</v>
      </c>
      <c r="CV24" s="404">
        <v>21</v>
      </c>
      <c r="CW24" s="405">
        <f t="shared" si="71"/>
        <v>0</v>
      </c>
      <c r="CX24" s="405"/>
      <c r="CY24" s="405">
        <f t="shared" si="51"/>
        <v>0</v>
      </c>
      <c r="CZ24" s="405">
        <v>1</v>
      </c>
      <c r="DA24" s="406">
        <f t="shared" si="52"/>
        <v>0</v>
      </c>
      <c r="DB24" s="414" t="s">
        <v>47</v>
      </c>
      <c r="DC24" s="324"/>
      <c r="DD24" s="324"/>
      <c r="DE24" s="324"/>
      <c r="DF24" s="409">
        <f t="shared" si="53"/>
        <v>0</v>
      </c>
      <c r="DH24" s="404">
        <v>21</v>
      </c>
      <c r="DI24" s="405">
        <f t="shared" si="72"/>
        <v>0</v>
      </c>
      <c r="DJ24" s="405"/>
      <c r="DK24" s="405">
        <f t="shared" si="54"/>
        <v>0</v>
      </c>
      <c r="DL24" s="405">
        <v>1</v>
      </c>
      <c r="DM24" s="406">
        <f t="shared" si="55"/>
        <v>0</v>
      </c>
      <c r="DN24" s="414" t="s">
        <v>47</v>
      </c>
      <c r="DO24" s="324"/>
      <c r="DP24" s="324"/>
      <c r="DQ24" s="324"/>
      <c r="DR24" s="409">
        <f t="shared" si="56"/>
        <v>0</v>
      </c>
      <c r="DT24" s="404">
        <v>21</v>
      </c>
      <c r="DU24" s="405">
        <f t="shared" si="73"/>
        <v>0</v>
      </c>
      <c r="DV24" s="405"/>
      <c r="DW24" s="405">
        <f t="shared" si="57"/>
        <v>0</v>
      </c>
      <c r="DX24" s="405">
        <v>1</v>
      </c>
      <c r="DY24" s="406">
        <f t="shared" si="58"/>
        <v>0</v>
      </c>
      <c r="DZ24" s="414" t="s">
        <v>47</v>
      </c>
      <c r="EA24" s="324"/>
      <c r="EB24" s="324"/>
      <c r="EC24" s="324"/>
      <c r="ED24" s="409">
        <f t="shared" si="59"/>
        <v>0</v>
      </c>
      <c r="EF24" s="404">
        <v>21</v>
      </c>
      <c r="EG24" s="405">
        <f t="shared" si="74"/>
        <v>14953</v>
      </c>
      <c r="EH24" s="405">
        <v>14977</v>
      </c>
      <c r="EI24" s="405">
        <f t="shared" si="60"/>
        <v>24</v>
      </c>
      <c r="EJ24" s="405">
        <v>1</v>
      </c>
      <c r="EK24" s="406">
        <f t="shared" si="61"/>
        <v>24</v>
      </c>
      <c r="EL24" s="414" t="s">
        <v>47</v>
      </c>
      <c r="EM24" s="324"/>
      <c r="EN24" s="324"/>
      <c r="EO24" s="324"/>
      <c r="EP24" s="409">
        <f t="shared" si="62"/>
        <v>24</v>
      </c>
      <c r="ER24" s="404">
        <v>21</v>
      </c>
      <c r="ES24" s="405">
        <f t="shared" si="75"/>
        <v>14749</v>
      </c>
      <c r="ET24" s="405">
        <v>14764</v>
      </c>
      <c r="EU24" s="405">
        <f t="shared" si="63"/>
        <v>15</v>
      </c>
      <c r="EV24" s="405">
        <v>1</v>
      </c>
      <c r="EW24" s="406">
        <f t="shared" si="64"/>
        <v>15</v>
      </c>
      <c r="EX24" s="414" t="s">
        <v>47</v>
      </c>
      <c r="EY24" s="324"/>
      <c r="EZ24" s="324"/>
      <c r="FA24" s="324"/>
      <c r="FB24" s="409">
        <f t="shared" si="65"/>
        <v>15</v>
      </c>
    </row>
    <row r="25" spans="1:158" ht="30" customHeight="1" x14ac:dyDescent="0.3">
      <c r="E25" s="404">
        <v>22</v>
      </c>
      <c r="F25" s="405">
        <f t="shared" si="66"/>
        <v>9245</v>
      </c>
      <c r="G25" s="405">
        <v>10138</v>
      </c>
      <c r="H25" s="405">
        <f t="shared" si="2"/>
        <v>893</v>
      </c>
      <c r="I25" s="405">
        <v>1</v>
      </c>
      <c r="J25" s="406">
        <f t="shared" si="3"/>
        <v>893</v>
      </c>
      <c r="L25" s="404">
        <v>22</v>
      </c>
      <c r="M25" s="405">
        <f t="shared" si="67"/>
        <v>2407</v>
      </c>
      <c r="N25" s="405">
        <v>2893</v>
      </c>
      <c r="O25" s="405">
        <f t="shared" si="4"/>
        <v>486</v>
      </c>
      <c r="P25" s="405">
        <v>1</v>
      </c>
      <c r="Q25" s="406">
        <f t="shared" si="5"/>
        <v>486</v>
      </c>
      <c r="R25" s="414" t="s">
        <v>44</v>
      </c>
      <c r="S25" s="324" t="s">
        <v>45</v>
      </c>
      <c r="T25" s="324" t="s">
        <v>473</v>
      </c>
      <c r="U25" s="324"/>
      <c r="V25" s="265" t="s">
        <v>62</v>
      </c>
      <c r="W25" s="265">
        <v>1</v>
      </c>
      <c r="X25" s="324"/>
      <c r="Y25" s="324">
        <f t="shared" si="6"/>
        <v>0</v>
      </c>
      <c r="Z25" s="324"/>
      <c r="AA25" s="407"/>
      <c r="AB25" s="408">
        <f t="shared" si="7"/>
        <v>486</v>
      </c>
      <c r="AC25" s="324" t="str">
        <f t="shared" si="8"/>
        <v/>
      </c>
      <c r="AD25" s="324" t="str">
        <f t="shared" si="9"/>
        <v/>
      </c>
      <c r="AE25" s="324" t="str">
        <f t="shared" si="10"/>
        <v/>
      </c>
      <c r="AF25" s="324" t="str">
        <f t="shared" si="11"/>
        <v/>
      </c>
      <c r="AG25" s="324" t="str">
        <f t="shared" si="12"/>
        <v/>
      </c>
      <c r="AH25" s="324" t="str">
        <f t="shared" si="13"/>
        <v/>
      </c>
      <c r="AI25" s="324" t="str">
        <f t="shared" si="14"/>
        <v/>
      </c>
      <c r="AJ25" s="407">
        <f t="shared" si="0"/>
        <v>486</v>
      </c>
      <c r="AK25" s="408" t="str">
        <f t="shared" si="15"/>
        <v/>
      </c>
      <c r="AL25" s="324" t="str">
        <f t="shared" si="16"/>
        <v/>
      </c>
      <c r="AM25" s="324" t="str">
        <f t="shared" si="17"/>
        <v/>
      </c>
      <c r="AN25" s="324" t="str">
        <f t="shared" si="18"/>
        <v/>
      </c>
      <c r="AO25" s="324" t="str">
        <f t="shared" si="19"/>
        <v/>
      </c>
      <c r="AP25" s="324" t="str">
        <f t="shared" si="20"/>
        <v/>
      </c>
      <c r="AQ25" s="324" t="str">
        <f t="shared" si="21"/>
        <v/>
      </c>
      <c r="AR25" s="324" t="str">
        <f t="shared" si="22"/>
        <v/>
      </c>
      <c r="AS25" s="324" t="str">
        <f t="shared" si="23"/>
        <v/>
      </c>
      <c r="AT25" s="324" t="str">
        <f t="shared" si="24"/>
        <v/>
      </c>
      <c r="AU25" s="324" t="str">
        <f t="shared" si="25"/>
        <v/>
      </c>
      <c r="AV25" s="409">
        <f t="shared" si="26"/>
        <v>0</v>
      </c>
      <c r="AW25" s="22"/>
      <c r="AX25" s="404">
        <v>22</v>
      </c>
      <c r="AY25" s="405">
        <f t="shared" si="68"/>
        <v>202</v>
      </c>
      <c r="AZ25" s="405">
        <v>506</v>
      </c>
      <c r="BA25" s="405">
        <f t="shared" si="27"/>
        <v>304</v>
      </c>
      <c r="BB25" s="405">
        <v>1</v>
      </c>
      <c r="BC25" s="406">
        <f t="shared" si="28"/>
        <v>304</v>
      </c>
      <c r="BD25" s="471" t="s">
        <v>44</v>
      </c>
      <c r="BE25" s="265" t="s">
        <v>45</v>
      </c>
      <c r="BF25" s="265" t="s">
        <v>473</v>
      </c>
      <c r="BG25" s="265"/>
      <c r="BH25" s="265" t="s">
        <v>62</v>
      </c>
      <c r="BI25" s="265">
        <v>1</v>
      </c>
      <c r="BJ25" s="265"/>
      <c r="BK25" s="265">
        <f t="shared" si="29"/>
        <v>0</v>
      </c>
      <c r="BL25" s="265"/>
      <c r="BM25" s="411"/>
      <c r="BN25" s="412">
        <f t="shared" si="30"/>
        <v>304</v>
      </c>
      <c r="BO25" s="265" t="str">
        <f t="shared" si="31"/>
        <v/>
      </c>
      <c r="BP25" s="324" t="str">
        <f t="shared" si="32"/>
        <v/>
      </c>
      <c r="BQ25" s="265" t="str">
        <f t="shared" si="33"/>
        <v/>
      </c>
      <c r="BR25" s="265" t="str">
        <f t="shared" si="34"/>
        <v/>
      </c>
      <c r="BS25" s="265" t="str">
        <f t="shared" si="35"/>
        <v/>
      </c>
      <c r="BT25" s="265" t="str">
        <f t="shared" si="36"/>
        <v/>
      </c>
      <c r="BU25" s="265" t="str">
        <f t="shared" si="37"/>
        <v/>
      </c>
      <c r="BV25" s="411">
        <f t="shared" si="1"/>
        <v>304</v>
      </c>
      <c r="BW25" s="412" t="str">
        <f t="shared" si="38"/>
        <v/>
      </c>
      <c r="BX25" s="265" t="str">
        <f t="shared" si="39"/>
        <v/>
      </c>
      <c r="BY25" s="324" t="str">
        <f t="shared" si="40"/>
        <v/>
      </c>
      <c r="BZ25" s="265" t="str">
        <f t="shared" si="41"/>
        <v/>
      </c>
      <c r="CA25" s="265" t="str">
        <f t="shared" si="42"/>
        <v/>
      </c>
      <c r="CB25" s="265" t="str">
        <f t="shared" si="43"/>
        <v/>
      </c>
      <c r="CC25" s="265" t="str">
        <f t="shared" si="44"/>
        <v/>
      </c>
      <c r="CD25" s="265" t="str">
        <f t="shared" si="45"/>
        <v/>
      </c>
      <c r="CE25" s="265" t="str">
        <f t="shared" si="46"/>
        <v/>
      </c>
      <c r="CF25" s="265"/>
      <c r="CG25" s="265" t="str">
        <f t="shared" si="47"/>
        <v/>
      </c>
      <c r="CH25" s="413">
        <f t="shared" si="48"/>
        <v>0</v>
      </c>
      <c r="CJ25" s="404">
        <v>22</v>
      </c>
      <c r="CK25" s="405">
        <f t="shared" si="69"/>
        <v>518</v>
      </c>
      <c r="CL25" s="405">
        <v>549</v>
      </c>
      <c r="CM25" s="405">
        <f t="shared" si="70"/>
        <v>31</v>
      </c>
      <c r="CN25" s="405">
        <v>1</v>
      </c>
      <c r="CO25" s="406">
        <f t="shared" si="49"/>
        <v>31</v>
      </c>
      <c r="CP25" s="414" t="s">
        <v>46</v>
      </c>
      <c r="CQ25" s="324"/>
      <c r="CR25" s="324"/>
      <c r="CS25" s="324"/>
      <c r="CT25" s="409">
        <f t="shared" si="50"/>
        <v>31</v>
      </c>
      <c r="CV25" s="404">
        <v>22</v>
      </c>
      <c r="CW25" s="405">
        <f t="shared" si="71"/>
        <v>0</v>
      </c>
      <c r="CX25" s="405"/>
      <c r="CY25" s="405">
        <f t="shared" si="51"/>
        <v>0</v>
      </c>
      <c r="CZ25" s="405">
        <v>1</v>
      </c>
      <c r="DA25" s="406">
        <f t="shared" si="52"/>
        <v>0</v>
      </c>
      <c r="DB25" s="414" t="s">
        <v>47</v>
      </c>
      <c r="DC25" s="324"/>
      <c r="DD25" s="324"/>
      <c r="DE25" s="324"/>
      <c r="DF25" s="409">
        <f t="shared" si="53"/>
        <v>0</v>
      </c>
      <c r="DH25" s="404">
        <v>22</v>
      </c>
      <c r="DI25" s="405">
        <f t="shared" si="72"/>
        <v>0</v>
      </c>
      <c r="DJ25" s="405"/>
      <c r="DK25" s="405">
        <f t="shared" si="54"/>
        <v>0</v>
      </c>
      <c r="DL25" s="405">
        <v>1</v>
      </c>
      <c r="DM25" s="406">
        <f t="shared" si="55"/>
        <v>0</v>
      </c>
      <c r="DN25" s="414" t="s">
        <v>47</v>
      </c>
      <c r="DO25" s="324"/>
      <c r="DP25" s="324"/>
      <c r="DQ25" s="324"/>
      <c r="DR25" s="409">
        <f t="shared" si="56"/>
        <v>0</v>
      </c>
      <c r="DT25" s="404">
        <v>22</v>
      </c>
      <c r="DU25" s="405">
        <f t="shared" si="73"/>
        <v>0</v>
      </c>
      <c r="DV25" s="405"/>
      <c r="DW25" s="405">
        <f t="shared" si="57"/>
        <v>0</v>
      </c>
      <c r="DX25" s="405">
        <v>1</v>
      </c>
      <c r="DY25" s="406">
        <f t="shared" si="58"/>
        <v>0</v>
      </c>
      <c r="DZ25" s="414" t="s">
        <v>47</v>
      </c>
      <c r="EA25" s="324"/>
      <c r="EB25" s="324"/>
      <c r="EC25" s="324"/>
      <c r="ED25" s="409">
        <f t="shared" si="59"/>
        <v>0</v>
      </c>
      <c r="EF25" s="404">
        <v>22</v>
      </c>
      <c r="EG25" s="405">
        <f t="shared" si="74"/>
        <v>14977</v>
      </c>
      <c r="EH25" s="405">
        <v>15001</v>
      </c>
      <c r="EI25" s="405">
        <f t="shared" si="60"/>
        <v>24</v>
      </c>
      <c r="EJ25" s="405">
        <v>1</v>
      </c>
      <c r="EK25" s="406">
        <f t="shared" si="61"/>
        <v>24</v>
      </c>
      <c r="EL25" s="414" t="s">
        <v>47</v>
      </c>
      <c r="EM25" s="324"/>
      <c r="EN25" s="324"/>
      <c r="EO25" s="324"/>
      <c r="EP25" s="409">
        <f t="shared" si="62"/>
        <v>24</v>
      </c>
      <c r="ER25" s="404">
        <v>22</v>
      </c>
      <c r="ES25" s="405">
        <f t="shared" si="75"/>
        <v>14764</v>
      </c>
      <c r="ET25" s="405">
        <v>14765</v>
      </c>
      <c r="EU25" s="405">
        <f t="shared" si="63"/>
        <v>1</v>
      </c>
      <c r="EV25" s="405">
        <v>1</v>
      </c>
      <c r="EW25" s="406">
        <f t="shared" si="64"/>
        <v>1</v>
      </c>
      <c r="EX25" s="414" t="s">
        <v>47</v>
      </c>
      <c r="EY25" s="324"/>
      <c r="EZ25" s="324"/>
      <c r="FA25" s="324"/>
      <c r="FB25" s="409">
        <f t="shared" si="65"/>
        <v>1</v>
      </c>
    </row>
    <row r="26" spans="1:158" ht="30" customHeight="1" x14ac:dyDescent="0.3">
      <c r="E26" s="404">
        <v>23</v>
      </c>
      <c r="F26" s="405">
        <f t="shared" si="66"/>
        <v>10138</v>
      </c>
      <c r="G26" s="405">
        <v>10312</v>
      </c>
      <c r="H26" s="405">
        <f t="shared" si="2"/>
        <v>174</v>
      </c>
      <c r="I26" s="405">
        <v>1</v>
      </c>
      <c r="J26" s="406">
        <f t="shared" si="3"/>
        <v>174</v>
      </c>
      <c r="L26" s="404">
        <v>23</v>
      </c>
      <c r="M26" s="405">
        <f t="shared" si="67"/>
        <v>2893</v>
      </c>
      <c r="N26" s="405">
        <v>2922</v>
      </c>
      <c r="O26" s="405">
        <f t="shared" si="4"/>
        <v>29</v>
      </c>
      <c r="P26" s="405">
        <v>1</v>
      </c>
      <c r="Q26" s="406">
        <f t="shared" si="5"/>
        <v>29</v>
      </c>
      <c r="R26" s="414" t="s">
        <v>60</v>
      </c>
      <c r="S26" s="324" t="s">
        <v>61</v>
      </c>
      <c r="T26" s="324"/>
      <c r="U26" s="324"/>
      <c r="V26" s="265"/>
      <c r="W26" s="265">
        <v>1</v>
      </c>
      <c r="X26" s="324"/>
      <c r="Y26" s="324">
        <f t="shared" si="6"/>
        <v>0</v>
      </c>
      <c r="Z26" s="324"/>
      <c r="AA26" s="407"/>
      <c r="AB26" s="408" t="str">
        <f t="shared" si="7"/>
        <v/>
      </c>
      <c r="AC26" s="324" t="str">
        <f t="shared" si="8"/>
        <v/>
      </c>
      <c r="AD26" s="324" t="str">
        <f t="shared" si="9"/>
        <v/>
      </c>
      <c r="AE26" s="324" t="str">
        <f t="shared" si="10"/>
        <v/>
      </c>
      <c r="AF26" s="324" t="str">
        <f t="shared" si="11"/>
        <v/>
      </c>
      <c r="AG26" s="324" t="str">
        <f t="shared" si="12"/>
        <v/>
      </c>
      <c r="AH26" s="324" t="str">
        <f t="shared" si="13"/>
        <v/>
      </c>
      <c r="AI26" s="324" t="str">
        <f t="shared" si="14"/>
        <v/>
      </c>
      <c r="AJ26" s="407">
        <f t="shared" si="0"/>
        <v>0</v>
      </c>
      <c r="AK26" s="408">
        <f t="shared" si="15"/>
        <v>29</v>
      </c>
      <c r="AL26" s="324" t="str">
        <f t="shared" si="16"/>
        <v/>
      </c>
      <c r="AM26" s="324" t="str">
        <f t="shared" si="17"/>
        <v/>
      </c>
      <c r="AN26" s="324" t="str">
        <f t="shared" si="18"/>
        <v/>
      </c>
      <c r="AO26" s="324" t="str">
        <f t="shared" si="19"/>
        <v/>
      </c>
      <c r="AP26" s="324" t="str">
        <f t="shared" si="20"/>
        <v/>
      </c>
      <c r="AQ26" s="324" t="str">
        <f t="shared" si="21"/>
        <v/>
      </c>
      <c r="AR26" s="324" t="str">
        <f t="shared" si="22"/>
        <v/>
      </c>
      <c r="AS26" s="324" t="str">
        <f t="shared" si="23"/>
        <v/>
      </c>
      <c r="AT26" s="324" t="str">
        <f t="shared" si="24"/>
        <v/>
      </c>
      <c r="AU26" s="324" t="str">
        <f t="shared" si="25"/>
        <v/>
      </c>
      <c r="AV26" s="409">
        <f t="shared" si="26"/>
        <v>29</v>
      </c>
      <c r="AW26" s="22"/>
      <c r="AX26" s="404">
        <v>23</v>
      </c>
      <c r="AY26" s="405">
        <f t="shared" si="68"/>
        <v>506</v>
      </c>
      <c r="AZ26" s="405">
        <v>506</v>
      </c>
      <c r="BA26" s="405">
        <f t="shared" si="27"/>
        <v>0</v>
      </c>
      <c r="BB26" s="405">
        <v>1</v>
      </c>
      <c r="BC26" s="406">
        <f t="shared" si="28"/>
        <v>0</v>
      </c>
      <c r="BD26" s="471"/>
      <c r="BE26" s="265"/>
      <c r="BF26" s="265"/>
      <c r="BG26" s="265"/>
      <c r="BH26" s="265"/>
      <c r="BI26" s="265">
        <v>1</v>
      </c>
      <c r="BJ26" s="265"/>
      <c r="BK26" s="265">
        <f t="shared" si="29"/>
        <v>0</v>
      </c>
      <c r="BL26" s="265"/>
      <c r="BM26" s="411"/>
      <c r="BN26" s="412" t="str">
        <f t="shared" si="30"/>
        <v/>
      </c>
      <c r="BO26" s="265" t="str">
        <f t="shared" si="31"/>
        <v/>
      </c>
      <c r="BP26" s="324" t="str">
        <f t="shared" si="32"/>
        <v/>
      </c>
      <c r="BQ26" s="265" t="str">
        <f t="shared" si="33"/>
        <v/>
      </c>
      <c r="BR26" s="265" t="str">
        <f t="shared" si="34"/>
        <v/>
      </c>
      <c r="BS26" s="265" t="str">
        <f t="shared" si="35"/>
        <v/>
      </c>
      <c r="BT26" s="265" t="str">
        <f t="shared" si="36"/>
        <v/>
      </c>
      <c r="BU26" s="265" t="str">
        <f t="shared" si="37"/>
        <v/>
      </c>
      <c r="BV26" s="411">
        <f t="shared" si="1"/>
        <v>0</v>
      </c>
      <c r="BW26" s="412" t="str">
        <f t="shared" si="38"/>
        <v/>
      </c>
      <c r="BX26" s="265" t="str">
        <f t="shared" si="39"/>
        <v/>
      </c>
      <c r="BY26" s="324" t="str">
        <f t="shared" si="40"/>
        <v/>
      </c>
      <c r="BZ26" s="265" t="str">
        <f t="shared" si="41"/>
        <v/>
      </c>
      <c r="CA26" s="265" t="str">
        <f t="shared" si="42"/>
        <v/>
      </c>
      <c r="CB26" s="265" t="str">
        <f t="shared" si="43"/>
        <v/>
      </c>
      <c r="CC26" s="265" t="str">
        <f t="shared" si="44"/>
        <v/>
      </c>
      <c r="CD26" s="265" t="str">
        <f t="shared" si="45"/>
        <v/>
      </c>
      <c r="CE26" s="265" t="str">
        <f t="shared" si="46"/>
        <v/>
      </c>
      <c r="CF26" s="265"/>
      <c r="CG26" s="265" t="str">
        <f t="shared" si="47"/>
        <v/>
      </c>
      <c r="CH26" s="413">
        <f t="shared" si="48"/>
        <v>0</v>
      </c>
      <c r="CJ26" s="404">
        <v>23</v>
      </c>
      <c r="CK26" s="405">
        <f t="shared" si="69"/>
        <v>549</v>
      </c>
      <c r="CL26" s="405">
        <v>580</v>
      </c>
      <c r="CM26" s="405">
        <f t="shared" si="70"/>
        <v>31</v>
      </c>
      <c r="CN26" s="405">
        <v>1</v>
      </c>
      <c r="CO26" s="406">
        <f t="shared" si="49"/>
        <v>31</v>
      </c>
      <c r="CP26" s="414" t="s">
        <v>46</v>
      </c>
      <c r="CQ26" s="324"/>
      <c r="CR26" s="324"/>
      <c r="CS26" s="324"/>
      <c r="CT26" s="409">
        <f t="shared" si="50"/>
        <v>31</v>
      </c>
      <c r="CV26" s="404">
        <v>23</v>
      </c>
      <c r="CW26" s="405">
        <f t="shared" si="71"/>
        <v>0</v>
      </c>
      <c r="CX26" s="405"/>
      <c r="CY26" s="405">
        <f t="shared" si="51"/>
        <v>0</v>
      </c>
      <c r="CZ26" s="405">
        <v>1</v>
      </c>
      <c r="DA26" s="406">
        <f t="shared" si="52"/>
        <v>0</v>
      </c>
      <c r="DB26" s="414" t="s">
        <v>47</v>
      </c>
      <c r="DC26" s="324"/>
      <c r="DD26" s="324"/>
      <c r="DE26" s="324"/>
      <c r="DF26" s="409">
        <f t="shared" si="53"/>
        <v>0</v>
      </c>
      <c r="DH26" s="404">
        <v>23</v>
      </c>
      <c r="DI26" s="405">
        <f t="shared" si="72"/>
        <v>0</v>
      </c>
      <c r="DJ26" s="405"/>
      <c r="DK26" s="405">
        <f t="shared" si="54"/>
        <v>0</v>
      </c>
      <c r="DL26" s="405">
        <v>1</v>
      </c>
      <c r="DM26" s="406">
        <f t="shared" si="55"/>
        <v>0</v>
      </c>
      <c r="DN26" s="414" t="s">
        <v>47</v>
      </c>
      <c r="DO26" s="324"/>
      <c r="DP26" s="324"/>
      <c r="DQ26" s="324"/>
      <c r="DR26" s="409">
        <f t="shared" si="56"/>
        <v>0</v>
      </c>
      <c r="DT26" s="404">
        <v>23</v>
      </c>
      <c r="DU26" s="405">
        <f t="shared" si="73"/>
        <v>0</v>
      </c>
      <c r="DV26" s="405"/>
      <c r="DW26" s="405">
        <f t="shared" si="57"/>
        <v>0</v>
      </c>
      <c r="DX26" s="405">
        <v>1</v>
      </c>
      <c r="DY26" s="406">
        <f t="shared" si="58"/>
        <v>0</v>
      </c>
      <c r="DZ26" s="414" t="s">
        <v>47</v>
      </c>
      <c r="EA26" s="324"/>
      <c r="EB26" s="324"/>
      <c r="EC26" s="324"/>
      <c r="ED26" s="409">
        <f t="shared" si="59"/>
        <v>0</v>
      </c>
      <c r="EF26" s="404">
        <v>23</v>
      </c>
      <c r="EG26" s="405">
        <f t="shared" si="74"/>
        <v>15001</v>
      </c>
      <c r="EH26" s="405">
        <v>15034</v>
      </c>
      <c r="EI26" s="405">
        <f t="shared" si="60"/>
        <v>33</v>
      </c>
      <c r="EJ26" s="405">
        <v>1</v>
      </c>
      <c r="EK26" s="406">
        <f t="shared" si="61"/>
        <v>33</v>
      </c>
      <c r="EL26" s="414" t="s">
        <v>47</v>
      </c>
      <c r="EM26" s="324"/>
      <c r="EN26" s="324"/>
      <c r="EO26" s="324"/>
      <c r="EP26" s="409">
        <f t="shared" si="62"/>
        <v>33</v>
      </c>
      <c r="ER26" s="404">
        <v>23</v>
      </c>
      <c r="ES26" s="405">
        <f t="shared" si="75"/>
        <v>14765</v>
      </c>
      <c r="ET26" s="405">
        <v>14779</v>
      </c>
      <c r="EU26" s="405">
        <f t="shared" si="63"/>
        <v>14</v>
      </c>
      <c r="EV26" s="405">
        <v>1</v>
      </c>
      <c r="EW26" s="406">
        <f t="shared" si="64"/>
        <v>14</v>
      </c>
      <c r="EX26" s="414" t="s">
        <v>47</v>
      </c>
      <c r="EY26" s="324"/>
      <c r="EZ26" s="324"/>
      <c r="FA26" s="324"/>
      <c r="FB26" s="409">
        <f t="shared" si="65"/>
        <v>14</v>
      </c>
    </row>
    <row r="27" spans="1:158" ht="30" customHeight="1" x14ac:dyDescent="0.3">
      <c r="E27" s="404">
        <v>24</v>
      </c>
      <c r="F27" s="405">
        <f t="shared" si="66"/>
        <v>10312</v>
      </c>
      <c r="G27" s="405">
        <v>10475</v>
      </c>
      <c r="H27" s="405">
        <f t="shared" si="2"/>
        <v>163</v>
      </c>
      <c r="I27" s="405">
        <v>1</v>
      </c>
      <c r="J27" s="406">
        <f t="shared" si="3"/>
        <v>163</v>
      </c>
      <c r="L27" s="404">
        <v>24</v>
      </c>
      <c r="M27" s="405">
        <f t="shared" si="67"/>
        <v>2922</v>
      </c>
      <c r="N27" s="405">
        <v>2943</v>
      </c>
      <c r="O27" s="405">
        <f t="shared" si="4"/>
        <v>21</v>
      </c>
      <c r="P27" s="405">
        <v>1</v>
      </c>
      <c r="Q27" s="406">
        <f t="shared" si="5"/>
        <v>21</v>
      </c>
      <c r="R27" s="414" t="s">
        <v>60</v>
      </c>
      <c r="S27" s="324" t="s">
        <v>61</v>
      </c>
      <c r="T27" s="324"/>
      <c r="U27" s="324"/>
      <c r="V27" s="265"/>
      <c r="W27" s="265">
        <v>1</v>
      </c>
      <c r="X27" s="324"/>
      <c r="Y27" s="324">
        <f t="shared" si="6"/>
        <v>0</v>
      </c>
      <c r="Z27" s="324"/>
      <c r="AA27" s="407"/>
      <c r="AB27" s="408" t="str">
        <f t="shared" si="7"/>
        <v/>
      </c>
      <c r="AC27" s="324" t="str">
        <f t="shared" si="8"/>
        <v/>
      </c>
      <c r="AD27" s="324" t="str">
        <f t="shared" si="9"/>
        <v/>
      </c>
      <c r="AE27" s="324" t="str">
        <f t="shared" si="10"/>
        <v/>
      </c>
      <c r="AF27" s="324" t="str">
        <f t="shared" si="11"/>
        <v/>
      </c>
      <c r="AG27" s="324" t="str">
        <f t="shared" si="12"/>
        <v/>
      </c>
      <c r="AH27" s="324" t="str">
        <f t="shared" si="13"/>
        <v/>
      </c>
      <c r="AI27" s="324" t="str">
        <f t="shared" si="14"/>
        <v/>
      </c>
      <c r="AJ27" s="407">
        <f t="shared" si="0"/>
        <v>0</v>
      </c>
      <c r="AK27" s="408">
        <f t="shared" si="15"/>
        <v>21</v>
      </c>
      <c r="AL27" s="324" t="str">
        <f t="shared" si="16"/>
        <v/>
      </c>
      <c r="AM27" s="324" t="str">
        <f t="shared" si="17"/>
        <v/>
      </c>
      <c r="AN27" s="324" t="str">
        <f t="shared" si="18"/>
        <v/>
      </c>
      <c r="AO27" s="324" t="str">
        <f t="shared" si="19"/>
        <v/>
      </c>
      <c r="AP27" s="324" t="str">
        <f t="shared" si="20"/>
        <v/>
      </c>
      <c r="AQ27" s="324" t="str">
        <f t="shared" si="21"/>
        <v/>
      </c>
      <c r="AR27" s="324" t="str">
        <f t="shared" si="22"/>
        <v/>
      </c>
      <c r="AS27" s="324" t="str">
        <f t="shared" si="23"/>
        <v/>
      </c>
      <c r="AT27" s="324" t="str">
        <f t="shared" si="24"/>
        <v/>
      </c>
      <c r="AU27" s="324" t="str">
        <f t="shared" si="25"/>
        <v/>
      </c>
      <c r="AV27" s="409">
        <f t="shared" si="26"/>
        <v>21</v>
      </c>
      <c r="AW27" s="22"/>
      <c r="AX27" s="404">
        <v>24</v>
      </c>
      <c r="AY27" s="405">
        <f t="shared" si="68"/>
        <v>506</v>
      </c>
      <c r="AZ27" s="405">
        <v>506</v>
      </c>
      <c r="BA27" s="405">
        <f t="shared" si="27"/>
        <v>0</v>
      </c>
      <c r="BB27" s="405">
        <v>1</v>
      </c>
      <c r="BC27" s="406">
        <f t="shared" si="28"/>
        <v>0</v>
      </c>
      <c r="BD27" s="471"/>
      <c r="BE27" s="265"/>
      <c r="BF27" s="265"/>
      <c r="BG27" s="265"/>
      <c r="BH27" s="265"/>
      <c r="BI27" s="265">
        <v>1</v>
      </c>
      <c r="BJ27" s="265"/>
      <c r="BK27" s="265">
        <f t="shared" si="29"/>
        <v>0</v>
      </c>
      <c r="BL27" s="265"/>
      <c r="BM27" s="411"/>
      <c r="BN27" s="412" t="str">
        <f t="shared" si="30"/>
        <v/>
      </c>
      <c r="BO27" s="265" t="str">
        <f t="shared" si="31"/>
        <v/>
      </c>
      <c r="BP27" s="324" t="str">
        <f t="shared" si="32"/>
        <v/>
      </c>
      <c r="BQ27" s="265" t="str">
        <f t="shared" si="33"/>
        <v/>
      </c>
      <c r="BR27" s="265" t="str">
        <f t="shared" si="34"/>
        <v/>
      </c>
      <c r="BS27" s="265" t="str">
        <f t="shared" si="35"/>
        <v/>
      </c>
      <c r="BT27" s="265" t="str">
        <f t="shared" si="36"/>
        <v/>
      </c>
      <c r="BU27" s="265" t="str">
        <f t="shared" si="37"/>
        <v/>
      </c>
      <c r="BV27" s="411">
        <f t="shared" si="1"/>
        <v>0</v>
      </c>
      <c r="BW27" s="412" t="str">
        <f t="shared" si="38"/>
        <v/>
      </c>
      <c r="BX27" s="265" t="str">
        <f t="shared" si="39"/>
        <v/>
      </c>
      <c r="BY27" s="324" t="str">
        <f t="shared" si="40"/>
        <v/>
      </c>
      <c r="BZ27" s="265" t="str">
        <f t="shared" si="41"/>
        <v/>
      </c>
      <c r="CA27" s="265" t="str">
        <f t="shared" si="42"/>
        <v/>
      </c>
      <c r="CB27" s="265" t="str">
        <f t="shared" si="43"/>
        <v/>
      </c>
      <c r="CC27" s="265" t="str">
        <f t="shared" si="44"/>
        <v/>
      </c>
      <c r="CD27" s="265" t="str">
        <f t="shared" si="45"/>
        <v/>
      </c>
      <c r="CE27" s="265" t="str">
        <f t="shared" si="46"/>
        <v/>
      </c>
      <c r="CF27" s="265"/>
      <c r="CG27" s="265" t="str">
        <f t="shared" si="47"/>
        <v/>
      </c>
      <c r="CH27" s="413">
        <f t="shared" si="48"/>
        <v>0</v>
      </c>
      <c r="CJ27" s="404">
        <v>24</v>
      </c>
      <c r="CK27" s="405">
        <f t="shared" si="69"/>
        <v>580</v>
      </c>
      <c r="CL27" s="405">
        <v>615</v>
      </c>
      <c r="CM27" s="405">
        <f t="shared" si="70"/>
        <v>35</v>
      </c>
      <c r="CN27" s="405">
        <v>1</v>
      </c>
      <c r="CO27" s="406">
        <f t="shared" si="49"/>
        <v>35</v>
      </c>
      <c r="CP27" s="414" t="s">
        <v>46</v>
      </c>
      <c r="CQ27" s="324"/>
      <c r="CR27" s="324"/>
      <c r="CS27" s="324"/>
      <c r="CT27" s="409">
        <f t="shared" si="50"/>
        <v>35</v>
      </c>
      <c r="CV27" s="404">
        <v>24</v>
      </c>
      <c r="CW27" s="405">
        <f t="shared" si="71"/>
        <v>0</v>
      </c>
      <c r="CX27" s="405"/>
      <c r="CY27" s="405">
        <f t="shared" si="51"/>
        <v>0</v>
      </c>
      <c r="CZ27" s="405">
        <v>1</v>
      </c>
      <c r="DA27" s="406">
        <f t="shared" si="52"/>
        <v>0</v>
      </c>
      <c r="DB27" s="414" t="s">
        <v>47</v>
      </c>
      <c r="DC27" s="324"/>
      <c r="DD27" s="324"/>
      <c r="DE27" s="324"/>
      <c r="DF27" s="409">
        <f t="shared" si="53"/>
        <v>0</v>
      </c>
      <c r="DH27" s="404">
        <v>24</v>
      </c>
      <c r="DI27" s="405">
        <f t="shared" si="72"/>
        <v>0</v>
      </c>
      <c r="DJ27" s="405"/>
      <c r="DK27" s="405">
        <f t="shared" si="54"/>
        <v>0</v>
      </c>
      <c r="DL27" s="405">
        <v>1</v>
      </c>
      <c r="DM27" s="406">
        <f t="shared" si="55"/>
        <v>0</v>
      </c>
      <c r="DN27" s="414" t="s">
        <v>47</v>
      </c>
      <c r="DO27" s="324"/>
      <c r="DP27" s="324"/>
      <c r="DQ27" s="324"/>
      <c r="DR27" s="409">
        <f t="shared" si="56"/>
        <v>0</v>
      </c>
      <c r="DT27" s="404">
        <v>24</v>
      </c>
      <c r="DU27" s="405">
        <f t="shared" si="73"/>
        <v>0</v>
      </c>
      <c r="DV27" s="405"/>
      <c r="DW27" s="405">
        <f t="shared" si="57"/>
        <v>0</v>
      </c>
      <c r="DX27" s="405">
        <v>1</v>
      </c>
      <c r="DY27" s="406">
        <f t="shared" si="58"/>
        <v>0</v>
      </c>
      <c r="DZ27" s="414" t="s">
        <v>47</v>
      </c>
      <c r="EA27" s="324"/>
      <c r="EB27" s="324"/>
      <c r="EC27" s="324"/>
      <c r="ED27" s="409">
        <f t="shared" si="59"/>
        <v>0</v>
      </c>
      <c r="EF27" s="404">
        <v>24</v>
      </c>
      <c r="EG27" s="405">
        <f t="shared" si="74"/>
        <v>15034</v>
      </c>
      <c r="EH27" s="405">
        <v>15061</v>
      </c>
      <c r="EI27" s="405">
        <f t="shared" si="60"/>
        <v>27</v>
      </c>
      <c r="EJ27" s="405">
        <v>1</v>
      </c>
      <c r="EK27" s="406">
        <f t="shared" si="61"/>
        <v>27</v>
      </c>
      <c r="EL27" s="414" t="s">
        <v>47</v>
      </c>
      <c r="EM27" s="324"/>
      <c r="EN27" s="324"/>
      <c r="EO27" s="324"/>
      <c r="EP27" s="409">
        <f t="shared" si="62"/>
        <v>27</v>
      </c>
      <c r="ER27" s="404">
        <v>24</v>
      </c>
      <c r="ES27" s="405">
        <f t="shared" si="75"/>
        <v>14779</v>
      </c>
      <c r="ET27" s="405">
        <v>14790</v>
      </c>
      <c r="EU27" s="405">
        <f t="shared" si="63"/>
        <v>11</v>
      </c>
      <c r="EV27" s="405">
        <v>1</v>
      </c>
      <c r="EW27" s="406">
        <f t="shared" si="64"/>
        <v>11</v>
      </c>
      <c r="EX27" s="414" t="s">
        <v>47</v>
      </c>
      <c r="EY27" s="324"/>
      <c r="EZ27" s="324"/>
      <c r="FA27" s="324"/>
      <c r="FB27" s="409">
        <f t="shared" si="65"/>
        <v>11</v>
      </c>
    </row>
    <row r="28" spans="1:158" ht="30" customHeight="1" x14ac:dyDescent="0.3">
      <c r="E28" s="404">
        <v>25</v>
      </c>
      <c r="F28" s="405">
        <f t="shared" si="66"/>
        <v>10475</v>
      </c>
      <c r="G28" s="405">
        <v>10643</v>
      </c>
      <c r="H28" s="405">
        <f t="shared" si="2"/>
        <v>168</v>
      </c>
      <c r="I28" s="405">
        <v>1</v>
      </c>
      <c r="J28" s="406">
        <f t="shared" si="3"/>
        <v>168</v>
      </c>
      <c r="L28" s="404">
        <v>25</v>
      </c>
      <c r="M28" s="405">
        <f t="shared" si="67"/>
        <v>2943</v>
      </c>
      <c r="N28" s="405">
        <v>2971</v>
      </c>
      <c r="O28" s="405">
        <f t="shared" si="4"/>
        <v>28</v>
      </c>
      <c r="P28" s="405">
        <v>1</v>
      </c>
      <c r="Q28" s="406">
        <f t="shared" si="5"/>
        <v>28</v>
      </c>
      <c r="R28" s="414" t="s">
        <v>60</v>
      </c>
      <c r="S28" s="324" t="s">
        <v>61</v>
      </c>
      <c r="T28" s="324"/>
      <c r="U28" s="324"/>
      <c r="V28" s="265"/>
      <c r="W28" s="265">
        <v>1</v>
      </c>
      <c r="X28" s="324"/>
      <c r="Y28" s="324">
        <f t="shared" si="6"/>
        <v>0</v>
      </c>
      <c r="Z28" s="324"/>
      <c r="AA28" s="407"/>
      <c r="AB28" s="408" t="str">
        <f t="shared" si="7"/>
        <v/>
      </c>
      <c r="AC28" s="324" t="str">
        <f t="shared" si="8"/>
        <v/>
      </c>
      <c r="AD28" s="324" t="str">
        <f t="shared" si="9"/>
        <v/>
      </c>
      <c r="AE28" s="324" t="str">
        <f t="shared" si="10"/>
        <v/>
      </c>
      <c r="AF28" s="324" t="str">
        <f t="shared" si="11"/>
        <v/>
      </c>
      <c r="AG28" s="324" t="str">
        <f t="shared" si="12"/>
        <v/>
      </c>
      <c r="AH28" s="324" t="str">
        <f t="shared" si="13"/>
        <v/>
      </c>
      <c r="AI28" s="324" t="str">
        <f t="shared" si="14"/>
        <v/>
      </c>
      <c r="AJ28" s="407">
        <f t="shared" si="0"/>
        <v>0</v>
      </c>
      <c r="AK28" s="408">
        <f t="shared" si="15"/>
        <v>28</v>
      </c>
      <c r="AL28" s="324" t="str">
        <f t="shared" si="16"/>
        <v/>
      </c>
      <c r="AM28" s="324" t="str">
        <f t="shared" si="17"/>
        <v/>
      </c>
      <c r="AN28" s="324" t="str">
        <f t="shared" si="18"/>
        <v/>
      </c>
      <c r="AO28" s="324" t="str">
        <f t="shared" si="19"/>
        <v/>
      </c>
      <c r="AP28" s="324" t="str">
        <f t="shared" si="20"/>
        <v/>
      </c>
      <c r="AQ28" s="324" t="str">
        <f t="shared" si="21"/>
        <v/>
      </c>
      <c r="AR28" s="324" t="str">
        <f t="shared" si="22"/>
        <v/>
      </c>
      <c r="AS28" s="324" t="str">
        <f t="shared" si="23"/>
        <v/>
      </c>
      <c r="AT28" s="324" t="str">
        <f t="shared" si="24"/>
        <v/>
      </c>
      <c r="AU28" s="324" t="str">
        <f t="shared" si="25"/>
        <v/>
      </c>
      <c r="AV28" s="409">
        <f t="shared" si="26"/>
        <v>28</v>
      </c>
      <c r="AW28" s="22"/>
      <c r="AX28" s="404">
        <v>25</v>
      </c>
      <c r="AY28" s="405">
        <f t="shared" si="68"/>
        <v>506</v>
      </c>
      <c r="AZ28" s="405">
        <v>506</v>
      </c>
      <c r="BA28" s="405">
        <f t="shared" si="27"/>
        <v>0</v>
      </c>
      <c r="BB28" s="405">
        <v>1</v>
      </c>
      <c r="BC28" s="406">
        <f t="shared" si="28"/>
        <v>0</v>
      </c>
      <c r="BD28" s="471"/>
      <c r="BE28" s="265"/>
      <c r="BF28" s="265"/>
      <c r="BG28" s="265"/>
      <c r="BH28" s="265"/>
      <c r="BI28" s="265">
        <v>1</v>
      </c>
      <c r="BJ28" s="265"/>
      <c r="BK28" s="265">
        <f t="shared" si="29"/>
        <v>0</v>
      </c>
      <c r="BL28" s="265"/>
      <c r="BM28" s="411"/>
      <c r="BN28" s="412" t="str">
        <f t="shared" si="30"/>
        <v/>
      </c>
      <c r="BO28" s="265" t="str">
        <f t="shared" si="31"/>
        <v/>
      </c>
      <c r="BP28" s="324" t="str">
        <f t="shared" si="32"/>
        <v/>
      </c>
      <c r="BQ28" s="265" t="str">
        <f t="shared" si="33"/>
        <v/>
      </c>
      <c r="BR28" s="265" t="str">
        <f t="shared" si="34"/>
        <v/>
      </c>
      <c r="BS28" s="265" t="str">
        <f t="shared" si="35"/>
        <v/>
      </c>
      <c r="BT28" s="265" t="str">
        <f t="shared" si="36"/>
        <v/>
      </c>
      <c r="BU28" s="265" t="str">
        <f t="shared" si="37"/>
        <v/>
      </c>
      <c r="BV28" s="411">
        <f t="shared" si="1"/>
        <v>0</v>
      </c>
      <c r="BW28" s="412" t="str">
        <f t="shared" si="38"/>
        <v/>
      </c>
      <c r="BX28" s="265" t="str">
        <f t="shared" si="39"/>
        <v/>
      </c>
      <c r="BY28" s="324" t="str">
        <f t="shared" si="40"/>
        <v/>
      </c>
      <c r="BZ28" s="265" t="str">
        <f t="shared" si="41"/>
        <v/>
      </c>
      <c r="CA28" s="265" t="str">
        <f t="shared" si="42"/>
        <v/>
      </c>
      <c r="CB28" s="265" t="str">
        <f t="shared" si="43"/>
        <v/>
      </c>
      <c r="CC28" s="265" t="str">
        <f t="shared" si="44"/>
        <v/>
      </c>
      <c r="CD28" s="265" t="str">
        <f t="shared" si="45"/>
        <v/>
      </c>
      <c r="CE28" s="265" t="str">
        <f t="shared" si="46"/>
        <v/>
      </c>
      <c r="CF28" s="265"/>
      <c r="CG28" s="265" t="str">
        <f t="shared" si="47"/>
        <v/>
      </c>
      <c r="CH28" s="413">
        <f t="shared" si="48"/>
        <v>0</v>
      </c>
      <c r="CJ28" s="404">
        <v>25</v>
      </c>
      <c r="CK28" s="405">
        <f t="shared" si="69"/>
        <v>615</v>
      </c>
      <c r="CL28" s="405">
        <v>653</v>
      </c>
      <c r="CM28" s="405">
        <f t="shared" si="70"/>
        <v>38</v>
      </c>
      <c r="CN28" s="405">
        <v>1</v>
      </c>
      <c r="CO28" s="406">
        <f t="shared" si="49"/>
        <v>38</v>
      </c>
      <c r="CP28" s="414" t="s">
        <v>46</v>
      </c>
      <c r="CQ28" s="324"/>
      <c r="CR28" s="324"/>
      <c r="CS28" s="324"/>
      <c r="CT28" s="409">
        <f t="shared" si="50"/>
        <v>38</v>
      </c>
      <c r="CV28" s="404">
        <v>25</v>
      </c>
      <c r="CW28" s="405">
        <f t="shared" si="71"/>
        <v>0</v>
      </c>
      <c r="CX28" s="405"/>
      <c r="CY28" s="405">
        <f t="shared" si="51"/>
        <v>0</v>
      </c>
      <c r="CZ28" s="405">
        <v>1</v>
      </c>
      <c r="DA28" s="406">
        <f t="shared" si="52"/>
        <v>0</v>
      </c>
      <c r="DB28" s="414" t="s">
        <v>47</v>
      </c>
      <c r="DC28" s="324"/>
      <c r="DD28" s="324"/>
      <c r="DE28" s="324"/>
      <c r="DF28" s="409">
        <f t="shared" si="53"/>
        <v>0</v>
      </c>
      <c r="DH28" s="404">
        <v>25</v>
      </c>
      <c r="DI28" s="405">
        <f t="shared" si="72"/>
        <v>0</v>
      </c>
      <c r="DJ28" s="405"/>
      <c r="DK28" s="405">
        <f t="shared" si="54"/>
        <v>0</v>
      </c>
      <c r="DL28" s="405">
        <v>1</v>
      </c>
      <c r="DM28" s="406">
        <f t="shared" si="55"/>
        <v>0</v>
      </c>
      <c r="DN28" s="414" t="s">
        <v>47</v>
      </c>
      <c r="DO28" s="324"/>
      <c r="DP28" s="324"/>
      <c r="DQ28" s="324"/>
      <c r="DR28" s="409">
        <f t="shared" si="56"/>
        <v>0</v>
      </c>
      <c r="DT28" s="404">
        <v>25</v>
      </c>
      <c r="DU28" s="405">
        <f t="shared" si="73"/>
        <v>0</v>
      </c>
      <c r="DV28" s="405"/>
      <c r="DW28" s="405">
        <f t="shared" si="57"/>
        <v>0</v>
      </c>
      <c r="DX28" s="405">
        <v>1</v>
      </c>
      <c r="DY28" s="406">
        <f t="shared" si="58"/>
        <v>0</v>
      </c>
      <c r="DZ28" s="414" t="s">
        <v>47</v>
      </c>
      <c r="EA28" s="324"/>
      <c r="EB28" s="324"/>
      <c r="EC28" s="324"/>
      <c r="ED28" s="409">
        <f t="shared" si="59"/>
        <v>0</v>
      </c>
      <c r="EF28" s="404">
        <v>25</v>
      </c>
      <c r="EG28" s="405">
        <f t="shared" si="74"/>
        <v>15061</v>
      </c>
      <c r="EH28" s="405">
        <v>15087</v>
      </c>
      <c r="EI28" s="405">
        <f t="shared" si="60"/>
        <v>26</v>
      </c>
      <c r="EJ28" s="405">
        <v>1</v>
      </c>
      <c r="EK28" s="406">
        <f t="shared" si="61"/>
        <v>26</v>
      </c>
      <c r="EL28" s="414" t="s">
        <v>47</v>
      </c>
      <c r="EM28" s="324"/>
      <c r="EN28" s="324"/>
      <c r="EO28" s="324"/>
      <c r="EP28" s="409">
        <f t="shared" si="62"/>
        <v>26</v>
      </c>
      <c r="ER28" s="404">
        <v>25</v>
      </c>
      <c r="ES28" s="405">
        <f t="shared" si="75"/>
        <v>14790</v>
      </c>
      <c r="ET28" s="405">
        <v>14800</v>
      </c>
      <c r="EU28" s="405">
        <f t="shared" si="63"/>
        <v>10</v>
      </c>
      <c r="EV28" s="405">
        <v>1</v>
      </c>
      <c r="EW28" s="406">
        <f t="shared" si="64"/>
        <v>10</v>
      </c>
      <c r="EX28" s="414" t="s">
        <v>47</v>
      </c>
      <c r="EY28" s="324"/>
      <c r="EZ28" s="324"/>
      <c r="FA28" s="324"/>
      <c r="FB28" s="409">
        <f t="shared" si="65"/>
        <v>10</v>
      </c>
    </row>
    <row r="29" spans="1:158" ht="30" customHeight="1" x14ac:dyDescent="0.3">
      <c r="E29" s="404">
        <v>26</v>
      </c>
      <c r="F29" s="405">
        <f t="shared" si="66"/>
        <v>10643</v>
      </c>
      <c r="G29" s="405">
        <v>10809</v>
      </c>
      <c r="H29" s="405">
        <f t="shared" si="2"/>
        <v>166</v>
      </c>
      <c r="I29" s="405">
        <v>1</v>
      </c>
      <c r="J29" s="406">
        <f t="shared" si="3"/>
        <v>166</v>
      </c>
      <c r="L29" s="404">
        <v>26</v>
      </c>
      <c r="M29" s="405">
        <f t="shared" si="67"/>
        <v>2971</v>
      </c>
      <c r="N29" s="405">
        <v>2996</v>
      </c>
      <c r="O29" s="405">
        <f t="shared" si="4"/>
        <v>25</v>
      </c>
      <c r="P29" s="405">
        <v>1</v>
      </c>
      <c r="Q29" s="406">
        <f t="shared" si="5"/>
        <v>25</v>
      </c>
      <c r="R29" s="414" t="s">
        <v>60</v>
      </c>
      <c r="S29" s="324" t="s">
        <v>61</v>
      </c>
      <c r="T29" s="324"/>
      <c r="U29" s="324"/>
      <c r="V29" s="265"/>
      <c r="W29" s="265">
        <v>1</v>
      </c>
      <c r="X29" s="324"/>
      <c r="Y29" s="324">
        <f t="shared" si="6"/>
        <v>0</v>
      </c>
      <c r="Z29" s="324"/>
      <c r="AA29" s="407"/>
      <c r="AB29" s="408" t="str">
        <f t="shared" si="7"/>
        <v/>
      </c>
      <c r="AC29" s="324" t="str">
        <f t="shared" si="8"/>
        <v/>
      </c>
      <c r="AD29" s="324" t="str">
        <f t="shared" si="9"/>
        <v/>
      </c>
      <c r="AE29" s="324" t="str">
        <f t="shared" si="10"/>
        <v/>
      </c>
      <c r="AF29" s="324" t="str">
        <f t="shared" si="11"/>
        <v/>
      </c>
      <c r="AG29" s="324" t="str">
        <f t="shared" si="12"/>
        <v/>
      </c>
      <c r="AH29" s="324" t="str">
        <f t="shared" si="13"/>
        <v/>
      </c>
      <c r="AI29" s="324" t="str">
        <f t="shared" si="14"/>
        <v/>
      </c>
      <c r="AJ29" s="407">
        <f t="shared" si="0"/>
        <v>0</v>
      </c>
      <c r="AK29" s="408">
        <f t="shared" si="15"/>
        <v>25</v>
      </c>
      <c r="AL29" s="324" t="str">
        <f t="shared" si="16"/>
        <v/>
      </c>
      <c r="AM29" s="324" t="str">
        <f t="shared" si="17"/>
        <v/>
      </c>
      <c r="AN29" s="324" t="str">
        <f t="shared" si="18"/>
        <v/>
      </c>
      <c r="AO29" s="324" t="str">
        <f t="shared" si="19"/>
        <v/>
      </c>
      <c r="AP29" s="324" t="str">
        <f t="shared" si="20"/>
        <v/>
      </c>
      <c r="AQ29" s="324" t="str">
        <f t="shared" si="21"/>
        <v/>
      </c>
      <c r="AR29" s="324" t="str">
        <f t="shared" si="22"/>
        <v/>
      </c>
      <c r="AS29" s="324" t="str">
        <f t="shared" si="23"/>
        <v/>
      </c>
      <c r="AT29" s="324" t="str">
        <f t="shared" si="24"/>
        <v/>
      </c>
      <c r="AU29" s="324" t="str">
        <f t="shared" si="25"/>
        <v/>
      </c>
      <c r="AV29" s="409">
        <f t="shared" si="26"/>
        <v>25</v>
      </c>
      <c r="AW29" s="22"/>
      <c r="AX29" s="404">
        <v>26</v>
      </c>
      <c r="AY29" s="405">
        <f t="shared" si="68"/>
        <v>506</v>
      </c>
      <c r="AZ29" s="405">
        <v>506</v>
      </c>
      <c r="BA29" s="405">
        <f t="shared" si="27"/>
        <v>0</v>
      </c>
      <c r="BB29" s="405">
        <v>1</v>
      </c>
      <c r="BC29" s="406">
        <f t="shared" si="28"/>
        <v>0</v>
      </c>
      <c r="BD29" s="471"/>
      <c r="BE29" s="265"/>
      <c r="BF29" s="265"/>
      <c r="BG29" s="265"/>
      <c r="BH29" s="265"/>
      <c r="BI29" s="265">
        <v>1</v>
      </c>
      <c r="BJ29" s="265"/>
      <c r="BK29" s="265">
        <f t="shared" si="29"/>
        <v>0</v>
      </c>
      <c r="BL29" s="265"/>
      <c r="BM29" s="411"/>
      <c r="BN29" s="412" t="str">
        <f t="shared" si="30"/>
        <v/>
      </c>
      <c r="BO29" s="265" t="str">
        <f t="shared" si="31"/>
        <v/>
      </c>
      <c r="BP29" s="324" t="str">
        <f t="shared" si="32"/>
        <v/>
      </c>
      <c r="BQ29" s="265" t="str">
        <f t="shared" si="33"/>
        <v/>
      </c>
      <c r="BR29" s="265" t="str">
        <f t="shared" si="34"/>
        <v/>
      </c>
      <c r="BS29" s="265" t="str">
        <f t="shared" si="35"/>
        <v/>
      </c>
      <c r="BT29" s="265" t="str">
        <f t="shared" si="36"/>
        <v/>
      </c>
      <c r="BU29" s="265" t="str">
        <f t="shared" si="37"/>
        <v/>
      </c>
      <c r="BV29" s="411">
        <f t="shared" si="1"/>
        <v>0</v>
      </c>
      <c r="BW29" s="412" t="str">
        <f t="shared" si="38"/>
        <v/>
      </c>
      <c r="BX29" s="265" t="str">
        <f t="shared" si="39"/>
        <v/>
      </c>
      <c r="BY29" s="324" t="str">
        <f t="shared" si="40"/>
        <v/>
      </c>
      <c r="BZ29" s="265" t="str">
        <f t="shared" si="41"/>
        <v/>
      </c>
      <c r="CA29" s="265" t="str">
        <f t="shared" si="42"/>
        <v/>
      </c>
      <c r="CB29" s="265" t="str">
        <f t="shared" si="43"/>
        <v/>
      </c>
      <c r="CC29" s="265" t="str">
        <f t="shared" si="44"/>
        <v/>
      </c>
      <c r="CD29" s="265" t="str">
        <f t="shared" si="45"/>
        <v/>
      </c>
      <c r="CE29" s="265" t="str">
        <f t="shared" si="46"/>
        <v/>
      </c>
      <c r="CF29" s="265"/>
      <c r="CG29" s="265" t="str">
        <f t="shared" si="47"/>
        <v/>
      </c>
      <c r="CH29" s="413">
        <f t="shared" si="48"/>
        <v>0</v>
      </c>
      <c r="CJ29" s="404">
        <v>26</v>
      </c>
      <c r="CK29" s="405">
        <f t="shared" si="69"/>
        <v>653</v>
      </c>
      <c r="CL29" s="405">
        <v>690</v>
      </c>
      <c r="CM29" s="405">
        <f t="shared" si="70"/>
        <v>37</v>
      </c>
      <c r="CN29" s="405">
        <v>1</v>
      </c>
      <c r="CO29" s="406">
        <f t="shared" si="49"/>
        <v>37</v>
      </c>
      <c r="CP29" s="414" t="s">
        <v>46</v>
      </c>
      <c r="CQ29" s="324"/>
      <c r="CR29" s="324"/>
      <c r="CS29" s="324"/>
      <c r="CT29" s="409">
        <f t="shared" si="50"/>
        <v>37</v>
      </c>
      <c r="CV29" s="404">
        <v>26</v>
      </c>
      <c r="CW29" s="405">
        <f t="shared" si="71"/>
        <v>0</v>
      </c>
      <c r="CX29" s="405"/>
      <c r="CY29" s="405">
        <f t="shared" si="51"/>
        <v>0</v>
      </c>
      <c r="CZ29" s="405">
        <v>1</v>
      </c>
      <c r="DA29" s="406">
        <f t="shared" si="52"/>
        <v>0</v>
      </c>
      <c r="DB29" s="414" t="s">
        <v>47</v>
      </c>
      <c r="DC29" s="324"/>
      <c r="DD29" s="324"/>
      <c r="DE29" s="324"/>
      <c r="DF29" s="409">
        <f t="shared" si="53"/>
        <v>0</v>
      </c>
      <c r="DH29" s="404">
        <v>26</v>
      </c>
      <c r="DI29" s="405">
        <f t="shared" si="72"/>
        <v>0</v>
      </c>
      <c r="DJ29" s="405"/>
      <c r="DK29" s="405">
        <f t="shared" si="54"/>
        <v>0</v>
      </c>
      <c r="DL29" s="405">
        <v>1</v>
      </c>
      <c r="DM29" s="406">
        <f t="shared" si="55"/>
        <v>0</v>
      </c>
      <c r="DN29" s="414" t="s">
        <v>47</v>
      </c>
      <c r="DO29" s="324"/>
      <c r="DP29" s="324"/>
      <c r="DQ29" s="324"/>
      <c r="DR29" s="409">
        <f t="shared" si="56"/>
        <v>0</v>
      </c>
      <c r="DT29" s="404">
        <v>26</v>
      </c>
      <c r="DU29" s="405">
        <f t="shared" si="73"/>
        <v>0</v>
      </c>
      <c r="DV29" s="405"/>
      <c r="DW29" s="405">
        <f t="shared" si="57"/>
        <v>0</v>
      </c>
      <c r="DX29" s="405">
        <v>1</v>
      </c>
      <c r="DY29" s="406">
        <f t="shared" si="58"/>
        <v>0</v>
      </c>
      <c r="DZ29" s="414" t="s">
        <v>47</v>
      </c>
      <c r="EA29" s="324"/>
      <c r="EB29" s="324"/>
      <c r="EC29" s="324"/>
      <c r="ED29" s="409">
        <f t="shared" si="59"/>
        <v>0</v>
      </c>
      <c r="EF29" s="404">
        <v>26</v>
      </c>
      <c r="EG29" s="405">
        <f t="shared" si="74"/>
        <v>15087</v>
      </c>
      <c r="EH29" s="405">
        <v>15119</v>
      </c>
      <c r="EI29" s="405">
        <f t="shared" si="60"/>
        <v>32</v>
      </c>
      <c r="EJ29" s="405">
        <v>1</v>
      </c>
      <c r="EK29" s="406">
        <f t="shared" si="61"/>
        <v>32</v>
      </c>
      <c r="EL29" s="414" t="s">
        <v>47</v>
      </c>
      <c r="EM29" s="324"/>
      <c r="EN29" s="324"/>
      <c r="EO29" s="324"/>
      <c r="EP29" s="409">
        <f t="shared" si="62"/>
        <v>32</v>
      </c>
      <c r="ER29" s="404">
        <v>26</v>
      </c>
      <c r="ES29" s="405">
        <f t="shared" si="75"/>
        <v>14800</v>
      </c>
      <c r="ET29" s="405">
        <v>14810</v>
      </c>
      <c r="EU29" s="405">
        <f t="shared" si="63"/>
        <v>10</v>
      </c>
      <c r="EV29" s="405">
        <v>1</v>
      </c>
      <c r="EW29" s="406">
        <f t="shared" si="64"/>
        <v>10</v>
      </c>
      <c r="EX29" s="414" t="s">
        <v>47</v>
      </c>
      <c r="EY29" s="324"/>
      <c r="EZ29" s="324"/>
      <c r="FA29" s="324"/>
      <c r="FB29" s="409">
        <f t="shared" si="65"/>
        <v>10</v>
      </c>
    </row>
    <row r="30" spans="1:158" ht="30" customHeight="1" x14ac:dyDescent="0.3">
      <c r="E30" s="404">
        <v>27</v>
      </c>
      <c r="F30" s="405">
        <f t="shared" si="66"/>
        <v>10809</v>
      </c>
      <c r="G30" s="405">
        <v>11134</v>
      </c>
      <c r="H30" s="405">
        <f t="shared" si="2"/>
        <v>325</v>
      </c>
      <c r="I30" s="405">
        <v>1</v>
      </c>
      <c r="J30" s="406">
        <f t="shared" si="3"/>
        <v>325</v>
      </c>
      <c r="L30" s="404">
        <v>27</v>
      </c>
      <c r="M30" s="405">
        <f t="shared" si="67"/>
        <v>2996</v>
      </c>
      <c r="N30" s="405">
        <v>3169</v>
      </c>
      <c r="O30" s="405">
        <f t="shared" si="4"/>
        <v>173</v>
      </c>
      <c r="P30" s="405">
        <v>1</v>
      </c>
      <c r="Q30" s="406">
        <f t="shared" si="5"/>
        <v>173</v>
      </c>
      <c r="R30" s="414" t="s">
        <v>44</v>
      </c>
      <c r="S30" s="324" t="s">
        <v>45</v>
      </c>
      <c r="T30" s="324" t="s">
        <v>472</v>
      </c>
      <c r="U30" s="324"/>
      <c r="V30" s="265" t="s">
        <v>62</v>
      </c>
      <c r="W30" s="265">
        <v>1</v>
      </c>
      <c r="X30" s="324"/>
      <c r="Y30" s="324">
        <f t="shared" si="6"/>
        <v>0</v>
      </c>
      <c r="Z30" s="324"/>
      <c r="AA30" s="407"/>
      <c r="AB30" s="408">
        <f t="shared" si="7"/>
        <v>173</v>
      </c>
      <c r="AC30" s="324" t="str">
        <f t="shared" si="8"/>
        <v/>
      </c>
      <c r="AD30" s="324" t="str">
        <f t="shared" si="9"/>
        <v/>
      </c>
      <c r="AE30" s="324" t="str">
        <f t="shared" si="10"/>
        <v/>
      </c>
      <c r="AF30" s="324" t="str">
        <f t="shared" si="11"/>
        <v/>
      </c>
      <c r="AG30" s="324" t="str">
        <f t="shared" si="12"/>
        <v/>
      </c>
      <c r="AH30" s="324" t="str">
        <f t="shared" si="13"/>
        <v/>
      </c>
      <c r="AI30" s="324" t="str">
        <f t="shared" si="14"/>
        <v/>
      </c>
      <c r="AJ30" s="407">
        <f t="shared" si="0"/>
        <v>173</v>
      </c>
      <c r="AK30" s="408" t="str">
        <f t="shared" si="15"/>
        <v/>
      </c>
      <c r="AL30" s="324" t="str">
        <f t="shared" si="16"/>
        <v/>
      </c>
      <c r="AM30" s="324" t="str">
        <f t="shared" si="17"/>
        <v/>
      </c>
      <c r="AN30" s="324" t="str">
        <f t="shared" si="18"/>
        <v/>
      </c>
      <c r="AO30" s="324" t="str">
        <f t="shared" si="19"/>
        <v/>
      </c>
      <c r="AP30" s="324" t="str">
        <f t="shared" si="20"/>
        <v/>
      </c>
      <c r="AQ30" s="324" t="str">
        <f t="shared" si="21"/>
        <v/>
      </c>
      <c r="AR30" s="324" t="str">
        <f t="shared" si="22"/>
        <v/>
      </c>
      <c r="AS30" s="324" t="str">
        <f t="shared" si="23"/>
        <v/>
      </c>
      <c r="AT30" s="324" t="str">
        <f t="shared" si="24"/>
        <v/>
      </c>
      <c r="AU30" s="324" t="str">
        <f t="shared" si="25"/>
        <v/>
      </c>
      <c r="AV30" s="409">
        <f t="shared" si="26"/>
        <v>0</v>
      </c>
      <c r="AW30" s="22"/>
      <c r="AX30" s="404">
        <v>27</v>
      </c>
      <c r="AY30" s="405">
        <f t="shared" si="68"/>
        <v>506</v>
      </c>
      <c r="AZ30" s="405">
        <v>506</v>
      </c>
      <c r="BA30" s="405">
        <f t="shared" si="27"/>
        <v>0</v>
      </c>
      <c r="BB30" s="405">
        <v>1</v>
      </c>
      <c r="BC30" s="406">
        <f t="shared" si="28"/>
        <v>0</v>
      </c>
      <c r="BD30" s="471"/>
      <c r="BE30" s="265"/>
      <c r="BF30" s="265"/>
      <c r="BG30" s="265"/>
      <c r="BH30" s="265"/>
      <c r="BI30" s="265">
        <v>1</v>
      </c>
      <c r="BJ30" s="265"/>
      <c r="BK30" s="265">
        <f t="shared" si="29"/>
        <v>0</v>
      </c>
      <c r="BL30" s="265"/>
      <c r="BM30" s="411"/>
      <c r="BN30" s="412" t="str">
        <f t="shared" si="30"/>
        <v/>
      </c>
      <c r="BO30" s="265" t="str">
        <f t="shared" si="31"/>
        <v/>
      </c>
      <c r="BP30" s="324" t="str">
        <f t="shared" si="32"/>
        <v/>
      </c>
      <c r="BQ30" s="265" t="str">
        <f t="shared" si="33"/>
        <v/>
      </c>
      <c r="BR30" s="265" t="str">
        <f t="shared" si="34"/>
        <v/>
      </c>
      <c r="BS30" s="265" t="str">
        <f t="shared" si="35"/>
        <v/>
      </c>
      <c r="BT30" s="265" t="str">
        <f t="shared" si="36"/>
        <v/>
      </c>
      <c r="BU30" s="265" t="str">
        <f t="shared" si="37"/>
        <v/>
      </c>
      <c r="BV30" s="411">
        <f t="shared" si="1"/>
        <v>0</v>
      </c>
      <c r="BW30" s="412" t="str">
        <f t="shared" si="38"/>
        <v/>
      </c>
      <c r="BX30" s="265" t="str">
        <f t="shared" si="39"/>
        <v/>
      </c>
      <c r="BY30" s="324" t="str">
        <f t="shared" si="40"/>
        <v/>
      </c>
      <c r="BZ30" s="265" t="str">
        <f t="shared" si="41"/>
        <v/>
      </c>
      <c r="CA30" s="265" t="str">
        <f t="shared" si="42"/>
        <v/>
      </c>
      <c r="CB30" s="265" t="str">
        <f t="shared" si="43"/>
        <v/>
      </c>
      <c r="CC30" s="265" t="str">
        <f t="shared" si="44"/>
        <v/>
      </c>
      <c r="CD30" s="265" t="str">
        <f t="shared" si="45"/>
        <v/>
      </c>
      <c r="CE30" s="265" t="str">
        <f t="shared" si="46"/>
        <v/>
      </c>
      <c r="CF30" s="265"/>
      <c r="CG30" s="265" t="str">
        <f t="shared" si="47"/>
        <v/>
      </c>
      <c r="CH30" s="413">
        <f t="shared" si="48"/>
        <v>0</v>
      </c>
      <c r="CJ30" s="404">
        <v>27</v>
      </c>
      <c r="CK30" s="405">
        <f t="shared" si="69"/>
        <v>690</v>
      </c>
      <c r="CL30" s="405">
        <v>723</v>
      </c>
      <c r="CM30" s="405">
        <f t="shared" si="70"/>
        <v>33</v>
      </c>
      <c r="CN30" s="405">
        <v>1</v>
      </c>
      <c r="CO30" s="406">
        <f t="shared" si="49"/>
        <v>33</v>
      </c>
      <c r="CP30" s="414" t="s">
        <v>46</v>
      </c>
      <c r="CQ30" s="324"/>
      <c r="CR30" s="324"/>
      <c r="CS30" s="324"/>
      <c r="CT30" s="409">
        <f t="shared" si="50"/>
        <v>33</v>
      </c>
      <c r="CV30" s="404">
        <v>27</v>
      </c>
      <c r="CW30" s="405">
        <f t="shared" si="71"/>
        <v>0</v>
      </c>
      <c r="CX30" s="405"/>
      <c r="CY30" s="405">
        <f t="shared" si="51"/>
        <v>0</v>
      </c>
      <c r="CZ30" s="405">
        <v>1</v>
      </c>
      <c r="DA30" s="406">
        <f t="shared" si="52"/>
        <v>0</v>
      </c>
      <c r="DB30" s="414" t="s">
        <v>47</v>
      </c>
      <c r="DC30" s="324"/>
      <c r="DD30" s="324"/>
      <c r="DE30" s="324"/>
      <c r="DF30" s="409">
        <f t="shared" si="53"/>
        <v>0</v>
      </c>
      <c r="DH30" s="404">
        <v>27</v>
      </c>
      <c r="DI30" s="405">
        <f t="shared" si="72"/>
        <v>0</v>
      </c>
      <c r="DJ30" s="405"/>
      <c r="DK30" s="405">
        <f t="shared" si="54"/>
        <v>0</v>
      </c>
      <c r="DL30" s="405">
        <v>1</v>
      </c>
      <c r="DM30" s="406">
        <f t="shared" si="55"/>
        <v>0</v>
      </c>
      <c r="DN30" s="414" t="s">
        <v>47</v>
      </c>
      <c r="DO30" s="324"/>
      <c r="DP30" s="324"/>
      <c r="DQ30" s="324"/>
      <c r="DR30" s="409">
        <f t="shared" si="56"/>
        <v>0</v>
      </c>
      <c r="DT30" s="404">
        <v>27</v>
      </c>
      <c r="DU30" s="405">
        <f t="shared" si="73"/>
        <v>0</v>
      </c>
      <c r="DV30" s="405"/>
      <c r="DW30" s="405">
        <f t="shared" si="57"/>
        <v>0</v>
      </c>
      <c r="DX30" s="405">
        <v>1</v>
      </c>
      <c r="DY30" s="406">
        <f t="shared" si="58"/>
        <v>0</v>
      </c>
      <c r="DZ30" s="414" t="s">
        <v>47</v>
      </c>
      <c r="EA30" s="324"/>
      <c r="EB30" s="324"/>
      <c r="EC30" s="324"/>
      <c r="ED30" s="409">
        <f t="shared" si="59"/>
        <v>0</v>
      </c>
      <c r="EF30" s="404">
        <v>27</v>
      </c>
      <c r="EG30" s="405">
        <f t="shared" si="74"/>
        <v>15119</v>
      </c>
      <c r="EH30" s="405">
        <v>15150</v>
      </c>
      <c r="EI30" s="405">
        <f t="shared" si="60"/>
        <v>31</v>
      </c>
      <c r="EJ30" s="405">
        <v>1</v>
      </c>
      <c r="EK30" s="406">
        <f t="shared" si="61"/>
        <v>31</v>
      </c>
      <c r="EL30" s="414" t="s">
        <v>47</v>
      </c>
      <c r="EM30" s="324"/>
      <c r="EN30" s="324"/>
      <c r="EO30" s="324"/>
      <c r="EP30" s="409">
        <f t="shared" si="62"/>
        <v>31</v>
      </c>
      <c r="ER30" s="404">
        <v>27</v>
      </c>
      <c r="ES30" s="405">
        <f t="shared" si="75"/>
        <v>14810</v>
      </c>
      <c r="ET30" s="405">
        <v>14821</v>
      </c>
      <c r="EU30" s="405">
        <f t="shared" si="63"/>
        <v>11</v>
      </c>
      <c r="EV30" s="405">
        <v>1</v>
      </c>
      <c r="EW30" s="406">
        <f t="shared" si="64"/>
        <v>11</v>
      </c>
      <c r="EX30" s="414" t="s">
        <v>47</v>
      </c>
      <c r="EY30" s="324"/>
      <c r="EZ30" s="324"/>
      <c r="FA30" s="324"/>
      <c r="FB30" s="409">
        <f t="shared" si="65"/>
        <v>11</v>
      </c>
    </row>
    <row r="31" spans="1:158" ht="30" customHeight="1" x14ac:dyDescent="0.3">
      <c r="E31" s="404">
        <v>28</v>
      </c>
      <c r="F31" s="405">
        <f t="shared" si="66"/>
        <v>11134</v>
      </c>
      <c r="G31" s="405">
        <v>11280</v>
      </c>
      <c r="H31" s="405">
        <f t="shared" si="2"/>
        <v>146</v>
      </c>
      <c r="I31" s="405">
        <v>1</v>
      </c>
      <c r="J31" s="406">
        <f t="shared" si="3"/>
        <v>146</v>
      </c>
      <c r="L31" s="404">
        <v>28</v>
      </c>
      <c r="M31" s="405">
        <f t="shared" si="67"/>
        <v>3169</v>
      </c>
      <c r="N31" s="405">
        <v>3171</v>
      </c>
      <c r="O31" s="405">
        <f t="shared" si="4"/>
        <v>2</v>
      </c>
      <c r="P31" s="405">
        <v>1</v>
      </c>
      <c r="Q31" s="406">
        <f t="shared" si="5"/>
        <v>2</v>
      </c>
      <c r="R31" s="414" t="s">
        <v>60</v>
      </c>
      <c r="S31" s="324" t="s">
        <v>61</v>
      </c>
      <c r="T31" s="324"/>
      <c r="U31" s="324"/>
      <c r="V31" s="265"/>
      <c r="W31" s="265">
        <v>1</v>
      </c>
      <c r="X31" s="324"/>
      <c r="Y31" s="324">
        <f t="shared" si="6"/>
        <v>0</v>
      </c>
      <c r="Z31" s="324"/>
      <c r="AA31" s="407"/>
      <c r="AB31" s="408" t="str">
        <f t="shared" si="7"/>
        <v/>
      </c>
      <c r="AC31" s="324" t="str">
        <f t="shared" si="8"/>
        <v/>
      </c>
      <c r="AD31" s="324" t="str">
        <f t="shared" si="9"/>
        <v/>
      </c>
      <c r="AE31" s="324" t="str">
        <f t="shared" si="10"/>
        <v/>
      </c>
      <c r="AF31" s="324" t="str">
        <f t="shared" si="11"/>
        <v/>
      </c>
      <c r="AG31" s="324" t="str">
        <f t="shared" si="12"/>
        <v/>
      </c>
      <c r="AH31" s="324" t="str">
        <f t="shared" si="13"/>
        <v/>
      </c>
      <c r="AI31" s="324" t="str">
        <f t="shared" si="14"/>
        <v/>
      </c>
      <c r="AJ31" s="407">
        <f t="shared" si="0"/>
        <v>0</v>
      </c>
      <c r="AK31" s="408">
        <f t="shared" si="15"/>
        <v>2</v>
      </c>
      <c r="AL31" s="324" t="str">
        <f t="shared" si="16"/>
        <v/>
      </c>
      <c r="AM31" s="324" t="str">
        <f t="shared" si="17"/>
        <v/>
      </c>
      <c r="AN31" s="324" t="str">
        <f t="shared" si="18"/>
        <v/>
      </c>
      <c r="AO31" s="324" t="str">
        <f t="shared" si="19"/>
        <v/>
      </c>
      <c r="AP31" s="324" t="str">
        <f t="shared" si="20"/>
        <v/>
      </c>
      <c r="AQ31" s="324" t="str">
        <f t="shared" si="21"/>
        <v/>
      </c>
      <c r="AR31" s="324" t="str">
        <f t="shared" si="22"/>
        <v/>
      </c>
      <c r="AS31" s="324" t="str">
        <f t="shared" si="23"/>
        <v/>
      </c>
      <c r="AT31" s="324" t="str">
        <f t="shared" si="24"/>
        <v/>
      </c>
      <c r="AU31" s="324" t="str">
        <f t="shared" si="25"/>
        <v/>
      </c>
      <c r="AV31" s="409">
        <f t="shared" si="26"/>
        <v>2</v>
      </c>
      <c r="AW31" s="22"/>
      <c r="AX31" s="404">
        <v>28</v>
      </c>
      <c r="AY31" s="405">
        <f t="shared" si="68"/>
        <v>506</v>
      </c>
      <c r="AZ31" s="405">
        <v>515</v>
      </c>
      <c r="BA31" s="405">
        <f t="shared" si="27"/>
        <v>9</v>
      </c>
      <c r="BB31" s="405">
        <v>1</v>
      </c>
      <c r="BC31" s="406">
        <f t="shared" si="28"/>
        <v>9</v>
      </c>
      <c r="BD31" s="471" t="s">
        <v>44</v>
      </c>
      <c r="BE31" s="265" t="s">
        <v>45</v>
      </c>
      <c r="BF31" s="324" t="s">
        <v>485</v>
      </c>
      <c r="BG31" s="265"/>
      <c r="BH31" s="265" t="s">
        <v>22</v>
      </c>
      <c r="BI31" s="265">
        <v>1</v>
      </c>
      <c r="BJ31" s="265"/>
      <c r="BK31" s="265">
        <f t="shared" si="29"/>
        <v>0</v>
      </c>
      <c r="BL31" s="265"/>
      <c r="BM31" s="411"/>
      <c r="BN31" s="412" t="str">
        <f t="shared" si="30"/>
        <v/>
      </c>
      <c r="BO31" s="265" t="str">
        <f t="shared" si="31"/>
        <v/>
      </c>
      <c r="BP31" s="324" t="str">
        <f t="shared" si="32"/>
        <v/>
      </c>
      <c r="BQ31" s="265" t="str">
        <f t="shared" si="33"/>
        <v/>
      </c>
      <c r="BR31" s="265" t="str">
        <f t="shared" si="34"/>
        <v/>
      </c>
      <c r="BS31" s="265" t="str">
        <f t="shared" si="35"/>
        <v/>
      </c>
      <c r="BT31" s="265" t="str">
        <f t="shared" si="36"/>
        <v/>
      </c>
      <c r="BU31" s="265" t="str">
        <f t="shared" si="37"/>
        <v/>
      </c>
      <c r="BV31" s="411">
        <f t="shared" si="1"/>
        <v>0</v>
      </c>
      <c r="BW31" s="412" t="str">
        <f t="shared" si="38"/>
        <v/>
      </c>
      <c r="BX31" s="265">
        <f t="shared" si="39"/>
        <v>9</v>
      </c>
      <c r="BY31" s="324" t="str">
        <f t="shared" si="40"/>
        <v/>
      </c>
      <c r="BZ31" s="265" t="str">
        <f t="shared" si="41"/>
        <v/>
      </c>
      <c r="CA31" s="265" t="str">
        <f t="shared" si="42"/>
        <v/>
      </c>
      <c r="CB31" s="265" t="str">
        <f t="shared" si="43"/>
        <v/>
      </c>
      <c r="CC31" s="265" t="str">
        <f t="shared" si="44"/>
        <v/>
      </c>
      <c r="CD31" s="265" t="str">
        <f t="shared" si="45"/>
        <v/>
      </c>
      <c r="CE31" s="265" t="str">
        <f t="shared" si="46"/>
        <v/>
      </c>
      <c r="CF31" s="265"/>
      <c r="CG31" s="265" t="str">
        <f t="shared" si="47"/>
        <v/>
      </c>
      <c r="CH31" s="413">
        <f t="shared" si="48"/>
        <v>9</v>
      </c>
      <c r="CJ31" s="404">
        <v>28</v>
      </c>
      <c r="CK31" s="405">
        <f t="shared" si="69"/>
        <v>723</v>
      </c>
      <c r="CL31" s="405">
        <v>753</v>
      </c>
      <c r="CM31" s="405">
        <f t="shared" si="70"/>
        <v>30</v>
      </c>
      <c r="CN31" s="405">
        <v>1</v>
      </c>
      <c r="CO31" s="406">
        <f t="shared" si="49"/>
        <v>30</v>
      </c>
      <c r="CP31" s="414" t="s">
        <v>46</v>
      </c>
      <c r="CQ31" s="324"/>
      <c r="CR31" s="324"/>
      <c r="CS31" s="324"/>
      <c r="CT31" s="409">
        <f t="shared" si="50"/>
        <v>30</v>
      </c>
      <c r="CV31" s="404">
        <v>28</v>
      </c>
      <c r="CW31" s="405">
        <f t="shared" si="71"/>
        <v>0</v>
      </c>
      <c r="CX31" s="405"/>
      <c r="CY31" s="405">
        <f t="shared" si="51"/>
        <v>0</v>
      </c>
      <c r="CZ31" s="405">
        <v>1</v>
      </c>
      <c r="DA31" s="406">
        <f t="shared" si="52"/>
        <v>0</v>
      </c>
      <c r="DB31" s="414" t="s">
        <v>47</v>
      </c>
      <c r="DC31" s="324"/>
      <c r="DD31" s="324"/>
      <c r="DE31" s="324"/>
      <c r="DF31" s="409">
        <f t="shared" si="53"/>
        <v>0</v>
      </c>
      <c r="DH31" s="404">
        <v>28</v>
      </c>
      <c r="DI31" s="405">
        <f t="shared" si="72"/>
        <v>0</v>
      </c>
      <c r="DJ31" s="405"/>
      <c r="DK31" s="405">
        <f t="shared" si="54"/>
        <v>0</v>
      </c>
      <c r="DL31" s="405">
        <v>1</v>
      </c>
      <c r="DM31" s="406">
        <f t="shared" si="55"/>
        <v>0</v>
      </c>
      <c r="DN31" s="414" t="s">
        <v>47</v>
      </c>
      <c r="DO31" s="324"/>
      <c r="DP31" s="324"/>
      <c r="DQ31" s="324"/>
      <c r="DR31" s="409">
        <f t="shared" si="56"/>
        <v>0</v>
      </c>
      <c r="DT31" s="404">
        <v>28</v>
      </c>
      <c r="DU31" s="405">
        <f t="shared" si="73"/>
        <v>0</v>
      </c>
      <c r="DV31" s="405"/>
      <c r="DW31" s="405">
        <f t="shared" si="57"/>
        <v>0</v>
      </c>
      <c r="DX31" s="405">
        <v>1</v>
      </c>
      <c r="DY31" s="406">
        <f t="shared" si="58"/>
        <v>0</v>
      </c>
      <c r="DZ31" s="414" t="s">
        <v>47</v>
      </c>
      <c r="EA31" s="324"/>
      <c r="EB31" s="324"/>
      <c r="EC31" s="324"/>
      <c r="ED31" s="409">
        <f t="shared" si="59"/>
        <v>0</v>
      </c>
      <c r="EF31" s="404">
        <v>28</v>
      </c>
      <c r="EG31" s="405">
        <f t="shared" si="74"/>
        <v>15150</v>
      </c>
      <c r="EH31" s="405">
        <v>15185</v>
      </c>
      <c r="EI31" s="405">
        <f t="shared" si="60"/>
        <v>35</v>
      </c>
      <c r="EJ31" s="405">
        <v>1</v>
      </c>
      <c r="EK31" s="406">
        <f t="shared" si="61"/>
        <v>35</v>
      </c>
      <c r="EL31" s="414" t="s">
        <v>47</v>
      </c>
      <c r="EM31" s="324"/>
      <c r="EN31" s="324"/>
      <c r="EO31" s="324"/>
      <c r="EP31" s="409">
        <f t="shared" si="62"/>
        <v>35</v>
      </c>
      <c r="ER31" s="404">
        <v>28</v>
      </c>
      <c r="ES31" s="405">
        <f t="shared" si="75"/>
        <v>14821</v>
      </c>
      <c r="ET31" s="405">
        <v>14833</v>
      </c>
      <c r="EU31" s="405">
        <f t="shared" si="63"/>
        <v>12</v>
      </c>
      <c r="EV31" s="405">
        <v>1</v>
      </c>
      <c r="EW31" s="406">
        <f t="shared" si="64"/>
        <v>12</v>
      </c>
      <c r="EX31" s="414" t="s">
        <v>47</v>
      </c>
      <c r="EY31" s="324"/>
      <c r="EZ31" s="324"/>
      <c r="FA31" s="324"/>
      <c r="FB31" s="409">
        <f t="shared" si="65"/>
        <v>12</v>
      </c>
    </row>
    <row r="32" spans="1:158" ht="30" customHeight="1" x14ac:dyDescent="0.3">
      <c r="E32" s="404">
        <v>29</v>
      </c>
      <c r="F32" s="405">
        <f t="shared" si="66"/>
        <v>11280</v>
      </c>
      <c r="G32" s="405">
        <v>11392</v>
      </c>
      <c r="H32" s="405">
        <f t="shared" si="2"/>
        <v>112</v>
      </c>
      <c r="I32" s="405">
        <v>1</v>
      </c>
      <c r="J32" s="406">
        <f t="shared" si="3"/>
        <v>112</v>
      </c>
      <c r="L32" s="404">
        <v>29</v>
      </c>
      <c r="M32" s="405">
        <f t="shared" si="67"/>
        <v>3171</v>
      </c>
      <c r="N32" s="405">
        <v>3173</v>
      </c>
      <c r="O32" s="405">
        <f t="shared" si="4"/>
        <v>2</v>
      </c>
      <c r="P32" s="405">
        <v>1</v>
      </c>
      <c r="Q32" s="406">
        <f t="shared" si="5"/>
        <v>2</v>
      </c>
      <c r="R32" s="414" t="s">
        <v>60</v>
      </c>
      <c r="S32" s="324" t="s">
        <v>61</v>
      </c>
      <c r="T32" s="324"/>
      <c r="U32" s="324"/>
      <c r="V32" s="265"/>
      <c r="W32" s="265">
        <v>1</v>
      </c>
      <c r="X32" s="324"/>
      <c r="Y32" s="324">
        <f t="shared" si="6"/>
        <v>0</v>
      </c>
      <c r="Z32" s="324"/>
      <c r="AA32" s="407"/>
      <c r="AB32" s="408" t="str">
        <f t="shared" si="7"/>
        <v/>
      </c>
      <c r="AC32" s="324" t="str">
        <f t="shared" si="8"/>
        <v/>
      </c>
      <c r="AD32" s="324" t="str">
        <f t="shared" si="9"/>
        <v/>
      </c>
      <c r="AE32" s="324" t="str">
        <f t="shared" si="10"/>
        <v/>
      </c>
      <c r="AF32" s="324" t="str">
        <f t="shared" si="11"/>
        <v/>
      </c>
      <c r="AG32" s="324" t="str">
        <f t="shared" si="12"/>
        <v/>
      </c>
      <c r="AH32" s="324" t="str">
        <f t="shared" si="13"/>
        <v/>
      </c>
      <c r="AI32" s="324" t="str">
        <f t="shared" si="14"/>
        <v/>
      </c>
      <c r="AJ32" s="407">
        <f t="shared" si="0"/>
        <v>0</v>
      </c>
      <c r="AK32" s="408">
        <f t="shared" si="15"/>
        <v>2</v>
      </c>
      <c r="AL32" s="324" t="str">
        <f t="shared" si="16"/>
        <v/>
      </c>
      <c r="AM32" s="324" t="str">
        <f t="shared" si="17"/>
        <v/>
      </c>
      <c r="AN32" s="324" t="str">
        <f t="shared" si="18"/>
        <v/>
      </c>
      <c r="AO32" s="324" t="str">
        <f t="shared" si="19"/>
        <v/>
      </c>
      <c r="AP32" s="324" t="str">
        <f t="shared" si="20"/>
        <v/>
      </c>
      <c r="AQ32" s="324" t="str">
        <f t="shared" si="21"/>
        <v/>
      </c>
      <c r="AR32" s="324" t="str">
        <f t="shared" si="22"/>
        <v/>
      </c>
      <c r="AS32" s="324" t="str">
        <f t="shared" si="23"/>
        <v/>
      </c>
      <c r="AT32" s="324" t="str">
        <f t="shared" si="24"/>
        <v/>
      </c>
      <c r="AU32" s="324" t="str">
        <f t="shared" si="25"/>
        <v/>
      </c>
      <c r="AV32" s="409">
        <f t="shared" si="26"/>
        <v>2</v>
      </c>
      <c r="AW32" s="22"/>
      <c r="AX32" s="404">
        <v>29</v>
      </c>
      <c r="AY32" s="405">
        <f t="shared" si="68"/>
        <v>515</v>
      </c>
      <c r="AZ32" s="405">
        <v>518</v>
      </c>
      <c r="BA32" s="405">
        <f t="shared" si="27"/>
        <v>3</v>
      </c>
      <c r="BB32" s="405">
        <v>1</v>
      </c>
      <c r="BC32" s="406">
        <f t="shared" si="28"/>
        <v>3</v>
      </c>
      <c r="BD32" s="471" t="s">
        <v>60</v>
      </c>
      <c r="BE32" s="265" t="s">
        <v>61</v>
      </c>
      <c r="BF32" s="324"/>
      <c r="BG32" s="265"/>
      <c r="BH32" s="265"/>
      <c r="BI32" s="265">
        <v>1</v>
      </c>
      <c r="BJ32" s="265"/>
      <c r="BK32" s="265">
        <f t="shared" si="29"/>
        <v>0</v>
      </c>
      <c r="BL32" s="265"/>
      <c r="BM32" s="411"/>
      <c r="BN32" s="412" t="str">
        <f t="shared" si="30"/>
        <v/>
      </c>
      <c r="BO32" s="265" t="str">
        <f t="shared" si="31"/>
        <v/>
      </c>
      <c r="BP32" s="324" t="str">
        <f t="shared" si="32"/>
        <v/>
      </c>
      <c r="BQ32" s="265" t="str">
        <f t="shared" si="33"/>
        <v/>
      </c>
      <c r="BR32" s="265" t="str">
        <f t="shared" si="34"/>
        <v/>
      </c>
      <c r="BS32" s="265" t="str">
        <f t="shared" si="35"/>
        <v/>
      </c>
      <c r="BT32" s="265" t="str">
        <f t="shared" si="36"/>
        <v/>
      </c>
      <c r="BU32" s="265" t="str">
        <f t="shared" si="37"/>
        <v/>
      </c>
      <c r="BV32" s="411">
        <f t="shared" si="1"/>
        <v>0</v>
      </c>
      <c r="BW32" s="412">
        <f t="shared" si="38"/>
        <v>3</v>
      </c>
      <c r="BX32" s="265" t="str">
        <f t="shared" si="39"/>
        <v/>
      </c>
      <c r="BY32" s="324" t="str">
        <f t="shared" si="40"/>
        <v/>
      </c>
      <c r="BZ32" s="265" t="str">
        <f t="shared" si="41"/>
        <v/>
      </c>
      <c r="CA32" s="265" t="str">
        <f t="shared" si="42"/>
        <v/>
      </c>
      <c r="CB32" s="265" t="str">
        <f t="shared" si="43"/>
        <v/>
      </c>
      <c r="CC32" s="265" t="str">
        <f t="shared" si="44"/>
        <v/>
      </c>
      <c r="CD32" s="265" t="str">
        <f t="shared" si="45"/>
        <v/>
      </c>
      <c r="CE32" s="265" t="str">
        <f t="shared" si="46"/>
        <v/>
      </c>
      <c r="CF32" s="265"/>
      <c r="CG32" s="265" t="str">
        <f t="shared" si="47"/>
        <v/>
      </c>
      <c r="CH32" s="413">
        <f t="shared" si="48"/>
        <v>3</v>
      </c>
      <c r="CJ32" s="404">
        <v>29</v>
      </c>
      <c r="CK32" s="405">
        <f t="shared" si="69"/>
        <v>753</v>
      </c>
      <c r="CL32" s="405">
        <v>778</v>
      </c>
      <c r="CM32" s="405">
        <f t="shared" si="70"/>
        <v>25</v>
      </c>
      <c r="CN32" s="405">
        <v>1</v>
      </c>
      <c r="CO32" s="406">
        <f t="shared" si="49"/>
        <v>25</v>
      </c>
      <c r="CP32" s="414" t="s">
        <v>46</v>
      </c>
      <c r="CQ32" s="324"/>
      <c r="CR32" s="324"/>
      <c r="CS32" s="324"/>
      <c r="CT32" s="409">
        <f t="shared" si="50"/>
        <v>25</v>
      </c>
      <c r="CV32" s="404">
        <v>29</v>
      </c>
      <c r="CW32" s="405">
        <f t="shared" si="71"/>
        <v>0</v>
      </c>
      <c r="CX32" s="405"/>
      <c r="CY32" s="405">
        <f t="shared" si="51"/>
        <v>0</v>
      </c>
      <c r="CZ32" s="405">
        <v>1</v>
      </c>
      <c r="DA32" s="406">
        <f t="shared" si="52"/>
        <v>0</v>
      </c>
      <c r="DB32" s="414" t="s">
        <v>47</v>
      </c>
      <c r="DC32" s="324"/>
      <c r="DD32" s="324"/>
      <c r="DE32" s="324"/>
      <c r="DF32" s="409">
        <f t="shared" si="53"/>
        <v>0</v>
      </c>
      <c r="DH32" s="404">
        <v>29</v>
      </c>
      <c r="DI32" s="405">
        <f t="shared" si="72"/>
        <v>0</v>
      </c>
      <c r="DJ32" s="405"/>
      <c r="DK32" s="405">
        <f t="shared" si="54"/>
        <v>0</v>
      </c>
      <c r="DL32" s="405">
        <v>1</v>
      </c>
      <c r="DM32" s="406">
        <f t="shared" si="55"/>
        <v>0</v>
      </c>
      <c r="DN32" s="414" t="s">
        <v>47</v>
      </c>
      <c r="DO32" s="324"/>
      <c r="DP32" s="324"/>
      <c r="DQ32" s="324"/>
      <c r="DR32" s="409">
        <f t="shared" si="56"/>
        <v>0</v>
      </c>
      <c r="DT32" s="404">
        <v>29</v>
      </c>
      <c r="DU32" s="405">
        <f t="shared" si="73"/>
        <v>0</v>
      </c>
      <c r="DV32" s="405"/>
      <c r="DW32" s="405">
        <f t="shared" si="57"/>
        <v>0</v>
      </c>
      <c r="DX32" s="405">
        <v>1</v>
      </c>
      <c r="DY32" s="406">
        <f t="shared" si="58"/>
        <v>0</v>
      </c>
      <c r="DZ32" s="414" t="s">
        <v>47</v>
      </c>
      <c r="EA32" s="324"/>
      <c r="EB32" s="324"/>
      <c r="EC32" s="324"/>
      <c r="ED32" s="409">
        <f t="shared" si="59"/>
        <v>0</v>
      </c>
      <c r="EF32" s="404">
        <v>29</v>
      </c>
      <c r="EG32" s="405">
        <f t="shared" si="74"/>
        <v>15185</v>
      </c>
      <c r="EH32" s="405">
        <v>15203</v>
      </c>
      <c r="EI32" s="405">
        <f t="shared" si="60"/>
        <v>18</v>
      </c>
      <c r="EJ32" s="405">
        <v>1</v>
      </c>
      <c r="EK32" s="406">
        <f t="shared" si="61"/>
        <v>18</v>
      </c>
      <c r="EL32" s="414" t="s">
        <v>47</v>
      </c>
      <c r="EM32" s="324"/>
      <c r="EN32" s="324"/>
      <c r="EO32" s="324"/>
      <c r="EP32" s="409">
        <f t="shared" si="62"/>
        <v>18</v>
      </c>
      <c r="ER32" s="404">
        <v>29</v>
      </c>
      <c r="ES32" s="405">
        <f t="shared" si="75"/>
        <v>14833</v>
      </c>
      <c r="ET32" s="405">
        <v>14843</v>
      </c>
      <c r="EU32" s="405">
        <f t="shared" si="63"/>
        <v>10</v>
      </c>
      <c r="EV32" s="405">
        <v>1</v>
      </c>
      <c r="EW32" s="406">
        <f t="shared" si="64"/>
        <v>10</v>
      </c>
      <c r="EX32" s="414" t="s">
        <v>47</v>
      </c>
      <c r="EY32" s="324"/>
      <c r="EZ32" s="324"/>
      <c r="FA32" s="324"/>
      <c r="FB32" s="409">
        <f t="shared" si="65"/>
        <v>10</v>
      </c>
    </row>
    <row r="33" spans="1:158" ht="30" customHeight="1" x14ac:dyDescent="0.3">
      <c r="E33" s="404">
        <v>30</v>
      </c>
      <c r="F33" s="405">
        <f t="shared" si="66"/>
        <v>11392</v>
      </c>
      <c r="G33" s="405">
        <v>11559</v>
      </c>
      <c r="H33" s="405">
        <f t="shared" si="2"/>
        <v>167</v>
      </c>
      <c r="I33" s="405">
        <v>1</v>
      </c>
      <c r="J33" s="406">
        <f t="shared" si="3"/>
        <v>167</v>
      </c>
      <c r="L33" s="404">
        <v>30</v>
      </c>
      <c r="M33" s="405">
        <f t="shared" si="67"/>
        <v>3173</v>
      </c>
      <c r="N33" s="405">
        <v>3178</v>
      </c>
      <c r="O33" s="405">
        <f t="shared" si="4"/>
        <v>5</v>
      </c>
      <c r="P33" s="405">
        <v>1</v>
      </c>
      <c r="Q33" s="406">
        <f t="shared" si="5"/>
        <v>5</v>
      </c>
      <c r="R33" s="414" t="s">
        <v>60</v>
      </c>
      <c r="S33" s="324" t="s">
        <v>61</v>
      </c>
      <c r="T33" s="324"/>
      <c r="U33" s="324"/>
      <c r="V33" s="265"/>
      <c r="W33" s="265">
        <v>1</v>
      </c>
      <c r="X33" s="324"/>
      <c r="Y33" s="324">
        <f t="shared" si="6"/>
        <v>0</v>
      </c>
      <c r="Z33" s="324"/>
      <c r="AA33" s="407"/>
      <c r="AB33" s="408" t="str">
        <f t="shared" si="7"/>
        <v/>
      </c>
      <c r="AC33" s="324" t="str">
        <f t="shared" si="8"/>
        <v/>
      </c>
      <c r="AD33" s="324" t="str">
        <f t="shared" si="9"/>
        <v/>
      </c>
      <c r="AE33" s="324" t="str">
        <f t="shared" si="10"/>
        <v/>
      </c>
      <c r="AF33" s="324" t="str">
        <f t="shared" si="11"/>
        <v/>
      </c>
      <c r="AG33" s="324" t="str">
        <f t="shared" si="12"/>
        <v/>
      </c>
      <c r="AH33" s="324" t="str">
        <f t="shared" si="13"/>
        <v/>
      </c>
      <c r="AI33" s="324" t="str">
        <f t="shared" si="14"/>
        <v/>
      </c>
      <c r="AJ33" s="407">
        <f t="shared" si="0"/>
        <v>0</v>
      </c>
      <c r="AK33" s="408">
        <f t="shared" si="15"/>
        <v>5</v>
      </c>
      <c r="AL33" s="324" t="str">
        <f t="shared" si="16"/>
        <v/>
      </c>
      <c r="AM33" s="324" t="str">
        <f t="shared" si="17"/>
        <v/>
      </c>
      <c r="AN33" s="324" t="str">
        <f t="shared" si="18"/>
        <v/>
      </c>
      <c r="AO33" s="324" t="str">
        <f t="shared" si="19"/>
        <v/>
      </c>
      <c r="AP33" s="324" t="str">
        <f t="shared" si="20"/>
        <v/>
      </c>
      <c r="AQ33" s="324" t="str">
        <f t="shared" si="21"/>
        <v/>
      </c>
      <c r="AR33" s="324" t="str">
        <f t="shared" si="22"/>
        <v/>
      </c>
      <c r="AS33" s="324" t="str">
        <f t="shared" si="23"/>
        <v/>
      </c>
      <c r="AT33" s="324" t="str">
        <f t="shared" si="24"/>
        <v/>
      </c>
      <c r="AU33" s="324" t="str">
        <f t="shared" si="25"/>
        <v/>
      </c>
      <c r="AV33" s="409">
        <f t="shared" si="26"/>
        <v>5</v>
      </c>
      <c r="AW33" s="22"/>
      <c r="AX33" s="404">
        <v>30</v>
      </c>
      <c r="AY33" s="405">
        <f t="shared" si="68"/>
        <v>518</v>
      </c>
      <c r="AZ33" s="405">
        <v>518</v>
      </c>
      <c r="BA33" s="405">
        <f t="shared" si="27"/>
        <v>0</v>
      </c>
      <c r="BB33" s="405">
        <v>1</v>
      </c>
      <c r="BC33" s="406">
        <f t="shared" si="28"/>
        <v>0</v>
      </c>
      <c r="BD33" s="471"/>
      <c r="BE33" s="265"/>
      <c r="BF33" s="265"/>
      <c r="BG33" s="265"/>
      <c r="BH33" s="265"/>
      <c r="BI33" s="265">
        <v>1</v>
      </c>
      <c r="BJ33" s="265"/>
      <c r="BK33" s="265">
        <f t="shared" si="29"/>
        <v>0</v>
      </c>
      <c r="BL33" s="265"/>
      <c r="BM33" s="411"/>
      <c r="BN33" s="412" t="str">
        <f t="shared" si="30"/>
        <v/>
      </c>
      <c r="BO33" s="265" t="str">
        <f t="shared" si="31"/>
        <v/>
      </c>
      <c r="BP33" s="324" t="str">
        <f t="shared" si="32"/>
        <v/>
      </c>
      <c r="BQ33" s="265" t="str">
        <f t="shared" si="33"/>
        <v/>
      </c>
      <c r="BR33" s="265" t="str">
        <f t="shared" si="34"/>
        <v/>
      </c>
      <c r="BS33" s="265" t="str">
        <f t="shared" si="35"/>
        <v/>
      </c>
      <c r="BT33" s="265" t="str">
        <f t="shared" si="36"/>
        <v/>
      </c>
      <c r="BU33" s="265" t="str">
        <f t="shared" si="37"/>
        <v/>
      </c>
      <c r="BV33" s="411">
        <f t="shared" si="1"/>
        <v>0</v>
      </c>
      <c r="BW33" s="412" t="str">
        <f t="shared" si="38"/>
        <v/>
      </c>
      <c r="BX33" s="265" t="str">
        <f t="shared" si="39"/>
        <v/>
      </c>
      <c r="BY33" s="324" t="str">
        <f t="shared" si="40"/>
        <v/>
      </c>
      <c r="BZ33" s="265" t="str">
        <f t="shared" si="41"/>
        <v/>
      </c>
      <c r="CA33" s="265" t="str">
        <f t="shared" si="42"/>
        <v/>
      </c>
      <c r="CB33" s="265" t="str">
        <f t="shared" si="43"/>
        <v/>
      </c>
      <c r="CC33" s="265" t="str">
        <f t="shared" si="44"/>
        <v/>
      </c>
      <c r="CD33" s="265" t="str">
        <f t="shared" si="45"/>
        <v/>
      </c>
      <c r="CE33" s="265" t="str">
        <f t="shared" si="46"/>
        <v/>
      </c>
      <c r="CF33" s="265"/>
      <c r="CG33" s="265" t="str">
        <f t="shared" si="47"/>
        <v/>
      </c>
      <c r="CH33" s="413">
        <f t="shared" si="48"/>
        <v>0</v>
      </c>
      <c r="CJ33" s="404">
        <v>30</v>
      </c>
      <c r="CK33" s="405">
        <f t="shared" si="69"/>
        <v>778</v>
      </c>
      <c r="CL33" s="405">
        <v>827</v>
      </c>
      <c r="CM33" s="405">
        <f t="shared" si="70"/>
        <v>49</v>
      </c>
      <c r="CN33" s="405">
        <v>1</v>
      </c>
      <c r="CO33" s="406">
        <f t="shared" si="49"/>
        <v>49</v>
      </c>
      <c r="CP33" s="414" t="s">
        <v>46</v>
      </c>
      <c r="CQ33" s="324"/>
      <c r="CR33" s="324"/>
      <c r="CS33" s="324"/>
      <c r="CT33" s="409">
        <f t="shared" si="50"/>
        <v>49</v>
      </c>
      <c r="CV33" s="404">
        <v>30</v>
      </c>
      <c r="CW33" s="405">
        <f t="shared" si="71"/>
        <v>0</v>
      </c>
      <c r="CX33" s="405"/>
      <c r="CY33" s="405">
        <f t="shared" si="51"/>
        <v>0</v>
      </c>
      <c r="CZ33" s="405">
        <v>1</v>
      </c>
      <c r="DA33" s="406">
        <f t="shared" si="52"/>
        <v>0</v>
      </c>
      <c r="DB33" s="414" t="s">
        <v>47</v>
      </c>
      <c r="DC33" s="324"/>
      <c r="DD33" s="324"/>
      <c r="DE33" s="324"/>
      <c r="DF33" s="409">
        <f t="shared" si="53"/>
        <v>0</v>
      </c>
      <c r="DH33" s="404">
        <v>30</v>
      </c>
      <c r="DI33" s="405">
        <f t="shared" si="72"/>
        <v>0</v>
      </c>
      <c r="DJ33" s="405"/>
      <c r="DK33" s="405">
        <f t="shared" si="54"/>
        <v>0</v>
      </c>
      <c r="DL33" s="405">
        <v>1</v>
      </c>
      <c r="DM33" s="406">
        <f t="shared" si="55"/>
        <v>0</v>
      </c>
      <c r="DN33" s="414" t="s">
        <v>47</v>
      </c>
      <c r="DO33" s="324"/>
      <c r="DP33" s="324"/>
      <c r="DQ33" s="324"/>
      <c r="DR33" s="409">
        <f t="shared" si="56"/>
        <v>0</v>
      </c>
      <c r="DT33" s="404">
        <v>30</v>
      </c>
      <c r="DU33" s="405">
        <f t="shared" si="73"/>
        <v>0</v>
      </c>
      <c r="DV33" s="405"/>
      <c r="DW33" s="405">
        <f t="shared" si="57"/>
        <v>0</v>
      </c>
      <c r="DX33" s="405">
        <v>1</v>
      </c>
      <c r="DY33" s="406">
        <f t="shared" si="58"/>
        <v>0</v>
      </c>
      <c r="DZ33" s="414" t="s">
        <v>47</v>
      </c>
      <c r="EA33" s="324"/>
      <c r="EB33" s="324"/>
      <c r="EC33" s="324"/>
      <c r="ED33" s="409">
        <f t="shared" si="59"/>
        <v>0</v>
      </c>
      <c r="EF33" s="404">
        <v>30</v>
      </c>
      <c r="EG33" s="405">
        <f t="shared" si="74"/>
        <v>15203</v>
      </c>
      <c r="EH33" s="405">
        <v>15239</v>
      </c>
      <c r="EI33" s="405">
        <f t="shared" si="60"/>
        <v>36</v>
      </c>
      <c r="EJ33" s="405">
        <v>1</v>
      </c>
      <c r="EK33" s="406">
        <f t="shared" si="61"/>
        <v>36</v>
      </c>
      <c r="EL33" s="414" t="s">
        <v>47</v>
      </c>
      <c r="EM33" s="324"/>
      <c r="EN33" s="324"/>
      <c r="EO33" s="324"/>
      <c r="EP33" s="409">
        <f t="shared" si="62"/>
        <v>36</v>
      </c>
      <c r="ER33" s="404">
        <v>30</v>
      </c>
      <c r="ES33" s="405">
        <f t="shared" si="75"/>
        <v>14843</v>
      </c>
      <c r="ET33" s="405">
        <v>14856</v>
      </c>
      <c r="EU33" s="405">
        <f t="shared" si="63"/>
        <v>13</v>
      </c>
      <c r="EV33" s="405">
        <v>1</v>
      </c>
      <c r="EW33" s="406">
        <f t="shared" si="64"/>
        <v>13</v>
      </c>
      <c r="EX33" s="414" t="s">
        <v>47</v>
      </c>
      <c r="EY33" s="324"/>
      <c r="EZ33" s="324"/>
      <c r="FA33" s="324"/>
      <c r="FB33" s="409">
        <f t="shared" si="65"/>
        <v>13</v>
      </c>
    </row>
    <row r="34" spans="1:158" ht="18.75" hidden="1" customHeight="1" x14ac:dyDescent="0.3">
      <c r="E34" s="47">
        <v>31</v>
      </c>
      <c r="F34" s="405">
        <f t="shared" si="66"/>
        <v>11559</v>
      </c>
      <c r="G34" s="405"/>
      <c r="H34" s="405">
        <f t="shared" si="2"/>
        <v>-11559</v>
      </c>
      <c r="I34" s="405">
        <v>1</v>
      </c>
      <c r="J34" s="406">
        <f t="shared" si="3"/>
        <v>-11559</v>
      </c>
      <c r="L34" s="47">
        <v>31</v>
      </c>
      <c r="M34" s="405">
        <f t="shared" si="67"/>
        <v>3178</v>
      </c>
      <c r="N34" s="405"/>
      <c r="O34" s="405">
        <f t="shared" si="4"/>
        <v>-3178</v>
      </c>
      <c r="P34" s="405">
        <v>1</v>
      </c>
      <c r="Q34" s="406">
        <f t="shared" si="5"/>
        <v>-3178</v>
      </c>
      <c r="R34" s="414"/>
      <c r="S34" s="324"/>
      <c r="T34" s="324"/>
      <c r="U34" s="324"/>
      <c r="V34" s="265"/>
      <c r="W34" s="265">
        <v>1</v>
      </c>
      <c r="X34" s="324"/>
      <c r="Y34" s="324">
        <f t="shared" si="6"/>
        <v>0</v>
      </c>
      <c r="Z34" s="324"/>
      <c r="AA34" s="407"/>
      <c r="AB34" s="408" t="str">
        <f t="shared" si="7"/>
        <v/>
      </c>
      <c r="AC34" s="324" t="str">
        <f t="shared" si="8"/>
        <v/>
      </c>
      <c r="AD34" s="324" t="str">
        <f t="shared" si="9"/>
        <v/>
      </c>
      <c r="AE34" s="324" t="str">
        <f t="shared" si="10"/>
        <v/>
      </c>
      <c r="AF34" s="324" t="str">
        <f t="shared" si="11"/>
        <v/>
      </c>
      <c r="AG34" s="324" t="str">
        <f t="shared" si="12"/>
        <v/>
      </c>
      <c r="AH34" s="324" t="str">
        <f t="shared" si="13"/>
        <v/>
      </c>
      <c r="AI34" s="324" t="str">
        <f t="shared" si="14"/>
        <v/>
      </c>
      <c r="AJ34" s="407">
        <f t="shared" si="0"/>
        <v>0</v>
      </c>
      <c r="AK34" s="408" t="str">
        <f t="shared" si="15"/>
        <v/>
      </c>
      <c r="AL34" s="324" t="str">
        <f t="shared" si="16"/>
        <v/>
      </c>
      <c r="AM34" s="324" t="str">
        <f t="shared" si="17"/>
        <v/>
      </c>
      <c r="AN34" s="324" t="str">
        <f t="shared" si="18"/>
        <v/>
      </c>
      <c r="AO34" s="324" t="str">
        <f t="shared" si="19"/>
        <v/>
      </c>
      <c r="AP34" s="324" t="str">
        <f t="shared" si="20"/>
        <v/>
      </c>
      <c r="AQ34" s="324" t="str">
        <f t="shared" si="21"/>
        <v/>
      </c>
      <c r="AR34" s="324" t="str">
        <f t="shared" si="22"/>
        <v/>
      </c>
      <c r="AS34" s="324" t="str">
        <f t="shared" si="23"/>
        <v/>
      </c>
      <c r="AT34" s="324" t="str">
        <f t="shared" si="24"/>
        <v/>
      </c>
      <c r="AU34" s="324" t="str">
        <f t="shared" si="25"/>
        <v/>
      </c>
      <c r="AV34" s="409">
        <f t="shared" si="26"/>
        <v>0</v>
      </c>
      <c r="AW34" s="22"/>
      <c r="AX34" s="47">
        <v>31</v>
      </c>
      <c r="AY34" s="405">
        <f t="shared" si="68"/>
        <v>518</v>
      </c>
      <c r="AZ34" s="405"/>
      <c r="BA34" s="405">
        <f t="shared" si="27"/>
        <v>-518</v>
      </c>
      <c r="BB34" s="405">
        <v>1</v>
      </c>
      <c r="BC34" s="406">
        <f t="shared" si="28"/>
        <v>-518</v>
      </c>
      <c r="BD34" s="471"/>
      <c r="BE34" s="265"/>
      <c r="BF34" s="265"/>
      <c r="BG34" s="265"/>
      <c r="BH34" s="265"/>
      <c r="BI34" s="265">
        <v>1</v>
      </c>
      <c r="BJ34" s="265"/>
      <c r="BK34" s="265">
        <f t="shared" si="29"/>
        <v>0</v>
      </c>
      <c r="BL34" s="265"/>
      <c r="BM34" s="411"/>
      <c r="BN34" s="412" t="str">
        <f t="shared" si="30"/>
        <v/>
      </c>
      <c r="BO34" s="265" t="str">
        <f t="shared" si="31"/>
        <v/>
      </c>
      <c r="BP34" s="324" t="str">
        <f t="shared" si="32"/>
        <v/>
      </c>
      <c r="BQ34" s="265" t="str">
        <f t="shared" si="33"/>
        <v/>
      </c>
      <c r="BR34" s="265" t="str">
        <f t="shared" si="34"/>
        <v/>
      </c>
      <c r="BS34" s="265" t="str">
        <f t="shared" si="35"/>
        <v/>
      </c>
      <c r="BT34" s="265" t="str">
        <f t="shared" si="36"/>
        <v/>
      </c>
      <c r="BU34" s="265" t="str">
        <f t="shared" si="37"/>
        <v/>
      </c>
      <c r="BV34" s="411">
        <f t="shared" si="1"/>
        <v>0</v>
      </c>
      <c r="BW34" s="412" t="str">
        <f t="shared" si="38"/>
        <v/>
      </c>
      <c r="BX34" s="265" t="str">
        <f t="shared" si="39"/>
        <v/>
      </c>
      <c r="BY34" s="324" t="str">
        <f t="shared" si="40"/>
        <v/>
      </c>
      <c r="BZ34" s="265" t="str">
        <f t="shared" si="41"/>
        <v/>
      </c>
      <c r="CA34" s="265" t="str">
        <f t="shared" si="42"/>
        <v/>
      </c>
      <c r="CB34" s="265" t="str">
        <f t="shared" si="43"/>
        <v/>
      </c>
      <c r="CC34" s="265" t="str">
        <f t="shared" si="44"/>
        <v/>
      </c>
      <c r="CD34" s="265" t="str">
        <f t="shared" si="45"/>
        <v/>
      </c>
      <c r="CE34" s="265" t="str">
        <f t="shared" si="46"/>
        <v/>
      </c>
      <c r="CF34" s="265"/>
      <c r="CG34" s="265" t="str">
        <f t="shared" si="47"/>
        <v/>
      </c>
      <c r="CH34" s="413">
        <f t="shared" si="48"/>
        <v>0</v>
      </c>
      <c r="CJ34" s="47">
        <v>31</v>
      </c>
      <c r="CK34" s="405">
        <f t="shared" si="69"/>
        <v>827</v>
      </c>
      <c r="CL34" s="405"/>
      <c r="CM34" s="405">
        <f t="shared" si="70"/>
        <v>-827</v>
      </c>
      <c r="CN34" s="405">
        <v>1</v>
      </c>
      <c r="CO34" s="406">
        <f t="shared" si="49"/>
        <v>-827</v>
      </c>
      <c r="CP34" s="414" t="s">
        <v>46</v>
      </c>
      <c r="CQ34" s="49"/>
      <c r="CR34" s="49"/>
      <c r="CS34" s="49"/>
      <c r="CT34" s="50">
        <f t="shared" si="50"/>
        <v>-827</v>
      </c>
      <c r="CV34" s="47">
        <v>31</v>
      </c>
      <c r="CW34" s="405">
        <f t="shared" si="71"/>
        <v>0</v>
      </c>
      <c r="CX34" s="405"/>
      <c r="CY34" s="405">
        <f t="shared" si="51"/>
        <v>0</v>
      </c>
      <c r="CZ34" s="405">
        <v>1</v>
      </c>
      <c r="DA34" s="406">
        <f t="shared" si="52"/>
        <v>0</v>
      </c>
      <c r="DB34" s="414" t="s">
        <v>47</v>
      </c>
      <c r="DC34" s="49"/>
      <c r="DD34" s="49"/>
      <c r="DE34" s="49"/>
      <c r="DF34" s="50">
        <f t="shared" si="53"/>
        <v>0</v>
      </c>
      <c r="DH34" s="47">
        <v>31</v>
      </c>
      <c r="DI34" s="405">
        <f t="shared" si="72"/>
        <v>0</v>
      </c>
      <c r="DJ34" s="405"/>
      <c r="DK34" s="405">
        <f t="shared" si="54"/>
        <v>0</v>
      </c>
      <c r="DL34" s="405">
        <v>1</v>
      </c>
      <c r="DM34" s="406">
        <f t="shared" si="55"/>
        <v>0</v>
      </c>
      <c r="DN34" s="414" t="s">
        <v>47</v>
      </c>
      <c r="DO34" s="49"/>
      <c r="DP34" s="49"/>
      <c r="DQ34" s="49"/>
      <c r="DR34" s="50">
        <f t="shared" si="56"/>
        <v>0</v>
      </c>
      <c r="DT34" s="47">
        <v>31</v>
      </c>
      <c r="DU34" s="405">
        <f t="shared" si="73"/>
        <v>0</v>
      </c>
      <c r="DV34" s="405"/>
      <c r="DW34" s="405">
        <f t="shared" si="57"/>
        <v>0</v>
      </c>
      <c r="DX34" s="405">
        <v>1</v>
      </c>
      <c r="DY34" s="406">
        <f t="shared" si="58"/>
        <v>0</v>
      </c>
      <c r="DZ34" s="414" t="s">
        <v>47</v>
      </c>
      <c r="EA34" s="49"/>
      <c r="EB34" s="49"/>
      <c r="EC34" s="49"/>
      <c r="ED34" s="50">
        <f t="shared" si="59"/>
        <v>0</v>
      </c>
      <c r="EF34" s="47">
        <v>31</v>
      </c>
      <c r="EG34" s="405">
        <f t="shared" si="74"/>
        <v>15239</v>
      </c>
      <c r="EH34" s="405"/>
      <c r="EI34" s="405">
        <f t="shared" si="60"/>
        <v>-15239</v>
      </c>
      <c r="EJ34" s="405">
        <v>1</v>
      </c>
      <c r="EK34" s="406">
        <f t="shared" si="61"/>
        <v>-15239</v>
      </c>
      <c r="EL34" s="414" t="s">
        <v>47</v>
      </c>
      <c r="EM34" s="49"/>
      <c r="EN34" s="49"/>
      <c r="EO34" s="49"/>
      <c r="EP34" s="50">
        <f t="shared" si="62"/>
        <v>-15239</v>
      </c>
      <c r="ER34" s="47">
        <v>31</v>
      </c>
      <c r="ES34" s="405">
        <f t="shared" si="75"/>
        <v>14856</v>
      </c>
      <c r="ET34" s="405"/>
      <c r="EU34" s="405">
        <f t="shared" si="63"/>
        <v>-14856</v>
      </c>
      <c r="EV34" s="405">
        <v>1</v>
      </c>
      <c r="EW34" s="406">
        <f t="shared" si="64"/>
        <v>-14856</v>
      </c>
      <c r="EX34" s="414" t="s">
        <v>47</v>
      </c>
      <c r="EY34" s="49"/>
      <c r="EZ34" s="49"/>
      <c r="FA34" s="49"/>
      <c r="FB34" s="50">
        <f t="shared" si="65"/>
        <v>-14856</v>
      </c>
    </row>
    <row r="35" spans="1:158" ht="15" thickBot="1" x14ac:dyDescent="0.35">
      <c r="E35" s="746" t="s">
        <v>59</v>
      </c>
      <c r="F35" s="747"/>
      <c r="G35" s="747"/>
      <c r="H35" s="747"/>
      <c r="I35" s="749"/>
      <c r="J35" s="472">
        <f>SUM(J4:J33)</f>
        <v>7769</v>
      </c>
      <c r="K35" s="473"/>
      <c r="L35" s="746" t="s">
        <v>59</v>
      </c>
      <c r="M35" s="747"/>
      <c r="N35" s="747"/>
      <c r="O35" s="747"/>
      <c r="P35" s="748"/>
      <c r="Q35" s="474">
        <f>SUM(Q4:Q33)</f>
        <v>3024</v>
      </c>
      <c r="R35" s="54"/>
      <c r="S35" s="55"/>
      <c r="T35" s="55"/>
      <c r="U35" s="55"/>
      <c r="V35" s="56"/>
      <c r="W35" s="56"/>
      <c r="X35" s="57"/>
      <c r="Y35" s="57"/>
      <c r="Z35" s="55"/>
      <c r="AA35" s="58"/>
      <c r="AB35" s="59"/>
      <c r="AC35" s="55"/>
      <c r="AD35" s="55"/>
      <c r="AE35" s="55"/>
      <c r="AF35" s="55"/>
      <c r="AG35" s="55"/>
      <c r="AH35" s="55"/>
      <c r="AI35" s="55"/>
      <c r="AJ35" s="60">
        <f>SUM(AJ4:AJ34)</f>
        <v>2163</v>
      </c>
      <c r="AK35" s="475"/>
      <c r="AL35" s="332"/>
      <c r="AM35" s="332"/>
      <c r="AN35" s="332"/>
      <c r="AO35" s="332"/>
      <c r="AP35" s="332"/>
      <c r="AQ35" s="332"/>
      <c r="AR35" s="332"/>
      <c r="AS35" s="332"/>
      <c r="AT35" s="332"/>
      <c r="AU35" s="332"/>
      <c r="AV35" s="476">
        <f>SUM(AV4:AV33)</f>
        <v>861</v>
      </c>
      <c r="AW35" s="22"/>
      <c r="AX35" s="746" t="s">
        <v>59</v>
      </c>
      <c r="AY35" s="747"/>
      <c r="AZ35" s="747"/>
      <c r="BA35" s="747"/>
      <c r="BB35" s="748"/>
      <c r="BC35" s="474">
        <f>SUM(BC4:BC33)</f>
        <v>329</v>
      </c>
      <c r="BD35" s="64"/>
      <c r="BE35" s="56"/>
      <c r="BF35" s="56"/>
      <c r="BG35" s="56"/>
      <c r="BH35" s="56"/>
      <c r="BI35" s="56"/>
      <c r="BJ35" s="65"/>
      <c r="BK35" s="65"/>
      <c r="BL35" s="56"/>
      <c r="BM35" s="66"/>
      <c r="BN35" s="67"/>
      <c r="BO35" s="56"/>
      <c r="BP35" s="56"/>
      <c r="BQ35" s="56"/>
      <c r="BR35" s="56"/>
      <c r="BS35" s="56"/>
      <c r="BT35" s="56"/>
      <c r="BU35" s="56"/>
      <c r="BV35" s="68">
        <f>SUM(BV4:BV34)</f>
        <v>315</v>
      </c>
      <c r="BW35" s="477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478">
        <f>SUM(CH4:CH33)</f>
        <v>14</v>
      </c>
      <c r="CJ35" s="746" t="s">
        <v>59</v>
      </c>
      <c r="CK35" s="747"/>
      <c r="CL35" s="747"/>
      <c r="CM35" s="747"/>
      <c r="CN35" s="748"/>
      <c r="CO35" s="474">
        <f>SUM(CO4:CO33)</f>
        <v>1125</v>
      </c>
      <c r="CP35" s="479"/>
      <c r="CQ35" s="500">
        <f>SUM(CQ4:CQ33)</f>
        <v>0</v>
      </c>
      <c r="CR35" s="480"/>
      <c r="CS35" s="481">
        <f>SUM(CS4:CS34)</f>
        <v>0</v>
      </c>
      <c r="CT35" s="482">
        <f>SUM(CT4:CT33)</f>
        <v>1125</v>
      </c>
      <c r="CV35" s="746" t="s">
        <v>59</v>
      </c>
      <c r="CW35" s="747"/>
      <c r="CX35" s="747"/>
      <c r="CY35" s="747"/>
      <c r="CZ35" s="748"/>
      <c r="DA35" s="474">
        <f>SUM(DA4:DA34)</f>
        <v>78</v>
      </c>
      <c r="DB35" s="479"/>
      <c r="DC35" s="474">
        <f>SUM(DC4:DC33)</f>
        <v>0</v>
      </c>
      <c r="DD35" s="480"/>
      <c r="DE35" s="481">
        <f>SUM(DE4:DE33)</f>
        <v>0</v>
      </c>
      <c r="DF35" s="482">
        <f>SUM(DF4:DF34)</f>
        <v>78</v>
      </c>
      <c r="DH35" s="746" t="s">
        <v>59</v>
      </c>
      <c r="DI35" s="747"/>
      <c r="DJ35" s="747"/>
      <c r="DK35" s="747"/>
      <c r="DL35" s="748"/>
      <c r="DM35" s="474">
        <f>SUM(DM4:DM34)</f>
        <v>90</v>
      </c>
      <c r="DN35" s="479"/>
      <c r="DO35" s="480"/>
      <c r="DP35" s="480"/>
      <c r="DQ35" s="481">
        <f>SUM(DQ4:DQ34)</f>
        <v>0</v>
      </c>
      <c r="DR35" s="482">
        <f>SUM(DR4:DR34)</f>
        <v>90</v>
      </c>
      <c r="DT35" s="746" t="s">
        <v>59</v>
      </c>
      <c r="DU35" s="747"/>
      <c r="DV35" s="747"/>
      <c r="DW35" s="747"/>
      <c r="DX35" s="748"/>
      <c r="DY35" s="474">
        <f>SUM(DY4:DY34)</f>
        <v>0</v>
      </c>
      <c r="DZ35" s="479"/>
      <c r="EA35" s="480"/>
      <c r="EB35" s="480"/>
      <c r="EC35" s="481">
        <f>SUM(EC4:EC34)</f>
        <v>0</v>
      </c>
      <c r="ED35" s="482">
        <f>SUM(ED4:ED34)</f>
        <v>0</v>
      </c>
      <c r="EF35" s="746" t="s">
        <v>59</v>
      </c>
      <c r="EG35" s="747"/>
      <c r="EH35" s="747"/>
      <c r="EI35" s="747"/>
      <c r="EJ35" s="748"/>
      <c r="EK35" s="474">
        <f>SUM(EK4:EK33)</f>
        <v>871</v>
      </c>
      <c r="EL35" s="479"/>
      <c r="EM35" s="480"/>
      <c r="EN35" s="480"/>
      <c r="EO35" s="481">
        <f>SUM(EO4:EO34)</f>
        <v>0</v>
      </c>
      <c r="EP35" s="482">
        <f>SUM(EP4:EP33)</f>
        <v>871</v>
      </c>
      <c r="ER35" s="746" t="s">
        <v>59</v>
      </c>
      <c r="ES35" s="747"/>
      <c r="ET35" s="747"/>
      <c r="EU35" s="747"/>
      <c r="EV35" s="748"/>
      <c r="EW35" s="474">
        <f>SUM(EW4:EW33)</f>
        <v>396</v>
      </c>
      <c r="EX35" s="479"/>
      <c r="EY35" s="480"/>
      <c r="EZ35" s="480"/>
      <c r="FA35" s="481">
        <f>SUM(FA4:FA34)</f>
        <v>0</v>
      </c>
      <c r="FB35" s="482">
        <f>SUM(FB4:FB33)</f>
        <v>396</v>
      </c>
    </row>
    <row r="36" spans="1:158" x14ac:dyDescent="0.3">
      <c r="S36" s="77"/>
      <c r="T36" s="77"/>
      <c r="U36" s="77"/>
      <c r="V36" s="78"/>
      <c r="W36" s="78"/>
      <c r="X36" s="79"/>
      <c r="Y36" s="79"/>
      <c r="AV36" s="77" t="s">
        <v>493</v>
      </c>
      <c r="AW36" s="22"/>
      <c r="AX36" s="22"/>
      <c r="AY36" s="22"/>
      <c r="AZ36" s="22"/>
    </row>
    <row r="37" spans="1:158" x14ac:dyDescent="0.3">
      <c r="S37" s="77"/>
      <c r="T37" s="77"/>
      <c r="U37" s="77"/>
      <c r="V37" s="78"/>
      <c r="W37" s="78"/>
      <c r="X37" s="22"/>
      <c r="Y37" s="22"/>
      <c r="AW37" s="22"/>
      <c r="AX37" s="22"/>
      <c r="AY37" s="22"/>
      <c r="AZ37" s="22"/>
    </row>
    <row r="39" spans="1:158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58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58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R41" s="76"/>
      <c r="S41" s="76"/>
      <c r="T41" s="76"/>
      <c r="U41" s="76"/>
      <c r="V41" s="81"/>
      <c r="W41" s="81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</row>
    <row r="42" spans="1:158" x14ac:dyDescent="0.3">
      <c r="A42">
        <v>4</v>
      </c>
      <c r="C42" s="80" t="s">
        <v>67</v>
      </c>
      <c r="E42"/>
      <c r="F42" s="80" t="s">
        <v>68</v>
      </c>
      <c r="G42"/>
    </row>
    <row r="43" spans="1:158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58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58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58" x14ac:dyDescent="0.3">
      <c r="A46">
        <v>8</v>
      </c>
      <c r="C46" s="80" t="s">
        <v>47</v>
      </c>
      <c r="E46"/>
      <c r="F46" s="540" t="s">
        <v>25</v>
      </c>
      <c r="G46"/>
      <c r="J46"/>
    </row>
    <row r="47" spans="1:158" x14ac:dyDescent="0.3">
      <c r="A47">
        <v>9</v>
      </c>
      <c r="C47" t="s">
        <v>46</v>
      </c>
      <c r="E47"/>
      <c r="F47" s="80" t="s">
        <v>26</v>
      </c>
      <c r="G47"/>
      <c r="J47"/>
    </row>
    <row r="48" spans="1:158" x14ac:dyDescent="0.3">
      <c r="A48">
        <v>10</v>
      </c>
      <c r="C48" t="s">
        <v>45</v>
      </c>
      <c r="E48"/>
      <c r="F48" s="80" t="s">
        <v>73</v>
      </c>
      <c r="G48"/>
      <c r="J48"/>
    </row>
    <row r="49" spans="1:48" x14ac:dyDescent="0.3">
      <c r="A49">
        <v>11</v>
      </c>
      <c r="C49" t="s">
        <v>74</v>
      </c>
      <c r="E49"/>
      <c r="F49" s="80" t="s">
        <v>75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12</v>
      </c>
      <c r="B50" s="80"/>
      <c r="E50"/>
      <c r="F50" s="80" t="s">
        <v>23</v>
      </c>
      <c r="G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13</v>
      </c>
      <c r="B51" s="80"/>
      <c r="E51"/>
      <c r="F51" s="80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14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15</v>
      </c>
      <c r="B53" s="80"/>
      <c r="E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16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17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18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19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20</v>
      </c>
      <c r="B58" s="80"/>
      <c r="E58"/>
      <c r="F58"/>
      <c r="G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21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22</v>
      </c>
      <c r="B60" s="80"/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23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x14ac:dyDescent="0.3">
      <c r="A62">
        <v>24</v>
      </c>
      <c r="E62"/>
      <c r="F62"/>
      <c r="G62"/>
      <c r="H62"/>
      <c r="I62"/>
      <c r="J62"/>
      <c r="R62"/>
      <c r="S62"/>
      <c r="T62"/>
      <c r="U62"/>
      <c r="V62"/>
      <c r="W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</sheetData>
  <mergeCells count="155">
    <mergeCell ref="ER1:FB1"/>
    <mergeCell ref="L2:L3"/>
    <mergeCell ref="M2:M3"/>
    <mergeCell ref="N2:N3"/>
    <mergeCell ref="O2:O3"/>
    <mergeCell ref="P2:P3"/>
    <mergeCell ref="Q2:Q3"/>
    <mergeCell ref="A1:C2"/>
    <mergeCell ref="E1:J2"/>
    <mergeCell ref="L1:AV1"/>
    <mergeCell ref="AX1:CH1"/>
    <mergeCell ref="CJ1:CT1"/>
    <mergeCell ref="CV1:DF1"/>
    <mergeCell ref="R2:R3"/>
    <mergeCell ref="S2:S3"/>
    <mergeCell ref="T2:T3"/>
    <mergeCell ref="U2:U3"/>
    <mergeCell ref="V2:V3"/>
    <mergeCell ref="W2:Y2"/>
    <mergeCell ref="Z2:Z3"/>
    <mergeCell ref="AA2:AA3"/>
    <mergeCell ref="AB2:AB3"/>
    <mergeCell ref="AC2:AC3"/>
    <mergeCell ref="DH1:DR1"/>
    <mergeCell ref="DT1:ED1"/>
    <mergeCell ref="EF1:EP1"/>
    <mergeCell ref="AJ2:AJ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V2:AV3"/>
    <mergeCell ref="AX2:AX3"/>
    <mergeCell ref="AY2:AY3"/>
    <mergeCell ref="AZ2:AZ3"/>
    <mergeCell ref="BA2:BA3"/>
    <mergeCell ref="BB2:BB3"/>
    <mergeCell ref="AP2:AP3"/>
    <mergeCell ref="AQ2:AQ3"/>
    <mergeCell ref="AR2:AR3"/>
    <mergeCell ref="AS2:AS3"/>
    <mergeCell ref="AT2:AT3"/>
    <mergeCell ref="AU2:AU3"/>
    <mergeCell ref="BI2:BK2"/>
    <mergeCell ref="BL2:BL3"/>
    <mergeCell ref="BM2:BM3"/>
    <mergeCell ref="BN2:BN3"/>
    <mergeCell ref="BO2:BO3"/>
    <mergeCell ref="BP2:BP3"/>
    <mergeCell ref="BC2:BC3"/>
    <mergeCell ref="BD2:BD3"/>
    <mergeCell ref="BE2:BE3"/>
    <mergeCell ref="BF2:BF3"/>
    <mergeCell ref="BG2:BG3"/>
    <mergeCell ref="BH2:BH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J2:CJ3"/>
    <mergeCell ref="CK2:CK3"/>
    <mergeCell ref="CL2:CL3"/>
    <mergeCell ref="CM2:CM3"/>
    <mergeCell ref="CN2:CN3"/>
    <mergeCell ref="CO2:CO3"/>
    <mergeCell ref="CC2:CC3"/>
    <mergeCell ref="CD2:CD3"/>
    <mergeCell ref="CE2:CE3"/>
    <mergeCell ref="CF2:CF3"/>
    <mergeCell ref="CG2:CG3"/>
    <mergeCell ref="CH2:CH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V2:CV3"/>
    <mergeCell ref="DJ2:DJ3"/>
    <mergeCell ref="DK2:DK3"/>
    <mergeCell ref="DL2:DL3"/>
    <mergeCell ref="DM2:DM3"/>
    <mergeCell ref="DN2:DN3"/>
    <mergeCell ref="DO2:DO3"/>
    <mergeCell ref="DC2:DC3"/>
    <mergeCell ref="DD2:DD3"/>
    <mergeCell ref="DE2:DE3"/>
    <mergeCell ref="DF2:DF3"/>
    <mergeCell ref="DH2:DH3"/>
    <mergeCell ref="DI2:DI3"/>
    <mergeCell ref="DW2:DW3"/>
    <mergeCell ref="DX2:DX3"/>
    <mergeCell ref="DY2:DY3"/>
    <mergeCell ref="DZ2:DZ3"/>
    <mergeCell ref="EA2:EA3"/>
    <mergeCell ref="EB2:EB3"/>
    <mergeCell ref="DP2:DP3"/>
    <mergeCell ref="DQ2:DQ3"/>
    <mergeCell ref="DR2:DR3"/>
    <mergeCell ref="DT2:DT3"/>
    <mergeCell ref="DU2:DU3"/>
    <mergeCell ref="DV2:DV3"/>
    <mergeCell ref="EJ2:EJ3"/>
    <mergeCell ref="EK2:EK3"/>
    <mergeCell ref="EL2:EL3"/>
    <mergeCell ref="EM2:EM3"/>
    <mergeCell ref="EN2:EN3"/>
    <mergeCell ref="EO2:EO3"/>
    <mergeCell ref="EC2:EC3"/>
    <mergeCell ref="ED2:ED3"/>
    <mergeCell ref="EF2:EF3"/>
    <mergeCell ref="EG2:EG3"/>
    <mergeCell ref="EH2:EH3"/>
    <mergeCell ref="EI2:EI3"/>
    <mergeCell ref="EW2:EW3"/>
    <mergeCell ref="EX2:EX3"/>
    <mergeCell ref="EY2:EY3"/>
    <mergeCell ref="EZ2:EZ3"/>
    <mergeCell ref="FA2:FA3"/>
    <mergeCell ref="FB2:FB3"/>
    <mergeCell ref="EP2:EP3"/>
    <mergeCell ref="ER2:ER3"/>
    <mergeCell ref="ES2:ES3"/>
    <mergeCell ref="ET2:ET3"/>
    <mergeCell ref="EU2:EU3"/>
    <mergeCell ref="EV2:EV3"/>
    <mergeCell ref="DT35:DX35"/>
    <mergeCell ref="EF35:EJ35"/>
    <mergeCell ref="ER35:EV35"/>
    <mergeCell ref="E35:I35"/>
    <mergeCell ref="L35:P35"/>
    <mergeCell ref="AX35:BB35"/>
    <mergeCell ref="CJ35:CN35"/>
    <mergeCell ref="CV35:CZ35"/>
    <mergeCell ref="DH35:DL35"/>
  </mergeCells>
  <conditionalFormatting sqref="C14">
    <cfRule type="cellIs" dxfId="128" priority="1" operator="lessThan">
      <formula>0</formula>
    </cfRule>
    <cfRule type="cellIs" dxfId="127" priority="2" operator="equal">
      <formula>0</formula>
    </cfRule>
    <cfRule type="cellIs" dxfId="126" priority="3" operator="greaterThan">
      <formula>0</formula>
    </cfRule>
  </conditionalFormatting>
  <conditionalFormatting sqref="C17">
    <cfRule type="cellIs" dxfId="125" priority="4" operator="lessThan">
      <formula>0</formula>
    </cfRule>
    <cfRule type="cellIs" dxfId="124" priority="5" operator="equal">
      <formula>0</formula>
    </cfRule>
    <cfRule type="cellIs" dxfId="123" priority="6" operator="greaterThan">
      <formula>0</formula>
    </cfRule>
  </conditionalFormatting>
  <dataValidations count="6">
    <dataValidation type="list" allowBlank="1" showInputMessage="1" showErrorMessage="1" sqref="BH4:BH34 V4:V34" xr:uid="{00000000-0002-0000-0700-000000000000}">
      <formula1>$F$39:$F$50</formula1>
    </dataValidation>
    <dataValidation type="list" allowBlank="1" showInputMessage="1" showErrorMessage="1" sqref="AA4:AA34 BM4:BM34" xr:uid="{00000000-0002-0000-0700-000001000000}">
      <formula1>$A$39:$A$50</formula1>
    </dataValidation>
    <dataValidation type="list" allowBlank="1" showInputMessage="1" showErrorMessage="1" sqref="X4:X34 BJ4:BJ19 BJ21:BJ34" xr:uid="{00000000-0002-0000-0700-000002000000}">
      <formula1>$A$39:$A$61</formula1>
    </dataValidation>
    <dataValidation type="list" allowBlank="1" showInputMessage="1" showErrorMessage="1" sqref="S15:T15 S4:S14 DN4:DN34 CR4:CR34 DZ4:DZ34 DD4:DD34 DB4:DB34 DP4:DP34 EL4:EL34 EB4:EB34 S16:S34 EN4:EN34 EZ4:EZ34 EX4:EX34 BE4:BE34 CP4:CP34" xr:uid="{00000000-0002-0000-0700-000003000000}">
      <formula1>$C$39:$C$49</formula1>
    </dataValidation>
    <dataValidation type="list" allowBlank="1" showInputMessage="1" showErrorMessage="1" sqref="R4:R34 BD4:BD34" xr:uid="{00000000-0002-0000-0700-000004000000}">
      <formula1>$B$39:$B$40</formula1>
    </dataValidation>
    <dataValidation type="list" allowBlank="1" showInputMessage="1" showErrorMessage="1" sqref="S35 BE35" xr:uid="{00000000-0002-0000-0700-000005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B62"/>
  <sheetViews>
    <sheetView topLeftCell="D1" workbookViewId="0">
      <selection activeCell="L2" sqref="L2:L3"/>
    </sheetView>
  </sheetViews>
  <sheetFormatPr defaultRowHeight="14.4" x14ac:dyDescent="0.3"/>
  <cols>
    <col min="1" max="1" width="6.109375" customWidth="1"/>
    <col min="2" max="2" width="49.33203125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2.33203125" style="76" customWidth="1"/>
    <col min="19" max="19" width="20.44140625" style="76" customWidth="1"/>
    <col min="20" max="20" width="30.6640625" style="76" customWidth="1"/>
    <col min="21" max="21" width="9.44140625" style="76" customWidth="1"/>
    <col min="22" max="22" width="19.33203125" style="81" customWidth="1"/>
    <col min="23" max="23" width="7" style="81" customWidth="1"/>
    <col min="24" max="24" width="6.6640625" customWidth="1"/>
    <col min="25" max="25" width="8.109375" customWidth="1"/>
    <col min="26" max="27" width="8.109375" style="77" customWidth="1"/>
    <col min="28" max="28" width="8.88671875" style="77"/>
    <col min="29" max="32" width="9.6640625" style="77" customWidth="1"/>
    <col min="33" max="36" width="8.88671875" style="77"/>
    <col min="37" max="37" width="10" style="77" customWidth="1"/>
    <col min="38" max="48" width="8.88671875" style="77"/>
    <col min="49" max="49" width="2.44140625" customWidth="1"/>
    <col min="52" max="52" width="9.5546875" bestFit="1" customWidth="1"/>
    <col min="53" max="53" width="10" customWidth="1"/>
    <col min="56" max="56" width="10.6640625" customWidth="1"/>
    <col min="57" max="57" width="11.109375" customWidth="1"/>
    <col min="58" max="58" width="18.109375" customWidth="1"/>
    <col min="60" max="60" width="18.6640625" customWidth="1"/>
    <col min="87" max="87" width="3" customWidth="1"/>
    <col min="88" max="90" width="0" hidden="1" customWidth="1"/>
    <col min="91" max="91" width="10" hidden="1" customWidth="1"/>
    <col min="92" max="93" width="0" hidden="1" customWidth="1"/>
    <col min="94" max="94" width="24" hidden="1" customWidth="1"/>
    <col min="95" max="96" width="12.5546875" hidden="1" customWidth="1"/>
    <col min="97" max="98" width="0" hidden="1" customWidth="1"/>
    <col min="99" max="99" width="2.6640625" hidden="1" customWidth="1"/>
    <col min="100" max="102" width="0" hidden="1" customWidth="1"/>
    <col min="103" max="103" width="9.6640625" hidden="1" customWidth="1"/>
    <col min="104" max="105" width="0" hidden="1" customWidth="1"/>
    <col min="106" max="106" width="23.88671875" hidden="1" customWidth="1"/>
    <col min="107" max="110" width="0" hidden="1" customWidth="1"/>
    <col min="111" max="111" width="2.6640625" hidden="1" customWidth="1"/>
    <col min="112" max="114" width="0" hidden="1" customWidth="1"/>
    <col min="115" max="115" width="10" hidden="1" customWidth="1"/>
    <col min="116" max="117" width="0" hidden="1" customWidth="1"/>
    <col min="118" max="118" width="23.88671875" hidden="1" customWidth="1"/>
    <col min="119" max="122" width="0" hidden="1" customWidth="1"/>
    <col min="123" max="123" width="2.6640625" hidden="1" customWidth="1"/>
    <col min="124" max="126" width="0" hidden="1" customWidth="1"/>
    <col min="127" max="127" width="10.44140625" hidden="1" customWidth="1"/>
    <col min="128" max="129" width="0" hidden="1" customWidth="1"/>
    <col min="130" max="130" width="23.88671875" hidden="1" customWidth="1"/>
    <col min="131" max="134" width="0" hidden="1" customWidth="1"/>
    <col min="135" max="135" width="2.6640625" hidden="1" customWidth="1"/>
    <col min="136" max="138" width="0" hidden="1" customWidth="1"/>
    <col min="139" max="139" width="9.5546875" hidden="1" customWidth="1"/>
    <col min="140" max="141" width="0" hidden="1" customWidth="1"/>
    <col min="142" max="142" width="23.88671875" hidden="1" customWidth="1"/>
    <col min="143" max="146" width="0" hidden="1" customWidth="1"/>
    <col min="147" max="147" width="2.6640625" hidden="1" customWidth="1"/>
    <col min="148" max="150" width="0" hidden="1" customWidth="1"/>
    <col min="151" max="151" width="9.5546875" hidden="1" customWidth="1"/>
    <col min="152" max="153" width="0" hidden="1" customWidth="1"/>
    <col min="154" max="154" width="23.44140625" hidden="1" customWidth="1"/>
    <col min="155" max="159" width="0" hidden="1" customWidth="1"/>
  </cols>
  <sheetData>
    <row r="1" spans="1:158" x14ac:dyDescent="0.3">
      <c r="A1" s="771" t="s">
        <v>464</v>
      </c>
      <c r="B1" s="772"/>
      <c r="C1" s="773"/>
      <c r="E1" s="768" t="s">
        <v>141</v>
      </c>
      <c r="F1" s="769"/>
      <c r="G1" s="769"/>
      <c r="H1" s="769"/>
      <c r="I1" s="769"/>
      <c r="J1" s="770"/>
      <c r="L1" s="682" t="s">
        <v>142</v>
      </c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783"/>
      <c r="AX1" s="682" t="s">
        <v>143</v>
      </c>
      <c r="AY1" s="684"/>
      <c r="AZ1" s="684"/>
      <c r="BA1" s="684"/>
      <c r="BB1" s="684"/>
      <c r="BC1" s="684"/>
      <c r="BD1" s="684"/>
      <c r="BE1" s="684"/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783"/>
      <c r="CJ1" s="765" t="s">
        <v>85</v>
      </c>
      <c r="CK1" s="766"/>
      <c r="CL1" s="766"/>
      <c r="CM1" s="766"/>
      <c r="CN1" s="766"/>
      <c r="CO1" s="766"/>
      <c r="CP1" s="766"/>
      <c r="CQ1" s="766"/>
      <c r="CR1" s="766"/>
      <c r="CS1" s="766"/>
      <c r="CT1" s="767"/>
      <c r="CV1" s="765" t="s">
        <v>86</v>
      </c>
      <c r="CW1" s="766"/>
      <c r="CX1" s="766"/>
      <c r="CY1" s="766"/>
      <c r="CZ1" s="766"/>
      <c r="DA1" s="766"/>
      <c r="DB1" s="766"/>
      <c r="DC1" s="766"/>
      <c r="DD1" s="766"/>
      <c r="DE1" s="766"/>
      <c r="DF1" s="767"/>
      <c r="DH1" s="765" t="s">
        <v>87</v>
      </c>
      <c r="DI1" s="766"/>
      <c r="DJ1" s="766"/>
      <c r="DK1" s="766"/>
      <c r="DL1" s="766"/>
      <c r="DM1" s="766"/>
      <c r="DN1" s="766"/>
      <c r="DO1" s="766"/>
      <c r="DP1" s="766"/>
      <c r="DQ1" s="766"/>
      <c r="DR1" s="767"/>
      <c r="DT1" s="765" t="s">
        <v>86</v>
      </c>
      <c r="DU1" s="766"/>
      <c r="DV1" s="766"/>
      <c r="DW1" s="766"/>
      <c r="DX1" s="766"/>
      <c r="DY1" s="766"/>
      <c r="DZ1" s="766"/>
      <c r="EA1" s="766"/>
      <c r="EB1" s="766"/>
      <c r="EC1" s="766"/>
      <c r="ED1" s="767"/>
      <c r="EF1" s="765" t="s">
        <v>86</v>
      </c>
      <c r="EG1" s="766"/>
      <c r="EH1" s="766"/>
      <c r="EI1" s="766"/>
      <c r="EJ1" s="766"/>
      <c r="EK1" s="766"/>
      <c r="EL1" s="766"/>
      <c r="EM1" s="766"/>
      <c r="EN1" s="766"/>
      <c r="EO1" s="766"/>
      <c r="EP1" s="767"/>
      <c r="ER1" s="765" t="s">
        <v>88</v>
      </c>
      <c r="ES1" s="766"/>
      <c r="ET1" s="766"/>
      <c r="EU1" s="766"/>
      <c r="EV1" s="766"/>
      <c r="EW1" s="766"/>
      <c r="EX1" s="766"/>
      <c r="EY1" s="766"/>
      <c r="EZ1" s="766"/>
      <c r="FA1" s="766"/>
      <c r="FB1" s="767"/>
    </row>
    <row r="2" spans="1:158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759" t="s">
        <v>7</v>
      </c>
      <c r="M2" s="757" t="s">
        <v>8</v>
      </c>
      <c r="N2" s="757" t="s">
        <v>9</v>
      </c>
      <c r="O2" s="757" t="s">
        <v>10</v>
      </c>
      <c r="P2" s="757" t="s">
        <v>11</v>
      </c>
      <c r="Q2" s="757" t="s">
        <v>12</v>
      </c>
      <c r="R2" s="764" t="s">
        <v>13</v>
      </c>
      <c r="S2" s="764" t="s">
        <v>14</v>
      </c>
      <c r="T2" s="764" t="s">
        <v>15</v>
      </c>
      <c r="U2" s="757" t="s">
        <v>16</v>
      </c>
      <c r="V2" s="757" t="s">
        <v>17</v>
      </c>
      <c r="W2" s="763" t="s">
        <v>18</v>
      </c>
      <c r="X2" s="763"/>
      <c r="Y2" s="763"/>
      <c r="Z2" s="760" t="s">
        <v>19</v>
      </c>
      <c r="AA2" s="760" t="s">
        <v>20</v>
      </c>
      <c r="AB2" s="760" t="s">
        <v>21</v>
      </c>
      <c r="AC2" s="760" t="s">
        <v>22</v>
      </c>
      <c r="AD2" s="760" t="s">
        <v>23</v>
      </c>
      <c r="AE2" s="760" t="s">
        <v>24</v>
      </c>
      <c r="AF2" s="760" t="s">
        <v>25</v>
      </c>
      <c r="AG2" s="760" t="s">
        <v>26</v>
      </c>
      <c r="AH2" s="760" t="s">
        <v>27</v>
      </c>
      <c r="AI2" s="760" t="s">
        <v>28</v>
      </c>
      <c r="AJ2" s="757" t="s">
        <v>29</v>
      </c>
      <c r="AK2" s="760" t="s">
        <v>30</v>
      </c>
      <c r="AL2" s="760" t="s">
        <v>22</v>
      </c>
      <c r="AM2" s="760" t="s">
        <v>23</v>
      </c>
      <c r="AN2" s="760" t="s">
        <v>31</v>
      </c>
      <c r="AO2" s="760" t="s">
        <v>24</v>
      </c>
      <c r="AP2" s="760" t="s">
        <v>25</v>
      </c>
      <c r="AQ2" s="760" t="s">
        <v>26</v>
      </c>
      <c r="AR2" s="760" t="s">
        <v>27</v>
      </c>
      <c r="AS2" s="760" t="s">
        <v>28</v>
      </c>
      <c r="AT2" s="760" t="s">
        <v>32</v>
      </c>
      <c r="AU2" s="760" t="s">
        <v>33</v>
      </c>
      <c r="AV2" s="754" t="s">
        <v>34</v>
      </c>
      <c r="AX2" s="759" t="s">
        <v>7</v>
      </c>
      <c r="AY2" s="757" t="s">
        <v>8</v>
      </c>
      <c r="AZ2" s="757" t="s">
        <v>9</v>
      </c>
      <c r="BA2" s="757" t="s">
        <v>10</v>
      </c>
      <c r="BB2" s="757" t="s">
        <v>11</v>
      </c>
      <c r="BC2" s="757" t="s">
        <v>12</v>
      </c>
      <c r="BD2" s="764" t="s">
        <v>13</v>
      </c>
      <c r="BE2" s="764" t="s">
        <v>14</v>
      </c>
      <c r="BF2" s="764" t="s">
        <v>15</v>
      </c>
      <c r="BG2" s="757" t="s">
        <v>16</v>
      </c>
      <c r="BH2" s="757" t="s">
        <v>17</v>
      </c>
      <c r="BI2" s="763" t="s">
        <v>18</v>
      </c>
      <c r="BJ2" s="763"/>
      <c r="BK2" s="763"/>
      <c r="BL2" s="760" t="s">
        <v>19</v>
      </c>
      <c r="BM2" s="760" t="s">
        <v>20</v>
      </c>
      <c r="BN2" s="760" t="s">
        <v>21</v>
      </c>
      <c r="BO2" s="760" t="s">
        <v>22</v>
      </c>
      <c r="BP2" s="761" t="s">
        <v>23</v>
      </c>
      <c r="BQ2" s="760" t="s">
        <v>24</v>
      </c>
      <c r="BR2" s="760" t="s">
        <v>25</v>
      </c>
      <c r="BS2" s="760" t="s">
        <v>26</v>
      </c>
      <c r="BT2" s="760" t="s">
        <v>27</v>
      </c>
      <c r="BU2" s="760" t="s">
        <v>28</v>
      </c>
      <c r="BV2" s="757" t="s">
        <v>29</v>
      </c>
      <c r="BW2" s="760" t="s">
        <v>30</v>
      </c>
      <c r="BX2" s="760" t="s">
        <v>22</v>
      </c>
      <c r="BY2" s="761" t="s">
        <v>23</v>
      </c>
      <c r="BZ2" s="760" t="s">
        <v>31</v>
      </c>
      <c r="CA2" s="760" t="s">
        <v>24</v>
      </c>
      <c r="CB2" s="760" t="s">
        <v>25</v>
      </c>
      <c r="CC2" s="760" t="s">
        <v>26</v>
      </c>
      <c r="CD2" s="760" t="s">
        <v>27</v>
      </c>
      <c r="CE2" s="760" t="s">
        <v>28</v>
      </c>
      <c r="CF2" s="760" t="s">
        <v>32</v>
      </c>
      <c r="CG2" s="760" t="s">
        <v>33</v>
      </c>
      <c r="CH2" s="754" t="s">
        <v>34</v>
      </c>
      <c r="CJ2" s="759" t="s">
        <v>7</v>
      </c>
      <c r="CK2" s="757" t="s">
        <v>8</v>
      </c>
      <c r="CL2" s="757" t="s">
        <v>9</v>
      </c>
      <c r="CM2" s="757" t="s">
        <v>10</v>
      </c>
      <c r="CN2" s="757" t="s">
        <v>11</v>
      </c>
      <c r="CO2" s="757" t="s">
        <v>12</v>
      </c>
      <c r="CP2" s="757" t="s">
        <v>14</v>
      </c>
      <c r="CQ2" s="758" t="s">
        <v>35</v>
      </c>
      <c r="CR2" s="758" t="s">
        <v>36</v>
      </c>
      <c r="CS2" s="758" t="s">
        <v>37</v>
      </c>
      <c r="CT2" s="754" t="s">
        <v>38</v>
      </c>
      <c r="CV2" s="759" t="s">
        <v>7</v>
      </c>
      <c r="CW2" s="757" t="s">
        <v>8</v>
      </c>
      <c r="CX2" s="757" t="s">
        <v>9</v>
      </c>
      <c r="CY2" s="757" t="s">
        <v>10</v>
      </c>
      <c r="CZ2" s="757" t="s">
        <v>11</v>
      </c>
      <c r="DA2" s="757" t="s">
        <v>12</v>
      </c>
      <c r="DB2" s="757" t="s">
        <v>14</v>
      </c>
      <c r="DC2" s="758" t="s">
        <v>35</v>
      </c>
      <c r="DD2" s="758" t="s">
        <v>36</v>
      </c>
      <c r="DE2" s="758" t="s">
        <v>37</v>
      </c>
      <c r="DF2" s="754" t="s">
        <v>38</v>
      </c>
      <c r="DH2" s="759" t="s">
        <v>7</v>
      </c>
      <c r="DI2" s="757" t="s">
        <v>8</v>
      </c>
      <c r="DJ2" s="757" t="s">
        <v>9</v>
      </c>
      <c r="DK2" s="757" t="s">
        <v>10</v>
      </c>
      <c r="DL2" s="757" t="s">
        <v>11</v>
      </c>
      <c r="DM2" s="757" t="s">
        <v>12</v>
      </c>
      <c r="DN2" s="757" t="s">
        <v>14</v>
      </c>
      <c r="DO2" s="758" t="s">
        <v>35</v>
      </c>
      <c r="DP2" s="758" t="s">
        <v>36</v>
      </c>
      <c r="DQ2" s="758" t="s">
        <v>37</v>
      </c>
      <c r="DR2" s="754" t="s">
        <v>38</v>
      </c>
      <c r="DT2" s="759" t="s">
        <v>7</v>
      </c>
      <c r="DU2" s="757" t="s">
        <v>8</v>
      </c>
      <c r="DV2" s="757" t="s">
        <v>9</v>
      </c>
      <c r="DW2" s="757" t="s">
        <v>10</v>
      </c>
      <c r="DX2" s="757" t="s">
        <v>11</v>
      </c>
      <c r="DY2" s="757" t="s">
        <v>12</v>
      </c>
      <c r="DZ2" s="757" t="s">
        <v>14</v>
      </c>
      <c r="EA2" s="758" t="s">
        <v>35</v>
      </c>
      <c r="EB2" s="758" t="s">
        <v>36</v>
      </c>
      <c r="EC2" s="758" t="s">
        <v>37</v>
      </c>
      <c r="ED2" s="754" t="s">
        <v>38</v>
      </c>
      <c r="EF2" s="759" t="s">
        <v>7</v>
      </c>
      <c r="EG2" s="757" t="s">
        <v>8</v>
      </c>
      <c r="EH2" s="757" t="s">
        <v>9</v>
      </c>
      <c r="EI2" s="757" t="s">
        <v>10</v>
      </c>
      <c r="EJ2" s="757" t="s">
        <v>11</v>
      </c>
      <c r="EK2" s="757" t="s">
        <v>12</v>
      </c>
      <c r="EL2" s="757" t="s">
        <v>14</v>
      </c>
      <c r="EM2" s="758" t="s">
        <v>35</v>
      </c>
      <c r="EN2" s="758" t="s">
        <v>36</v>
      </c>
      <c r="EO2" s="758" t="s">
        <v>37</v>
      </c>
      <c r="EP2" s="754" t="s">
        <v>38</v>
      </c>
      <c r="ER2" s="759" t="s">
        <v>7</v>
      </c>
      <c r="ES2" s="757" t="s">
        <v>8</v>
      </c>
      <c r="ET2" s="757" t="s">
        <v>9</v>
      </c>
      <c r="EU2" s="757" t="s">
        <v>10</v>
      </c>
      <c r="EV2" s="757" t="s">
        <v>11</v>
      </c>
      <c r="EW2" s="757" t="s">
        <v>12</v>
      </c>
      <c r="EX2" s="757" t="s">
        <v>14</v>
      </c>
      <c r="EY2" s="758" t="s">
        <v>35</v>
      </c>
      <c r="EZ2" s="758" t="s">
        <v>36</v>
      </c>
      <c r="FA2" s="758" t="s">
        <v>37</v>
      </c>
      <c r="FB2" s="754" t="s">
        <v>38</v>
      </c>
    </row>
    <row r="3" spans="1:158" ht="51" x14ac:dyDescent="0.3">
      <c r="A3" s="483" t="s">
        <v>39</v>
      </c>
      <c r="B3" s="484" t="s">
        <v>40</v>
      </c>
      <c r="C3" s="485" t="s">
        <v>12</v>
      </c>
      <c r="E3" s="465" t="s">
        <v>7</v>
      </c>
      <c r="F3" s="402" t="s">
        <v>8</v>
      </c>
      <c r="G3" s="402" t="s">
        <v>9</v>
      </c>
      <c r="H3" s="466" t="s">
        <v>10</v>
      </c>
      <c r="I3" s="466" t="s">
        <v>11</v>
      </c>
      <c r="J3" s="467" t="s">
        <v>12</v>
      </c>
      <c r="L3" s="759"/>
      <c r="M3" s="757"/>
      <c r="N3" s="757"/>
      <c r="O3" s="757"/>
      <c r="P3" s="757"/>
      <c r="Q3" s="757"/>
      <c r="R3" s="764"/>
      <c r="S3" s="764"/>
      <c r="T3" s="764"/>
      <c r="U3" s="757"/>
      <c r="V3" s="757"/>
      <c r="W3" s="468" t="s">
        <v>41</v>
      </c>
      <c r="X3" s="469" t="s">
        <v>42</v>
      </c>
      <c r="Y3" s="468" t="s">
        <v>43</v>
      </c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57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54"/>
      <c r="AX3" s="759"/>
      <c r="AY3" s="757"/>
      <c r="AZ3" s="757"/>
      <c r="BA3" s="757"/>
      <c r="BB3" s="757"/>
      <c r="BC3" s="757"/>
      <c r="BD3" s="764"/>
      <c r="BE3" s="764"/>
      <c r="BF3" s="764"/>
      <c r="BG3" s="757"/>
      <c r="BH3" s="757"/>
      <c r="BI3" s="468" t="s">
        <v>41</v>
      </c>
      <c r="BJ3" s="469" t="s">
        <v>42</v>
      </c>
      <c r="BK3" s="468" t="s">
        <v>43</v>
      </c>
      <c r="BL3" s="760"/>
      <c r="BM3" s="760"/>
      <c r="BN3" s="760"/>
      <c r="BO3" s="760"/>
      <c r="BP3" s="762"/>
      <c r="BQ3" s="760"/>
      <c r="BR3" s="760"/>
      <c r="BS3" s="760"/>
      <c r="BT3" s="760"/>
      <c r="BU3" s="760"/>
      <c r="BV3" s="757"/>
      <c r="BW3" s="760"/>
      <c r="BX3" s="760"/>
      <c r="BY3" s="762"/>
      <c r="BZ3" s="760"/>
      <c r="CA3" s="760"/>
      <c r="CB3" s="760"/>
      <c r="CC3" s="760"/>
      <c r="CD3" s="760"/>
      <c r="CE3" s="760"/>
      <c r="CF3" s="760"/>
      <c r="CG3" s="760"/>
      <c r="CH3" s="754"/>
      <c r="CJ3" s="759"/>
      <c r="CK3" s="757"/>
      <c r="CL3" s="757"/>
      <c r="CM3" s="757"/>
      <c r="CN3" s="757"/>
      <c r="CO3" s="757"/>
      <c r="CP3" s="757"/>
      <c r="CQ3" s="594"/>
      <c r="CR3" s="594"/>
      <c r="CS3" s="594"/>
      <c r="CT3" s="754"/>
      <c r="CV3" s="759"/>
      <c r="CW3" s="757"/>
      <c r="CX3" s="757"/>
      <c r="CY3" s="757"/>
      <c r="CZ3" s="757"/>
      <c r="DA3" s="757"/>
      <c r="DB3" s="757"/>
      <c r="DC3" s="594"/>
      <c r="DD3" s="594"/>
      <c r="DE3" s="594"/>
      <c r="DF3" s="754"/>
      <c r="DH3" s="759"/>
      <c r="DI3" s="757"/>
      <c r="DJ3" s="757"/>
      <c r="DK3" s="757"/>
      <c r="DL3" s="757"/>
      <c r="DM3" s="757"/>
      <c r="DN3" s="757"/>
      <c r="DO3" s="594"/>
      <c r="DP3" s="594"/>
      <c r="DQ3" s="594"/>
      <c r="DR3" s="754"/>
      <c r="DT3" s="759"/>
      <c r="DU3" s="757"/>
      <c r="DV3" s="757"/>
      <c r="DW3" s="757"/>
      <c r="DX3" s="757"/>
      <c r="DY3" s="757"/>
      <c r="DZ3" s="757"/>
      <c r="EA3" s="594"/>
      <c r="EB3" s="594"/>
      <c r="EC3" s="594"/>
      <c r="ED3" s="754"/>
      <c r="EF3" s="759"/>
      <c r="EG3" s="757"/>
      <c r="EH3" s="757"/>
      <c r="EI3" s="757"/>
      <c r="EJ3" s="757"/>
      <c r="EK3" s="757"/>
      <c r="EL3" s="757"/>
      <c r="EM3" s="594"/>
      <c r="EN3" s="594"/>
      <c r="EO3" s="594"/>
      <c r="EP3" s="754"/>
      <c r="ER3" s="786"/>
      <c r="ES3" s="758"/>
      <c r="ET3" s="758"/>
      <c r="EU3" s="758"/>
      <c r="EV3" s="758"/>
      <c r="EW3" s="758"/>
      <c r="EX3" s="758"/>
      <c r="EY3" s="614"/>
      <c r="EZ3" s="614"/>
      <c r="FA3" s="614"/>
      <c r="FB3" s="754"/>
    </row>
    <row r="4" spans="1:158" ht="26.25" customHeight="1" x14ac:dyDescent="0.3">
      <c r="A4" s="10">
        <v>1</v>
      </c>
      <c r="B4" s="11" t="s">
        <v>144</v>
      </c>
      <c r="C4" s="12">
        <f>J35</f>
        <v>6461</v>
      </c>
      <c r="E4" s="13">
        <v>1</v>
      </c>
      <c r="F4" s="405">
        <v>3946</v>
      </c>
      <c r="G4" s="405">
        <v>4641</v>
      </c>
      <c r="H4" s="14">
        <f>G4-F4</f>
        <v>695</v>
      </c>
      <c r="I4" s="15">
        <v>1</v>
      </c>
      <c r="J4" s="16">
        <f>I4*H4</f>
        <v>695</v>
      </c>
      <c r="L4" s="13">
        <v>1</v>
      </c>
      <c r="M4" s="405">
        <v>16260</v>
      </c>
      <c r="N4" s="405">
        <v>16952</v>
      </c>
      <c r="O4" s="14">
        <f>N4-M4</f>
        <v>692</v>
      </c>
      <c r="P4" s="15">
        <v>1</v>
      </c>
      <c r="Q4" s="16">
        <f>O4*P4</f>
        <v>692</v>
      </c>
      <c r="R4" s="97" t="s">
        <v>44</v>
      </c>
      <c r="S4" s="17" t="s">
        <v>45</v>
      </c>
      <c r="T4" s="17" t="s">
        <v>470</v>
      </c>
      <c r="U4" s="17"/>
      <c r="V4" s="18" t="s">
        <v>62</v>
      </c>
      <c r="W4" s="18">
        <v>1</v>
      </c>
      <c r="X4" s="17"/>
      <c r="Y4" s="17">
        <f>(X4*20)/W4</f>
        <v>0</v>
      </c>
      <c r="Z4" s="17"/>
      <c r="AA4" s="19"/>
      <c r="AB4" s="20">
        <f>IF(AND(R4=$B$40,(OR(V4=$F$39,(V4=$F$40),(V4=$F$41),(V4=$F$42),(V4=$F$43))),(S4=$C$48)),(Q4),(IF(AND(R4=$B$40,(OR(V4=$F$39,(V4=$F$40),(V4=$F$41),(V4=$F$42),(V4=$F$43))),(Z4&gt;0),(S4=$C$49)),(Q4-Z4),(""))))</f>
        <v>692</v>
      </c>
      <c r="AC4" s="17" t="str">
        <f>IF(AND(R4=$B$40,(V4=$F$44),(Q4&gt;300),(S4=$C$48)),(Q4-300),(IF(AND(R4=$B$40,(V4=$F$44),(Q4&gt;300),(Z4&gt;0),(S4=$C$49)),(Q4-(300+Z4)),"")))</f>
        <v/>
      </c>
      <c r="AD4" s="17" t="str">
        <f>IF(AND(R4=$B$40,(V4=$F$50),(W4&gt;1),((Q4+BC4)&gt;300),(S4=$C$48)),((Q4+BC4)-300),(IF(AND(R4=$B$40,(V4=$F$50),(W4&gt;1),((Q4+BC4)&gt;300),(Z4&gt;0),(S4=$C$49)),((Q4+BC4)-(300+Z4)),"")))</f>
        <v/>
      </c>
      <c r="AE4" s="17" t="str">
        <f>(IF(AND(R4=$B$40,(S4=$C$48),(V4=$F$45),(Y4&gt;0),(Q4&gt;(300+Y4))),(Q4-(300+Y4)),""))</f>
        <v/>
      </c>
      <c r="AF4" s="17" t="str">
        <f>(IF(AND(R4=$B$40,(S4=$C$49),(V4=$F$46),(Y4&gt;0),(Q4&gt;(300+Y4+Z4))),(Q4-(300+Y4+Z4)),""))</f>
        <v/>
      </c>
      <c r="AG4" s="17" t="str">
        <f>IF(AND(R4=$B$40,(S4=$C$48),(V4=$F$47),(AA4=1),(Q4&gt;300)),(Q4-300),(IF(AND(R4=$B$40,(S4=$C$48),(V4=$F$47),(AA4&gt;1),(Q4&gt;150)),(Q4-150),"")))</f>
        <v/>
      </c>
      <c r="AH4" s="17" t="str">
        <f>IF(AND(R4=$B$40,(S4=$C$48),(V4=$F$48),(AA4=1),(Q4&gt;(300+Y4))),(Q4-(300+Y4)),(IF(AND(R4=$B$40,(S4=$C$48),(V4=$F$48),(AA4&gt;1),(Q4&gt;(150+Y4))),(Q4-(150+Y4)),"")))</f>
        <v/>
      </c>
      <c r="AI4" s="17" t="str">
        <f>IF(AND(R4=$B$40,(S4=$C$49),(V4=$F$49),(AA4=1),(Q4&gt;(300+Y4+Z4))),(Q4-(300+Y4+Z4)),(IF(AND(R4=$B$40,(S4=$C$49),(V4=$F$49),(AA4&gt;1),(Q4&gt;(150+Y4+Z4))),(Q4-(150+Y4+Z4)),"")))</f>
        <v/>
      </c>
      <c r="AJ4" s="19">
        <f t="shared" ref="AJ4:AJ34" si="0">SUM(AB4:AI4)</f>
        <v>692</v>
      </c>
      <c r="AK4" s="20" t="str">
        <f>IF(AND(R4=$B$39,(OR(S4=$C$39,(S4=$C$40),(S4=$C$41),(S4=$C$42),(S4=$C$43),(S4=$C$44),(S4=$C$46),(S4=$C$47)))),Q4,"")</f>
        <v/>
      </c>
      <c r="AL4" s="17" t="str">
        <f>IF(AND(R4=$B$40,(S4=$C$48),(V4=$F$44),(Q4&lt;=300)),(Q4),(IF(AND(R4=$B$40,(S4=$C$48),(V4=$F$44),(Q4&gt;300)),(300),"")))</f>
        <v/>
      </c>
      <c r="AM4" s="17" t="str">
        <f>IF(AND(R4=$B$40,(S4=$C$48),(V4=$F$50),(W4&gt;1),((Q4+BC4)&lt;=300)),(Q4+BC4),(IF(AND(R4=$B$40,(S4=$C$48),(V4=$F$50),(W4&gt;1),((Q4+BC4)&gt;300)),(300),"")))</f>
        <v/>
      </c>
      <c r="AN4" s="17" t="str">
        <f>IF(AND(R4=$B$40,(S4=$C$49),(V4=$F$44),(Z4&gt;0),(Q4&lt;=300)),(Q4-Z4),(IF(AND(R4=$B$40,(S4=$C$49),(V4=$F$44),(Z4&gt;0),(Q4&gt;300)),(300),"")))</f>
        <v/>
      </c>
      <c r="AO4" s="17" t="str">
        <f>(IF(AND(R4=$B$40,(S4=$C$48),(V4=$F$45),(Y4&gt;0),(Q4&lt;=(300+Y4))),(Q4),(IF(AND(R4=$B$40,(S4=$C$48),(V4=$F$45),(Q4&gt;(300+Y4))),(300+Y4),""))))</f>
        <v/>
      </c>
      <c r="AP4" s="17" t="str">
        <f>(IF(AND(R4=$B$40,(S4=$C$49),(V4=$F$46),(Y4&gt;0),(Q4&lt;=(300+Y4+Z4))),(Q4-Z4),(IF(AND(R4=$B$40,(S4=$C$49),(V4=$F$46),(Q4&gt;(300+Y4+Z4))),(300+Y4),""))))</f>
        <v/>
      </c>
      <c r="AQ4" s="17" t="str">
        <f>IF(AND(R4=$B$40,(S4=$C$48),(V4=$F$47),(AA4=1),(Q4&lt;=300)),(Q4),(IF(AND(R4=$B$40,(S4=$C$48),(V4=$F$47),(AA4=1),(Q4&gt;300)),(300),(IF(AND(R4=$B$40,(S4=$C$48),(V4=$F$47),(AA4&gt;1),(Q4&lt;=150)),(Q4),(IF(AND(R4=$B$40,(S4=$C$48),(V4=$F$47),(AA4&gt;1),(Q4&gt;150)),(150),"")))))))</f>
        <v/>
      </c>
      <c r="AR4" s="17" t="str">
        <f>IF(AND(R4=$B$40,(S4=$C$48),(V4=$F$48),(Y4&gt;0),(AA4=1),(Q4&lt;=(300+Y4))),(Q4),(IF(AND(R4=$B$40,(S4=$C$48),(V4=$F$48),(AA4=1),(Y4&gt;0),(Q4&gt;(300+Y4))),(300+Y4),(IF(AND(R4=$B$40,(S4=$C$48),(V4=$F$48),(AA4&gt;1),(Y4&gt;0),(Q4&lt;=(150+Y4))),(Q4),(IF(AND(R4=$B$40,(S4=$C$48),(V4=$F$48),(AA4&gt;1),(Y4&gt;0),(Q4&gt;150)),(150+Y4),"")))))))</f>
        <v/>
      </c>
      <c r="AS4" s="17" t="str">
        <f>IF(AND(R4=$B$40,(S4=$C$49),(V4=$F$49),(Y4&gt;0),(Z4&gt;0)*(AA4=1),(Q4&lt;=(300+Y4+Z4))),(Q4-Z4),(IF(AND(R4=$B$40,(S4=$C$49),(V4=$F$49),(AA4=1),(Z4&gt;0),(Q4&gt;(300+Y4+Z4))),(300+Y4),(IF(AND(R4=$B$40,(S4=$C$49),(V4=$F$49),(AA4&gt;1),(Y4&gt;0),(Z4&gt;0),(Q4&lt;=(150+Y4+Z4))),(Q4-Z4),(IF(AND(R4=$B$40,(S4=$C$49),(V4=$F$49),(AA4&gt;1),(Y4&gt;0),(Z4&gt;0),(Q4&gt;150)),(150+Y4),"")))))))</f>
        <v/>
      </c>
      <c r="AT4" s="17" t="str">
        <f>IF(AND(R4=$B$40,(S4=$C$49),(Z4&gt;0)),Z4,"")</f>
        <v/>
      </c>
      <c r="AU4" s="17" t="str">
        <f>IF(AND(R4=$B$39,(S4=$C$45)),(Q4),"")</f>
        <v/>
      </c>
      <c r="AV4" s="21">
        <f>SUM(AK4:AU4)</f>
        <v>0</v>
      </c>
      <c r="AW4" s="22"/>
      <c r="AX4" s="13">
        <v>1</v>
      </c>
      <c r="AY4" s="405">
        <v>10</v>
      </c>
      <c r="AZ4" s="405">
        <v>10</v>
      </c>
      <c r="BA4" s="14">
        <f>AZ4-AY4</f>
        <v>0</v>
      </c>
      <c r="BB4" s="15">
        <v>1</v>
      </c>
      <c r="BC4" s="16">
        <f>BA4*BB4</f>
        <v>0</v>
      </c>
      <c r="BD4" s="501"/>
      <c r="BE4" s="18"/>
      <c r="BF4" s="18"/>
      <c r="BG4" s="18"/>
      <c r="BH4" s="18"/>
      <c r="BI4" s="18">
        <v>1</v>
      </c>
      <c r="BJ4" s="18"/>
      <c r="BK4" s="18">
        <f>(BJ4*20)/BI4</f>
        <v>0</v>
      </c>
      <c r="BL4" s="18"/>
      <c r="BM4" s="24"/>
      <c r="BN4" s="25" t="str">
        <f>IF(AND(BD4=$B$40,(OR(BH4=$F$39,(BH4=$F$40),(BH4=$F$41),(BH4=$F$42),(BH4=$F$43))),(BE4=$C$48)),(BC4),(IF(AND(BD4=$B$40,(OR(BH4=$F$39,(BH4=$F$40),(BH4=$F$41),(BH4=$F$42),(BH4=$F$43))),(BL4&gt;0),(BE4=$C$49)),(BC4-BL4),(""))))</f>
        <v/>
      </c>
      <c r="BO4" s="18" t="str">
        <f>IF(AND(BD4=$B$40,(BH4=$F$44),(BC4&gt;300),(BE4=$C$48)),(BC4-300),(IF(AND(BD4=$B$40,(BH4=$F$44),(BC4&gt;300),(BL4&gt;0),(BE4=$C$49)),(BC4-(300+BL4)),"")))</f>
        <v/>
      </c>
      <c r="BP4" s="17" t="str">
        <f>IF(AND(BD4=$B$40,(BH4=$F$50),(BI4&gt;1)),(0),"")</f>
        <v/>
      </c>
      <c r="BQ4" s="18" t="str">
        <f>(IF(AND(BD4=$B$40,(BE4=$C$48),(BH4=$F$45),(BK4&gt;0),(BC4&gt;(300+BK4))),(BC4-(300+BK4)),""))</f>
        <v/>
      </c>
      <c r="BR4" s="18" t="str">
        <f>(IF(AND(BD4=$B$40,(BE4=$C$49),(BH4=$F$46),(BK4&gt;0),(BC4&gt;(300+BK4+BL4))),(BC4-(300+BK4+BL4)),""))</f>
        <v/>
      </c>
      <c r="BS4" s="18" t="str">
        <f>IF(AND(BD4=$B$40,(BE4=$C$48),(BH4=$F$47),(BM4=1),(BC4&gt;300)),(BC4-300),(IF(AND(BD4=$B$40,(BE4=$C$48),(BH4=$F$47),(BM4&gt;1),(BC4&gt;150)),(BC4-150),"")))</f>
        <v/>
      </c>
      <c r="BT4" s="18" t="str">
        <f>IF(AND(BD4=$B$40,(BE4=$C$48),(BH4=$F$48),(BM4=1),(BC4&gt;(300+BK4))),(BC4-(300+BK4)),(IF(AND(BD4=$B$40,(BE4=$C$48),(BH4=$F$48),(BM4&gt;1),(BC4&gt;(150+BK4))),(BC4-(150+BK4)),"")))</f>
        <v/>
      </c>
      <c r="BU4" s="18" t="str">
        <f>IF(AND(BD4=$B$40,(BE4=$C$49),(BH4=$F$49),(BM4=1),(BC4&gt;(300+BK4+BL4))),(BC4-(300+BK4+BL4)),(IF(AND(BD4=$B$40,(BE4=$C$49),(BH4=$F$49),(BM4&gt;1),(BC4&gt;(150+BK4+BL4))),(BC4-(150+BK4+BL4)),"")))</f>
        <v/>
      </c>
      <c r="BV4" s="24">
        <f t="shared" ref="BV4:BV34" si="1">SUM(BN4:BU4)</f>
        <v>0</v>
      </c>
      <c r="BW4" s="25" t="str">
        <f>IF(AND(BD4=$B$39,(OR(BE4=$C$39,(BE4=$C$40),(BE4=$C$41),(BE4=$C$42),(BE4=$C$43),(BE4=$C$44),(BE4=$C$46),(BE4=$C$47)))),BC4,"")</f>
        <v/>
      </c>
      <c r="BX4" s="18" t="str">
        <f>IF(AND(BD4=$B$40,(BE4=$C$48),(BH4=$F$44),(BC4&lt;=300)),(BC4),(IF(AND(BD4=$B$40,(BE4=$C$48),(BH4=$F$44),(BC4&gt;300)),(300),"")))</f>
        <v/>
      </c>
      <c r="BY4" s="17" t="str">
        <f>IF(AND(BD4=$B$40,(BE4=$C$48),(BH4=$F$50),(BI4&gt;1)),(0),"")</f>
        <v/>
      </c>
      <c r="BZ4" s="18" t="str">
        <f>IF(AND(BD4=$B$40,(BE4=$C$49),(BH4=$F$44),(BL4&gt;0),(BC4&lt;=300)),(BC4-BL4),(IF(AND(BD4=$B$40,(BE4=$C$49),(BH4=$F$44),(BL4&gt;0),(BC4&gt;300)),(300),"")))</f>
        <v/>
      </c>
      <c r="CA4" s="18" t="str">
        <f>(IF(AND(BD4=$B$40,(BE4=$C$48),(BH4=$F$45),(BK4&gt;0),(BC4&lt;=(300+BK4))),(BC4),(IF(AND(BD4=$B$40,(BE4=$C$48),(BH4=$F$45),(BC4&gt;(300+BK4))),(300+BK4),""))))</f>
        <v/>
      </c>
      <c r="CB4" s="18" t="str">
        <f>(IF(AND(BD4=$B$40,(BE4=$C$49),(BH4=$F$46),(BK4&gt;0),(BC4&lt;=(300+BK4+BL4))),(BC4-BL4),(IF(AND(BD4=$B$40,(BE4=$C$49),(BH4=$F$46),(BC4&gt;(300+BK4+BL4))),(300+BK4),""))))</f>
        <v/>
      </c>
      <c r="CC4" s="18" t="str">
        <f>IF(AND(BD4=$B$40,(BE4=$C$48),(BH4=$F$47),(BM4=1),(BC4&lt;=300)),(BC4),(IF(AND(BD4=$B$40,(BE4=$C$48),(BH4=$F$47),(BM4=1),(BC4&gt;300)),(300),(IF(AND(BD4=$B$40,(BE4=$C$48),(BH4=$F$47),(BM4&gt;1),(BC4&lt;=150)),(BC4),(IF(AND(BD4=$B$40,(BE4=$C$48),(BH4=$F$47),(BM4&gt;1),(BC4&gt;150)),(150),"")))))))</f>
        <v/>
      </c>
      <c r="CD4" s="18" t="str">
        <f>IF(AND(BD4=$B$40,(BE4=$C$48),(BH4=$F$48),(BK4&gt;0),(BM4=1),(BC4&lt;=(300+BK4))),(BC4),(IF(AND(BD4=$B$40,(BE4=$C$48),(BH4=$F$48),(BM4=1),(BK4&gt;0),(BC4&gt;(300+BK4))),(300+BK4),(IF(AND(BD4=$B$40,(BE4=$C$48),(BH4=$F$48),(BM4&gt;1),(BK4&gt;0),(BC4&lt;=(150+BK4))),(BC4),(IF(AND(BD4=$B$40,(BE4=$C$48),(BH4=$F$48),(BM4&gt;1),(BK4&gt;0),(BC4&gt;150)),(150+BK4),"")))))))</f>
        <v/>
      </c>
      <c r="CE4" s="18" t="str">
        <f>IF(AND(BD4=$B$40,(BE4=$C$49),(BH4=$F$49),(BK4&gt;0),(BL4&gt;0)*(BM4=1),(BC4&lt;=(300+BK4+BL4))),(BC4-BL4),(IF(AND(BD4=$B$40,(BE4=$C$49),(BH4=$F$49),(BM4=1),(BL4&gt;0),(BC4&gt;(300+BK4+BL4))),(300+BK4),(IF(AND(BD4=$B$40,(BE4=$C$49),(BH4=$F$49),(BM4&gt;1),(BK4&gt;0),(BL4&gt;0),(BC4&lt;=(150+BK4+BL4))),(BC4-BL4),(IF(AND(BD4=$B$40,(BE4=$C$49),(BH4=$F$49),(BM4&gt;1),(BK4&gt;0),(BL4&gt;0),(BC4&gt;150)),(150+BK4),"")))))))</f>
        <v/>
      </c>
      <c r="CF4" s="18" t="str">
        <f>IF(AND(BD4=$B$40,(BE4=$C$49),(BL4&gt;0)),BL4,"")</f>
        <v/>
      </c>
      <c r="CG4" s="18" t="str">
        <f>IF(AND(BD4=$B$39,(BE4=$C$45)),(BC4),"")</f>
        <v/>
      </c>
      <c r="CH4" s="26">
        <f>SUM(BW4:CG4)</f>
        <v>0</v>
      </c>
      <c r="CJ4" s="404">
        <v>1</v>
      </c>
      <c r="CK4" s="405">
        <v>0</v>
      </c>
      <c r="CL4" s="405"/>
      <c r="CM4" s="405">
        <f>CL4-CK4</f>
        <v>0</v>
      </c>
      <c r="CN4" s="405">
        <v>1</v>
      </c>
      <c r="CO4" s="406">
        <f>CM4*CN4</f>
        <v>0</v>
      </c>
      <c r="CP4" s="414"/>
      <c r="CQ4" s="324"/>
      <c r="CR4" s="324"/>
      <c r="CS4" s="324"/>
      <c r="CT4" s="409" t="str">
        <f>IF(OR(CP4=$C$39,(CP4=$C$40),(CP4=$C$41),(CP4=$C$42),(CP4=$C$43),(CP4=$C$44),(CP4=$C$45),(CP4=$C$46),(CP4=$C$47)),(CO4),"")</f>
        <v/>
      </c>
      <c r="CV4" s="404">
        <v>1</v>
      </c>
      <c r="CW4" s="405">
        <v>0</v>
      </c>
      <c r="CX4" s="405"/>
      <c r="CY4" s="405">
        <f>CX4-CW4</f>
        <v>0</v>
      </c>
      <c r="CZ4" s="405">
        <v>1</v>
      </c>
      <c r="DA4" s="406">
        <f>CY4*CZ4</f>
        <v>0</v>
      </c>
      <c r="DB4" s="414"/>
      <c r="DC4" s="324"/>
      <c r="DD4" s="324"/>
      <c r="DE4" s="324"/>
      <c r="DF4" s="409" t="str">
        <f>IF(OR(DB4=$C$39,(DB4=$C$40),(DB4=$C$41),(DB4=$C$42),(DB4=$C$43),(DB4=$C$44),(DB4=$C$45),(DB4=$C$46),(DB4=$C$47)),(DA4),"")</f>
        <v/>
      </c>
      <c r="DH4" s="404">
        <v>1</v>
      </c>
      <c r="DI4" s="405">
        <v>0</v>
      </c>
      <c r="DJ4" s="405"/>
      <c r="DK4" s="405">
        <f>DJ4-DI4</f>
        <v>0</v>
      </c>
      <c r="DL4" s="405">
        <v>1</v>
      </c>
      <c r="DM4" s="406">
        <f>DK4*DL4</f>
        <v>0</v>
      </c>
      <c r="DN4" s="414"/>
      <c r="DO4" s="324"/>
      <c r="DP4" s="324"/>
      <c r="DQ4" s="324"/>
      <c r="DR4" s="409" t="str">
        <f>IF(OR(DN4=$C$39,(DN4=$C$40),(DN4=$C$41),(DN4=$C$42),(DN4=$C$43),(DN4=$C$44),(DN4=$C$45),(DN4=$C$46),(DN4=$C$47)),(DM4),"")</f>
        <v/>
      </c>
      <c r="DT4" s="404">
        <v>1</v>
      </c>
      <c r="DU4" s="405">
        <v>0</v>
      </c>
      <c r="DV4" s="405"/>
      <c r="DW4" s="405">
        <f>DV4-DU4</f>
        <v>0</v>
      </c>
      <c r="DX4" s="405">
        <v>1</v>
      </c>
      <c r="DY4" s="406">
        <f>DW4*DX4</f>
        <v>0</v>
      </c>
      <c r="DZ4" s="414"/>
      <c r="EA4" s="324"/>
      <c r="EB4" s="324"/>
      <c r="EC4" s="324"/>
      <c r="ED4" s="409" t="str">
        <f>IF(OR(DZ4=$C$39,(DZ4=$C$40),(DZ4=$C$41),(DZ4=$C$42),(DZ4=$C$43),(DZ4=$C$44),(DZ4=$C$45),(DZ4=$C$46),(DZ4=$C$47)),(DY4),"")</f>
        <v/>
      </c>
      <c r="EF4" s="404">
        <v>1</v>
      </c>
      <c r="EG4" s="405">
        <v>0</v>
      </c>
      <c r="EH4" s="405"/>
      <c r="EI4" s="405">
        <f>EH4-EG4</f>
        <v>0</v>
      </c>
      <c r="EJ4" s="405">
        <v>1</v>
      </c>
      <c r="EK4" s="406">
        <f>EJ4*EI4</f>
        <v>0</v>
      </c>
      <c r="EL4" s="414"/>
      <c r="EM4" s="324"/>
      <c r="EN4" s="324"/>
      <c r="EO4" s="324"/>
      <c r="EP4" s="409" t="str">
        <f>IF(OR(EL4=$C$39,(EL4=$C$40),(EL4=$C$41),(EL4=$C$42),(EL4=$C$43),(EL4=$C$44),(EL4=$C$45),(EL4=$C$46),(EL4=$C$47)),(EK4),"")</f>
        <v/>
      </c>
      <c r="ER4" s="404">
        <v>1</v>
      </c>
      <c r="ES4" s="405">
        <v>0</v>
      </c>
      <c r="ET4" s="405"/>
      <c r="EU4" s="405">
        <f>ET4-ES4</f>
        <v>0</v>
      </c>
      <c r="EV4" s="405">
        <v>1</v>
      </c>
      <c r="EW4" s="406">
        <f>EU4*EV4</f>
        <v>0</v>
      </c>
      <c r="EX4" s="414"/>
      <c r="EY4" s="324"/>
      <c r="EZ4" s="324"/>
      <c r="FA4" s="324"/>
      <c r="FB4" s="409" t="str">
        <f>IF(OR(EX4=$C$39,(EX4=$C$40),(EX4=$C$41),(EX4=$C$42),(EX4=$C$43),(EX4=$C$44),(EX4=$C$45),(EX4=$C$46),(EX4=$C$47)),(EW4),"")</f>
        <v/>
      </c>
    </row>
    <row r="5" spans="1:158" ht="36.75" customHeight="1" x14ac:dyDescent="0.3">
      <c r="A5" s="414">
        <v>2</v>
      </c>
      <c r="B5" s="470" t="s">
        <v>145</v>
      </c>
      <c r="C5" s="409">
        <f>Q35</f>
        <v>5802</v>
      </c>
      <c r="E5" s="404">
        <v>2</v>
      </c>
      <c r="F5" s="405">
        <f>G4</f>
        <v>4641</v>
      </c>
      <c r="G5" s="405">
        <v>5257</v>
      </c>
      <c r="H5" s="405">
        <f t="shared" ref="H5:H34" si="2">G5-F5</f>
        <v>616</v>
      </c>
      <c r="I5" s="405">
        <v>1</v>
      </c>
      <c r="J5" s="406">
        <f t="shared" ref="J5:J34" si="3">I5*H5</f>
        <v>616</v>
      </c>
      <c r="L5" s="404">
        <v>2</v>
      </c>
      <c r="M5" s="405">
        <f>N4</f>
        <v>16952</v>
      </c>
      <c r="N5" s="405">
        <v>17558</v>
      </c>
      <c r="O5" s="405">
        <f t="shared" ref="O5:O34" si="4">N5-M5</f>
        <v>606</v>
      </c>
      <c r="P5" s="405">
        <v>1</v>
      </c>
      <c r="Q5" s="406">
        <f t="shared" ref="Q5:Q34" si="5">P5*O5</f>
        <v>606</v>
      </c>
      <c r="R5" s="414" t="s">
        <v>44</v>
      </c>
      <c r="S5" s="324" t="s">
        <v>45</v>
      </c>
      <c r="T5" s="324" t="s">
        <v>480</v>
      </c>
      <c r="U5" s="324"/>
      <c r="V5" s="265" t="s">
        <v>62</v>
      </c>
      <c r="W5" s="265">
        <v>1</v>
      </c>
      <c r="X5" s="324"/>
      <c r="Y5" s="324">
        <f t="shared" ref="Y5:Y34" si="6">(X5*20)/W5</f>
        <v>0</v>
      </c>
      <c r="Z5" s="324"/>
      <c r="AA5" s="407"/>
      <c r="AB5" s="408">
        <f t="shared" ref="AB5:AB34" si="7">IF(AND(R5=$B$40,(OR(V5=$F$39,(V5=$F$40),(V5=$F$41),(V5=$F$42),(V5=$F$43))),(S5=$C$48)),(Q5),(IF(AND(R5=$B$40,(OR(V5=$F$39,(V5=$F$40),(V5=$F$41),(V5=$F$42),(V5=$F$43))),(Z5&gt;0),(S5=$C$49)),(Q5-Z5),(""))))</f>
        <v>606</v>
      </c>
      <c r="AC5" s="324" t="str">
        <f t="shared" ref="AC5:AC34" si="8">IF(AND(R5=$B$40,(V5=$F$44),(Q5&gt;300),(S5=$C$48)),(Q5-300),(IF(AND(R5=$B$40,(V5=$F$44),(Q5&gt;300),(Z5&gt;0),(S5=$C$49)),(Q5-(300+Z5)),"")))</f>
        <v/>
      </c>
      <c r="AD5" s="324" t="str">
        <f t="shared" ref="AD5:AD34" si="9">IF(AND(R5=$B$40,(V5=$F$50),(W5&gt;1),((Q5+BC5)&gt;300),(S5=$C$48)),((Q5+BC5)-300),(IF(AND(R5=$B$40,(V5=$F$50),(W5&gt;1),((Q5+BC5)&gt;300),(Z5&gt;0),(S5=$C$49)),((Q5+BC5)-(300+Z5)),"")))</f>
        <v/>
      </c>
      <c r="AE5" s="324" t="str">
        <f t="shared" ref="AE5:AE34" si="10">(IF(AND(R5=$B$40,(S5=$C$48),(V5=$F$45),(Y5&gt;0),(Q5&gt;(300+Y5))),(Q5-(300+Y5)),""))</f>
        <v/>
      </c>
      <c r="AF5" s="324" t="str">
        <f t="shared" ref="AF5:AF34" si="11">(IF(AND(R5=$B$40,(S5=$C$49),(V5=$F$46),(Y5&gt;0),(Q5&gt;(300+Y5+Z5))),(Q5-(300+Y5+Z5)),""))</f>
        <v/>
      </c>
      <c r="AG5" s="324" t="str">
        <f t="shared" ref="AG5:AG34" si="12">IF(AND(R5=$B$40,(S5=$C$48),(V5=$F$47),(AA5=1),(Q5&gt;300)),(Q5-300),(IF(AND(R5=$B$40,(S5=$C$48),(V5=$F$47),(AA5&gt;1),(Q5&gt;150)),(Q5-150),"")))</f>
        <v/>
      </c>
      <c r="AH5" s="324" t="str">
        <f t="shared" ref="AH5:AH34" si="13">IF(AND(R5=$B$40,(S5=$C$48),(V5=$F$48),(AA5=1),(Q5&gt;(300+Y5))),(Q5-(300+Y5)),(IF(AND(R5=$B$40,(S5=$C$48),(V5=$F$48),(AA5&gt;1),(Q5&gt;(150+Y5))),(Q5-(150+Y5)),"")))</f>
        <v/>
      </c>
      <c r="AI5" s="324" t="str">
        <f t="shared" ref="AI5:AI34" si="14">IF(AND(R5=$B$40,(S5=$C$49),(V5=$F$49),(AA5=1),(Q5&gt;(300+Y5+Z5))),(Q5-(300+Y5+Z5)),(IF(AND(R5=$B$40,(S5=$C$49),(V5=$F$49),(AA5&gt;1),(Q5&gt;(150+Y5+Z5))),(Q5-(150+Y5+Z5)),"")))</f>
        <v/>
      </c>
      <c r="AJ5" s="407">
        <f t="shared" si="0"/>
        <v>606</v>
      </c>
      <c r="AK5" s="408" t="str">
        <f t="shared" ref="AK5:AK34" si="15">IF(AND(R5=$B$39,(OR(S5=$C$39,(S5=$C$40),(S5=$C$41),(S5=$C$42),(S5=$C$43),(S5=$C$44),(S5=$C$46),(S5=$C$47)))),Q5,"")</f>
        <v/>
      </c>
      <c r="AL5" s="324" t="str">
        <f t="shared" ref="AL5:AL34" si="16">IF(AND(R5=$B$40,(S5=$C$48),(V5=$F$44),(Q5&lt;=300)),(Q5),(IF(AND(R5=$B$40,(S5=$C$48),(V5=$F$44),(Q5&gt;300)),(300),"")))</f>
        <v/>
      </c>
      <c r="AM5" s="324" t="str">
        <f t="shared" ref="AM5:AM34" si="17">IF(AND(R5=$B$40,(S5=$C$48),(V5=$F$50),(W5&gt;1),((Q5+BC5)&lt;=300)),(Q5+BC5),(IF(AND(R5=$B$40,(S5=$C$48),(V5=$F$50),(W5&gt;1),((Q5+BC5)&gt;300)),(300),"")))</f>
        <v/>
      </c>
      <c r="AN5" s="324" t="str">
        <f t="shared" ref="AN5:AN34" si="18">IF(AND(R5=$B$40,(S5=$C$49),(V5=$F$44),(Z5&gt;0),(Q5&lt;=300)),(Q5-Z5),(IF(AND(R5=$B$40,(S5=$C$49),(V5=$F$44),(Z5&gt;0),(Q5&gt;300)),(300),"")))</f>
        <v/>
      </c>
      <c r="AO5" s="324" t="str">
        <f t="shared" ref="AO5:AO34" si="19">(IF(AND(R5=$B$40,(S5=$C$48),(V5=$F$45),(Y5&gt;0),(Q5&lt;=(300+Y5))),(Q5),(IF(AND(R5=$B$40,(S5=$C$48),(V5=$F$45),(Q5&gt;(300+Y5))),(300+Y5),""))))</f>
        <v/>
      </c>
      <c r="AP5" s="324" t="str">
        <f t="shared" ref="AP5:AP34" si="20">(IF(AND(R5=$B$40,(S5=$C$49),(V5=$F$46),(Y5&gt;0),(Q5&lt;=(300+Y5+Z5))),(Q5-Z5),(IF(AND(R5=$B$40,(S5=$C$49),(V5=$F$46),(Q5&gt;(300+Y5+Z5))),(300+Y5),""))))</f>
        <v/>
      </c>
      <c r="AQ5" s="324" t="str">
        <f t="shared" ref="AQ5:AQ34" si="21">IF(AND(R5=$B$40,(S5=$C$48),(V5=$F$47),(AA5=1),(Q5&lt;=300)),(Q5),(IF(AND(R5=$B$40,(S5=$C$48),(V5=$F$47),(AA5=1),(Q5&gt;300)),(300),(IF(AND(R5=$B$40,(S5=$C$48),(V5=$F$47),(AA5&gt;1),(Q5&lt;=150)),(Q5),(IF(AND(R5=$B$40,(S5=$C$48),(V5=$F$47),(AA5&gt;1),(Q5&gt;150)),(150),"")))))))</f>
        <v/>
      </c>
      <c r="AR5" s="324" t="str">
        <f t="shared" ref="AR5:AR34" si="22">IF(AND(R5=$B$40,(S5=$C$48),(V5=$F$48),(Y5&gt;0),(AA5=1),(Q5&lt;=(300+Y5))),(Q5),(IF(AND(R5=$B$40,(S5=$C$48),(V5=$F$48),(AA5=1),(Y5&gt;0),(Q5&gt;(300+Y5))),(300+Y5),(IF(AND(R5=$B$40,(S5=$C$48),(V5=$F$48),(AA5&gt;1),(Y5&gt;0),(Q5&lt;=(150+Y5))),(Q5),(IF(AND(R5=$B$40,(S5=$C$48),(V5=$F$48),(AA5&gt;1),(Y5&gt;0),(Q5&gt;150)),(150+Y5),"")))))))</f>
        <v/>
      </c>
      <c r="AS5" s="324" t="str">
        <f t="shared" ref="AS5:AS34" si="23">IF(AND(R5=$B$40,(S5=$C$49),(V5=$F$49),(Y5&gt;0),(Z5&gt;0)*(AA5=1),(Q5&lt;=(300+Y5+Z5))),(Q5-Z5),(IF(AND(R5=$B$40,(S5=$C$49),(V5=$F$49),(AA5=1),(Z5&gt;0),(Q5&gt;(300+Y5+Z5))),(300+Y5),(IF(AND(R5=$B$40,(S5=$C$49),(V5=$F$49),(AA5&gt;1),(Y5&gt;0),(Z5&gt;0),(Q5&lt;=(150+Y5+Z5))),(Q5-Z5),(IF(AND(R5=$B$40,(S5=$C$49),(V5=$F$49),(AA5&gt;1),(Y5&gt;0),(Z5&gt;0),(Q5&gt;150)),(150+Y5),"")))))))</f>
        <v/>
      </c>
      <c r="AT5" s="324" t="str">
        <f t="shared" ref="AT5:AT34" si="24">IF(AND(R5=$B$40,(S5=$C$49),(Z5&gt;0)),Z5,"")</f>
        <v/>
      </c>
      <c r="AU5" s="324" t="str">
        <f t="shared" ref="AU5:AU34" si="25">IF(AND(R5=$B$39,(S5=$C$45)),(Q5),"")</f>
        <v/>
      </c>
      <c r="AV5" s="409">
        <f t="shared" ref="AV5:AV34" si="26">SUM(AK5:AU5)</f>
        <v>0</v>
      </c>
      <c r="AW5" s="22"/>
      <c r="AX5" s="404">
        <v>2</v>
      </c>
      <c r="AY5" s="405">
        <f>AZ4</f>
        <v>10</v>
      </c>
      <c r="AZ5" s="405">
        <v>10</v>
      </c>
      <c r="BA5" s="405">
        <f t="shared" ref="BA5:BA34" si="27">AZ5-AY5</f>
        <v>0</v>
      </c>
      <c r="BB5" s="405">
        <v>1</v>
      </c>
      <c r="BC5" s="406">
        <f t="shared" ref="BC5:BC34" si="28">BB5*BA5</f>
        <v>0</v>
      </c>
      <c r="BD5" s="471"/>
      <c r="BE5" s="265"/>
      <c r="BF5" s="265"/>
      <c r="BG5" s="265"/>
      <c r="BH5" s="265"/>
      <c r="BI5" s="265">
        <v>1</v>
      </c>
      <c r="BJ5" s="265"/>
      <c r="BK5" s="265">
        <f t="shared" ref="BK5:BK34" si="29">(BJ5*20)/BI5</f>
        <v>0</v>
      </c>
      <c r="BL5" s="265"/>
      <c r="BM5" s="411"/>
      <c r="BN5" s="412" t="str">
        <f t="shared" ref="BN5:BN34" si="30">IF(AND(BD5=$B$40,(OR(BH5=$F$39,(BH5=$F$40),(BH5=$F$41),(BH5=$F$42),(BH5=$F$43))),(BE5=$C$48)),(BC5),(IF(AND(BD5=$B$40,(OR(BH5=$F$39,(BH5=$F$40),(BH5=$F$41),(BH5=$F$42),(BH5=$F$43))),(BL5&gt;0),(BE5=$C$49)),(BC5-BL5),(""))))</f>
        <v/>
      </c>
      <c r="BO5" s="265" t="str">
        <f t="shared" ref="BO5:BO34" si="31">IF(AND(BD5=$B$40,(BH5=$F$44),(BC5&gt;300),(BE5=$C$48)),(BC5-300),(IF(AND(BD5=$B$40,(BH5=$F$44),(BC5&gt;300),(BL5&gt;0),(BE5=$C$49)),(BC5-(300+BL5)),"")))</f>
        <v/>
      </c>
      <c r="BP5" s="324" t="str">
        <f t="shared" ref="BP5:BP34" si="32">IF(AND(BD5=$B$40,(BH5=$F$50),(BI5&gt;1)),(0),"")</f>
        <v/>
      </c>
      <c r="BQ5" s="265" t="str">
        <f t="shared" ref="BQ5:BQ34" si="33">(IF(AND(BD5=$B$40,(BE5=$C$48),(BH5=$F$45),(BK5&gt;0),(BC5&gt;(300+BK5))),(BC5-(300+BK5)),""))</f>
        <v/>
      </c>
      <c r="BR5" s="265" t="str">
        <f t="shared" ref="BR5:BR34" si="34">(IF(AND(BD5=$B$40,(BE5=$C$49),(BH5=$F$46),(BK5&gt;0),(BC5&gt;(300+BK5+BL5))),(BC5-(300+BK5+BL5)),""))</f>
        <v/>
      </c>
      <c r="BS5" s="265" t="str">
        <f t="shared" ref="BS5:BS34" si="35">IF(AND(BD5=$B$40,(BE5=$C$48),(BH5=$F$47),(BM5=1),(BC5&gt;300)),(BC5-300),(IF(AND(BD5=$B$40,(BE5=$C$48),(BH5=$F$47),(BM5&gt;1),(BC5&gt;150)),(BC5-150),"")))</f>
        <v/>
      </c>
      <c r="BT5" s="265" t="str">
        <f t="shared" ref="BT5:BT34" si="36">IF(AND(BD5=$B$40,(BE5=$C$48),(BH5=$F$48),(BM5=1),(BC5&gt;(300+BK5))),(BC5-(300+BK5)),(IF(AND(BD5=$B$40,(BE5=$C$48),(BH5=$F$48),(BM5&gt;1),(BC5&gt;(150+BK5))),(BC5-(150+BK5)),"")))</f>
        <v/>
      </c>
      <c r="BU5" s="265" t="str">
        <f t="shared" ref="BU5:BU34" si="37">IF(AND(BD5=$B$40,(BE5=$C$49),(BH5=$F$49),(BM5=1),(BC5&gt;(300+BK5+BL5))),(BC5-(300+BK5+BL5)),(IF(AND(BD5=$B$40,(BE5=$C$49),(BH5=$F$49),(BM5&gt;1),(BC5&gt;(150+BK5+BL5))),(BC5-(150+BK5+BL5)),"")))</f>
        <v/>
      </c>
      <c r="BV5" s="411">
        <f t="shared" si="1"/>
        <v>0</v>
      </c>
      <c r="BW5" s="412" t="str">
        <f t="shared" ref="BW5:BW34" si="38">IF(AND(BD5=$B$39,(OR(BE5=$C$39,(BE5=$C$40),(BE5=$C$41),(BE5=$C$42),(BE5=$C$43),(BE5=$C$44),(BE5=$C$46),(BE5=$C$47)))),BC5,"")</f>
        <v/>
      </c>
      <c r="BX5" s="265" t="str">
        <f t="shared" ref="BX5:BX34" si="39">IF(AND(BD5=$B$40,(BE5=$C$48),(BH5=$F$44),(BC5&lt;=300)),(BC5),(IF(AND(BD5=$B$40,(BE5=$C$48),(BH5=$F$44),(BC5&gt;300)),(300),"")))</f>
        <v/>
      </c>
      <c r="BY5" s="324" t="str">
        <f t="shared" ref="BY5:BY34" si="40">IF(AND(BD5=$B$40,(BE5=$C$48),(BH5=$F$50),(BI5&gt;1)),(0),"")</f>
        <v/>
      </c>
      <c r="BZ5" s="265" t="str">
        <f t="shared" ref="BZ5:BZ34" si="41">IF(AND(BD5=$B$40,(BE5=$C$49),(BH5=$F$44),(BL5&gt;0),(BC5&lt;=300)),(BC5-BL5),(IF(AND(BD5=$B$40,(BE5=$C$49),(BH5=$F$44),(BL5&gt;0),(BC5&gt;300)),(300),"")))</f>
        <v/>
      </c>
      <c r="CA5" s="265" t="str">
        <f t="shared" ref="CA5:CA34" si="42">(IF(AND(BD5=$B$40,(BE5=$C$48),(BH5=$F$45),(BK5&gt;0),(BC5&lt;=(300+BK5))),(BC5),(IF(AND(BD5=$B$40,(BE5=$C$48),(BH5=$F$45),(BC5&gt;(300+BK5))),(300+BK5),""))))</f>
        <v/>
      </c>
      <c r="CB5" s="265" t="str">
        <f t="shared" ref="CB5:CB34" si="43">(IF(AND(BD5=$B$40,(BE5=$C$49),(BH5=$F$46),(BK5&gt;0),(BC5&lt;=(300+BK5+BL5))),(BC5-BL5),(IF(AND(BD5=$B$40,(BE5=$C$49),(BH5=$F$46),(BC5&gt;(300+BK5+BL5))),(300+BK5),""))))</f>
        <v/>
      </c>
      <c r="CC5" s="265" t="str">
        <f t="shared" ref="CC5:CC34" si="44">IF(AND(BD5=$B$40,(BE5=$C$48),(BH5=$F$47),(BM5=1),(BC5&lt;=300)),(BC5),(IF(AND(BD5=$B$40,(BE5=$C$48),(BH5=$F$47),(BM5=1),(BC5&gt;300)),(300),(IF(AND(BD5=$B$40,(BE5=$C$48),(BH5=$F$47),(BM5&gt;1),(BC5&lt;=150)),(BC5),(IF(AND(BD5=$B$40,(BE5=$C$48),(BH5=$F$47),(BM5&gt;1),(BC5&gt;150)),(150),"")))))))</f>
        <v/>
      </c>
      <c r="CD5" s="265" t="str">
        <f t="shared" ref="CD5:CD34" si="45">IF(AND(BD5=$B$40,(BE5=$C$48),(BH5=$F$48),(BK5&gt;0),(BM5=1),(BC5&lt;=(300+BK5))),(BC5),(IF(AND(BD5=$B$40,(BE5=$C$48),(BH5=$F$48),(BM5=1),(BK5&gt;0),(BC5&gt;(300+BK5))),(300+BK5),(IF(AND(BD5=$B$40,(BE5=$C$48),(BH5=$F$48),(BM5&gt;1),(BK5&gt;0),(BC5&lt;=(150+BK5))),(BC5),(IF(AND(BD5=$B$40,(BE5=$C$48),(BH5=$F$48),(BM5&gt;1),(BK5&gt;0),(BC5&gt;150)),(150+BK5),"")))))))</f>
        <v/>
      </c>
      <c r="CE5" s="265" t="str">
        <f t="shared" ref="CE5:CE34" si="46">IF(AND(BD5=$B$40,(BE5=$C$49),(BH5=$F$49),(BK5&gt;0),(BL5&gt;0)*(BM5=1),(BC5&lt;=(300+BK5+BL5))),(BC5-BL5),(IF(AND(BD5=$B$40,(BE5=$C$49),(BH5=$F$49),(BM5=1),(BL5&gt;0),(BC5&gt;(300+BK5+BL5))),(300+BK5),(IF(AND(BD5=$B$40,(BE5=$C$49),(BH5=$F$49),(BM5&gt;1),(BK5&gt;0),(BL5&gt;0),(BC5&lt;=(150+BK5+BL5))),(BC5-BL5),(IF(AND(BD5=$B$40,(BE5=$C$49),(BH5=$F$49),(BM5&gt;1),(BK5&gt;0),(BL5&gt;0),(BC5&gt;150)),(150+BK5),"")))))))</f>
        <v/>
      </c>
      <c r="CF5" s="265" t="str">
        <f t="shared" ref="CF5:CF34" si="47">IF(AND(BD5=$B$40,(BE5=$C$49),(BL5&gt;0)),BL5,"")</f>
        <v/>
      </c>
      <c r="CG5" s="265" t="str">
        <f t="shared" ref="CG5:CG34" si="48">IF(AND(BD5=$B$39,(BE5=$C$45)),(BC5),"")</f>
        <v/>
      </c>
      <c r="CH5" s="413">
        <f t="shared" ref="CH5:CH34" si="49">SUM(BW5:CG5)</f>
        <v>0</v>
      </c>
      <c r="CJ5" s="404">
        <v>2</v>
      </c>
      <c r="CK5" s="405">
        <f>CL4</f>
        <v>0</v>
      </c>
      <c r="CL5" s="405"/>
      <c r="CM5" s="405">
        <f t="shared" ref="CM5:CM34" si="50">CL5-CK5</f>
        <v>0</v>
      </c>
      <c r="CN5" s="405">
        <v>1</v>
      </c>
      <c r="CO5" s="406">
        <f t="shared" ref="CO5:CO34" si="51">CN5*CM5</f>
        <v>0</v>
      </c>
      <c r="CP5" s="414"/>
      <c r="CQ5" s="324"/>
      <c r="CR5" s="324"/>
      <c r="CS5" s="324" t="str">
        <f t="shared" ref="CS5:CS34" si="52">IF(CP5=$C$48,CO5,"")</f>
        <v/>
      </c>
      <c r="CT5" s="409" t="str">
        <f t="shared" ref="CT5:CT34" si="53">IF(OR(CP5=$C$39,(CP5=$C$40),(CP5=$C$41),(CP5=$C$42),(CP5=$C$43),(CP5=$C$44),(CP5=$C$45),(CP5=$C$46),(CP5=$C$47)),(CO5),"")</f>
        <v/>
      </c>
      <c r="CV5" s="404">
        <v>2</v>
      </c>
      <c r="CW5" s="405">
        <f>CX4</f>
        <v>0</v>
      </c>
      <c r="CX5" s="405"/>
      <c r="CY5" s="405">
        <f t="shared" ref="CY5:CY34" si="54">CX5-CW5</f>
        <v>0</v>
      </c>
      <c r="CZ5" s="405">
        <v>1</v>
      </c>
      <c r="DA5" s="406">
        <f t="shared" ref="DA5:DA34" si="55">CZ5*CY5</f>
        <v>0</v>
      </c>
      <c r="DB5" s="414"/>
      <c r="DC5" s="324"/>
      <c r="DD5" s="324"/>
      <c r="DE5" s="324" t="str">
        <f t="shared" ref="DE5:DE34" si="56">IF(DB5=$C$48,DA5,"")</f>
        <v/>
      </c>
      <c r="DF5" s="409" t="str">
        <f t="shared" ref="DF5:DF34" si="57">IF(OR(DB5=$C$39,(DB5=$C$40),(DB5=$C$41),(DB5=$C$42),(DB5=$C$43),(DB5=$C$44),(DB5=$C$45),(DB5=$C$46),(DB5=$C$47)),(DA5),"")</f>
        <v/>
      </c>
      <c r="DH5" s="404">
        <v>2</v>
      </c>
      <c r="DI5" s="405">
        <f>DJ4</f>
        <v>0</v>
      </c>
      <c r="DJ5" s="405"/>
      <c r="DK5" s="405">
        <f t="shared" ref="DK5:DK34" si="58">DJ5-DI5</f>
        <v>0</v>
      </c>
      <c r="DL5" s="405">
        <v>1</v>
      </c>
      <c r="DM5" s="406">
        <f t="shared" ref="DM5:DM34" si="59">DL5*DK5</f>
        <v>0</v>
      </c>
      <c r="DN5" s="414"/>
      <c r="DO5" s="324"/>
      <c r="DP5" s="324"/>
      <c r="DQ5" s="324" t="str">
        <f t="shared" ref="DQ5:DQ34" si="60">IF(DN5=$C$48,DM5,"")</f>
        <v/>
      </c>
      <c r="DR5" s="409" t="str">
        <f t="shared" ref="DR5:DR34" si="61">IF(OR(DN5=$C$39,(DN5=$C$40),(DN5=$C$41),(DN5=$C$42),(DN5=$C$43),(DN5=$C$44),(DN5=$C$45),(DN5=$C$46),(DN5=$C$47)),(DM5),"")</f>
        <v/>
      </c>
      <c r="DT5" s="404">
        <v>2</v>
      </c>
      <c r="DU5" s="405">
        <f>DV4</f>
        <v>0</v>
      </c>
      <c r="DV5" s="405"/>
      <c r="DW5" s="405">
        <f t="shared" ref="DW5:DW34" si="62">DV5-DU5</f>
        <v>0</v>
      </c>
      <c r="DX5" s="405">
        <v>1</v>
      </c>
      <c r="DY5" s="406">
        <f t="shared" ref="DY5:DY34" si="63">DX5*DW5</f>
        <v>0</v>
      </c>
      <c r="DZ5" s="414"/>
      <c r="EA5" s="324"/>
      <c r="EB5" s="324"/>
      <c r="EC5" s="324" t="str">
        <f t="shared" ref="EC5:EC34" si="64">IF(DZ5=$C$48,DY5,"")</f>
        <v/>
      </c>
      <c r="ED5" s="409" t="str">
        <f t="shared" ref="ED5:ED34" si="65">IF(OR(DZ5=$C$39,(DZ5=$C$40),(DZ5=$C$41),(DZ5=$C$42),(DZ5=$C$43),(DZ5=$C$44),(DZ5=$C$45),(DZ5=$C$46),(DZ5=$C$47)),(DY5),"")</f>
        <v/>
      </c>
      <c r="EF5" s="404">
        <v>2</v>
      </c>
      <c r="EG5" s="405">
        <f>EH4</f>
        <v>0</v>
      </c>
      <c r="EH5" s="405"/>
      <c r="EI5" s="405">
        <f t="shared" ref="EI5:EI34" si="66">EH5-EG5</f>
        <v>0</v>
      </c>
      <c r="EJ5" s="405">
        <v>1</v>
      </c>
      <c r="EK5" s="406">
        <f t="shared" ref="EK5:EK34" si="67">EJ5*EI5</f>
        <v>0</v>
      </c>
      <c r="EL5" s="414"/>
      <c r="EM5" s="324"/>
      <c r="EN5" s="324"/>
      <c r="EO5" s="324" t="str">
        <f t="shared" ref="EO5:EO34" si="68">IF(EL5=$C$48,EK5,"")</f>
        <v/>
      </c>
      <c r="EP5" s="409" t="str">
        <f t="shared" ref="EP5:EP34" si="69">IF(OR(EL5=$C$39,(EL5=$C$40),(EL5=$C$41),(EL5=$C$42),(EL5=$C$43),(EL5=$C$44),(EL5=$C$45),(EL5=$C$46),(EL5=$C$47)),(EK5),"")</f>
        <v/>
      </c>
      <c r="ER5" s="404">
        <v>2</v>
      </c>
      <c r="ES5" s="405">
        <f>ET4</f>
        <v>0</v>
      </c>
      <c r="ET5" s="405"/>
      <c r="EU5" s="405">
        <f t="shared" ref="EU5:EU34" si="70">ET5-ES5</f>
        <v>0</v>
      </c>
      <c r="EV5" s="405">
        <v>1</v>
      </c>
      <c r="EW5" s="406">
        <f t="shared" ref="EW5:EW34" si="71">EV5*EU5</f>
        <v>0</v>
      </c>
      <c r="EX5" s="414"/>
      <c r="EY5" s="324"/>
      <c r="EZ5" s="324"/>
      <c r="FA5" s="324" t="str">
        <f t="shared" ref="FA5:FA34" si="72">IF(EX5=$C$48,EW5,"")</f>
        <v/>
      </c>
      <c r="FB5" s="409" t="str">
        <f t="shared" ref="FB5:FB34" si="73">IF(OR(EX5=$C$39,(EX5=$C$40),(EX5=$C$41),(EX5=$C$42),(EX5=$C$43),(EX5=$C$44),(EX5=$C$45),(EX5=$C$46),(EX5=$C$47)),(EW5),"")</f>
        <v/>
      </c>
    </row>
    <row r="6" spans="1:158" ht="35.25" customHeight="1" x14ac:dyDescent="0.3">
      <c r="A6" s="471">
        <v>3</v>
      </c>
      <c r="B6" s="470" t="s">
        <v>146</v>
      </c>
      <c r="C6" s="413">
        <f>BC35</f>
        <v>52</v>
      </c>
      <c r="E6" s="404">
        <v>3</v>
      </c>
      <c r="F6" s="405">
        <f t="shared" ref="F6:F34" si="74">G5</f>
        <v>5257</v>
      </c>
      <c r="G6" s="405">
        <v>5266</v>
      </c>
      <c r="H6" s="405">
        <f t="shared" si="2"/>
        <v>9</v>
      </c>
      <c r="I6" s="405">
        <v>1</v>
      </c>
      <c r="J6" s="406">
        <f t="shared" si="3"/>
        <v>9</v>
      </c>
      <c r="L6" s="404">
        <v>3</v>
      </c>
      <c r="M6" s="405">
        <v>4653</v>
      </c>
      <c r="N6" s="405">
        <v>4660</v>
      </c>
      <c r="O6" s="405">
        <f t="shared" si="4"/>
        <v>7</v>
      </c>
      <c r="P6" s="405">
        <v>1</v>
      </c>
      <c r="Q6" s="406">
        <f t="shared" si="5"/>
        <v>7</v>
      </c>
      <c r="R6" s="414" t="s">
        <v>44</v>
      </c>
      <c r="S6" s="324" t="s">
        <v>45</v>
      </c>
      <c r="T6" s="324" t="s">
        <v>488</v>
      </c>
      <c r="U6" s="324"/>
      <c r="V6" s="265" t="s">
        <v>68</v>
      </c>
      <c r="W6" s="265">
        <v>1</v>
      </c>
      <c r="X6" s="324"/>
      <c r="Y6" s="324">
        <f t="shared" si="6"/>
        <v>0</v>
      </c>
      <c r="Z6" s="324"/>
      <c r="AA6" s="407"/>
      <c r="AB6" s="408">
        <f t="shared" si="7"/>
        <v>7</v>
      </c>
      <c r="AC6" s="324" t="str">
        <f t="shared" si="8"/>
        <v/>
      </c>
      <c r="AD6" s="324" t="str">
        <f t="shared" si="9"/>
        <v/>
      </c>
      <c r="AE6" s="324" t="str">
        <f t="shared" si="10"/>
        <v/>
      </c>
      <c r="AF6" s="324" t="str">
        <f t="shared" si="11"/>
        <v/>
      </c>
      <c r="AG6" s="324" t="str">
        <f t="shared" si="12"/>
        <v/>
      </c>
      <c r="AH6" s="324" t="str">
        <f t="shared" si="13"/>
        <v/>
      </c>
      <c r="AI6" s="324" t="str">
        <f t="shared" si="14"/>
        <v/>
      </c>
      <c r="AJ6" s="407">
        <f t="shared" si="0"/>
        <v>7</v>
      </c>
      <c r="AK6" s="408" t="str">
        <f t="shared" si="15"/>
        <v/>
      </c>
      <c r="AL6" s="324" t="str">
        <f t="shared" si="16"/>
        <v/>
      </c>
      <c r="AM6" s="324" t="str">
        <f t="shared" si="17"/>
        <v/>
      </c>
      <c r="AN6" s="324" t="str">
        <f t="shared" si="18"/>
        <v/>
      </c>
      <c r="AO6" s="324" t="str">
        <f t="shared" si="19"/>
        <v/>
      </c>
      <c r="AP6" s="324" t="str">
        <f t="shared" si="20"/>
        <v/>
      </c>
      <c r="AQ6" s="324" t="str">
        <f t="shared" si="21"/>
        <v/>
      </c>
      <c r="AR6" s="324" t="str">
        <f t="shared" si="22"/>
        <v/>
      </c>
      <c r="AS6" s="324" t="str">
        <f t="shared" si="23"/>
        <v/>
      </c>
      <c r="AT6" s="324" t="str">
        <f t="shared" si="24"/>
        <v/>
      </c>
      <c r="AU6" s="324" t="str">
        <f t="shared" si="25"/>
        <v/>
      </c>
      <c r="AV6" s="409">
        <f t="shared" si="26"/>
        <v>0</v>
      </c>
      <c r="AW6" s="22"/>
      <c r="AX6" s="404">
        <v>3</v>
      </c>
      <c r="AY6" s="405">
        <f t="shared" ref="AY6:AY34" si="75">AZ5</f>
        <v>10</v>
      </c>
      <c r="AZ6" s="405">
        <v>10</v>
      </c>
      <c r="BA6" s="405">
        <f t="shared" si="27"/>
        <v>0</v>
      </c>
      <c r="BB6" s="405">
        <v>1</v>
      </c>
      <c r="BC6" s="406">
        <f t="shared" si="28"/>
        <v>0</v>
      </c>
      <c r="BD6" s="471"/>
      <c r="BE6" s="265"/>
      <c r="BF6" s="265"/>
      <c r="BG6" s="265"/>
      <c r="BH6" s="265"/>
      <c r="BI6" s="265">
        <v>1</v>
      </c>
      <c r="BJ6" s="265"/>
      <c r="BK6" s="265">
        <f t="shared" si="29"/>
        <v>0</v>
      </c>
      <c r="BL6" s="265"/>
      <c r="BM6" s="411"/>
      <c r="BN6" s="412" t="str">
        <f t="shared" si="30"/>
        <v/>
      </c>
      <c r="BO6" s="265" t="str">
        <f t="shared" si="31"/>
        <v/>
      </c>
      <c r="BP6" s="324" t="str">
        <f t="shared" si="32"/>
        <v/>
      </c>
      <c r="BQ6" s="265" t="str">
        <f t="shared" si="33"/>
        <v/>
      </c>
      <c r="BR6" s="265" t="str">
        <f t="shared" si="34"/>
        <v/>
      </c>
      <c r="BS6" s="265" t="str">
        <f t="shared" si="35"/>
        <v/>
      </c>
      <c r="BT6" s="265" t="str">
        <f t="shared" si="36"/>
        <v/>
      </c>
      <c r="BU6" s="265" t="str">
        <f t="shared" si="37"/>
        <v/>
      </c>
      <c r="BV6" s="411">
        <f t="shared" si="1"/>
        <v>0</v>
      </c>
      <c r="BW6" s="412" t="str">
        <f t="shared" si="38"/>
        <v/>
      </c>
      <c r="BX6" s="265" t="str">
        <f t="shared" si="39"/>
        <v/>
      </c>
      <c r="BY6" s="324" t="str">
        <f t="shared" si="40"/>
        <v/>
      </c>
      <c r="BZ6" s="265" t="str">
        <f t="shared" si="41"/>
        <v/>
      </c>
      <c r="CA6" s="265" t="str">
        <f t="shared" si="42"/>
        <v/>
      </c>
      <c r="CB6" s="265" t="str">
        <f t="shared" si="43"/>
        <v/>
      </c>
      <c r="CC6" s="265" t="str">
        <f t="shared" si="44"/>
        <v/>
      </c>
      <c r="CD6" s="265" t="str">
        <f t="shared" si="45"/>
        <v/>
      </c>
      <c r="CE6" s="265" t="str">
        <f t="shared" si="46"/>
        <v/>
      </c>
      <c r="CF6" s="265" t="str">
        <f t="shared" si="47"/>
        <v/>
      </c>
      <c r="CG6" s="265" t="str">
        <f t="shared" si="48"/>
        <v/>
      </c>
      <c r="CH6" s="413">
        <f t="shared" si="49"/>
        <v>0</v>
      </c>
      <c r="CJ6" s="404">
        <v>3</v>
      </c>
      <c r="CK6" s="405">
        <f t="shared" ref="CK6:CK34" si="76">CL5</f>
        <v>0</v>
      </c>
      <c r="CL6" s="405"/>
      <c r="CM6" s="405">
        <f t="shared" si="50"/>
        <v>0</v>
      </c>
      <c r="CN6" s="405">
        <v>1</v>
      </c>
      <c r="CO6" s="406">
        <f t="shared" si="51"/>
        <v>0</v>
      </c>
      <c r="CP6" s="414"/>
      <c r="CQ6" s="324"/>
      <c r="CR6" s="324"/>
      <c r="CS6" s="324" t="str">
        <f t="shared" si="52"/>
        <v/>
      </c>
      <c r="CT6" s="409" t="str">
        <f t="shared" si="53"/>
        <v/>
      </c>
      <c r="CV6" s="404">
        <v>3</v>
      </c>
      <c r="CW6" s="405">
        <f t="shared" ref="CW6:CW34" si="77">CX5</f>
        <v>0</v>
      </c>
      <c r="CX6" s="405"/>
      <c r="CY6" s="405">
        <f t="shared" si="54"/>
        <v>0</v>
      </c>
      <c r="CZ6" s="405">
        <v>1</v>
      </c>
      <c r="DA6" s="406">
        <f t="shared" si="55"/>
        <v>0</v>
      </c>
      <c r="DB6" s="414"/>
      <c r="DC6" s="324"/>
      <c r="DD6" s="324"/>
      <c r="DE6" s="324" t="str">
        <f t="shared" si="56"/>
        <v/>
      </c>
      <c r="DF6" s="409" t="str">
        <f t="shared" si="57"/>
        <v/>
      </c>
      <c r="DH6" s="404">
        <v>3</v>
      </c>
      <c r="DI6" s="405">
        <f t="shared" ref="DI6:DI34" si="78">DJ5</f>
        <v>0</v>
      </c>
      <c r="DJ6" s="405"/>
      <c r="DK6" s="405">
        <f t="shared" si="58"/>
        <v>0</v>
      </c>
      <c r="DL6" s="405">
        <v>1</v>
      </c>
      <c r="DM6" s="406">
        <f t="shared" si="59"/>
        <v>0</v>
      </c>
      <c r="DN6" s="414"/>
      <c r="DO6" s="324"/>
      <c r="DP6" s="324"/>
      <c r="DQ6" s="324" t="str">
        <f t="shared" si="60"/>
        <v/>
      </c>
      <c r="DR6" s="409" t="str">
        <f t="shared" si="61"/>
        <v/>
      </c>
      <c r="DT6" s="404">
        <v>3</v>
      </c>
      <c r="DU6" s="405">
        <f t="shared" ref="DU6:DU34" si="79">DV5</f>
        <v>0</v>
      </c>
      <c r="DV6" s="405"/>
      <c r="DW6" s="405">
        <f t="shared" si="62"/>
        <v>0</v>
      </c>
      <c r="DX6" s="405">
        <v>1</v>
      </c>
      <c r="DY6" s="406">
        <f t="shared" si="63"/>
        <v>0</v>
      </c>
      <c r="DZ6" s="414"/>
      <c r="EA6" s="324"/>
      <c r="EB6" s="324"/>
      <c r="EC6" s="324" t="str">
        <f t="shared" si="64"/>
        <v/>
      </c>
      <c r="ED6" s="409" t="str">
        <f t="shared" si="65"/>
        <v/>
      </c>
      <c r="EF6" s="404">
        <v>3</v>
      </c>
      <c r="EG6" s="405">
        <f t="shared" ref="EG6:EG34" si="80">EH5</f>
        <v>0</v>
      </c>
      <c r="EH6" s="405"/>
      <c r="EI6" s="405">
        <f t="shared" si="66"/>
        <v>0</v>
      </c>
      <c r="EJ6" s="405">
        <v>1</v>
      </c>
      <c r="EK6" s="406">
        <f t="shared" si="67"/>
        <v>0</v>
      </c>
      <c r="EL6" s="414"/>
      <c r="EM6" s="324"/>
      <c r="EN6" s="324"/>
      <c r="EO6" s="324" t="str">
        <f t="shared" si="68"/>
        <v/>
      </c>
      <c r="EP6" s="409" t="str">
        <f t="shared" si="69"/>
        <v/>
      </c>
      <c r="ER6" s="404">
        <v>3</v>
      </c>
      <c r="ES6" s="405">
        <f t="shared" ref="ES6:ES34" si="81">ET5</f>
        <v>0</v>
      </c>
      <c r="ET6" s="405"/>
      <c r="EU6" s="405">
        <f t="shared" si="70"/>
        <v>0</v>
      </c>
      <c r="EV6" s="405">
        <v>1</v>
      </c>
      <c r="EW6" s="406">
        <f t="shared" si="71"/>
        <v>0</v>
      </c>
      <c r="EX6" s="414"/>
      <c r="EY6" s="324"/>
      <c r="EZ6" s="324"/>
      <c r="FA6" s="324" t="str">
        <f t="shared" si="72"/>
        <v/>
      </c>
      <c r="FB6" s="409" t="str">
        <f t="shared" si="73"/>
        <v/>
      </c>
    </row>
    <row r="7" spans="1:158" ht="28.95" customHeight="1" x14ac:dyDescent="0.3">
      <c r="A7" s="414">
        <v>4</v>
      </c>
      <c r="B7" s="470" t="s">
        <v>102</v>
      </c>
      <c r="C7" s="409">
        <f>C5+C6</f>
        <v>5854</v>
      </c>
      <c r="E7" s="404">
        <v>4</v>
      </c>
      <c r="F7" s="405">
        <f t="shared" si="74"/>
        <v>5266</v>
      </c>
      <c r="G7" s="405">
        <v>5268</v>
      </c>
      <c r="H7" s="405">
        <f t="shared" si="2"/>
        <v>2</v>
      </c>
      <c r="I7" s="405">
        <v>1</v>
      </c>
      <c r="J7" s="406">
        <f t="shared" si="3"/>
        <v>2</v>
      </c>
      <c r="L7" s="404">
        <v>4</v>
      </c>
      <c r="M7" s="405">
        <f t="shared" ref="M7:M34" si="82">N6</f>
        <v>4660</v>
      </c>
      <c r="N7" s="405">
        <v>4660</v>
      </c>
      <c r="O7" s="405">
        <f t="shared" si="4"/>
        <v>0</v>
      </c>
      <c r="P7" s="405">
        <v>1</v>
      </c>
      <c r="Q7" s="406">
        <f t="shared" si="5"/>
        <v>0</v>
      </c>
      <c r="R7" s="414" t="s">
        <v>60</v>
      </c>
      <c r="S7" s="324" t="s">
        <v>61</v>
      </c>
      <c r="T7" s="324"/>
      <c r="U7" s="324"/>
      <c r="V7" s="265"/>
      <c r="W7" s="265">
        <v>1</v>
      </c>
      <c r="X7" s="324"/>
      <c r="Y7" s="324">
        <f t="shared" si="6"/>
        <v>0</v>
      </c>
      <c r="Z7" s="324"/>
      <c r="AA7" s="407"/>
      <c r="AB7" s="408" t="str">
        <f t="shared" si="7"/>
        <v/>
      </c>
      <c r="AC7" s="324" t="str">
        <f t="shared" si="8"/>
        <v/>
      </c>
      <c r="AD7" s="324" t="str">
        <f t="shared" si="9"/>
        <v/>
      </c>
      <c r="AE7" s="324" t="str">
        <f t="shared" si="10"/>
        <v/>
      </c>
      <c r="AF7" s="324" t="str">
        <f t="shared" si="11"/>
        <v/>
      </c>
      <c r="AG7" s="324" t="str">
        <f t="shared" si="12"/>
        <v/>
      </c>
      <c r="AH7" s="324" t="str">
        <f t="shared" si="13"/>
        <v/>
      </c>
      <c r="AI7" s="324" t="str">
        <f t="shared" si="14"/>
        <v/>
      </c>
      <c r="AJ7" s="407">
        <f t="shared" si="0"/>
        <v>0</v>
      </c>
      <c r="AK7" s="408">
        <f t="shared" si="15"/>
        <v>0</v>
      </c>
      <c r="AL7" s="324" t="str">
        <f t="shared" si="16"/>
        <v/>
      </c>
      <c r="AM7" s="324" t="str">
        <f t="shared" si="17"/>
        <v/>
      </c>
      <c r="AN7" s="324" t="str">
        <f t="shared" si="18"/>
        <v/>
      </c>
      <c r="AO7" s="324" t="str">
        <f t="shared" si="19"/>
        <v/>
      </c>
      <c r="AP7" s="324" t="str">
        <f t="shared" si="20"/>
        <v/>
      </c>
      <c r="AQ7" s="324" t="str">
        <f t="shared" si="21"/>
        <v/>
      </c>
      <c r="AR7" s="324" t="str">
        <f t="shared" si="22"/>
        <v/>
      </c>
      <c r="AS7" s="324" t="str">
        <f t="shared" si="23"/>
        <v/>
      </c>
      <c r="AT7" s="324" t="str">
        <f t="shared" si="24"/>
        <v/>
      </c>
      <c r="AU7" s="324" t="str">
        <f t="shared" si="25"/>
        <v/>
      </c>
      <c r="AV7" s="409">
        <f t="shared" si="26"/>
        <v>0</v>
      </c>
      <c r="AW7" s="22"/>
      <c r="AX7" s="404">
        <v>4</v>
      </c>
      <c r="AY7" s="405">
        <f t="shared" si="75"/>
        <v>10</v>
      </c>
      <c r="AZ7" s="405">
        <v>10</v>
      </c>
      <c r="BA7" s="405">
        <f t="shared" si="27"/>
        <v>0</v>
      </c>
      <c r="BB7" s="405">
        <v>1</v>
      </c>
      <c r="BC7" s="406">
        <f t="shared" si="28"/>
        <v>0</v>
      </c>
      <c r="BD7" s="471"/>
      <c r="BE7" s="265"/>
      <c r="BF7" s="265"/>
      <c r="BG7" s="265"/>
      <c r="BH7" s="265"/>
      <c r="BI7" s="265">
        <v>1</v>
      </c>
      <c r="BJ7" s="265"/>
      <c r="BK7" s="265">
        <f t="shared" si="29"/>
        <v>0</v>
      </c>
      <c r="BL7" s="265"/>
      <c r="BM7" s="411"/>
      <c r="BN7" s="412" t="str">
        <f t="shared" si="30"/>
        <v/>
      </c>
      <c r="BO7" s="265" t="str">
        <f t="shared" si="31"/>
        <v/>
      </c>
      <c r="BP7" s="324" t="str">
        <f t="shared" si="32"/>
        <v/>
      </c>
      <c r="BQ7" s="265" t="str">
        <f t="shared" si="33"/>
        <v/>
      </c>
      <c r="BR7" s="265" t="str">
        <f t="shared" si="34"/>
        <v/>
      </c>
      <c r="BS7" s="265" t="str">
        <f t="shared" si="35"/>
        <v/>
      </c>
      <c r="BT7" s="265" t="str">
        <f t="shared" si="36"/>
        <v/>
      </c>
      <c r="BU7" s="265" t="str">
        <f t="shared" si="37"/>
        <v/>
      </c>
      <c r="BV7" s="411">
        <f t="shared" si="1"/>
        <v>0</v>
      </c>
      <c r="BW7" s="412" t="str">
        <f t="shared" si="38"/>
        <v/>
      </c>
      <c r="BX7" s="265" t="str">
        <f t="shared" si="39"/>
        <v/>
      </c>
      <c r="BY7" s="324" t="str">
        <f t="shared" si="40"/>
        <v/>
      </c>
      <c r="BZ7" s="265" t="str">
        <f t="shared" si="41"/>
        <v/>
      </c>
      <c r="CA7" s="265" t="str">
        <f t="shared" si="42"/>
        <v/>
      </c>
      <c r="CB7" s="265" t="str">
        <f t="shared" si="43"/>
        <v/>
      </c>
      <c r="CC7" s="265" t="str">
        <f t="shared" si="44"/>
        <v/>
      </c>
      <c r="CD7" s="265" t="str">
        <f t="shared" si="45"/>
        <v/>
      </c>
      <c r="CE7" s="265" t="str">
        <f t="shared" si="46"/>
        <v/>
      </c>
      <c r="CF7" s="265" t="str">
        <f t="shared" si="47"/>
        <v/>
      </c>
      <c r="CG7" s="265" t="str">
        <f t="shared" si="48"/>
        <v/>
      </c>
      <c r="CH7" s="413">
        <f t="shared" si="49"/>
        <v>0</v>
      </c>
      <c r="CJ7" s="404">
        <v>4</v>
      </c>
      <c r="CK7" s="405">
        <f t="shared" si="76"/>
        <v>0</v>
      </c>
      <c r="CL7" s="405"/>
      <c r="CM7" s="405">
        <f t="shared" si="50"/>
        <v>0</v>
      </c>
      <c r="CN7" s="405">
        <v>1</v>
      </c>
      <c r="CO7" s="406">
        <f t="shared" si="51"/>
        <v>0</v>
      </c>
      <c r="CP7" s="414"/>
      <c r="CQ7" s="324"/>
      <c r="CR7" s="324"/>
      <c r="CS7" s="324" t="str">
        <f t="shared" si="52"/>
        <v/>
      </c>
      <c r="CT7" s="409" t="str">
        <f t="shared" si="53"/>
        <v/>
      </c>
      <c r="CV7" s="404">
        <v>4</v>
      </c>
      <c r="CW7" s="405">
        <f t="shared" si="77"/>
        <v>0</v>
      </c>
      <c r="CX7" s="405"/>
      <c r="CY7" s="405">
        <f t="shared" si="54"/>
        <v>0</v>
      </c>
      <c r="CZ7" s="405">
        <v>1</v>
      </c>
      <c r="DA7" s="406">
        <f t="shared" si="55"/>
        <v>0</v>
      </c>
      <c r="DB7" s="414"/>
      <c r="DC7" s="324"/>
      <c r="DD7" s="324"/>
      <c r="DE7" s="324" t="str">
        <f t="shared" si="56"/>
        <v/>
      </c>
      <c r="DF7" s="409" t="str">
        <f t="shared" si="57"/>
        <v/>
      </c>
      <c r="DH7" s="404">
        <v>4</v>
      </c>
      <c r="DI7" s="405">
        <f t="shared" si="78"/>
        <v>0</v>
      </c>
      <c r="DJ7" s="405"/>
      <c r="DK7" s="405">
        <f t="shared" si="58"/>
        <v>0</v>
      </c>
      <c r="DL7" s="405">
        <v>1</v>
      </c>
      <c r="DM7" s="406">
        <f t="shared" si="59"/>
        <v>0</v>
      </c>
      <c r="DN7" s="414"/>
      <c r="DO7" s="324"/>
      <c r="DP7" s="324"/>
      <c r="DQ7" s="324" t="str">
        <f t="shared" si="60"/>
        <v/>
      </c>
      <c r="DR7" s="409" t="str">
        <f t="shared" si="61"/>
        <v/>
      </c>
      <c r="DT7" s="404">
        <v>4</v>
      </c>
      <c r="DU7" s="405">
        <f t="shared" si="79"/>
        <v>0</v>
      </c>
      <c r="DV7" s="405"/>
      <c r="DW7" s="405">
        <f t="shared" si="62"/>
        <v>0</v>
      </c>
      <c r="DX7" s="405">
        <v>1</v>
      </c>
      <c r="DY7" s="406">
        <f t="shared" si="63"/>
        <v>0</v>
      </c>
      <c r="DZ7" s="414"/>
      <c r="EA7" s="324"/>
      <c r="EB7" s="324"/>
      <c r="EC7" s="324" t="str">
        <f t="shared" si="64"/>
        <v/>
      </c>
      <c r="ED7" s="409" t="str">
        <f t="shared" si="65"/>
        <v/>
      </c>
      <c r="EF7" s="404">
        <v>4</v>
      </c>
      <c r="EG7" s="405">
        <f t="shared" si="80"/>
        <v>0</v>
      </c>
      <c r="EH7" s="405"/>
      <c r="EI7" s="405">
        <f t="shared" si="66"/>
        <v>0</v>
      </c>
      <c r="EJ7" s="405">
        <v>1</v>
      </c>
      <c r="EK7" s="406">
        <f t="shared" si="67"/>
        <v>0</v>
      </c>
      <c r="EL7" s="414"/>
      <c r="EM7" s="324"/>
      <c r="EN7" s="324"/>
      <c r="EO7" s="324" t="str">
        <f t="shared" si="68"/>
        <v/>
      </c>
      <c r="EP7" s="409" t="str">
        <f t="shared" si="69"/>
        <v/>
      </c>
      <c r="ER7" s="404">
        <v>4</v>
      </c>
      <c r="ES7" s="405">
        <f t="shared" si="81"/>
        <v>0</v>
      </c>
      <c r="ET7" s="405"/>
      <c r="EU7" s="405">
        <f t="shared" si="70"/>
        <v>0</v>
      </c>
      <c r="EV7" s="405">
        <v>1</v>
      </c>
      <c r="EW7" s="406">
        <f t="shared" si="71"/>
        <v>0</v>
      </c>
      <c r="EX7" s="414"/>
      <c r="EY7" s="324"/>
      <c r="EZ7" s="324"/>
      <c r="FA7" s="324" t="str">
        <f t="shared" si="72"/>
        <v/>
      </c>
      <c r="FB7" s="409" t="str">
        <f t="shared" si="73"/>
        <v/>
      </c>
    </row>
    <row r="8" spans="1:158" ht="28.95" customHeight="1" x14ac:dyDescent="0.3">
      <c r="A8" s="471">
        <v>5</v>
      </c>
      <c r="B8" s="470" t="s">
        <v>103</v>
      </c>
      <c r="C8" s="406">
        <f>C4-C7</f>
        <v>607</v>
      </c>
      <c r="E8" s="404">
        <v>5</v>
      </c>
      <c r="F8" s="405">
        <f t="shared" si="74"/>
        <v>5268</v>
      </c>
      <c r="G8" s="405">
        <v>5270</v>
      </c>
      <c r="H8" s="405">
        <f t="shared" si="2"/>
        <v>2</v>
      </c>
      <c r="I8" s="405">
        <v>1</v>
      </c>
      <c r="J8" s="406">
        <f t="shared" si="3"/>
        <v>2</v>
      </c>
      <c r="L8" s="404">
        <v>5</v>
      </c>
      <c r="M8" s="405">
        <f t="shared" si="82"/>
        <v>4660</v>
      </c>
      <c r="N8" s="405">
        <v>4660</v>
      </c>
      <c r="O8" s="405">
        <f t="shared" si="4"/>
        <v>0</v>
      </c>
      <c r="P8" s="405">
        <v>1</v>
      </c>
      <c r="Q8" s="406">
        <f t="shared" si="5"/>
        <v>0</v>
      </c>
      <c r="R8" s="414" t="s">
        <v>60</v>
      </c>
      <c r="S8" s="324" t="s">
        <v>61</v>
      </c>
      <c r="T8" s="324"/>
      <c r="U8" s="324"/>
      <c r="V8" s="265"/>
      <c r="W8" s="265">
        <v>1</v>
      </c>
      <c r="X8" s="324"/>
      <c r="Y8" s="324">
        <f t="shared" si="6"/>
        <v>0</v>
      </c>
      <c r="Z8" s="324"/>
      <c r="AA8" s="407"/>
      <c r="AB8" s="408" t="str">
        <f t="shared" si="7"/>
        <v/>
      </c>
      <c r="AC8" s="324" t="str">
        <f t="shared" si="8"/>
        <v/>
      </c>
      <c r="AD8" s="324" t="str">
        <f t="shared" si="9"/>
        <v/>
      </c>
      <c r="AE8" s="324" t="str">
        <f t="shared" si="10"/>
        <v/>
      </c>
      <c r="AF8" s="324" t="str">
        <f t="shared" si="11"/>
        <v/>
      </c>
      <c r="AG8" s="324" t="str">
        <f t="shared" si="12"/>
        <v/>
      </c>
      <c r="AH8" s="324" t="str">
        <f t="shared" si="13"/>
        <v/>
      </c>
      <c r="AI8" s="324" t="str">
        <f t="shared" si="14"/>
        <v/>
      </c>
      <c r="AJ8" s="407">
        <f t="shared" si="0"/>
        <v>0</v>
      </c>
      <c r="AK8" s="408">
        <f t="shared" si="15"/>
        <v>0</v>
      </c>
      <c r="AL8" s="324" t="str">
        <f t="shared" si="16"/>
        <v/>
      </c>
      <c r="AM8" s="324" t="str">
        <f t="shared" si="17"/>
        <v/>
      </c>
      <c r="AN8" s="324" t="str">
        <f t="shared" si="18"/>
        <v/>
      </c>
      <c r="AO8" s="324" t="str">
        <f t="shared" si="19"/>
        <v/>
      </c>
      <c r="AP8" s="324" t="str">
        <f t="shared" si="20"/>
        <v/>
      </c>
      <c r="AQ8" s="324" t="str">
        <f t="shared" si="21"/>
        <v/>
      </c>
      <c r="AR8" s="324" t="str">
        <f t="shared" si="22"/>
        <v/>
      </c>
      <c r="AS8" s="324" t="str">
        <f t="shared" si="23"/>
        <v/>
      </c>
      <c r="AT8" s="324" t="str">
        <f t="shared" si="24"/>
        <v/>
      </c>
      <c r="AU8" s="324" t="str">
        <f t="shared" si="25"/>
        <v/>
      </c>
      <c r="AV8" s="409">
        <f t="shared" si="26"/>
        <v>0</v>
      </c>
      <c r="AW8" s="22"/>
      <c r="AX8" s="404">
        <v>5</v>
      </c>
      <c r="AY8" s="405">
        <f t="shared" si="75"/>
        <v>10</v>
      </c>
      <c r="AZ8" s="405">
        <v>10</v>
      </c>
      <c r="BA8" s="405">
        <f t="shared" si="27"/>
        <v>0</v>
      </c>
      <c r="BB8" s="405">
        <v>1</v>
      </c>
      <c r="BC8" s="406">
        <f t="shared" si="28"/>
        <v>0</v>
      </c>
      <c r="BD8" s="471"/>
      <c r="BE8" s="265"/>
      <c r="BF8" s="265"/>
      <c r="BG8" s="265"/>
      <c r="BH8" s="265"/>
      <c r="BI8" s="265">
        <v>1</v>
      </c>
      <c r="BJ8" s="265"/>
      <c r="BK8" s="265">
        <f t="shared" si="29"/>
        <v>0</v>
      </c>
      <c r="BL8" s="265"/>
      <c r="BM8" s="411"/>
      <c r="BN8" s="412" t="str">
        <f t="shared" si="30"/>
        <v/>
      </c>
      <c r="BO8" s="265" t="str">
        <f t="shared" si="31"/>
        <v/>
      </c>
      <c r="BP8" s="324" t="str">
        <f t="shared" si="32"/>
        <v/>
      </c>
      <c r="BQ8" s="265" t="str">
        <f t="shared" si="33"/>
        <v/>
      </c>
      <c r="BR8" s="265" t="str">
        <f t="shared" si="34"/>
        <v/>
      </c>
      <c r="BS8" s="265" t="str">
        <f t="shared" si="35"/>
        <v/>
      </c>
      <c r="BT8" s="265" t="str">
        <f t="shared" si="36"/>
        <v/>
      </c>
      <c r="BU8" s="265" t="str">
        <f t="shared" si="37"/>
        <v/>
      </c>
      <c r="BV8" s="411">
        <f t="shared" si="1"/>
        <v>0</v>
      </c>
      <c r="BW8" s="412" t="str">
        <f t="shared" si="38"/>
        <v/>
      </c>
      <c r="BX8" s="265" t="str">
        <f t="shared" si="39"/>
        <v/>
      </c>
      <c r="BY8" s="324" t="str">
        <f t="shared" si="40"/>
        <v/>
      </c>
      <c r="BZ8" s="265" t="str">
        <f t="shared" si="41"/>
        <v/>
      </c>
      <c r="CA8" s="265" t="str">
        <f t="shared" si="42"/>
        <v/>
      </c>
      <c r="CB8" s="265" t="str">
        <f t="shared" si="43"/>
        <v/>
      </c>
      <c r="CC8" s="265" t="str">
        <f t="shared" si="44"/>
        <v/>
      </c>
      <c r="CD8" s="265" t="str">
        <f t="shared" si="45"/>
        <v/>
      </c>
      <c r="CE8" s="265" t="str">
        <f t="shared" si="46"/>
        <v/>
      </c>
      <c r="CF8" s="265" t="str">
        <f t="shared" si="47"/>
        <v/>
      </c>
      <c r="CG8" s="265" t="str">
        <f t="shared" si="48"/>
        <v/>
      </c>
      <c r="CH8" s="413">
        <f t="shared" si="49"/>
        <v>0</v>
      </c>
      <c r="CJ8" s="404">
        <v>5</v>
      </c>
      <c r="CK8" s="405">
        <f t="shared" si="76"/>
        <v>0</v>
      </c>
      <c r="CL8" s="405"/>
      <c r="CM8" s="405">
        <f t="shared" si="50"/>
        <v>0</v>
      </c>
      <c r="CN8" s="405">
        <v>1</v>
      </c>
      <c r="CO8" s="406">
        <f t="shared" si="51"/>
        <v>0</v>
      </c>
      <c r="CP8" s="414"/>
      <c r="CQ8" s="324"/>
      <c r="CR8" s="324"/>
      <c r="CS8" s="324" t="str">
        <f t="shared" si="52"/>
        <v/>
      </c>
      <c r="CT8" s="409" t="str">
        <f t="shared" si="53"/>
        <v/>
      </c>
      <c r="CV8" s="404">
        <v>5</v>
      </c>
      <c r="CW8" s="405">
        <f t="shared" si="77"/>
        <v>0</v>
      </c>
      <c r="CX8" s="405"/>
      <c r="CY8" s="405">
        <f t="shared" si="54"/>
        <v>0</v>
      </c>
      <c r="CZ8" s="405">
        <v>1</v>
      </c>
      <c r="DA8" s="406">
        <f t="shared" si="55"/>
        <v>0</v>
      </c>
      <c r="DB8" s="414"/>
      <c r="DC8" s="324"/>
      <c r="DD8" s="324"/>
      <c r="DE8" s="324" t="str">
        <f t="shared" si="56"/>
        <v/>
      </c>
      <c r="DF8" s="409" t="str">
        <f t="shared" si="57"/>
        <v/>
      </c>
      <c r="DH8" s="404">
        <v>5</v>
      </c>
      <c r="DI8" s="405">
        <f t="shared" si="78"/>
        <v>0</v>
      </c>
      <c r="DJ8" s="405"/>
      <c r="DK8" s="405">
        <f t="shared" si="58"/>
        <v>0</v>
      </c>
      <c r="DL8" s="405">
        <v>1</v>
      </c>
      <c r="DM8" s="406">
        <f t="shared" si="59"/>
        <v>0</v>
      </c>
      <c r="DN8" s="414"/>
      <c r="DO8" s="324"/>
      <c r="DP8" s="324"/>
      <c r="DQ8" s="324" t="str">
        <f t="shared" si="60"/>
        <v/>
      </c>
      <c r="DR8" s="409" t="str">
        <f t="shared" si="61"/>
        <v/>
      </c>
      <c r="DT8" s="404">
        <v>5</v>
      </c>
      <c r="DU8" s="405">
        <f t="shared" si="79"/>
        <v>0</v>
      </c>
      <c r="DV8" s="405"/>
      <c r="DW8" s="405">
        <f t="shared" si="62"/>
        <v>0</v>
      </c>
      <c r="DX8" s="405">
        <v>1</v>
      </c>
      <c r="DY8" s="406">
        <f t="shared" si="63"/>
        <v>0</v>
      </c>
      <c r="DZ8" s="414"/>
      <c r="EA8" s="324"/>
      <c r="EB8" s="324"/>
      <c r="EC8" s="324" t="str">
        <f t="shared" si="64"/>
        <v/>
      </c>
      <c r="ED8" s="409" t="str">
        <f t="shared" si="65"/>
        <v/>
      </c>
      <c r="EF8" s="404">
        <v>5</v>
      </c>
      <c r="EG8" s="405">
        <f t="shared" si="80"/>
        <v>0</v>
      </c>
      <c r="EH8" s="405"/>
      <c r="EI8" s="405">
        <f t="shared" si="66"/>
        <v>0</v>
      </c>
      <c r="EJ8" s="405">
        <v>1</v>
      </c>
      <c r="EK8" s="406">
        <f t="shared" si="67"/>
        <v>0</v>
      </c>
      <c r="EL8" s="414"/>
      <c r="EM8" s="324"/>
      <c r="EN8" s="324"/>
      <c r="EO8" s="324" t="str">
        <f t="shared" si="68"/>
        <v/>
      </c>
      <c r="EP8" s="409" t="str">
        <f t="shared" si="69"/>
        <v/>
      </c>
      <c r="ER8" s="404">
        <v>5</v>
      </c>
      <c r="ES8" s="405">
        <f t="shared" si="81"/>
        <v>0</v>
      </c>
      <c r="ET8" s="405"/>
      <c r="EU8" s="405">
        <f t="shared" si="70"/>
        <v>0</v>
      </c>
      <c r="EV8" s="405">
        <v>1</v>
      </c>
      <c r="EW8" s="406">
        <f t="shared" si="71"/>
        <v>0</v>
      </c>
      <c r="EX8" s="414"/>
      <c r="EY8" s="324"/>
      <c r="EZ8" s="324"/>
      <c r="FA8" s="324" t="str">
        <f t="shared" si="72"/>
        <v/>
      </c>
      <c r="FB8" s="409" t="str">
        <f t="shared" si="73"/>
        <v/>
      </c>
    </row>
    <row r="9" spans="1:158" ht="30.6" x14ac:dyDescent="0.3">
      <c r="A9" s="414">
        <v>6</v>
      </c>
      <c r="B9" s="470" t="s">
        <v>147</v>
      </c>
      <c r="C9" s="409">
        <f>AJ35+BV35</f>
        <v>4961</v>
      </c>
      <c r="E9" s="404">
        <v>6</v>
      </c>
      <c r="F9" s="405">
        <f t="shared" si="74"/>
        <v>5270</v>
      </c>
      <c r="G9" s="405">
        <v>5270</v>
      </c>
      <c r="H9" s="405">
        <f t="shared" si="2"/>
        <v>0</v>
      </c>
      <c r="I9" s="405">
        <v>1</v>
      </c>
      <c r="J9" s="406">
        <f t="shared" si="3"/>
        <v>0</v>
      </c>
      <c r="L9" s="404">
        <v>6</v>
      </c>
      <c r="M9" s="405">
        <f t="shared" si="82"/>
        <v>4660</v>
      </c>
      <c r="N9" s="405">
        <v>4660</v>
      </c>
      <c r="O9" s="405">
        <f t="shared" si="4"/>
        <v>0</v>
      </c>
      <c r="P9" s="405">
        <v>1</v>
      </c>
      <c r="Q9" s="406">
        <f t="shared" si="5"/>
        <v>0</v>
      </c>
      <c r="R9" s="414" t="s">
        <v>60</v>
      </c>
      <c r="S9" s="324" t="s">
        <v>61</v>
      </c>
      <c r="T9" s="324"/>
      <c r="U9" s="324"/>
      <c r="V9" s="265"/>
      <c r="W9" s="265">
        <v>1</v>
      </c>
      <c r="X9" s="324"/>
      <c r="Y9" s="324">
        <f t="shared" si="6"/>
        <v>0</v>
      </c>
      <c r="Z9" s="324"/>
      <c r="AA9" s="407"/>
      <c r="AB9" s="408" t="str">
        <f t="shared" si="7"/>
        <v/>
      </c>
      <c r="AC9" s="324" t="str">
        <f t="shared" si="8"/>
        <v/>
      </c>
      <c r="AD9" s="324" t="str">
        <f t="shared" si="9"/>
        <v/>
      </c>
      <c r="AE9" s="324" t="str">
        <f t="shared" si="10"/>
        <v/>
      </c>
      <c r="AF9" s="324" t="str">
        <f t="shared" si="11"/>
        <v/>
      </c>
      <c r="AG9" s="324" t="str">
        <f t="shared" si="12"/>
        <v/>
      </c>
      <c r="AH9" s="324" t="str">
        <f t="shared" si="13"/>
        <v/>
      </c>
      <c r="AI9" s="324" t="str">
        <f t="shared" si="14"/>
        <v/>
      </c>
      <c r="AJ9" s="407">
        <f t="shared" si="0"/>
        <v>0</v>
      </c>
      <c r="AK9" s="408">
        <f t="shared" si="15"/>
        <v>0</v>
      </c>
      <c r="AL9" s="324" t="str">
        <f t="shared" si="16"/>
        <v/>
      </c>
      <c r="AM9" s="324" t="str">
        <f t="shared" si="17"/>
        <v/>
      </c>
      <c r="AN9" s="324" t="str">
        <f t="shared" si="18"/>
        <v/>
      </c>
      <c r="AO9" s="324" t="str">
        <f t="shared" si="19"/>
        <v/>
      </c>
      <c r="AP9" s="324" t="str">
        <f t="shared" si="20"/>
        <v/>
      </c>
      <c r="AQ9" s="324" t="str">
        <f t="shared" si="21"/>
        <v/>
      </c>
      <c r="AR9" s="324" t="str">
        <f t="shared" si="22"/>
        <v/>
      </c>
      <c r="AS9" s="324" t="str">
        <f t="shared" si="23"/>
        <v/>
      </c>
      <c r="AT9" s="324" t="str">
        <f t="shared" si="24"/>
        <v/>
      </c>
      <c r="AU9" s="324" t="str">
        <f t="shared" si="25"/>
        <v/>
      </c>
      <c r="AV9" s="409">
        <f t="shared" si="26"/>
        <v>0</v>
      </c>
      <c r="AW9" s="22"/>
      <c r="AX9" s="404">
        <v>6</v>
      </c>
      <c r="AY9" s="405">
        <f t="shared" si="75"/>
        <v>10</v>
      </c>
      <c r="AZ9" s="405">
        <v>10</v>
      </c>
      <c r="BA9" s="405">
        <f t="shared" si="27"/>
        <v>0</v>
      </c>
      <c r="BB9" s="405">
        <v>1</v>
      </c>
      <c r="BC9" s="406">
        <f t="shared" si="28"/>
        <v>0</v>
      </c>
      <c r="BD9" s="471"/>
      <c r="BE9" s="265"/>
      <c r="BF9" s="265"/>
      <c r="BG9" s="265"/>
      <c r="BH9" s="265"/>
      <c r="BI9" s="265">
        <v>1</v>
      </c>
      <c r="BJ9" s="265"/>
      <c r="BK9" s="265">
        <f t="shared" si="29"/>
        <v>0</v>
      </c>
      <c r="BL9" s="265"/>
      <c r="BM9" s="411"/>
      <c r="BN9" s="412" t="str">
        <f t="shared" si="30"/>
        <v/>
      </c>
      <c r="BO9" s="265" t="str">
        <f t="shared" si="31"/>
        <v/>
      </c>
      <c r="BP9" s="324" t="str">
        <f t="shared" si="32"/>
        <v/>
      </c>
      <c r="BQ9" s="265" t="str">
        <f t="shared" si="33"/>
        <v/>
      </c>
      <c r="BR9" s="265" t="str">
        <f t="shared" si="34"/>
        <v/>
      </c>
      <c r="BS9" s="265" t="str">
        <f t="shared" si="35"/>
        <v/>
      </c>
      <c r="BT9" s="265" t="str">
        <f t="shared" si="36"/>
        <v/>
      </c>
      <c r="BU9" s="265" t="str">
        <f t="shared" si="37"/>
        <v/>
      </c>
      <c r="BV9" s="411">
        <f t="shared" si="1"/>
        <v>0</v>
      </c>
      <c r="BW9" s="412" t="str">
        <f t="shared" si="38"/>
        <v/>
      </c>
      <c r="BX9" s="265" t="str">
        <f t="shared" si="39"/>
        <v/>
      </c>
      <c r="BY9" s="324" t="str">
        <f t="shared" si="40"/>
        <v/>
      </c>
      <c r="BZ9" s="265" t="str">
        <f t="shared" si="41"/>
        <v/>
      </c>
      <c r="CA9" s="265" t="str">
        <f t="shared" si="42"/>
        <v/>
      </c>
      <c r="CB9" s="265" t="str">
        <f t="shared" si="43"/>
        <v/>
      </c>
      <c r="CC9" s="265" t="str">
        <f t="shared" si="44"/>
        <v/>
      </c>
      <c r="CD9" s="265" t="str">
        <f t="shared" si="45"/>
        <v/>
      </c>
      <c r="CE9" s="265" t="str">
        <f t="shared" si="46"/>
        <v/>
      </c>
      <c r="CF9" s="265" t="str">
        <f t="shared" si="47"/>
        <v/>
      </c>
      <c r="CG9" s="265" t="str">
        <f t="shared" si="48"/>
        <v/>
      </c>
      <c r="CH9" s="413">
        <f t="shared" si="49"/>
        <v>0</v>
      </c>
      <c r="CJ9" s="404">
        <v>6</v>
      </c>
      <c r="CK9" s="405">
        <f t="shared" si="76"/>
        <v>0</v>
      </c>
      <c r="CL9" s="405"/>
      <c r="CM9" s="405">
        <f t="shared" si="50"/>
        <v>0</v>
      </c>
      <c r="CN9" s="405">
        <v>1</v>
      </c>
      <c r="CO9" s="406">
        <f t="shared" si="51"/>
        <v>0</v>
      </c>
      <c r="CP9" s="414"/>
      <c r="CQ9" s="324"/>
      <c r="CR9" s="324"/>
      <c r="CS9" s="324" t="str">
        <f t="shared" si="52"/>
        <v/>
      </c>
      <c r="CT9" s="409" t="str">
        <f t="shared" si="53"/>
        <v/>
      </c>
      <c r="CV9" s="404">
        <v>6</v>
      </c>
      <c r="CW9" s="405">
        <f t="shared" si="77"/>
        <v>0</v>
      </c>
      <c r="CX9" s="405"/>
      <c r="CY9" s="405">
        <f t="shared" si="54"/>
        <v>0</v>
      </c>
      <c r="CZ9" s="405">
        <v>1</v>
      </c>
      <c r="DA9" s="406">
        <f t="shared" si="55"/>
        <v>0</v>
      </c>
      <c r="DB9" s="414"/>
      <c r="DC9" s="324"/>
      <c r="DD9" s="324"/>
      <c r="DE9" s="324" t="str">
        <f t="shared" si="56"/>
        <v/>
      </c>
      <c r="DF9" s="409" t="str">
        <f t="shared" si="57"/>
        <v/>
      </c>
      <c r="DH9" s="404">
        <v>6</v>
      </c>
      <c r="DI9" s="405">
        <f t="shared" si="78"/>
        <v>0</v>
      </c>
      <c r="DJ9" s="405"/>
      <c r="DK9" s="405">
        <f t="shared" si="58"/>
        <v>0</v>
      </c>
      <c r="DL9" s="405">
        <v>1</v>
      </c>
      <c r="DM9" s="406">
        <f t="shared" si="59"/>
        <v>0</v>
      </c>
      <c r="DN9" s="414"/>
      <c r="DO9" s="324"/>
      <c r="DP9" s="324"/>
      <c r="DQ9" s="324" t="str">
        <f t="shared" si="60"/>
        <v/>
      </c>
      <c r="DR9" s="409" t="str">
        <f t="shared" si="61"/>
        <v/>
      </c>
      <c r="DT9" s="404">
        <v>6</v>
      </c>
      <c r="DU9" s="405">
        <f t="shared" si="79"/>
        <v>0</v>
      </c>
      <c r="DV9" s="405"/>
      <c r="DW9" s="405">
        <f t="shared" si="62"/>
        <v>0</v>
      </c>
      <c r="DX9" s="405">
        <v>1</v>
      </c>
      <c r="DY9" s="406">
        <f t="shared" si="63"/>
        <v>0</v>
      </c>
      <c r="DZ9" s="414"/>
      <c r="EA9" s="324"/>
      <c r="EB9" s="324"/>
      <c r="EC9" s="324" t="str">
        <f t="shared" si="64"/>
        <v/>
      </c>
      <c r="ED9" s="409" t="str">
        <f t="shared" si="65"/>
        <v/>
      </c>
      <c r="EF9" s="404">
        <v>6</v>
      </c>
      <c r="EG9" s="405">
        <f t="shared" si="80"/>
        <v>0</v>
      </c>
      <c r="EH9" s="405"/>
      <c r="EI9" s="405">
        <f t="shared" si="66"/>
        <v>0</v>
      </c>
      <c r="EJ9" s="405">
        <v>1</v>
      </c>
      <c r="EK9" s="406">
        <f t="shared" si="67"/>
        <v>0</v>
      </c>
      <c r="EL9" s="414"/>
      <c r="EM9" s="324"/>
      <c r="EN9" s="324"/>
      <c r="EO9" s="324" t="str">
        <f t="shared" si="68"/>
        <v/>
      </c>
      <c r="EP9" s="409" t="str">
        <f t="shared" si="69"/>
        <v/>
      </c>
      <c r="ER9" s="404">
        <v>6</v>
      </c>
      <c r="ES9" s="405">
        <f t="shared" si="81"/>
        <v>0</v>
      </c>
      <c r="ET9" s="405"/>
      <c r="EU9" s="405">
        <f t="shared" si="70"/>
        <v>0</v>
      </c>
      <c r="EV9" s="405">
        <v>1</v>
      </c>
      <c r="EW9" s="406">
        <f t="shared" si="71"/>
        <v>0</v>
      </c>
      <c r="EX9" s="414"/>
      <c r="EY9" s="324"/>
      <c r="EZ9" s="324"/>
      <c r="FA9" s="324" t="str">
        <f t="shared" si="72"/>
        <v/>
      </c>
      <c r="FB9" s="409" t="str">
        <f t="shared" si="73"/>
        <v/>
      </c>
    </row>
    <row r="10" spans="1:158" ht="30.6" x14ac:dyDescent="0.3">
      <c r="A10" s="471">
        <v>7</v>
      </c>
      <c r="B10" s="470" t="s">
        <v>148</v>
      </c>
      <c r="C10" s="413">
        <f>AV35+CH35</f>
        <v>893</v>
      </c>
      <c r="E10" s="404">
        <v>7</v>
      </c>
      <c r="F10" s="405">
        <f t="shared" si="74"/>
        <v>5270</v>
      </c>
      <c r="G10" s="405">
        <v>5270</v>
      </c>
      <c r="H10" s="405">
        <f t="shared" si="2"/>
        <v>0</v>
      </c>
      <c r="I10" s="405">
        <v>1</v>
      </c>
      <c r="J10" s="406">
        <f t="shared" si="3"/>
        <v>0</v>
      </c>
      <c r="L10" s="404">
        <v>7</v>
      </c>
      <c r="M10" s="405">
        <f t="shared" si="82"/>
        <v>4660</v>
      </c>
      <c r="N10" s="405">
        <v>4660</v>
      </c>
      <c r="O10" s="405">
        <f t="shared" si="4"/>
        <v>0</v>
      </c>
      <c r="P10" s="405">
        <v>1</v>
      </c>
      <c r="Q10" s="406">
        <f t="shared" si="5"/>
        <v>0</v>
      </c>
      <c r="R10" s="414" t="s">
        <v>60</v>
      </c>
      <c r="S10" s="324" t="s">
        <v>61</v>
      </c>
      <c r="T10" s="324"/>
      <c r="U10" s="324"/>
      <c r="V10" s="265"/>
      <c r="W10" s="265">
        <v>1</v>
      </c>
      <c r="X10" s="324"/>
      <c r="Y10" s="324">
        <f t="shared" si="6"/>
        <v>0</v>
      </c>
      <c r="Z10" s="324"/>
      <c r="AA10" s="407"/>
      <c r="AB10" s="408" t="str">
        <f t="shared" si="7"/>
        <v/>
      </c>
      <c r="AC10" s="324" t="str">
        <f t="shared" si="8"/>
        <v/>
      </c>
      <c r="AD10" s="324" t="str">
        <f t="shared" si="9"/>
        <v/>
      </c>
      <c r="AE10" s="324" t="str">
        <f t="shared" si="10"/>
        <v/>
      </c>
      <c r="AF10" s="324" t="str">
        <f t="shared" si="11"/>
        <v/>
      </c>
      <c r="AG10" s="324" t="str">
        <f t="shared" si="12"/>
        <v/>
      </c>
      <c r="AH10" s="324" t="str">
        <f t="shared" si="13"/>
        <v/>
      </c>
      <c r="AI10" s="324" t="str">
        <f t="shared" si="14"/>
        <v/>
      </c>
      <c r="AJ10" s="407">
        <f t="shared" si="0"/>
        <v>0</v>
      </c>
      <c r="AK10" s="408">
        <f t="shared" si="15"/>
        <v>0</v>
      </c>
      <c r="AL10" s="324" t="str">
        <f t="shared" si="16"/>
        <v/>
      </c>
      <c r="AM10" s="324" t="str">
        <f t="shared" si="17"/>
        <v/>
      </c>
      <c r="AN10" s="324" t="str">
        <f t="shared" si="18"/>
        <v/>
      </c>
      <c r="AO10" s="324" t="str">
        <f t="shared" si="19"/>
        <v/>
      </c>
      <c r="AP10" s="324" t="str">
        <f t="shared" si="20"/>
        <v/>
      </c>
      <c r="AQ10" s="324" t="str">
        <f t="shared" si="21"/>
        <v/>
      </c>
      <c r="AR10" s="324" t="str">
        <f t="shared" si="22"/>
        <v/>
      </c>
      <c r="AS10" s="324" t="str">
        <f t="shared" si="23"/>
        <v/>
      </c>
      <c r="AT10" s="324" t="str">
        <f t="shared" si="24"/>
        <v/>
      </c>
      <c r="AU10" s="324" t="str">
        <f t="shared" si="25"/>
        <v/>
      </c>
      <c r="AV10" s="409">
        <f t="shared" si="26"/>
        <v>0</v>
      </c>
      <c r="AW10" s="22"/>
      <c r="AX10" s="404">
        <v>7</v>
      </c>
      <c r="AY10" s="405">
        <f t="shared" si="75"/>
        <v>10</v>
      </c>
      <c r="AZ10" s="405">
        <v>10</v>
      </c>
      <c r="BA10" s="405">
        <f t="shared" si="27"/>
        <v>0</v>
      </c>
      <c r="BB10" s="405">
        <v>1</v>
      </c>
      <c r="BC10" s="406">
        <f t="shared" si="28"/>
        <v>0</v>
      </c>
      <c r="BD10" s="471"/>
      <c r="BE10" s="265"/>
      <c r="BF10" s="265"/>
      <c r="BG10" s="265"/>
      <c r="BH10" s="265"/>
      <c r="BI10" s="265">
        <v>1</v>
      </c>
      <c r="BJ10" s="265"/>
      <c r="BK10" s="265">
        <f t="shared" si="29"/>
        <v>0</v>
      </c>
      <c r="BL10" s="265"/>
      <c r="BM10" s="411"/>
      <c r="BN10" s="412" t="str">
        <f t="shared" si="30"/>
        <v/>
      </c>
      <c r="BO10" s="265" t="str">
        <f t="shared" si="31"/>
        <v/>
      </c>
      <c r="BP10" s="324" t="str">
        <f t="shared" si="32"/>
        <v/>
      </c>
      <c r="BQ10" s="265" t="str">
        <f t="shared" si="33"/>
        <v/>
      </c>
      <c r="BR10" s="265" t="str">
        <f t="shared" si="34"/>
        <v/>
      </c>
      <c r="BS10" s="265" t="str">
        <f t="shared" si="35"/>
        <v/>
      </c>
      <c r="BT10" s="265" t="str">
        <f t="shared" si="36"/>
        <v/>
      </c>
      <c r="BU10" s="265" t="str">
        <f t="shared" si="37"/>
        <v/>
      </c>
      <c r="BV10" s="411">
        <f t="shared" si="1"/>
        <v>0</v>
      </c>
      <c r="BW10" s="412" t="str">
        <f t="shared" si="38"/>
        <v/>
      </c>
      <c r="BX10" s="265" t="str">
        <f t="shared" si="39"/>
        <v/>
      </c>
      <c r="BY10" s="324" t="str">
        <f t="shared" si="40"/>
        <v/>
      </c>
      <c r="BZ10" s="265" t="str">
        <f t="shared" si="41"/>
        <v/>
      </c>
      <c r="CA10" s="265" t="str">
        <f t="shared" si="42"/>
        <v/>
      </c>
      <c r="CB10" s="265" t="str">
        <f t="shared" si="43"/>
        <v/>
      </c>
      <c r="CC10" s="265" t="str">
        <f t="shared" si="44"/>
        <v/>
      </c>
      <c r="CD10" s="265" t="str">
        <f t="shared" si="45"/>
        <v/>
      </c>
      <c r="CE10" s="265" t="str">
        <f t="shared" si="46"/>
        <v/>
      </c>
      <c r="CF10" s="265" t="str">
        <f t="shared" si="47"/>
        <v/>
      </c>
      <c r="CG10" s="265" t="str">
        <f t="shared" si="48"/>
        <v/>
      </c>
      <c r="CH10" s="413">
        <f t="shared" si="49"/>
        <v>0</v>
      </c>
      <c r="CJ10" s="404">
        <v>7</v>
      </c>
      <c r="CK10" s="405">
        <f t="shared" si="76"/>
        <v>0</v>
      </c>
      <c r="CL10" s="405"/>
      <c r="CM10" s="405">
        <f t="shared" si="50"/>
        <v>0</v>
      </c>
      <c r="CN10" s="405">
        <v>1</v>
      </c>
      <c r="CO10" s="406">
        <f t="shared" si="51"/>
        <v>0</v>
      </c>
      <c r="CP10" s="414"/>
      <c r="CQ10" s="324"/>
      <c r="CR10" s="324"/>
      <c r="CS10" s="324" t="str">
        <f t="shared" si="52"/>
        <v/>
      </c>
      <c r="CT10" s="409" t="str">
        <f t="shared" si="53"/>
        <v/>
      </c>
      <c r="CV10" s="404">
        <v>7</v>
      </c>
      <c r="CW10" s="405">
        <f t="shared" si="77"/>
        <v>0</v>
      </c>
      <c r="CX10" s="405"/>
      <c r="CY10" s="405">
        <f t="shared" si="54"/>
        <v>0</v>
      </c>
      <c r="CZ10" s="405">
        <v>1</v>
      </c>
      <c r="DA10" s="406">
        <f t="shared" si="55"/>
        <v>0</v>
      </c>
      <c r="DB10" s="414"/>
      <c r="DC10" s="324"/>
      <c r="DD10" s="324"/>
      <c r="DE10" s="324" t="str">
        <f t="shared" si="56"/>
        <v/>
      </c>
      <c r="DF10" s="409" t="str">
        <f t="shared" si="57"/>
        <v/>
      </c>
      <c r="DH10" s="404">
        <v>7</v>
      </c>
      <c r="DI10" s="405">
        <f t="shared" si="78"/>
        <v>0</v>
      </c>
      <c r="DJ10" s="405"/>
      <c r="DK10" s="405">
        <f t="shared" si="58"/>
        <v>0</v>
      </c>
      <c r="DL10" s="405">
        <v>1</v>
      </c>
      <c r="DM10" s="406">
        <f t="shared" si="59"/>
        <v>0</v>
      </c>
      <c r="DN10" s="414"/>
      <c r="DO10" s="324"/>
      <c r="DP10" s="324"/>
      <c r="DQ10" s="324" t="str">
        <f t="shared" si="60"/>
        <v/>
      </c>
      <c r="DR10" s="409" t="str">
        <f t="shared" si="61"/>
        <v/>
      </c>
      <c r="DT10" s="404">
        <v>7</v>
      </c>
      <c r="DU10" s="405">
        <f t="shared" si="79"/>
        <v>0</v>
      </c>
      <c r="DV10" s="405"/>
      <c r="DW10" s="405">
        <f t="shared" si="62"/>
        <v>0</v>
      </c>
      <c r="DX10" s="405">
        <v>1</v>
      </c>
      <c r="DY10" s="406">
        <f t="shared" si="63"/>
        <v>0</v>
      </c>
      <c r="DZ10" s="414"/>
      <c r="EA10" s="324"/>
      <c r="EB10" s="324"/>
      <c r="EC10" s="324" t="str">
        <f t="shared" si="64"/>
        <v/>
      </c>
      <c r="ED10" s="409" t="str">
        <f t="shared" si="65"/>
        <v/>
      </c>
      <c r="EF10" s="404">
        <v>7</v>
      </c>
      <c r="EG10" s="405">
        <f t="shared" si="80"/>
        <v>0</v>
      </c>
      <c r="EH10" s="405"/>
      <c r="EI10" s="405">
        <f t="shared" si="66"/>
        <v>0</v>
      </c>
      <c r="EJ10" s="405">
        <v>1</v>
      </c>
      <c r="EK10" s="406">
        <f t="shared" si="67"/>
        <v>0</v>
      </c>
      <c r="EL10" s="414"/>
      <c r="EM10" s="324"/>
      <c r="EN10" s="324"/>
      <c r="EO10" s="324" t="str">
        <f t="shared" si="68"/>
        <v/>
      </c>
      <c r="EP10" s="409" t="str">
        <f t="shared" si="69"/>
        <v/>
      </c>
      <c r="ER10" s="404">
        <v>7</v>
      </c>
      <c r="ES10" s="405">
        <f t="shared" si="81"/>
        <v>0</v>
      </c>
      <c r="ET10" s="405"/>
      <c r="EU10" s="405">
        <f t="shared" si="70"/>
        <v>0</v>
      </c>
      <c r="EV10" s="405">
        <v>1</v>
      </c>
      <c r="EW10" s="406">
        <f t="shared" si="71"/>
        <v>0</v>
      </c>
      <c r="EX10" s="414"/>
      <c r="EY10" s="324"/>
      <c r="EZ10" s="324"/>
      <c r="FA10" s="324" t="str">
        <f t="shared" si="72"/>
        <v/>
      </c>
      <c r="FB10" s="409" t="str">
        <f t="shared" si="73"/>
        <v/>
      </c>
    </row>
    <row r="11" spans="1:158" ht="28.95" customHeight="1" thickBot="1" x14ac:dyDescent="0.35">
      <c r="A11" s="42">
        <v>8</v>
      </c>
      <c r="B11" s="43" t="s">
        <v>106</v>
      </c>
      <c r="C11" s="406">
        <f>C7-(C9+C10)</f>
        <v>0</v>
      </c>
      <c r="E11" s="404">
        <v>8</v>
      </c>
      <c r="F11" s="405">
        <f t="shared" si="74"/>
        <v>5270</v>
      </c>
      <c r="G11" s="405">
        <v>5934</v>
      </c>
      <c r="H11" s="405">
        <f t="shared" si="2"/>
        <v>664</v>
      </c>
      <c r="I11" s="405">
        <v>1</v>
      </c>
      <c r="J11" s="406">
        <f t="shared" si="3"/>
        <v>664</v>
      </c>
      <c r="L11" s="404">
        <v>8</v>
      </c>
      <c r="M11" s="405">
        <f t="shared" si="82"/>
        <v>4660</v>
      </c>
      <c r="N11" s="405">
        <v>5280</v>
      </c>
      <c r="O11" s="405">
        <f t="shared" si="4"/>
        <v>620</v>
      </c>
      <c r="P11" s="405">
        <v>1</v>
      </c>
      <c r="Q11" s="406">
        <f t="shared" si="5"/>
        <v>620</v>
      </c>
      <c r="R11" s="414" t="s">
        <v>44</v>
      </c>
      <c r="S11" s="324" t="s">
        <v>45</v>
      </c>
      <c r="T11" s="324" t="s">
        <v>459</v>
      </c>
      <c r="U11" s="324"/>
      <c r="V11" s="265" t="s">
        <v>64</v>
      </c>
      <c r="W11" s="265">
        <v>1</v>
      </c>
      <c r="X11" s="324"/>
      <c r="Y11" s="324">
        <f t="shared" si="6"/>
        <v>0</v>
      </c>
      <c r="Z11" s="324"/>
      <c r="AA11" s="407"/>
      <c r="AB11" s="408">
        <f t="shared" si="7"/>
        <v>620</v>
      </c>
      <c r="AC11" s="324" t="str">
        <f t="shared" si="8"/>
        <v/>
      </c>
      <c r="AD11" s="324" t="str">
        <f t="shared" si="9"/>
        <v/>
      </c>
      <c r="AE11" s="324" t="str">
        <f t="shared" si="10"/>
        <v/>
      </c>
      <c r="AF11" s="324" t="str">
        <f t="shared" si="11"/>
        <v/>
      </c>
      <c r="AG11" s="324" t="str">
        <f t="shared" si="12"/>
        <v/>
      </c>
      <c r="AH11" s="324" t="str">
        <f t="shared" si="13"/>
        <v/>
      </c>
      <c r="AI11" s="324" t="str">
        <f t="shared" si="14"/>
        <v/>
      </c>
      <c r="AJ11" s="407">
        <f t="shared" si="0"/>
        <v>620</v>
      </c>
      <c r="AK11" s="408" t="str">
        <f t="shared" si="15"/>
        <v/>
      </c>
      <c r="AL11" s="324" t="str">
        <f t="shared" si="16"/>
        <v/>
      </c>
      <c r="AM11" s="324" t="str">
        <f t="shared" si="17"/>
        <v/>
      </c>
      <c r="AN11" s="324" t="str">
        <f t="shared" si="18"/>
        <v/>
      </c>
      <c r="AO11" s="324" t="str">
        <f t="shared" si="19"/>
        <v/>
      </c>
      <c r="AP11" s="324" t="str">
        <f t="shared" si="20"/>
        <v/>
      </c>
      <c r="AQ11" s="324" t="str">
        <f t="shared" si="21"/>
        <v/>
      </c>
      <c r="AR11" s="324" t="str">
        <f t="shared" si="22"/>
        <v/>
      </c>
      <c r="AS11" s="324" t="str">
        <f t="shared" si="23"/>
        <v/>
      </c>
      <c r="AT11" s="324" t="str">
        <f t="shared" si="24"/>
        <v/>
      </c>
      <c r="AU11" s="324" t="str">
        <f t="shared" si="25"/>
        <v/>
      </c>
      <c r="AV11" s="409">
        <f t="shared" si="26"/>
        <v>0</v>
      </c>
      <c r="AW11" s="22"/>
      <c r="AX11" s="404">
        <v>8</v>
      </c>
      <c r="AY11" s="405">
        <f t="shared" si="75"/>
        <v>10</v>
      </c>
      <c r="AZ11" s="405">
        <v>10</v>
      </c>
      <c r="BA11" s="405">
        <f t="shared" si="27"/>
        <v>0</v>
      </c>
      <c r="BB11" s="405">
        <v>1</v>
      </c>
      <c r="BC11" s="406">
        <f t="shared" si="28"/>
        <v>0</v>
      </c>
      <c r="BD11" s="414"/>
      <c r="BE11" s="324"/>
      <c r="BF11" s="324"/>
      <c r="BG11" s="324"/>
      <c r="BH11" s="265"/>
      <c r="BI11" s="265">
        <v>1</v>
      </c>
      <c r="BJ11" s="265"/>
      <c r="BK11" s="265">
        <f t="shared" si="29"/>
        <v>0</v>
      </c>
      <c r="BL11" s="265"/>
      <c r="BM11" s="411"/>
      <c r="BN11" s="412" t="str">
        <f t="shared" si="30"/>
        <v/>
      </c>
      <c r="BO11" s="265" t="str">
        <f t="shared" si="31"/>
        <v/>
      </c>
      <c r="BP11" s="324" t="str">
        <f t="shared" si="32"/>
        <v/>
      </c>
      <c r="BQ11" s="265" t="str">
        <f t="shared" si="33"/>
        <v/>
      </c>
      <c r="BR11" s="265" t="str">
        <f t="shared" si="34"/>
        <v/>
      </c>
      <c r="BS11" s="265" t="str">
        <f t="shared" si="35"/>
        <v/>
      </c>
      <c r="BT11" s="265" t="str">
        <f t="shared" si="36"/>
        <v/>
      </c>
      <c r="BU11" s="265" t="str">
        <f t="shared" si="37"/>
        <v/>
      </c>
      <c r="BV11" s="411">
        <f t="shared" si="1"/>
        <v>0</v>
      </c>
      <c r="BW11" s="412" t="str">
        <f t="shared" si="38"/>
        <v/>
      </c>
      <c r="BX11" s="265" t="str">
        <f t="shared" si="39"/>
        <v/>
      </c>
      <c r="BY11" s="324" t="str">
        <f t="shared" si="40"/>
        <v/>
      </c>
      <c r="BZ11" s="265" t="str">
        <f t="shared" si="41"/>
        <v/>
      </c>
      <c r="CA11" s="265" t="str">
        <f t="shared" si="42"/>
        <v/>
      </c>
      <c r="CB11" s="265" t="str">
        <f t="shared" si="43"/>
        <v/>
      </c>
      <c r="CC11" s="265" t="str">
        <f t="shared" si="44"/>
        <v/>
      </c>
      <c r="CD11" s="265" t="str">
        <f t="shared" si="45"/>
        <v/>
      </c>
      <c r="CE11" s="265" t="str">
        <f t="shared" si="46"/>
        <v/>
      </c>
      <c r="CF11" s="265" t="str">
        <f t="shared" si="47"/>
        <v/>
      </c>
      <c r="CG11" s="265" t="str">
        <f t="shared" si="48"/>
        <v/>
      </c>
      <c r="CH11" s="413">
        <f t="shared" si="49"/>
        <v>0</v>
      </c>
      <c r="CJ11" s="404">
        <v>8</v>
      </c>
      <c r="CK11" s="405">
        <f t="shared" si="76"/>
        <v>0</v>
      </c>
      <c r="CL11" s="405"/>
      <c r="CM11" s="405">
        <f t="shared" si="50"/>
        <v>0</v>
      </c>
      <c r="CN11" s="405">
        <v>1</v>
      </c>
      <c r="CO11" s="406">
        <f t="shared" si="51"/>
        <v>0</v>
      </c>
      <c r="CP11" s="414"/>
      <c r="CQ11" s="324"/>
      <c r="CR11" s="324"/>
      <c r="CS11" s="324" t="str">
        <f t="shared" si="52"/>
        <v/>
      </c>
      <c r="CT11" s="409" t="str">
        <f t="shared" si="53"/>
        <v/>
      </c>
      <c r="CV11" s="404">
        <v>8</v>
      </c>
      <c r="CW11" s="405">
        <f t="shared" si="77"/>
        <v>0</v>
      </c>
      <c r="CX11" s="405"/>
      <c r="CY11" s="405">
        <f t="shared" si="54"/>
        <v>0</v>
      </c>
      <c r="CZ11" s="405">
        <v>1</v>
      </c>
      <c r="DA11" s="406">
        <f t="shared" si="55"/>
        <v>0</v>
      </c>
      <c r="DB11" s="414"/>
      <c r="DC11" s="324"/>
      <c r="DD11" s="324"/>
      <c r="DE11" s="324" t="str">
        <f t="shared" si="56"/>
        <v/>
      </c>
      <c r="DF11" s="409" t="str">
        <f t="shared" si="57"/>
        <v/>
      </c>
      <c r="DH11" s="404">
        <v>8</v>
      </c>
      <c r="DI11" s="405">
        <f t="shared" si="78"/>
        <v>0</v>
      </c>
      <c r="DJ11" s="405"/>
      <c r="DK11" s="405">
        <f t="shared" si="58"/>
        <v>0</v>
      </c>
      <c r="DL11" s="405">
        <v>1</v>
      </c>
      <c r="DM11" s="406">
        <f t="shared" si="59"/>
        <v>0</v>
      </c>
      <c r="DN11" s="414"/>
      <c r="DO11" s="324"/>
      <c r="DP11" s="324"/>
      <c r="DQ11" s="324" t="str">
        <f t="shared" si="60"/>
        <v/>
      </c>
      <c r="DR11" s="409" t="str">
        <f t="shared" si="61"/>
        <v/>
      </c>
      <c r="DT11" s="404">
        <v>8</v>
      </c>
      <c r="DU11" s="405">
        <f t="shared" si="79"/>
        <v>0</v>
      </c>
      <c r="DV11" s="405"/>
      <c r="DW11" s="405">
        <f t="shared" si="62"/>
        <v>0</v>
      </c>
      <c r="DX11" s="405">
        <v>1</v>
      </c>
      <c r="DY11" s="406">
        <f t="shared" si="63"/>
        <v>0</v>
      </c>
      <c r="DZ11" s="414"/>
      <c r="EA11" s="324"/>
      <c r="EB11" s="324"/>
      <c r="EC11" s="324" t="str">
        <f t="shared" si="64"/>
        <v/>
      </c>
      <c r="ED11" s="409" t="str">
        <f t="shared" si="65"/>
        <v/>
      </c>
      <c r="EF11" s="404">
        <v>8</v>
      </c>
      <c r="EG11" s="405">
        <f t="shared" si="80"/>
        <v>0</v>
      </c>
      <c r="EH11" s="405"/>
      <c r="EI11" s="405">
        <f t="shared" si="66"/>
        <v>0</v>
      </c>
      <c r="EJ11" s="405">
        <v>1</v>
      </c>
      <c r="EK11" s="406">
        <f t="shared" si="67"/>
        <v>0</v>
      </c>
      <c r="EL11" s="414"/>
      <c r="EM11" s="324"/>
      <c r="EN11" s="324"/>
      <c r="EO11" s="324" t="str">
        <f t="shared" si="68"/>
        <v/>
      </c>
      <c r="EP11" s="409" t="str">
        <f t="shared" si="69"/>
        <v/>
      </c>
      <c r="ER11" s="404">
        <v>8</v>
      </c>
      <c r="ES11" s="405">
        <f t="shared" si="81"/>
        <v>0</v>
      </c>
      <c r="ET11" s="405"/>
      <c r="EU11" s="405">
        <f t="shared" si="70"/>
        <v>0</v>
      </c>
      <c r="EV11" s="405">
        <v>1</v>
      </c>
      <c r="EW11" s="406">
        <f t="shared" si="71"/>
        <v>0</v>
      </c>
      <c r="EX11" s="414"/>
      <c r="EY11" s="324"/>
      <c r="EZ11" s="324"/>
      <c r="FA11" s="324" t="str">
        <f t="shared" si="72"/>
        <v/>
      </c>
      <c r="FB11" s="409" t="str">
        <f t="shared" si="73"/>
        <v/>
      </c>
    </row>
    <row r="12" spans="1:158" ht="28.95" customHeight="1" x14ac:dyDescent="0.3">
      <c r="A12" s="96"/>
      <c r="B12" s="46"/>
      <c r="C12" s="96"/>
      <c r="E12" s="404">
        <v>9</v>
      </c>
      <c r="F12" s="405">
        <f t="shared" si="74"/>
        <v>5934</v>
      </c>
      <c r="G12" s="405">
        <v>5936</v>
      </c>
      <c r="H12" s="405">
        <f t="shared" si="2"/>
        <v>2</v>
      </c>
      <c r="I12" s="405">
        <v>1</v>
      </c>
      <c r="J12" s="406">
        <f t="shared" si="3"/>
        <v>2</v>
      </c>
      <c r="L12" s="404">
        <v>9</v>
      </c>
      <c r="M12" s="405">
        <f t="shared" si="82"/>
        <v>5280</v>
      </c>
      <c r="N12" s="405">
        <v>5292</v>
      </c>
      <c r="O12" s="405">
        <f t="shared" si="4"/>
        <v>12</v>
      </c>
      <c r="P12" s="405">
        <v>1</v>
      </c>
      <c r="Q12" s="406">
        <f t="shared" si="5"/>
        <v>12</v>
      </c>
      <c r="R12" s="414" t="s">
        <v>60</v>
      </c>
      <c r="S12" s="324" t="s">
        <v>61</v>
      </c>
      <c r="T12" s="324"/>
      <c r="U12" s="324"/>
      <c r="V12" s="265"/>
      <c r="W12" s="265">
        <v>1</v>
      </c>
      <c r="X12" s="324"/>
      <c r="Y12" s="324">
        <f t="shared" si="6"/>
        <v>0</v>
      </c>
      <c r="Z12" s="324"/>
      <c r="AA12" s="407"/>
      <c r="AB12" s="408" t="str">
        <f t="shared" si="7"/>
        <v/>
      </c>
      <c r="AC12" s="324" t="str">
        <f t="shared" si="8"/>
        <v/>
      </c>
      <c r="AD12" s="324" t="str">
        <f t="shared" si="9"/>
        <v/>
      </c>
      <c r="AE12" s="324" t="str">
        <f t="shared" si="10"/>
        <v/>
      </c>
      <c r="AF12" s="324" t="str">
        <f t="shared" si="11"/>
        <v/>
      </c>
      <c r="AG12" s="324" t="str">
        <f t="shared" si="12"/>
        <v/>
      </c>
      <c r="AH12" s="324" t="str">
        <f t="shared" si="13"/>
        <v/>
      </c>
      <c r="AI12" s="324" t="str">
        <f t="shared" si="14"/>
        <v/>
      </c>
      <c r="AJ12" s="407">
        <f t="shared" si="0"/>
        <v>0</v>
      </c>
      <c r="AK12" s="408">
        <f t="shared" si="15"/>
        <v>12</v>
      </c>
      <c r="AL12" s="324" t="str">
        <f t="shared" si="16"/>
        <v/>
      </c>
      <c r="AM12" s="324" t="str">
        <f t="shared" si="17"/>
        <v/>
      </c>
      <c r="AN12" s="324" t="str">
        <f t="shared" si="18"/>
        <v/>
      </c>
      <c r="AO12" s="324" t="str">
        <f t="shared" si="19"/>
        <v/>
      </c>
      <c r="AP12" s="324" t="str">
        <f t="shared" si="20"/>
        <v/>
      </c>
      <c r="AQ12" s="324" t="str">
        <f t="shared" si="21"/>
        <v/>
      </c>
      <c r="AR12" s="324" t="str">
        <f t="shared" si="22"/>
        <v/>
      </c>
      <c r="AS12" s="324" t="str">
        <f t="shared" si="23"/>
        <v/>
      </c>
      <c r="AT12" s="324" t="str">
        <f t="shared" si="24"/>
        <v/>
      </c>
      <c r="AU12" s="324" t="str">
        <f t="shared" si="25"/>
        <v/>
      </c>
      <c r="AV12" s="409">
        <f t="shared" si="26"/>
        <v>12</v>
      </c>
      <c r="AW12" s="22"/>
      <c r="AX12" s="404">
        <v>9</v>
      </c>
      <c r="AY12" s="405">
        <v>0</v>
      </c>
      <c r="AZ12" s="405">
        <v>10</v>
      </c>
      <c r="BA12" s="405">
        <f t="shared" si="27"/>
        <v>10</v>
      </c>
      <c r="BB12" s="405">
        <v>1</v>
      </c>
      <c r="BC12" s="406">
        <f t="shared" si="28"/>
        <v>10</v>
      </c>
      <c r="BD12" s="471" t="s">
        <v>60</v>
      </c>
      <c r="BE12" s="265" t="s">
        <v>63</v>
      </c>
      <c r="BF12" s="265"/>
      <c r="BG12" s="265"/>
      <c r="BH12" s="265"/>
      <c r="BI12" s="265">
        <v>1</v>
      </c>
      <c r="BJ12" s="265"/>
      <c r="BK12" s="265">
        <f t="shared" si="29"/>
        <v>0</v>
      </c>
      <c r="BL12" s="265"/>
      <c r="BM12" s="411"/>
      <c r="BN12" s="412" t="str">
        <f t="shared" si="30"/>
        <v/>
      </c>
      <c r="BO12" s="265" t="str">
        <f t="shared" si="31"/>
        <v/>
      </c>
      <c r="BP12" s="324" t="str">
        <f t="shared" si="32"/>
        <v/>
      </c>
      <c r="BQ12" s="265" t="str">
        <f t="shared" si="33"/>
        <v/>
      </c>
      <c r="BR12" s="265" t="str">
        <f t="shared" si="34"/>
        <v/>
      </c>
      <c r="BS12" s="265" t="str">
        <f t="shared" si="35"/>
        <v/>
      </c>
      <c r="BT12" s="265" t="str">
        <f t="shared" si="36"/>
        <v/>
      </c>
      <c r="BU12" s="265" t="str">
        <f t="shared" si="37"/>
        <v/>
      </c>
      <c r="BV12" s="411">
        <f t="shared" si="1"/>
        <v>0</v>
      </c>
      <c r="BW12" s="412">
        <f t="shared" si="38"/>
        <v>10</v>
      </c>
      <c r="BX12" s="265" t="str">
        <f t="shared" si="39"/>
        <v/>
      </c>
      <c r="BY12" s="324" t="str">
        <f t="shared" si="40"/>
        <v/>
      </c>
      <c r="BZ12" s="265" t="str">
        <f t="shared" si="41"/>
        <v/>
      </c>
      <c r="CA12" s="265" t="str">
        <f t="shared" si="42"/>
        <v/>
      </c>
      <c r="CB12" s="265" t="str">
        <f t="shared" si="43"/>
        <v/>
      </c>
      <c r="CC12" s="265" t="str">
        <f t="shared" si="44"/>
        <v/>
      </c>
      <c r="CD12" s="265" t="str">
        <f t="shared" si="45"/>
        <v/>
      </c>
      <c r="CE12" s="265" t="str">
        <f t="shared" si="46"/>
        <v/>
      </c>
      <c r="CF12" s="265" t="str">
        <f t="shared" si="47"/>
        <v/>
      </c>
      <c r="CG12" s="265" t="str">
        <f t="shared" si="48"/>
        <v/>
      </c>
      <c r="CH12" s="413">
        <f t="shared" si="49"/>
        <v>10</v>
      </c>
      <c r="CJ12" s="404">
        <v>9</v>
      </c>
      <c r="CK12" s="405">
        <f t="shared" si="76"/>
        <v>0</v>
      </c>
      <c r="CL12" s="405"/>
      <c r="CM12" s="405">
        <f t="shared" si="50"/>
        <v>0</v>
      </c>
      <c r="CN12" s="405">
        <v>1</v>
      </c>
      <c r="CO12" s="406">
        <f t="shared" si="51"/>
        <v>0</v>
      </c>
      <c r="CP12" s="414"/>
      <c r="CQ12" s="324"/>
      <c r="CR12" s="324"/>
      <c r="CS12" s="324" t="str">
        <f t="shared" si="52"/>
        <v/>
      </c>
      <c r="CT12" s="409" t="str">
        <f t="shared" si="53"/>
        <v/>
      </c>
      <c r="CV12" s="404">
        <v>9</v>
      </c>
      <c r="CW12" s="405">
        <f t="shared" si="77"/>
        <v>0</v>
      </c>
      <c r="CX12" s="405"/>
      <c r="CY12" s="405">
        <f t="shared" si="54"/>
        <v>0</v>
      </c>
      <c r="CZ12" s="405">
        <v>1</v>
      </c>
      <c r="DA12" s="406">
        <f t="shared" si="55"/>
        <v>0</v>
      </c>
      <c r="DB12" s="414"/>
      <c r="DC12" s="324"/>
      <c r="DD12" s="324"/>
      <c r="DE12" s="324" t="str">
        <f t="shared" si="56"/>
        <v/>
      </c>
      <c r="DF12" s="409" t="str">
        <f t="shared" si="57"/>
        <v/>
      </c>
      <c r="DH12" s="404">
        <v>9</v>
      </c>
      <c r="DI12" s="405">
        <f t="shared" si="78"/>
        <v>0</v>
      </c>
      <c r="DJ12" s="405"/>
      <c r="DK12" s="405">
        <f t="shared" si="58"/>
        <v>0</v>
      </c>
      <c r="DL12" s="405">
        <v>1</v>
      </c>
      <c r="DM12" s="406">
        <f t="shared" si="59"/>
        <v>0</v>
      </c>
      <c r="DN12" s="414"/>
      <c r="DO12" s="324"/>
      <c r="DP12" s="324"/>
      <c r="DQ12" s="324" t="str">
        <f t="shared" si="60"/>
        <v/>
      </c>
      <c r="DR12" s="409" t="str">
        <f t="shared" si="61"/>
        <v/>
      </c>
      <c r="DT12" s="404">
        <v>9</v>
      </c>
      <c r="DU12" s="405">
        <f t="shared" si="79"/>
        <v>0</v>
      </c>
      <c r="DV12" s="405"/>
      <c r="DW12" s="405">
        <f t="shared" si="62"/>
        <v>0</v>
      </c>
      <c r="DX12" s="405">
        <v>1</v>
      </c>
      <c r="DY12" s="406">
        <f t="shared" si="63"/>
        <v>0</v>
      </c>
      <c r="DZ12" s="414"/>
      <c r="EA12" s="324"/>
      <c r="EB12" s="324"/>
      <c r="EC12" s="324" t="str">
        <f t="shared" si="64"/>
        <v/>
      </c>
      <c r="ED12" s="409" t="str">
        <f t="shared" si="65"/>
        <v/>
      </c>
      <c r="EF12" s="404">
        <v>9</v>
      </c>
      <c r="EG12" s="405">
        <f t="shared" si="80"/>
        <v>0</v>
      </c>
      <c r="EH12" s="405"/>
      <c r="EI12" s="405">
        <f t="shared" si="66"/>
        <v>0</v>
      </c>
      <c r="EJ12" s="405">
        <v>1</v>
      </c>
      <c r="EK12" s="406">
        <f t="shared" si="67"/>
        <v>0</v>
      </c>
      <c r="EL12" s="414"/>
      <c r="EM12" s="324"/>
      <c r="EN12" s="324"/>
      <c r="EO12" s="324" t="str">
        <f t="shared" si="68"/>
        <v/>
      </c>
      <c r="EP12" s="409" t="str">
        <f t="shared" si="69"/>
        <v/>
      </c>
      <c r="ER12" s="404">
        <v>9</v>
      </c>
      <c r="ES12" s="405">
        <f t="shared" si="81"/>
        <v>0</v>
      </c>
      <c r="ET12" s="405"/>
      <c r="EU12" s="405">
        <f t="shared" si="70"/>
        <v>0</v>
      </c>
      <c r="EV12" s="405">
        <v>1</v>
      </c>
      <c r="EW12" s="406">
        <f t="shared" si="71"/>
        <v>0</v>
      </c>
      <c r="EX12" s="414"/>
      <c r="EY12" s="324"/>
      <c r="EZ12" s="324"/>
      <c r="FA12" s="324" t="str">
        <f t="shared" si="72"/>
        <v/>
      </c>
      <c r="FB12" s="409" t="str">
        <f t="shared" si="73"/>
        <v/>
      </c>
    </row>
    <row r="13" spans="1:158" ht="28.95" customHeight="1" x14ac:dyDescent="0.3">
      <c r="A13" s="77"/>
      <c r="B13" s="85"/>
      <c r="C13" s="77"/>
      <c r="E13" s="404">
        <v>10</v>
      </c>
      <c r="F13" s="405">
        <f t="shared" si="74"/>
        <v>5936</v>
      </c>
      <c r="G13" s="405">
        <v>5982</v>
      </c>
      <c r="H13" s="405">
        <f t="shared" si="2"/>
        <v>46</v>
      </c>
      <c r="I13" s="405">
        <v>1</v>
      </c>
      <c r="J13" s="406">
        <f t="shared" si="3"/>
        <v>46</v>
      </c>
      <c r="L13" s="404">
        <v>10</v>
      </c>
      <c r="M13" s="405">
        <f t="shared" si="82"/>
        <v>5292</v>
      </c>
      <c r="N13" s="405">
        <v>5327</v>
      </c>
      <c r="O13" s="405">
        <f t="shared" si="4"/>
        <v>35</v>
      </c>
      <c r="P13" s="405">
        <v>1</v>
      </c>
      <c r="Q13" s="406">
        <f t="shared" si="5"/>
        <v>35</v>
      </c>
      <c r="R13" s="414" t="s">
        <v>44</v>
      </c>
      <c r="S13" s="324" t="s">
        <v>45</v>
      </c>
      <c r="T13" s="324" t="s">
        <v>477</v>
      </c>
      <c r="U13" s="324"/>
      <c r="V13" s="265" t="s">
        <v>62</v>
      </c>
      <c r="W13" s="265">
        <v>1</v>
      </c>
      <c r="X13" s="324"/>
      <c r="Y13" s="324">
        <f t="shared" si="6"/>
        <v>0</v>
      </c>
      <c r="Z13" s="324"/>
      <c r="AA13" s="407"/>
      <c r="AB13" s="408">
        <f t="shared" si="7"/>
        <v>35</v>
      </c>
      <c r="AC13" s="324" t="str">
        <f t="shared" si="8"/>
        <v/>
      </c>
      <c r="AD13" s="324" t="str">
        <f t="shared" si="9"/>
        <v/>
      </c>
      <c r="AE13" s="324" t="str">
        <f t="shared" si="10"/>
        <v/>
      </c>
      <c r="AF13" s="324" t="str">
        <f t="shared" si="11"/>
        <v/>
      </c>
      <c r="AG13" s="324" t="str">
        <f t="shared" si="12"/>
        <v/>
      </c>
      <c r="AH13" s="324" t="str">
        <f t="shared" si="13"/>
        <v/>
      </c>
      <c r="AI13" s="324" t="str">
        <f t="shared" si="14"/>
        <v/>
      </c>
      <c r="AJ13" s="407">
        <f t="shared" si="0"/>
        <v>35</v>
      </c>
      <c r="AK13" s="408" t="str">
        <f t="shared" si="15"/>
        <v/>
      </c>
      <c r="AL13" s="324" t="str">
        <f t="shared" si="16"/>
        <v/>
      </c>
      <c r="AM13" s="324" t="str">
        <f t="shared" si="17"/>
        <v/>
      </c>
      <c r="AN13" s="324" t="str">
        <f t="shared" si="18"/>
        <v/>
      </c>
      <c r="AO13" s="324" t="str">
        <f t="shared" si="19"/>
        <v/>
      </c>
      <c r="AP13" s="324" t="str">
        <f t="shared" si="20"/>
        <v/>
      </c>
      <c r="AQ13" s="324" t="str">
        <f t="shared" si="21"/>
        <v/>
      </c>
      <c r="AR13" s="324" t="str">
        <f t="shared" si="22"/>
        <v/>
      </c>
      <c r="AS13" s="324" t="str">
        <f t="shared" si="23"/>
        <v/>
      </c>
      <c r="AT13" s="324" t="str">
        <f t="shared" si="24"/>
        <v/>
      </c>
      <c r="AU13" s="324" t="str">
        <f t="shared" si="25"/>
        <v/>
      </c>
      <c r="AV13" s="409">
        <f t="shared" si="26"/>
        <v>0</v>
      </c>
      <c r="AW13" s="22"/>
      <c r="AX13" s="404">
        <v>10</v>
      </c>
      <c r="AY13" s="405">
        <f t="shared" si="75"/>
        <v>10</v>
      </c>
      <c r="AZ13" s="405">
        <v>10</v>
      </c>
      <c r="BA13" s="405">
        <f t="shared" si="27"/>
        <v>0</v>
      </c>
      <c r="BB13" s="405">
        <v>1</v>
      </c>
      <c r="BC13" s="406">
        <f t="shared" si="28"/>
        <v>0</v>
      </c>
      <c r="BD13" s="471"/>
      <c r="BE13" s="265"/>
      <c r="BF13" s="265"/>
      <c r="BG13" s="265"/>
      <c r="BH13" s="265"/>
      <c r="BI13" s="265">
        <v>1</v>
      </c>
      <c r="BJ13" s="265"/>
      <c r="BK13" s="265">
        <f t="shared" si="29"/>
        <v>0</v>
      </c>
      <c r="BL13" s="265"/>
      <c r="BM13" s="411"/>
      <c r="BN13" s="412" t="str">
        <f t="shared" si="30"/>
        <v/>
      </c>
      <c r="BO13" s="265" t="str">
        <f t="shared" si="31"/>
        <v/>
      </c>
      <c r="BP13" s="324" t="str">
        <f t="shared" si="32"/>
        <v/>
      </c>
      <c r="BQ13" s="265" t="str">
        <f t="shared" si="33"/>
        <v/>
      </c>
      <c r="BR13" s="265" t="str">
        <f t="shared" si="34"/>
        <v/>
      </c>
      <c r="BS13" s="265" t="str">
        <f t="shared" si="35"/>
        <v/>
      </c>
      <c r="BT13" s="265" t="str">
        <f t="shared" si="36"/>
        <v/>
      </c>
      <c r="BU13" s="265" t="str">
        <f t="shared" si="37"/>
        <v/>
      </c>
      <c r="BV13" s="411">
        <f t="shared" si="1"/>
        <v>0</v>
      </c>
      <c r="BW13" s="412" t="str">
        <f t="shared" si="38"/>
        <v/>
      </c>
      <c r="BX13" s="265" t="str">
        <f t="shared" si="39"/>
        <v/>
      </c>
      <c r="BY13" s="324" t="str">
        <f t="shared" si="40"/>
        <v/>
      </c>
      <c r="BZ13" s="265" t="str">
        <f t="shared" si="41"/>
        <v/>
      </c>
      <c r="CA13" s="265" t="str">
        <f t="shared" si="42"/>
        <v/>
      </c>
      <c r="CB13" s="265" t="str">
        <f t="shared" si="43"/>
        <v/>
      </c>
      <c r="CC13" s="265" t="str">
        <f t="shared" si="44"/>
        <v/>
      </c>
      <c r="CD13" s="265" t="str">
        <f t="shared" si="45"/>
        <v/>
      </c>
      <c r="CE13" s="265" t="str">
        <f t="shared" si="46"/>
        <v/>
      </c>
      <c r="CF13" s="265" t="str">
        <f t="shared" si="47"/>
        <v/>
      </c>
      <c r="CG13" s="265" t="str">
        <f t="shared" si="48"/>
        <v/>
      </c>
      <c r="CH13" s="413">
        <f t="shared" si="49"/>
        <v>0</v>
      </c>
      <c r="CJ13" s="404">
        <v>10</v>
      </c>
      <c r="CK13" s="405">
        <f t="shared" si="76"/>
        <v>0</v>
      </c>
      <c r="CL13" s="405"/>
      <c r="CM13" s="405">
        <f t="shared" si="50"/>
        <v>0</v>
      </c>
      <c r="CN13" s="405">
        <v>1</v>
      </c>
      <c r="CO13" s="406">
        <f t="shared" si="51"/>
        <v>0</v>
      </c>
      <c r="CP13" s="414"/>
      <c r="CQ13" s="324"/>
      <c r="CR13" s="324"/>
      <c r="CS13" s="324" t="str">
        <f t="shared" si="52"/>
        <v/>
      </c>
      <c r="CT13" s="409" t="str">
        <f t="shared" si="53"/>
        <v/>
      </c>
      <c r="CV13" s="404">
        <v>10</v>
      </c>
      <c r="CW13" s="405">
        <f t="shared" si="77"/>
        <v>0</v>
      </c>
      <c r="CX13" s="405"/>
      <c r="CY13" s="405">
        <f t="shared" si="54"/>
        <v>0</v>
      </c>
      <c r="CZ13" s="405">
        <v>1</v>
      </c>
      <c r="DA13" s="406">
        <f t="shared" si="55"/>
        <v>0</v>
      </c>
      <c r="DB13" s="414"/>
      <c r="DC13" s="324"/>
      <c r="DD13" s="324"/>
      <c r="DE13" s="324" t="str">
        <f t="shared" si="56"/>
        <v/>
      </c>
      <c r="DF13" s="409" t="str">
        <f t="shared" si="57"/>
        <v/>
      </c>
      <c r="DH13" s="404">
        <v>10</v>
      </c>
      <c r="DI13" s="405">
        <f t="shared" si="78"/>
        <v>0</v>
      </c>
      <c r="DJ13" s="405"/>
      <c r="DK13" s="405">
        <f t="shared" si="58"/>
        <v>0</v>
      </c>
      <c r="DL13" s="405">
        <v>1</v>
      </c>
      <c r="DM13" s="406">
        <f t="shared" si="59"/>
        <v>0</v>
      </c>
      <c r="DN13" s="414"/>
      <c r="DO13" s="324"/>
      <c r="DP13" s="324"/>
      <c r="DQ13" s="324" t="str">
        <f t="shared" si="60"/>
        <v/>
      </c>
      <c r="DR13" s="409" t="str">
        <f t="shared" si="61"/>
        <v/>
      </c>
      <c r="DT13" s="404">
        <v>10</v>
      </c>
      <c r="DU13" s="405">
        <f t="shared" si="79"/>
        <v>0</v>
      </c>
      <c r="DV13" s="405"/>
      <c r="DW13" s="405">
        <f t="shared" si="62"/>
        <v>0</v>
      </c>
      <c r="DX13" s="405">
        <v>1</v>
      </c>
      <c r="DY13" s="406">
        <f t="shared" si="63"/>
        <v>0</v>
      </c>
      <c r="DZ13" s="414"/>
      <c r="EA13" s="324"/>
      <c r="EB13" s="324"/>
      <c r="EC13" s="324" t="str">
        <f t="shared" si="64"/>
        <v/>
      </c>
      <c r="ED13" s="409" t="str">
        <f t="shared" si="65"/>
        <v/>
      </c>
      <c r="EF13" s="404">
        <v>10</v>
      </c>
      <c r="EG13" s="405">
        <f t="shared" si="80"/>
        <v>0</v>
      </c>
      <c r="EH13" s="405"/>
      <c r="EI13" s="405">
        <f t="shared" si="66"/>
        <v>0</v>
      </c>
      <c r="EJ13" s="405">
        <v>1</v>
      </c>
      <c r="EK13" s="406">
        <f t="shared" si="67"/>
        <v>0</v>
      </c>
      <c r="EL13" s="414"/>
      <c r="EM13" s="324"/>
      <c r="EN13" s="324"/>
      <c r="EO13" s="324" t="str">
        <f t="shared" si="68"/>
        <v/>
      </c>
      <c r="EP13" s="409" t="str">
        <f t="shared" si="69"/>
        <v/>
      </c>
      <c r="ER13" s="404">
        <v>10</v>
      </c>
      <c r="ES13" s="405">
        <f t="shared" si="81"/>
        <v>0</v>
      </c>
      <c r="ET13" s="405"/>
      <c r="EU13" s="405">
        <f t="shared" si="70"/>
        <v>0</v>
      </c>
      <c r="EV13" s="405">
        <v>1</v>
      </c>
      <c r="EW13" s="406">
        <f t="shared" si="71"/>
        <v>0</v>
      </c>
      <c r="EX13" s="414"/>
      <c r="EY13" s="324"/>
      <c r="EZ13" s="324"/>
      <c r="FA13" s="324" t="str">
        <f t="shared" si="72"/>
        <v/>
      </c>
      <c r="FB13" s="409" t="str">
        <f t="shared" si="73"/>
        <v/>
      </c>
    </row>
    <row r="14" spans="1:158" ht="28.95" customHeight="1" x14ac:dyDescent="0.3">
      <c r="A14" s="77"/>
      <c r="B14" s="85"/>
      <c r="C14" s="86"/>
      <c r="E14" s="404">
        <v>11</v>
      </c>
      <c r="F14" s="405">
        <f t="shared" si="74"/>
        <v>5982</v>
      </c>
      <c r="G14" s="405">
        <v>6093</v>
      </c>
      <c r="H14" s="405">
        <f t="shared" si="2"/>
        <v>111</v>
      </c>
      <c r="I14" s="405">
        <v>1</v>
      </c>
      <c r="J14" s="406">
        <f t="shared" si="3"/>
        <v>111</v>
      </c>
      <c r="L14" s="404">
        <v>11</v>
      </c>
      <c r="M14" s="405">
        <f t="shared" si="82"/>
        <v>5327</v>
      </c>
      <c r="N14" s="405">
        <v>5436</v>
      </c>
      <c r="O14" s="405">
        <f t="shared" si="4"/>
        <v>109</v>
      </c>
      <c r="P14" s="405">
        <v>1</v>
      </c>
      <c r="Q14" s="406">
        <f t="shared" si="5"/>
        <v>109</v>
      </c>
      <c r="R14" s="414" t="s">
        <v>44</v>
      </c>
      <c r="S14" s="324" t="s">
        <v>45</v>
      </c>
      <c r="T14" s="324" t="s">
        <v>477</v>
      </c>
      <c r="U14" s="324"/>
      <c r="V14" s="265" t="s">
        <v>62</v>
      </c>
      <c r="W14" s="265">
        <v>1</v>
      </c>
      <c r="X14" s="324"/>
      <c r="Y14" s="324">
        <f t="shared" si="6"/>
        <v>0</v>
      </c>
      <c r="Z14" s="324"/>
      <c r="AA14" s="407"/>
      <c r="AB14" s="408">
        <f t="shared" si="7"/>
        <v>109</v>
      </c>
      <c r="AC14" s="324" t="str">
        <f t="shared" si="8"/>
        <v/>
      </c>
      <c r="AD14" s="324" t="str">
        <f t="shared" si="9"/>
        <v/>
      </c>
      <c r="AE14" s="324" t="str">
        <f t="shared" si="10"/>
        <v/>
      </c>
      <c r="AF14" s="324" t="str">
        <f t="shared" si="11"/>
        <v/>
      </c>
      <c r="AG14" s="324" t="str">
        <f t="shared" si="12"/>
        <v/>
      </c>
      <c r="AH14" s="324" t="str">
        <f t="shared" si="13"/>
        <v/>
      </c>
      <c r="AI14" s="324" t="str">
        <f t="shared" si="14"/>
        <v/>
      </c>
      <c r="AJ14" s="407">
        <f t="shared" si="0"/>
        <v>109</v>
      </c>
      <c r="AK14" s="408" t="str">
        <f t="shared" si="15"/>
        <v/>
      </c>
      <c r="AL14" s="324" t="str">
        <f t="shared" si="16"/>
        <v/>
      </c>
      <c r="AM14" s="324" t="str">
        <f t="shared" si="17"/>
        <v/>
      </c>
      <c r="AN14" s="324" t="str">
        <f t="shared" si="18"/>
        <v/>
      </c>
      <c r="AO14" s="324" t="str">
        <f t="shared" si="19"/>
        <v/>
      </c>
      <c r="AP14" s="324" t="str">
        <f t="shared" si="20"/>
        <v/>
      </c>
      <c r="AQ14" s="324" t="str">
        <f t="shared" si="21"/>
        <v/>
      </c>
      <c r="AR14" s="324" t="str">
        <f t="shared" si="22"/>
        <v/>
      </c>
      <c r="AS14" s="324" t="str">
        <f t="shared" si="23"/>
        <v/>
      </c>
      <c r="AT14" s="324" t="str">
        <f t="shared" si="24"/>
        <v/>
      </c>
      <c r="AU14" s="324" t="str">
        <f t="shared" si="25"/>
        <v/>
      </c>
      <c r="AV14" s="409">
        <f t="shared" si="26"/>
        <v>0</v>
      </c>
      <c r="AW14" s="22"/>
      <c r="AX14" s="404">
        <v>11</v>
      </c>
      <c r="AY14" s="405">
        <f t="shared" si="75"/>
        <v>10</v>
      </c>
      <c r="AZ14" s="405">
        <v>10</v>
      </c>
      <c r="BA14" s="405">
        <f t="shared" si="27"/>
        <v>0</v>
      </c>
      <c r="BB14" s="405">
        <v>1</v>
      </c>
      <c r="BC14" s="406">
        <f t="shared" si="28"/>
        <v>0</v>
      </c>
      <c r="BD14" s="471"/>
      <c r="BE14" s="265"/>
      <c r="BF14" s="265"/>
      <c r="BG14" s="265"/>
      <c r="BH14" s="265"/>
      <c r="BI14" s="265">
        <v>1</v>
      </c>
      <c r="BJ14" s="265"/>
      <c r="BK14" s="265">
        <f t="shared" si="29"/>
        <v>0</v>
      </c>
      <c r="BL14" s="265"/>
      <c r="BM14" s="411"/>
      <c r="BN14" s="412" t="str">
        <f t="shared" si="30"/>
        <v/>
      </c>
      <c r="BO14" s="265" t="str">
        <f t="shared" si="31"/>
        <v/>
      </c>
      <c r="BP14" s="324" t="str">
        <f t="shared" si="32"/>
        <v/>
      </c>
      <c r="BQ14" s="265" t="str">
        <f t="shared" si="33"/>
        <v/>
      </c>
      <c r="BR14" s="265" t="str">
        <f t="shared" si="34"/>
        <v/>
      </c>
      <c r="BS14" s="265" t="str">
        <f t="shared" si="35"/>
        <v/>
      </c>
      <c r="BT14" s="265" t="str">
        <f t="shared" si="36"/>
        <v/>
      </c>
      <c r="BU14" s="265" t="str">
        <f t="shared" si="37"/>
        <v/>
      </c>
      <c r="BV14" s="411">
        <f t="shared" si="1"/>
        <v>0</v>
      </c>
      <c r="BW14" s="412" t="str">
        <f t="shared" si="38"/>
        <v/>
      </c>
      <c r="BX14" s="265" t="str">
        <f t="shared" si="39"/>
        <v/>
      </c>
      <c r="BY14" s="324" t="str">
        <f t="shared" si="40"/>
        <v/>
      </c>
      <c r="BZ14" s="265" t="str">
        <f t="shared" si="41"/>
        <v/>
      </c>
      <c r="CA14" s="265" t="str">
        <f t="shared" si="42"/>
        <v/>
      </c>
      <c r="CB14" s="265" t="str">
        <f t="shared" si="43"/>
        <v/>
      </c>
      <c r="CC14" s="265" t="str">
        <f t="shared" si="44"/>
        <v/>
      </c>
      <c r="CD14" s="265" t="str">
        <f t="shared" si="45"/>
        <v/>
      </c>
      <c r="CE14" s="265" t="str">
        <f t="shared" si="46"/>
        <v/>
      </c>
      <c r="CF14" s="265" t="str">
        <f t="shared" si="47"/>
        <v/>
      </c>
      <c r="CG14" s="265" t="str">
        <f t="shared" si="48"/>
        <v/>
      </c>
      <c r="CH14" s="413">
        <f t="shared" si="49"/>
        <v>0</v>
      </c>
      <c r="CJ14" s="404">
        <v>11</v>
      </c>
      <c r="CK14" s="405">
        <f t="shared" si="76"/>
        <v>0</v>
      </c>
      <c r="CL14" s="405"/>
      <c r="CM14" s="405">
        <f t="shared" si="50"/>
        <v>0</v>
      </c>
      <c r="CN14" s="405">
        <v>1</v>
      </c>
      <c r="CO14" s="406">
        <f t="shared" si="51"/>
        <v>0</v>
      </c>
      <c r="CP14" s="414"/>
      <c r="CQ14" s="324"/>
      <c r="CR14" s="324"/>
      <c r="CS14" s="324" t="str">
        <f t="shared" si="52"/>
        <v/>
      </c>
      <c r="CT14" s="409" t="str">
        <f t="shared" si="53"/>
        <v/>
      </c>
      <c r="CV14" s="404">
        <v>11</v>
      </c>
      <c r="CW14" s="405">
        <f t="shared" si="77"/>
        <v>0</v>
      </c>
      <c r="CX14" s="405"/>
      <c r="CY14" s="405">
        <f t="shared" si="54"/>
        <v>0</v>
      </c>
      <c r="CZ14" s="405">
        <v>1</v>
      </c>
      <c r="DA14" s="406">
        <f t="shared" si="55"/>
        <v>0</v>
      </c>
      <c r="DB14" s="414"/>
      <c r="DC14" s="324"/>
      <c r="DD14" s="324"/>
      <c r="DE14" s="324" t="str">
        <f t="shared" si="56"/>
        <v/>
      </c>
      <c r="DF14" s="409" t="str">
        <f t="shared" si="57"/>
        <v/>
      </c>
      <c r="DH14" s="404">
        <v>11</v>
      </c>
      <c r="DI14" s="405">
        <f t="shared" si="78"/>
        <v>0</v>
      </c>
      <c r="DJ14" s="405"/>
      <c r="DK14" s="405">
        <f t="shared" si="58"/>
        <v>0</v>
      </c>
      <c r="DL14" s="405">
        <v>1</v>
      </c>
      <c r="DM14" s="406">
        <f t="shared" si="59"/>
        <v>0</v>
      </c>
      <c r="DN14" s="414"/>
      <c r="DO14" s="324"/>
      <c r="DP14" s="324"/>
      <c r="DQ14" s="324" t="str">
        <f t="shared" si="60"/>
        <v/>
      </c>
      <c r="DR14" s="409" t="str">
        <f t="shared" si="61"/>
        <v/>
      </c>
      <c r="DT14" s="404">
        <v>11</v>
      </c>
      <c r="DU14" s="405">
        <f t="shared" si="79"/>
        <v>0</v>
      </c>
      <c r="DV14" s="405"/>
      <c r="DW14" s="405">
        <f t="shared" si="62"/>
        <v>0</v>
      </c>
      <c r="DX14" s="405">
        <v>1</v>
      </c>
      <c r="DY14" s="406">
        <f t="shared" si="63"/>
        <v>0</v>
      </c>
      <c r="DZ14" s="414"/>
      <c r="EA14" s="324"/>
      <c r="EB14" s="324"/>
      <c r="EC14" s="324" t="str">
        <f t="shared" si="64"/>
        <v/>
      </c>
      <c r="ED14" s="409" t="str">
        <f t="shared" si="65"/>
        <v/>
      </c>
      <c r="EF14" s="404">
        <v>11</v>
      </c>
      <c r="EG14" s="405">
        <f t="shared" si="80"/>
        <v>0</v>
      </c>
      <c r="EH14" s="405"/>
      <c r="EI14" s="405">
        <f t="shared" si="66"/>
        <v>0</v>
      </c>
      <c r="EJ14" s="405">
        <v>1</v>
      </c>
      <c r="EK14" s="406">
        <f t="shared" si="67"/>
        <v>0</v>
      </c>
      <c r="EL14" s="414"/>
      <c r="EM14" s="324"/>
      <c r="EN14" s="324"/>
      <c r="EO14" s="324" t="str">
        <f t="shared" si="68"/>
        <v/>
      </c>
      <c r="EP14" s="409" t="str">
        <f t="shared" si="69"/>
        <v/>
      </c>
      <c r="ER14" s="404">
        <v>11</v>
      </c>
      <c r="ES14" s="405">
        <f t="shared" si="81"/>
        <v>0</v>
      </c>
      <c r="ET14" s="405"/>
      <c r="EU14" s="405">
        <f t="shared" si="70"/>
        <v>0</v>
      </c>
      <c r="EV14" s="405">
        <v>1</v>
      </c>
      <c r="EW14" s="406">
        <f t="shared" si="71"/>
        <v>0</v>
      </c>
      <c r="EX14" s="414"/>
      <c r="EY14" s="324"/>
      <c r="EZ14" s="324"/>
      <c r="FA14" s="324" t="str">
        <f t="shared" si="72"/>
        <v/>
      </c>
      <c r="FB14" s="409" t="str">
        <f t="shared" si="73"/>
        <v/>
      </c>
    </row>
    <row r="15" spans="1:158" ht="36" customHeight="1" x14ac:dyDescent="0.3">
      <c r="A15" s="77"/>
      <c r="B15" s="85"/>
      <c r="C15" s="77"/>
      <c r="E15" s="404">
        <v>12</v>
      </c>
      <c r="F15" s="405">
        <f t="shared" si="74"/>
        <v>6093</v>
      </c>
      <c r="G15" s="405">
        <v>6773</v>
      </c>
      <c r="H15" s="405">
        <f t="shared" si="2"/>
        <v>680</v>
      </c>
      <c r="I15" s="405">
        <v>1</v>
      </c>
      <c r="J15" s="406">
        <f t="shared" si="3"/>
        <v>680</v>
      </c>
      <c r="L15" s="404">
        <v>12</v>
      </c>
      <c r="M15" s="405">
        <f t="shared" si="82"/>
        <v>5436</v>
      </c>
      <c r="N15" s="405">
        <v>6026</v>
      </c>
      <c r="O15" s="405">
        <f t="shared" si="4"/>
        <v>590</v>
      </c>
      <c r="P15" s="405">
        <v>1</v>
      </c>
      <c r="Q15" s="406">
        <f t="shared" si="5"/>
        <v>590</v>
      </c>
      <c r="R15" s="414" t="s">
        <v>44</v>
      </c>
      <c r="S15" s="324" t="s">
        <v>45</v>
      </c>
      <c r="T15" s="324" t="s">
        <v>477</v>
      </c>
      <c r="U15" s="324"/>
      <c r="V15" s="265" t="s">
        <v>62</v>
      </c>
      <c r="W15" s="265">
        <v>1</v>
      </c>
      <c r="X15" s="324"/>
      <c r="Y15" s="324">
        <f t="shared" si="6"/>
        <v>0</v>
      </c>
      <c r="Z15" s="324"/>
      <c r="AA15" s="407"/>
      <c r="AB15" s="408">
        <f t="shared" si="7"/>
        <v>590</v>
      </c>
      <c r="AC15" s="324" t="str">
        <f t="shared" si="8"/>
        <v/>
      </c>
      <c r="AD15" s="324" t="str">
        <f t="shared" si="9"/>
        <v/>
      </c>
      <c r="AE15" s="324" t="str">
        <f t="shared" si="10"/>
        <v/>
      </c>
      <c r="AF15" s="324" t="str">
        <f t="shared" si="11"/>
        <v/>
      </c>
      <c r="AG15" s="324" t="str">
        <f t="shared" si="12"/>
        <v/>
      </c>
      <c r="AH15" s="324" t="str">
        <f t="shared" si="13"/>
        <v/>
      </c>
      <c r="AI15" s="324" t="str">
        <f t="shared" si="14"/>
        <v/>
      </c>
      <c r="AJ15" s="407">
        <f t="shared" si="0"/>
        <v>590</v>
      </c>
      <c r="AK15" s="408" t="str">
        <f t="shared" si="15"/>
        <v/>
      </c>
      <c r="AL15" s="324" t="str">
        <f t="shared" si="16"/>
        <v/>
      </c>
      <c r="AM15" s="324" t="str">
        <f t="shared" si="17"/>
        <v/>
      </c>
      <c r="AN15" s="324" t="str">
        <f t="shared" si="18"/>
        <v/>
      </c>
      <c r="AO15" s="324" t="str">
        <f t="shared" si="19"/>
        <v/>
      </c>
      <c r="AP15" s="324" t="str">
        <f t="shared" si="20"/>
        <v/>
      </c>
      <c r="AQ15" s="324" t="str">
        <f t="shared" si="21"/>
        <v/>
      </c>
      <c r="AR15" s="324" t="str">
        <f t="shared" si="22"/>
        <v/>
      </c>
      <c r="AS15" s="324" t="str">
        <f t="shared" si="23"/>
        <v/>
      </c>
      <c r="AT15" s="324" t="str">
        <f t="shared" si="24"/>
        <v/>
      </c>
      <c r="AU15" s="324" t="str">
        <f t="shared" si="25"/>
        <v/>
      </c>
      <c r="AV15" s="409">
        <f t="shared" si="26"/>
        <v>0</v>
      </c>
      <c r="AW15" s="22"/>
      <c r="AX15" s="404">
        <v>12</v>
      </c>
      <c r="AY15" s="405">
        <f t="shared" si="75"/>
        <v>10</v>
      </c>
      <c r="AZ15" s="405">
        <v>10</v>
      </c>
      <c r="BA15" s="405">
        <f t="shared" si="27"/>
        <v>0</v>
      </c>
      <c r="BB15" s="405">
        <v>1</v>
      </c>
      <c r="BC15" s="406">
        <f t="shared" si="28"/>
        <v>0</v>
      </c>
      <c r="BD15" s="471"/>
      <c r="BE15" s="265"/>
      <c r="BF15" s="265"/>
      <c r="BG15" s="265"/>
      <c r="BH15" s="265"/>
      <c r="BI15" s="265">
        <v>1</v>
      </c>
      <c r="BJ15" s="265"/>
      <c r="BK15" s="265">
        <f t="shared" si="29"/>
        <v>0</v>
      </c>
      <c r="BL15" s="265"/>
      <c r="BM15" s="411"/>
      <c r="BN15" s="412" t="str">
        <f t="shared" si="30"/>
        <v/>
      </c>
      <c r="BO15" s="265" t="str">
        <f t="shared" si="31"/>
        <v/>
      </c>
      <c r="BP15" s="324" t="str">
        <f t="shared" si="32"/>
        <v/>
      </c>
      <c r="BQ15" s="265" t="str">
        <f t="shared" si="33"/>
        <v/>
      </c>
      <c r="BR15" s="265" t="str">
        <f t="shared" si="34"/>
        <v/>
      </c>
      <c r="BS15" s="265" t="str">
        <f t="shared" si="35"/>
        <v/>
      </c>
      <c r="BT15" s="265" t="str">
        <f t="shared" si="36"/>
        <v/>
      </c>
      <c r="BU15" s="265" t="str">
        <f t="shared" si="37"/>
        <v/>
      </c>
      <c r="BV15" s="411">
        <f t="shared" si="1"/>
        <v>0</v>
      </c>
      <c r="BW15" s="412" t="str">
        <f t="shared" si="38"/>
        <v/>
      </c>
      <c r="BX15" s="265" t="str">
        <f t="shared" si="39"/>
        <v/>
      </c>
      <c r="BY15" s="324" t="str">
        <f t="shared" si="40"/>
        <v/>
      </c>
      <c r="BZ15" s="265" t="str">
        <f t="shared" si="41"/>
        <v/>
      </c>
      <c r="CA15" s="265" t="str">
        <f t="shared" si="42"/>
        <v/>
      </c>
      <c r="CB15" s="265" t="str">
        <f t="shared" si="43"/>
        <v/>
      </c>
      <c r="CC15" s="265" t="str">
        <f t="shared" si="44"/>
        <v/>
      </c>
      <c r="CD15" s="265" t="str">
        <f t="shared" si="45"/>
        <v/>
      </c>
      <c r="CE15" s="265" t="str">
        <f t="shared" si="46"/>
        <v/>
      </c>
      <c r="CF15" s="265" t="str">
        <f t="shared" si="47"/>
        <v/>
      </c>
      <c r="CG15" s="265" t="str">
        <f t="shared" si="48"/>
        <v/>
      </c>
      <c r="CH15" s="413">
        <f t="shared" si="49"/>
        <v>0</v>
      </c>
      <c r="CJ15" s="404">
        <v>12</v>
      </c>
      <c r="CK15" s="405">
        <f t="shared" si="76"/>
        <v>0</v>
      </c>
      <c r="CL15" s="405"/>
      <c r="CM15" s="405">
        <f t="shared" si="50"/>
        <v>0</v>
      </c>
      <c r="CN15" s="405">
        <v>1</v>
      </c>
      <c r="CO15" s="406">
        <f t="shared" si="51"/>
        <v>0</v>
      </c>
      <c r="CP15" s="414"/>
      <c r="CQ15" s="324"/>
      <c r="CR15" s="324"/>
      <c r="CS15" s="324" t="str">
        <f t="shared" si="52"/>
        <v/>
      </c>
      <c r="CT15" s="409" t="str">
        <f t="shared" si="53"/>
        <v/>
      </c>
      <c r="CV15" s="404">
        <v>12</v>
      </c>
      <c r="CW15" s="405">
        <f t="shared" si="77"/>
        <v>0</v>
      </c>
      <c r="CX15" s="405"/>
      <c r="CY15" s="405">
        <f t="shared" si="54"/>
        <v>0</v>
      </c>
      <c r="CZ15" s="405">
        <v>1</v>
      </c>
      <c r="DA15" s="406">
        <f t="shared" si="55"/>
        <v>0</v>
      </c>
      <c r="DB15" s="414"/>
      <c r="DC15" s="324"/>
      <c r="DD15" s="324"/>
      <c r="DE15" s="324" t="str">
        <f t="shared" si="56"/>
        <v/>
      </c>
      <c r="DF15" s="409" t="str">
        <f t="shared" si="57"/>
        <v/>
      </c>
      <c r="DH15" s="404">
        <v>12</v>
      </c>
      <c r="DI15" s="405">
        <f t="shared" si="78"/>
        <v>0</v>
      </c>
      <c r="DJ15" s="405"/>
      <c r="DK15" s="405">
        <f t="shared" si="58"/>
        <v>0</v>
      </c>
      <c r="DL15" s="405">
        <v>1</v>
      </c>
      <c r="DM15" s="406">
        <f t="shared" si="59"/>
        <v>0</v>
      </c>
      <c r="DN15" s="414"/>
      <c r="DO15" s="324"/>
      <c r="DP15" s="324"/>
      <c r="DQ15" s="324" t="str">
        <f t="shared" si="60"/>
        <v/>
      </c>
      <c r="DR15" s="409" t="str">
        <f t="shared" si="61"/>
        <v/>
      </c>
      <c r="DT15" s="404">
        <v>12</v>
      </c>
      <c r="DU15" s="405">
        <f t="shared" si="79"/>
        <v>0</v>
      </c>
      <c r="DV15" s="405"/>
      <c r="DW15" s="405">
        <f t="shared" si="62"/>
        <v>0</v>
      </c>
      <c r="DX15" s="405">
        <v>1</v>
      </c>
      <c r="DY15" s="406">
        <f t="shared" si="63"/>
        <v>0</v>
      </c>
      <c r="DZ15" s="414"/>
      <c r="EA15" s="324"/>
      <c r="EB15" s="324"/>
      <c r="EC15" s="324" t="str">
        <f t="shared" si="64"/>
        <v/>
      </c>
      <c r="ED15" s="409" t="str">
        <f t="shared" si="65"/>
        <v/>
      </c>
      <c r="EF15" s="404">
        <v>12</v>
      </c>
      <c r="EG15" s="405">
        <f t="shared" si="80"/>
        <v>0</v>
      </c>
      <c r="EH15" s="405"/>
      <c r="EI15" s="405">
        <f t="shared" si="66"/>
        <v>0</v>
      </c>
      <c r="EJ15" s="405">
        <v>1</v>
      </c>
      <c r="EK15" s="406">
        <f t="shared" si="67"/>
        <v>0</v>
      </c>
      <c r="EL15" s="414"/>
      <c r="EM15" s="324"/>
      <c r="EN15" s="324"/>
      <c r="EO15" s="324" t="str">
        <f t="shared" si="68"/>
        <v/>
      </c>
      <c r="EP15" s="409" t="str">
        <f t="shared" si="69"/>
        <v/>
      </c>
      <c r="ER15" s="404">
        <v>12</v>
      </c>
      <c r="ES15" s="405">
        <f t="shared" si="81"/>
        <v>0</v>
      </c>
      <c r="ET15" s="405"/>
      <c r="EU15" s="405">
        <f t="shared" si="70"/>
        <v>0</v>
      </c>
      <c r="EV15" s="405">
        <v>1</v>
      </c>
      <c r="EW15" s="406">
        <f t="shared" si="71"/>
        <v>0</v>
      </c>
      <c r="EX15" s="414"/>
      <c r="EY15" s="324"/>
      <c r="EZ15" s="324"/>
      <c r="FA15" s="324" t="str">
        <f t="shared" si="72"/>
        <v/>
      </c>
      <c r="FB15" s="409" t="str">
        <f t="shared" si="73"/>
        <v/>
      </c>
    </row>
    <row r="16" spans="1:158" ht="28.95" customHeight="1" x14ac:dyDescent="0.3">
      <c r="A16" s="77"/>
      <c r="B16" s="85"/>
      <c r="C16" s="77"/>
      <c r="E16" s="404">
        <v>13</v>
      </c>
      <c r="F16" s="405">
        <f t="shared" si="74"/>
        <v>6773</v>
      </c>
      <c r="G16" s="405">
        <v>6780</v>
      </c>
      <c r="H16" s="405">
        <f t="shared" si="2"/>
        <v>7</v>
      </c>
      <c r="I16" s="405">
        <v>1</v>
      </c>
      <c r="J16" s="406">
        <f t="shared" si="3"/>
        <v>7</v>
      </c>
      <c r="L16" s="404">
        <v>13</v>
      </c>
      <c r="M16" s="405">
        <f t="shared" si="82"/>
        <v>6026</v>
      </c>
      <c r="N16" s="405">
        <v>6035</v>
      </c>
      <c r="O16" s="405">
        <f t="shared" si="4"/>
        <v>9</v>
      </c>
      <c r="P16" s="405">
        <v>1</v>
      </c>
      <c r="Q16" s="406">
        <f t="shared" si="5"/>
        <v>9</v>
      </c>
      <c r="R16" s="414" t="s">
        <v>44</v>
      </c>
      <c r="S16" s="324" t="s">
        <v>45</v>
      </c>
      <c r="T16" s="324" t="s">
        <v>477</v>
      </c>
      <c r="U16" s="324"/>
      <c r="V16" s="265" t="s">
        <v>62</v>
      </c>
      <c r="W16" s="265">
        <v>1</v>
      </c>
      <c r="X16" s="324"/>
      <c r="Y16" s="324">
        <f t="shared" si="6"/>
        <v>0</v>
      </c>
      <c r="Z16" s="324"/>
      <c r="AA16" s="407"/>
      <c r="AB16" s="408">
        <f t="shared" si="7"/>
        <v>9</v>
      </c>
      <c r="AC16" s="324" t="str">
        <f t="shared" si="8"/>
        <v/>
      </c>
      <c r="AD16" s="324" t="str">
        <f t="shared" si="9"/>
        <v/>
      </c>
      <c r="AE16" s="324" t="str">
        <f t="shared" si="10"/>
        <v/>
      </c>
      <c r="AF16" s="324" t="str">
        <f t="shared" si="11"/>
        <v/>
      </c>
      <c r="AG16" s="324" t="str">
        <f t="shared" si="12"/>
        <v/>
      </c>
      <c r="AH16" s="324" t="str">
        <f t="shared" si="13"/>
        <v/>
      </c>
      <c r="AI16" s="324" t="str">
        <f t="shared" si="14"/>
        <v/>
      </c>
      <c r="AJ16" s="407">
        <f t="shared" si="0"/>
        <v>9</v>
      </c>
      <c r="AK16" s="408" t="str">
        <f t="shared" si="15"/>
        <v/>
      </c>
      <c r="AL16" s="324" t="str">
        <f t="shared" si="16"/>
        <v/>
      </c>
      <c r="AM16" s="324" t="str">
        <f t="shared" si="17"/>
        <v/>
      </c>
      <c r="AN16" s="324" t="str">
        <f t="shared" si="18"/>
        <v/>
      </c>
      <c r="AO16" s="324" t="str">
        <f t="shared" si="19"/>
        <v/>
      </c>
      <c r="AP16" s="324" t="str">
        <f t="shared" si="20"/>
        <v/>
      </c>
      <c r="AQ16" s="324" t="str">
        <f t="shared" si="21"/>
        <v/>
      </c>
      <c r="AR16" s="324" t="str">
        <f t="shared" si="22"/>
        <v/>
      </c>
      <c r="AS16" s="324" t="str">
        <f t="shared" si="23"/>
        <v/>
      </c>
      <c r="AT16" s="324" t="str">
        <f t="shared" si="24"/>
        <v/>
      </c>
      <c r="AU16" s="324" t="str">
        <f t="shared" si="25"/>
        <v/>
      </c>
      <c r="AV16" s="409">
        <f t="shared" si="26"/>
        <v>0</v>
      </c>
      <c r="AW16" s="22"/>
      <c r="AX16" s="404">
        <v>13</v>
      </c>
      <c r="AY16" s="405">
        <f t="shared" si="75"/>
        <v>10</v>
      </c>
      <c r="AZ16" s="405">
        <v>10</v>
      </c>
      <c r="BA16" s="405">
        <f t="shared" si="27"/>
        <v>0</v>
      </c>
      <c r="BB16" s="405">
        <v>1</v>
      </c>
      <c r="BC16" s="406">
        <f t="shared" si="28"/>
        <v>0</v>
      </c>
      <c r="BD16" s="471"/>
      <c r="BE16" s="265"/>
      <c r="BF16" s="265"/>
      <c r="BG16" s="265"/>
      <c r="BH16" s="265"/>
      <c r="BI16" s="265">
        <v>1</v>
      </c>
      <c r="BJ16" s="265"/>
      <c r="BK16" s="265">
        <f t="shared" si="29"/>
        <v>0</v>
      </c>
      <c r="BL16" s="265"/>
      <c r="BM16" s="411"/>
      <c r="BN16" s="412" t="str">
        <f t="shared" si="30"/>
        <v/>
      </c>
      <c r="BO16" s="265" t="str">
        <f t="shared" si="31"/>
        <v/>
      </c>
      <c r="BP16" s="324" t="str">
        <f t="shared" si="32"/>
        <v/>
      </c>
      <c r="BQ16" s="265" t="str">
        <f t="shared" si="33"/>
        <v/>
      </c>
      <c r="BR16" s="265" t="str">
        <f t="shared" si="34"/>
        <v/>
      </c>
      <c r="BS16" s="265" t="str">
        <f t="shared" si="35"/>
        <v/>
      </c>
      <c r="BT16" s="265" t="str">
        <f t="shared" si="36"/>
        <v/>
      </c>
      <c r="BU16" s="265" t="str">
        <f t="shared" si="37"/>
        <v/>
      </c>
      <c r="BV16" s="411">
        <f t="shared" si="1"/>
        <v>0</v>
      </c>
      <c r="BW16" s="412" t="str">
        <f t="shared" si="38"/>
        <v/>
      </c>
      <c r="BX16" s="265" t="str">
        <f t="shared" si="39"/>
        <v/>
      </c>
      <c r="BY16" s="324" t="str">
        <f t="shared" si="40"/>
        <v/>
      </c>
      <c r="BZ16" s="265" t="str">
        <f t="shared" si="41"/>
        <v/>
      </c>
      <c r="CA16" s="265" t="str">
        <f t="shared" si="42"/>
        <v/>
      </c>
      <c r="CB16" s="265" t="str">
        <f t="shared" si="43"/>
        <v/>
      </c>
      <c r="CC16" s="265" t="str">
        <f t="shared" si="44"/>
        <v/>
      </c>
      <c r="CD16" s="265" t="str">
        <f t="shared" si="45"/>
        <v/>
      </c>
      <c r="CE16" s="265" t="str">
        <f t="shared" si="46"/>
        <v/>
      </c>
      <c r="CF16" s="265" t="str">
        <f t="shared" si="47"/>
        <v/>
      </c>
      <c r="CG16" s="265" t="str">
        <f t="shared" si="48"/>
        <v/>
      </c>
      <c r="CH16" s="413">
        <f t="shared" si="49"/>
        <v>0</v>
      </c>
      <c r="CJ16" s="404">
        <v>13</v>
      </c>
      <c r="CK16" s="405">
        <f t="shared" si="76"/>
        <v>0</v>
      </c>
      <c r="CL16" s="405"/>
      <c r="CM16" s="405">
        <f t="shared" si="50"/>
        <v>0</v>
      </c>
      <c r="CN16" s="405">
        <v>1</v>
      </c>
      <c r="CO16" s="406">
        <f t="shared" si="51"/>
        <v>0</v>
      </c>
      <c r="CP16" s="414"/>
      <c r="CQ16" s="324"/>
      <c r="CR16" s="324"/>
      <c r="CS16" s="324" t="str">
        <f t="shared" si="52"/>
        <v/>
      </c>
      <c r="CT16" s="409" t="str">
        <f t="shared" si="53"/>
        <v/>
      </c>
      <c r="CV16" s="404">
        <v>13</v>
      </c>
      <c r="CW16" s="405">
        <f t="shared" si="77"/>
        <v>0</v>
      </c>
      <c r="CX16" s="405"/>
      <c r="CY16" s="405">
        <f t="shared" si="54"/>
        <v>0</v>
      </c>
      <c r="CZ16" s="405">
        <v>1</v>
      </c>
      <c r="DA16" s="406">
        <f t="shared" si="55"/>
        <v>0</v>
      </c>
      <c r="DB16" s="414"/>
      <c r="DC16" s="324"/>
      <c r="DD16" s="324"/>
      <c r="DE16" s="324" t="str">
        <f t="shared" si="56"/>
        <v/>
      </c>
      <c r="DF16" s="409" t="str">
        <f t="shared" si="57"/>
        <v/>
      </c>
      <c r="DH16" s="404">
        <v>13</v>
      </c>
      <c r="DI16" s="405">
        <f t="shared" si="78"/>
        <v>0</v>
      </c>
      <c r="DJ16" s="405"/>
      <c r="DK16" s="405">
        <f t="shared" si="58"/>
        <v>0</v>
      </c>
      <c r="DL16" s="405">
        <v>1</v>
      </c>
      <c r="DM16" s="406">
        <f t="shared" si="59"/>
        <v>0</v>
      </c>
      <c r="DN16" s="414"/>
      <c r="DO16" s="324"/>
      <c r="DP16" s="324"/>
      <c r="DQ16" s="324" t="str">
        <f t="shared" si="60"/>
        <v/>
      </c>
      <c r="DR16" s="409" t="str">
        <f t="shared" si="61"/>
        <v/>
      </c>
      <c r="DT16" s="404">
        <v>13</v>
      </c>
      <c r="DU16" s="405">
        <f t="shared" si="79"/>
        <v>0</v>
      </c>
      <c r="DV16" s="405"/>
      <c r="DW16" s="405">
        <f t="shared" si="62"/>
        <v>0</v>
      </c>
      <c r="DX16" s="405">
        <v>1</v>
      </c>
      <c r="DY16" s="406">
        <f t="shared" si="63"/>
        <v>0</v>
      </c>
      <c r="DZ16" s="414"/>
      <c r="EA16" s="324"/>
      <c r="EB16" s="324"/>
      <c r="EC16" s="324" t="str">
        <f t="shared" si="64"/>
        <v/>
      </c>
      <c r="ED16" s="409" t="str">
        <f t="shared" si="65"/>
        <v/>
      </c>
      <c r="EF16" s="404">
        <v>13</v>
      </c>
      <c r="EG16" s="405">
        <f t="shared" si="80"/>
        <v>0</v>
      </c>
      <c r="EH16" s="405"/>
      <c r="EI16" s="405">
        <f t="shared" si="66"/>
        <v>0</v>
      </c>
      <c r="EJ16" s="405">
        <v>1</v>
      </c>
      <c r="EK16" s="406">
        <f t="shared" si="67"/>
        <v>0</v>
      </c>
      <c r="EL16" s="414"/>
      <c r="EM16" s="324"/>
      <c r="EN16" s="324"/>
      <c r="EO16" s="324" t="str">
        <f t="shared" si="68"/>
        <v/>
      </c>
      <c r="EP16" s="409" t="str">
        <f t="shared" si="69"/>
        <v/>
      </c>
      <c r="ER16" s="404">
        <v>13</v>
      </c>
      <c r="ES16" s="405">
        <f t="shared" si="81"/>
        <v>0</v>
      </c>
      <c r="ET16" s="405"/>
      <c r="EU16" s="405">
        <f t="shared" si="70"/>
        <v>0</v>
      </c>
      <c r="EV16" s="405">
        <v>1</v>
      </c>
      <c r="EW16" s="406">
        <f t="shared" si="71"/>
        <v>0</v>
      </c>
      <c r="EX16" s="414"/>
      <c r="EY16" s="324"/>
      <c r="EZ16" s="324"/>
      <c r="FA16" s="324" t="str">
        <f t="shared" si="72"/>
        <v/>
      </c>
      <c r="FB16" s="409" t="str">
        <f t="shared" si="73"/>
        <v/>
      </c>
    </row>
    <row r="17" spans="1:158" ht="28.95" customHeight="1" x14ac:dyDescent="0.3">
      <c r="A17" s="77"/>
      <c r="B17" s="85"/>
      <c r="C17" s="86"/>
      <c r="E17" s="404">
        <v>14</v>
      </c>
      <c r="F17" s="405">
        <f t="shared" si="74"/>
        <v>6780</v>
      </c>
      <c r="G17" s="405">
        <v>6791</v>
      </c>
      <c r="H17" s="405">
        <f t="shared" si="2"/>
        <v>11</v>
      </c>
      <c r="I17" s="405">
        <v>1</v>
      </c>
      <c r="J17" s="406">
        <f t="shared" si="3"/>
        <v>11</v>
      </c>
      <c r="L17" s="404">
        <v>14</v>
      </c>
      <c r="M17" s="405">
        <f t="shared" si="82"/>
        <v>6035</v>
      </c>
      <c r="N17" s="405">
        <v>6043</v>
      </c>
      <c r="O17" s="405">
        <f t="shared" si="4"/>
        <v>8</v>
      </c>
      <c r="P17" s="405">
        <v>1</v>
      </c>
      <c r="Q17" s="406">
        <f t="shared" si="5"/>
        <v>8</v>
      </c>
      <c r="R17" s="414" t="s">
        <v>44</v>
      </c>
      <c r="S17" s="324" t="s">
        <v>45</v>
      </c>
      <c r="T17" s="324" t="s">
        <v>468</v>
      </c>
      <c r="U17" s="324"/>
      <c r="V17" s="265" t="s">
        <v>66</v>
      </c>
      <c r="W17" s="265">
        <v>1</v>
      </c>
      <c r="X17" s="324"/>
      <c r="Y17" s="324">
        <f t="shared" si="6"/>
        <v>0</v>
      </c>
      <c r="Z17" s="324"/>
      <c r="AA17" s="407"/>
      <c r="AB17" s="408">
        <f t="shared" si="7"/>
        <v>8</v>
      </c>
      <c r="AC17" s="324" t="str">
        <f t="shared" si="8"/>
        <v/>
      </c>
      <c r="AD17" s="324" t="str">
        <f t="shared" si="9"/>
        <v/>
      </c>
      <c r="AE17" s="324" t="str">
        <f t="shared" si="10"/>
        <v/>
      </c>
      <c r="AF17" s="324" t="str">
        <f t="shared" si="11"/>
        <v/>
      </c>
      <c r="AG17" s="324" t="str">
        <f t="shared" si="12"/>
        <v/>
      </c>
      <c r="AH17" s="324" t="str">
        <f t="shared" si="13"/>
        <v/>
      </c>
      <c r="AI17" s="324" t="str">
        <f t="shared" si="14"/>
        <v/>
      </c>
      <c r="AJ17" s="407">
        <f t="shared" si="0"/>
        <v>8</v>
      </c>
      <c r="AK17" s="408" t="str">
        <f t="shared" si="15"/>
        <v/>
      </c>
      <c r="AL17" s="324" t="str">
        <f t="shared" si="16"/>
        <v/>
      </c>
      <c r="AM17" s="324" t="str">
        <f t="shared" si="17"/>
        <v/>
      </c>
      <c r="AN17" s="324" t="str">
        <f t="shared" si="18"/>
        <v/>
      </c>
      <c r="AO17" s="324" t="str">
        <f t="shared" si="19"/>
        <v/>
      </c>
      <c r="AP17" s="324" t="str">
        <f t="shared" si="20"/>
        <v/>
      </c>
      <c r="AQ17" s="324" t="str">
        <f t="shared" si="21"/>
        <v/>
      </c>
      <c r="AR17" s="324" t="str">
        <f t="shared" si="22"/>
        <v/>
      </c>
      <c r="AS17" s="324" t="str">
        <f t="shared" si="23"/>
        <v/>
      </c>
      <c r="AT17" s="324" t="str">
        <f t="shared" si="24"/>
        <v/>
      </c>
      <c r="AU17" s="324" t="str">
        <f t="shared" si="25"/>
        <v/>
      </c>
      <c r="AV17" s="409">
        <f t="shared" si="26"/>
        <v>0</v>
      </c>
      <c r="AW17" s="22"/>
      <c r="AX17" s="404">
        <v>14</v>
      </c>
      <c r="AY17" s="405">
        <f t="shared" si="75"/>
        <v>10</v>
      </c>
      <c r="AZ17" s="405">
        <v>10</v>
      </c>
      <c r="BA17" s="405">
        <f t="shared" si="27"/>
        <v>0</v>
      </c>
      <c r="BB17" s="405">
        <v>1</v>
      </c>
      <c r="BC17" s="406">
        <f t="shared" si="28"/>
        <v>0</v>
      </c>
      <c r="BD17" s="471"/>
      <c r="BE17" s="265"/>
      <c r="BF17" s="265"/>
      <c r="BG17" s="265"/>
      <c r="BH17" s="265"/>
      <c r="BI17" s="265">
        <v>1</v>
      </c>
      <c r="BJ17" s="265"/>
      <c r="BK17" s="265">
        <f t="shared" si="29"/>
        <v>0</v>
      </c>
      <c r="BL17" s="265"/>
      <c r="BM17" s="411"/>
      <c r="BN17" s="412" t="str">
        <f t="shared" si="30"/>
        <v/>
      </c>
      <c r="BO17" s="265" t="str">
        <f t="shared" si="31"/>
        <v/>
      </c>
      <c r="BP17" s="324" t="str">
        <f t="shared" si="32"/>
        <v/>
      </c>
      <c r="BQ17" s="265" t="str">
        <f t="shared" si="33"/>
        <v/>
      </c>
      <c r="BR17" s="265" t="str">
        <f t="shared" si="34"/>
        <v/>
      </c>
      <c r="BS17" s="265" t="str">
        <f t="shared" si="35"/>
        <v/>
      </c>
      <c r="BT17" s="265" t="str">
        <f t="shared" si="36"/>
        <v/>
      </c>
      <c r="BU17" s="265" t="str">
        <f t="shared" si="37"/>
        <v/>
      </c>
      <c r="BV17" s="411">
        <f t="shared" si="1"/>
        <v>0</v>
      </c>
      <c r="BW17" s="412" t="str">
        <f t="shared" si="38"/>
        <v/>
      </c>
      <c r="BX17" s="265" t="str">
        <f t="shared" si="39"/>
        <v/>
      </c>
      <c r="BY17" s="324" t="str">
        <f t="shared" si="40"/>
        <v/>
      </c>
      <c r="BZ17" s="265" t="str">
        <f t="shared" si="41"/>
        <v/>
      </c>
      <c r="CA17" s="265" t="str">
        <f t="shared" si="42"/>
        <v/>
      </c>
      <c r="CB17" s="265" t="str">
        <f t="shared" si="43"/>
        <v/>
      </c>
      <c r="CC17" s="265" t="str">
        <f t="shared" si="44"/>
        <v/>
      </c>
      <c r="CD17" s="265" t="str">
        <f t="shared" si="45"/>
        <v/>
      </c>
      <c r="CE17" s="265" t="str">
        <f t="shared" si="46"/>
        <v/>
      </c>
      <c r="CF17" s="265" t="str">
        <f t="shared" si="47"/>
        <v/>
      </c>
      <c r="CG17" s="265" t="str">
        <f t="shared" si="48"/>
        <v/>
      </c>
      <c r="CH17" s="413">
        <f t="shared" si="49"/>
        <v>0</v>
      </c>
      <c r="CJ17" s="404">
        <v>14</v>
      </c>
      <c r="CK17" s="405">
        <f t="shared" si="76"/>
        <v>0</v>
      </c>
      <c r="CL17" s="405"/>
      <c r="CM17" s="405">
        <f t="shared" si="50"/>
        <v>0</v>
      </c>
      <c r="CN17" s="405">
        <v>1</v>
      </c>
      <c r="CO17" s="406">
        <f t="shared" si="51"/>
        <v>0</v>
      </c>
      <c r="CP17" s="414"/>
      <c r="CQ17" s="324"/>
      <c r="CR17" s="324"/>
      <c r="CS17" s="324" t="str">
        <f t="shared" si="52"/>
        <v/>
      </c>
      <c r="CT17" s="409" t="str">
        <f t="shared" si="53"/>
        <v/>
      </c>
      <c r="CV17" s="404">
        <v>14</v>
      </c>
      <c r="CW17" s="405">
        <f t="shared" si="77"/>
        <v>0</v>
      </c>
      <c r="CX17" s="405"/>
      <c r="CY17" s="405">
        <f t="shared" si="54"/>
        <v>0</v>
      </c>
      <c r="CZ17" s="405">
        <v>1</v>
      </c>
      <c r="DA17" s="406">
        <f t="shared" si="55"/>
        <v>0</v>
      </c>
      <c r="DB17" s="414"/>
      <c r="DC17" s="324"/>
      <c r="DD17" s="324"/>
      <c r="DE17" s="324" t="str">
        <f t="shared" si="56"/>
        <v/>
      </c>
      <c r="DF17" s="409" t="str">
        <f t="shared" si="57"/>
        <v/>
      </c>
      <c r="DH17" s="404">
        <v>14</v>
      </c>
      <c r="DI17" s="405">
        <f t="shared" si="78"/>
        <v>0</v>
      </c>
      <c r="DJ17" s="405"/>
      <c r="DK17" s="405">
        <f t="shared" si="58"/>
        <v>0</v>
      </c>
      <c r="DL17" s="405">
        <v>1</v>
      </c>
      <c r="DM17" s="406">
        <f t="shared" si="59"/>
        <v>0</v>
      </c>
      <c r="DN17" s="414"/>
      <c r="DO17" s="324"/>
      <c r="DP17" s="324"/>
      <c r="DQ17" s="324" t="str">
        <f t="shared" si="60"/>
        <v/>
      </c>
      <c r="DR17" s="409" t="str">
        <f t="shared" si="61"/>
        <v/>
      </c>
      <c r="DT17" s="404">
        <v>14</v>
      </c>
      <c r="DU17" s="405">
        <f t="shared" si="79"/>
        <v>0</v>
      </c>
      <c r="DV17" s="405"/>
      <c r="DW17" s="405">
        <f t="shared" si="62"/>
        <v>0</v>
      </c>
      <c r="DX17" s="405">
        <v>1</v>
      </c>
      <c r="DY17" s="406">
        <f t="shared" si="63"/>
        <v>0</v>
      </c>
      <c r="DZ17" s="414"/>
      <c r="EA17" s="324"/>
      <c r="EB17" s="324"/>
      <c r="EC17" s="324" t="str">
        <f t="shared" si="64"/>
        <v/>
      </c>
      <c r="ED17" s="409" t="str">
        <f t="shared" si="65"/>
        <v/>
      </c>
      <c r="EF17" s="404">
        <v>14</v>
      </c>
      <c r="EG17" s="405">
        <f t="shared" si="80"/>
        <v>0</v>
      </c>
      <c r="EH17" s="405"/>
      <c r="EI17" s="405">
        <f t="shared" si="66"/>
        <v>0</v>
      </c>
      <c r="EJ17" s="405">
        <v>1</v>
      </c>
      <c r="EK17" s="406">
        <f t="shared" si="67"/>
        <v>0</v>
      </c>
      <c r="EL17" s="414"/>
      <c r="EM17" s="324"/>
      <c r="EN17" s="324"/>
      <c r="EO17" s="324" t="str">
        <f t="shared" si="68"/>
        <v/>
      </c>
      <c r="EP17" s="409" t="str">
        <f t="shared" si="69"/>
        <v/>
      </c>
      <c r="ER17" s="404">
        <v>14</v>
      </c>
      <c r="ES17" s="405">
        <f t="shared" si="81"/>
        <v>0</v>
      </c>
      <c r="ET17" s="405"/>
      <c r="EU17" s="405">
        <f t="shared" si="70"/>
        <v>0</v>
      </c>
      <c r="EV17" s="405">
        <v>1</v>
      </c>
      <c r="EW17" s="406">
        <f t="shared" si="71"/>
        <v>0</v>
      </c>
      <c r="EX17" s="414"/>
      <c r="EY17" s="324"/>
      <c r="EZ17" s="324"/>
      <c r="FA17" s="324" t="str">
        <f t="shared" si="72"/>
        <v/>
      </c>
      <c r="FB17" s="409" t="str">
        <f t="shared" si="73"/>
        <v/>
      </c>
    </row>
    <row r="18" spans="1:158" ht="30" customHeight="1" x14ac:dyDescent="0.3">
      <c r="A18" s="77"/>
      <c r="B18" s="85"/>
      <c r="C18" s="77"/>
      <c r="E18" s="404">
        <v>15</v>
      </c>
      <c r="F18" s="405">
        <f t="shared" si="74"/>
        <v>6791</v>
      </c>
      <c r="G18" s="405">
        <v>7696</v>
      </c>
      <c r="H18" s="405">
        <f t="shared" si="2"/>
        <v>905</v>
      </c>
      <c r="I18" s="405">
        <v>1</v>
      </c>
      <c r="J18" s="406">
        <f t="shared" si="3"/>
        <v>905</v>
      </c>
      <c r="L18" s="404">
        <v>15</v>
      </c>
      <c r="M18" s="405">
        <f t="shared" si="82"/>
        <v>6043</v>
      </c>
      <c r="N18" s="405">
        <v>6762</v>
      </c>
      <c r="O18" s="405">
        <f t="shared" si="4"/>
        <v>719</v>
      </c>
      <c r="P18" s="405">
        <v>1</v>
      </c>
      <c r="Q18" s="406">
        <f t="shared" si="5"/>
        <v>719</v>
      </c>
      <c r="R18" s="414" t="s">
        <v>44</v>
      </c>
      <c r="S18" s="324" t="s">
        <v>45</v>
      </c>
      <c r="T18" s="324" t="s">
        <v>468</v>
      </c>
      <c r="U18" s="324"/>
      <c r="V18" s="265" t="s">
        <v>66</v>
      </c>
      <c r="W18" s="265">
        <v>1</v>
      </c>
      <c r="X18" s="324"/>
      <c r="Y18" s="324">
        <f t="shared" si="6"/>
        <v>0</v>
      </c>
      <c r="Z18" s="324"/>
      <c r="AA18" s="407"/>
      <c r="AB18" s="408">
        <f t="shared" si="7"/>
        <v>719</v>
      </c>
      <c r="AC18" s="324" t="str">
        <f t="shared" si="8"/>
        <v/>
      </c>
      <c r="AD18" s="324" t="str">
        <f t="shared" si="9"/>
        <v/>
      </c>
      <c r="AE18" s="324" t="str">
        <f t="shared" si="10"/>
        <v/>
      </c>
      <c r="AF18" s="324" t="str">
        <f t="shared" si="11"/>
        <v/>
      </c>
      <c r="AG18" s="324" t="str">
        <f t="shared" si="12"/>
        <v/>
      </c>
      <c r="AH18" s="324" t="str">
        <f t="shared" si="13"/>
        <v/>
      </c>
      <c r="AI18" s="324" t="str">
        <f t="shared" si="14"/>
        <v/>
      </c>
      <c r="AJ18" s="407">
        <f t="shared" si="0"/>
        <v>719</v>
      </c>
      <c r="AK18" s="408" t="str">
        <f t="shared" si="15"/>
        <v/>
      </c>
      <c r="AL18" s="324" t="str">
        <f t="shared" si="16"/>
        <v/>
      </c>
      <c r="AM18" s="324" t="str">
        <f t="shared" si="17"/>
        <v/>
      </c>
      <c r="AN18" s="324" t="str">
        <f t="shared" si="18"/>
        <v/>
      </c>
      <c r="AO18" s="324" t="str">
        <f t="shared" si="19"/>
        <v/>
      </c>
      <c r="AP18" s="324" t="str">
        <f t="shared" si="20"/>
        <v/>
      </c>
      <c r="AQ18" s="324" t="str">
        <f t="shared" si="21"/>
        <v/>
      </c>
      <c r="AR18" s="324" t="str">
        <f t="shared" si="22"/>
        <v/>
      </c>
      <c r="AS18" s="324" t="str">
        <f t="shared" si="23"/>
        <v/>
      </c>
      <c r="AT18" s="324" t="str">
        <f t="shared" si="24"/>
        <v/>
      </c>
      <c r="AU18" s="324" t="str">
        <f t="shared" si="25"/>
        <v/>
      </c>
      <c r="AV18" s="409">
        <f t="shared" si="26"/>
        <v>0</v>
      </c>
      <c r="AW18" s="22"/>
      <c r="AX18" s="404">
        <v>15</v>
      </c>
      <c r="AY18" s="405">
        <v>0</v>
      </c>
      <c r="AZ18" s="405">
        <v>40</v>
      </c>
      <c r="BA18" s="405">
        <f t="shared" si="27"/>
        <v>40</v>
      </c>
      <c r="BB18" s="405">
        <v>1</v>
      </c>
      <c r="BC18" s="406">
        <f t="shared" si="28"/>
        <v>40</v>
      </c>
      <c r="BD18" s="414" t="s">
        <v>44</v>
      </c>
      <c r="BE18" s="324" t="s">
        <v>45</v>
      </c>
      <c r="BF18" s="324" t="s">
        <v>468</v>
      </c>
      <c r="BG18" s="324"/>
      <c r="BH18" s="265" t="s">
        <v>66</v>
      </c>
      <c r="BI18" s="265">
        <v>1</v>
      </c>
      <c r="BJ18" s="265"/>
      <c r="BK18" s="265">
        <f t="shared" si="29"/>
        <v>0</v>
      </c>
      <c r="BL18" s="265"/>
      <c r="BM18" s="411"/>
      <c r="BN18" s="412">
        <f t="shared" si="30"/>
        <v>40</v>
      </c>
      <c r="BO18" s="265" t="str">
        <f t="shared" si="31"/>
        <v/>
      </c>
      <c r="BP18" s="324" t="str">
        <f t="shared" si="32"/>
        <v/>
      </c>
      <c r="BQ18" s="265" t="str">
        <f t="shared" si="33"/>
        <v/>
      </c>
      <c r="BR18" s="265" t="str">
        <f t="shared" si="34"/>
        <v/>
      </c>
      <c r="BS18" s="265" t="str">
        <f t="shared" si="35"/>
        <v/>
      </c>
      <c r="BT18" s="265" t="str">
        <f t="shared" si="36"/>
        <v/>
      </c>
      <c r="BU18" s="265" t="str">
        <f t="shared" si="37"/>
        <v/>
      </c>
      <c r="BV18" s="411">
        <f t="shared" si="1"/>
        <v>40</v>
      </c>
      <c r="BW18" s="412" t="str">
        <f t="shared" si="38"/>
        <v/>
      </c>
      <c r="BX18" s="265" t="str">
        <f t="shared" si="39"/>
        <v/>
      </c>
      <c r="BY18" s="324" t="str">
        <f t="shared" si="40"/>
        <v/>
      </c>
      <c r="BZ18" s="265" t="str">
        <f t="shared" si="41"/>
        <v/>
      </c>
      <c r="CA18" s="265" t="str">
        <f t="shared" si="42"/>
        <v/>
      </c>
      <c r="CB18" s="265" t="str">
        <f t="shared" si="43"/>
        <v/>
      </c>
      <c r="CC18" s="265" t="str">
        <f t="shared" si="44"/>
        <v/>
      </c>
      <c r="CD18" s="265" t="str">
        <f t="shared" si="45"/>
        <v/>
      </c>
      <c r="CE18" s="265" t="str">
        <f t="shared" si="46"/>
        <v/>
      </c>
      <c r="CF18" s="265" t="str">
        <f t="shared" si="47"/>
        <v/>
      </c>
      <c r="CG18" s="265" t="str">
        <f t="shared" si="48"/>
        <v/>
      </c>
      <c r="CH18" s="413">
        <f t="shared" si="49"/>
        <v>0</v>
      </c>
      <c r="CJ18" s="404">
        <v>15</v>
      </c>
      <c r="CK18" s="405">
        <f t="shared" si="76"/>
        <v>0</v>
      </c>
      <c r="CL18" s="405"/>
      <c r="CM18" s="405">
        <f t="shared" si="50"/>
        <v>0</v>
      </c>
      <c r="CN18" s="405">
        <v>1</v>
      </c>
      <c r="CO18" s="406">
        <f t="shared" si="51"/>
        <v>0</v>
      </c>
      <c r="CP18" s="414"/>
      <c r="CQ18" s="324"/>
      <c r="CR18" s="324"/>
      <c r="CS18" s="324" t="str">
        <f t="shared" si="52"/>
        <v/>
      </c>
      <c r="CT18" s="409" t="str">
        <f t="shared" si="53"/>
        <v/>
      </c>
      <c r="CV18" s="404">
        <v>15</v>
      </c>
      <c r="CW18" s="405">
        <f t="shared" si="77"/>
        <v>0</v>
      </c>
      <c r="CX18" s="405"/>
      <c r="CY18" s="405">
        <f t="shared" si="54"/>
        <v>0</v>
      </c>
      <c r="CZ18" s="405">
        <v>1</v>
      </c>
      <c r="DA18" s="406">
        <f t="shared" si="55"/>
        <v>0</v>
      </c>
      <c r="DB18" s="414"/>
      <c r="DC18" s="324"/>
      <c r="DD18" s="324"/>
      <c r="DE18" s="324" t="str">
        <f t="shared" si="56"/>
        <v/>
      </c>
      <c r="DF18" s="409" t="str">
        <f t="shared" si="57"/>
        <v/>
      </c>
      <c r="DH18" s="404">
        <v>15</v>
      </c>
      <c r="DI18" s="405">
        <f t="shared" si="78"/>
        <v>0</v>
      </c>
      <c r="DJ18" s="405"/>
      <c r="DK18" s="405">
        <f t="shared" si="58"/>
        <v>0</v>
      </c>
      <c r="DL18" s="405">
        <v>1</v>
      </c>
      <c r="DM18" s="406">
        <f t="shared" si="59"/>
        <v>0</v>
      </c>
      <c r="DN18" s="414"/>
      <c r="DO18" s="324"/>
      <c r="DP18" s="324"/>
      <c r="DQ18" s="324" t="str">
        <f t="shared" si="60"/>
        <v/>
      </c>
      <c r="DR18" s="409" t="str">
        <f t="shared" si="61"/>
        <v/>
      </c>
      <c r="DT18" s="404">
        <v>15</v>
      </c>
      <c r="DU18" s="405">
        <f t="shared" si="79"/>
        <v>0</v>
      </c>
      <c r="DV18" s="405"/>
      <c r="DW18" s="405">
        <f t="shared" si="62"/>
        <v>0</v>
      </c>
      <c r="DX18" s="405">
        <v>1</v>
      </c>
      <c r="DY18" s="406">
        <f t="shared" si="63"/>
        <v>0</v>
      </c>
      <c r="DZ18" s="414"/>
      <c r="EA18" s="324"/>
      <c r="EB18" s="324"/>
      <c r="EC18" s="324" t="str">
        <f t="shared" si="64"/>
        <v/>
      </c>
      <c r="ED18" s="409" t="str">
        <f t="shared" si="65"/>
        <v/>
      </c>
      <c r="EF18" s="404">
        <v>15</v>
      </c>
      <c r="EG18" s="405">
        <f t="shared" si="80"/>
        <v>0</v>
      </c>
      <c r="EH18" s="405"/>
      <c r="EI18" s="405">
        <f t="shared" si="66"/>
        <v>0</v>
      </c>
      <c r="EJ18" s="405">
        <v>1</v>
      </c>
      <c r="EK18" s="406">
        <f t="shared" si="67"/>
        <v>0</v>
      </c>
      <c r="EL18" s="414"/>
      <c r="EM18" s="324"/>
      <c r="EN18" s="324"/>
      <c r="EO18" s="324" t="str">
        <f t="shared" si="68"/>
        <v/>
      </c>
      <c r="EP18" s="409" t="str">
        <f t="shared" si="69"/>
        <v/>
      </c>
      <c r="ER18" s="404">
        <v>15</v>
      </c>
      <c r="ES18" s="405">
        <f t="shared" si="81"/>
        <v>0</v>
      </c>
      <c r="ET18" s="405"/>
      <c r="EU18" s="405">
        <f t="shared" si="70"/>
        <v>0</v>
      </c>
      <c r="EV18" s="405">
        <v>1</v>
      </c>
      <c r="EW18" s="406">
        <f t="shared" si="71"/>
        <v>0</v>
      </c>
      <c r="EX18" s="414"/>
      <c r="EY18" s="324"/>
      <c r="EZ18" s="324"/>
      <c r="FA18" s="324" t="str">
        <f t="shared" si="72"/>
        <v/>
      </c>
      <c r="FB18" s="409" t="str">
        <f t="shared" si="73"/>
        <v/>
      </c>
    </row>
    <row r="19" spans="1:158" ht="30" customHeight="1" x14ac:dyDescent="0.3">
      <c r="E19" s="404">
        <v>16</v>
      </c>
      <c r="F19" s="405">
        <f t="shared" si="74"/>
        <v>7696</v>
      </c>
      <c r="G19" s="405">
        <v>7696</v>
      </c>
      <c r="H19" s="405">
        <f t="shared" si="2"/>
        <v>0</v>
      </c>
      <c r="I19" s="405">
        <v>1</v>
      </c>
      <c r="J19" s="406">
        <f t="shared" si="3"/>
        <v>0</v>
      </c>
      <c r="L19" s="404">
        <v>16</v>
      </c>
      <c r="M19" s="405">
        <f t="shared" si="82"/>
        <v>6762</v>
      </c>
      <c r="N19" s="405">
        <v>6762</v>
      </c>
      <c r="O19" s="405">
        <f t="shared" si="4"/>
        <v>0</v>
      </c>
      <c r="P19" s="405">
        <v>1</v>
      </c>
      <c r="Q19" s="406">
        <f t="shared" si="5"/>
        <v>0</v>
      </c>
      <c r="R19" s="414"/>
      <c r="S19" s="324"/>
      <c r="T19" s="324"/>
      <c r="U19" s="324"/>
      <c r="V19" s="265"/>
      <c r="W19" s="265">
        <v>1</v>
      </c>
      <c r="X19" s="324"/>
      <c r="Y19" s="324">
        <f t="shared" si="6"/>
        <v>0</v>
      </c>
      <c r="Z19" s="324"/>
      <c r="AA19" s="407"/>
      <c r="AB19" s="408" t="str">
        <f t="shared" si="7"/>
        <v/>
      </c>
      <c r="AC19" s="324" t="str">
        <f t="shared" si="8"/>
        <v/>
      </c>
      <c r="AD19" s="324" t="str">
        <f t="shared" si="9"/>
        <v/>
      </c>
      <c r="AE19" s="324" t="str">
        <f t="shared" si="10"/>
        <v/>
      </c>
      <c r="AF19" s="324" t="str">
        <f t="shared" si="11"/>
        <v/>
      </c>
      <c r="AG19" s="324" t="str">
        <f t="shared" si="12"/>
        <v/>
      </c>
      <c r="AH19" s="324" t="str">
        <f t="shared" si="13"/>
        <v/>
      </c>
      <c r="AI19" s="324" t="str">
        <f t="shared" si="14"/>
        <v/>
      </c>
      <c r="AJ19" s="407">
        <f t="shared" si="0"/>
        <v>0</v>
      </c>
      <c r="AK19" s="408" t="str">
        <f t="shared" si="15"/>
        <v/>
      </c>
      <c r="AL19" s="324" t="str">
        <f t="shared" si="16"/>
        <v/>
      </c>
      <c r="AM19" s="324" t="str">
        <f t="shared" si="17"/>
        <v/>
      </c>
      <c r="AN19" s="324" t="str">
        <f t="shared" si="18"/>
        <v/>
      </c>
      <c r="AO19" s="324" t="str">
        <f t="shared" si="19"/>
        <v/>
      </c>
      <c r="AP19" s="324" t="str">
        <f t="shared" si="20"/>
        <v/>
      </c>
      <c r="AQ19" s="324" t="str">
        <f t="shared" si="21"/>
        <v/>
      </c>
      <c r="AR19" s="324" t="str">
        <f t="shared" si="22"/>
        <v/>
      </c>
      <c r="AS19" s="324" t="str">
        <f t="shared" si="23"/>
        <v/>
      </c>
      <c r="AT19" s="324" t="str">
        <f t="shared" si="24"/>
        <v/>
      </c>
      <c r="AU19" s="324" t="str">
        <f t="shared" si="25"/>
        <v/>
      </c>
      <c r="AV19" s="409">
        <f t="shared" si="26"/>
        <v>0</v>
      </c>
      <c r="AW19" s="22"/>
      <c r="AX19" s="404">
        <v>16</v>
      </c>
      <c r="AY19" s="405">
        <f t="shared" si="75"/>
        <v>40</v>
      </c>
      <c r="AZ19" s="405">
        <v>42</v>
      </c>
      <c r="BA19" s="405">
        <f t="shared" si="27"/>
        <v>2</v>
      </c>
      <c r="BB19" s="405">
        <v>1</v>
      </c>
      <c r="BC19" s="406">
        <f t="shared" si="28"/>
        <v>2</v>
      </c>
      <c r="BD19" s="471" t="s">
        <v>60</v>
      </c>
      <c r="BE19" s="265" t="s">
        <v>63</v>
      </c>
      <c r="BF19" s="265"/>
      <c r="BG19" s="324"/>
      <c r="BH19" s="265"/>
      <c r="BI19" s="265">
        <v>1</v>
      </c>
      <c r="BJ19" s="265"/>
      <c r="BK19" s="265">
        <f t="shared" si="29"/>
        <v>0</v>
      </c>
      <c r="BL19" s="265"/>
      <c r="BM19" s="411"/>
      <c r="BN19" s="412" t="str">
        <f t="shared" si="30"/>
        <v/>
      </c>
      <c r="BO19" s="265" t="str">
        <f t="shared" si="31"/>
        <v/>
      </c>
      <c r="BP19" s="324" t="str">
        <f t="shared" si="32"/>
        <v/>
      </c>
      <c r="BQ19" s="265" t="str">
        <f t="shared" si="33"/>
        <v/>
      </c>
      <c r="BR19" s="265" t="str">
        <f t="shared" si="34"/>
        <v/>
      </c>
      <c r="BS19" s="265" t="str">
        <f t="shared" si="35"/>
        <v/>
      </c>
      <c r="BT19" s="265" t="str">
        <f t="shared" si="36"/>
        <v/>
      </c>
      <c r="BU19" s="265" t="str">
        <f t="shared" si="37"/>
        <v/>
      </c>
      <c r="BV19" s="411">
        <f t="shared" si="1"/>
        <v>0</v>
      </c>
      <c r="BW19" s="412">
        <f t="shared" si="38"/>
        <v>2</v>
      </c>
      <c r="BX19" s="265" t="str">
        <f t="shared" si="39"/>
        <v/>
      </c>
      <c r="BY19" s="324" t="str">
        <f t="shared" si="40"/>
        <v/>
      </c>
      <c r="BZ19" s="265" t="str">
        <f t="shared" si="41"/>
        <v/>
      </c>
      <c r="CA19" s="265" t="str">
        <f t="shared" si="42"/>
        <v/>
      </c>
      <c r="CB19" s="265" t="str">
        <f t="shared" si="43"/>
        <v/>
      </c>
      <c r="CC19" s="265" t="str">
        <f t="shared" si="44"/>
        <v/>
      </c>
      <c r="CD19" s="265" t="str">
        <f t="shared" si="45"/>
        <v/>
      </c>
      <c r="CE19" s="265" t="str">
        <f t="shared" si="46"/>
        <v/>
      </c>
      <c r="CF19" s="265" t="str">
        <f t="shared" si="47"/>
        <v/>
      </c>
      <c r="CG19" s="265" t="str">
        <f t="shared" si="48"/>
        <v/>
      </c>
      <c r="CH19" s="413">
        <f t="shared" si="49"/>
        <v>2</v>
      </c>
      <c r="CJ19" s="404">
        <v>16</v>
      </c>
      <c r="CK19" s="405">
        <f t="shared" si="76"/>
        <v>0</v>
      </c>
      <c r="CL19" s="405"/>
      <c r="CM19" s="405">
        <f t="shared" si="50"/>
        <v>0</v>
      </c>
      <c r="CN19" s="405">
        <v>1</v>
      </c>
      <c r="CO19" s="406">
        <f t="shared" si="51"/>
        <v>0</v>
      </c>
      <c r="CP19" s="414"/>
      <c r="CQ19" s="324"/>
      <c r="CR19" s="324"/>
      <c r="CS19" s="324" t="str">
        <f t="shared" si="52"/>
        <v/>
      </c>
      <c r="CT19" s="409" t="str">
        <f t="shared" si="53"/>
        <v/>
      </c>
      <c r="CV19" s="404">
        <v>16</v>
      </c>
      <c r="CW19" s="405">
        <f t="shared" si="77"/>
        <v>0</v>
      </c>
      <c r="CX19" s="405"/>
      <c r="CY19" s="405">
        <f t="shared" si="54"/>
        <v>0</v>
      </c>
      <c r="CZ19" s="405">
        <v>1</v>
      </c>
      <c r="DA19" s="406">
        <f t="shared" si="55"/>
        <v>0</v>
      </c>
      <c r="DB19" s="414"/>
      <c r="DC19" s="324"/>
      <c r="DD19" s="324"/>
      <c r="DE19" s="324" t="str">
        <f t="shared" si="56"/>
        <v/>
      </c>
      <c r="DF19" s="409" t="str">
        <f t="shared" si="57"/>
        <v/>
      </c>
      <c r="DH19" s="404">
        <v>16</v>
      </c>
      <c r="DI19" s="405">
        <f t="shared" si="78"/>
        <v>0</v>
      </c>
      <c r="DJ19" s="405"/>
      <c r="DK19" s="405">
        <f t="shared" si="58"/>
        <v>0</v>
      </c>
      <c r="DL19" s="405">
        <v>1</v>
      </c>
      <c r="DM19" s="406">
        <f t="shared" si="59"/>
        <v>0</v>
      </c>
      <c r="DN19" s="414"/>
      <c r="DO19" s="324"/>
      <c r="DP19" s="324"/>
      <c r="DQ19" s="324" t="str">
        <f t="shared" si="60"/>
        <v/>
      </c>
      <c r="DR19" s="409" t="str">
        <f t="shared" si="61"/>
        <v/>
      </c>
      <c r="DT19" s="404">
        <v>16</v>
      </c>
      <c r="DU19" s="405">
        <f t="shared" si="79"/>
        <v>0</v>
      </c>
      <c r="DV19" s="405"/>
      <c r="DW19" s="405">
        <f t="shared" si="62"/>
        <v>0</v>
      </c>
      <c r="DX19" s="405">
        <v>1</v>
      </c>
      <c r="DY19" s="406">
        <f t="shared" si="63"/>
        <v>0</v>
      </c>
      <c r="DZ19" s="414"/>
      <c r="EA19" s="324"/>
      <c r="EB19" s="324"/>
      <c r="EC19" s="324" t="str">
        <f t="shared" si="64"/>
        <v/>
      </c>
      <c r="ED19" s="409" t="str">
        <f t="shared" si="65"/>
        <v/>
      </c>
      <c r="EF19" s="404">
        <v>16</v>
      </c>
      <c r="EG19" s="405">
        <f t="shared" si="80"/>
        <v>0</v>
      </c>
      <c r="EH19" s="405"/>
      <c r="EI19" s="405">
        <f t="shared" si="66"/>
        <v>0</v>
      </c>
      <c r="EJ19" s="405">
        <v>1</v>
      </c>
      <c r="EK19" s="406">
        <f t="shared" si="67"/>
        <v>0</v>
      </c>
      <c r="EL19" s="414"/>
      <c r="EM19" s="324"/>
      <c r="EN19" s="324"/>
      <c r="EO19" s="324" t="str">
        <f t="shared" si="68"/>
        <v/>
      </c>
      <c r="EP19" s="409" t="str">
        <f t="shared" si="69"/>
        <v/>
      </c>
      <c r="ER19" s="404">
        <v>16</v>
      </c>
      <c r="ES19" s="405">
        <f t="shared" si="81"/>
        <v>0</v>
      </c>
      <c r="ET19" s="405"/>
      <c r="EU19" s="405">
        <f t="shared" si="70"/>
        <v>0</v>
      </c>
      <c r="EV19" s="405">
        <v>1</v>
      </c>
      <c r="EW19" s="406">
        <f t="shared" si="71"/>
        <v>0</v>
      </c>
      <c r="EX19" s="414"/>
      <c r="EY19" s="324"/>
      <c r="EZ19" s="324"/>
      <c r="FA19" s="324" t="str">
        <f t="shared" si="72"/>
        <v/>
      </c>
      <c r="FB19" s="409" t="str">
        <f t="shared" si="73"/>
        <v/>
      </c>
    </row>
    <row r="20" spans="1:158" ht="30" customHeight="1" x14ac:dyDescent="0.3">
      <c r="E20" s="404">
        <v>17</v>
      </c>
      <c r="F20" s="405">
        <f t="shared" si="74"/>
        <v>7696</v>
      </c>
      <c r="G20" s="405">
        <v>7696</v>
      </c>
      <c r="H20" s="405">
        <f t="shared" si="2"/>
        <v>0</v>
      </c>
      <c r="I20" s="405">
        <v>1</v>
      </c>
      <c r="J20" s="406">
        <f t="shared" si="3"/>
        <v>0</v>
      </c>
      <c r="L20" s="404">
        <v>17</v>
      </c>
      <c r="M20" s="405">
        <f t="shared" si="82"/>
        <v>6762</v>
      </c>
      <c r="N20" s="405">
        <v>6762</v>
      </c>
      <c r="O20" s="405">
        <f t="shared" si="4"/>
        <v>0</v>
      </c>
      <c r="P20" s="405">
        <v>1</v>
      </c>
      <c r="Q20" s="406">
        <f t="shared" si="5"/>
        <v>0</v>
      </c>
      <c r="R20" s="414"/>
      <c r="S20" s="324"/>
      <c r="T20" s="324"/>
      <c r="U20" s="324"/>
      <c r="V20" s="265"/>
      <c r="W20" s="265">
        <v>1</v>
      </c>
      <c r="X20" s="324"/>
      <c r="Y20" s="324">
        <f t="shared" si="6"/>
        <v>0</v>
      </c>
      <c r="Z20" s="324"/>
      <c r="AA20" s="407"/>
      <c r="AB20" s="408" t="str">
        <f t="shared" si="7"/>
        <v/>
      </c>
      <c r="AC20" s="324" t="str">
        <f t="shared" si="8"/>
        <v/>
      </c>
      <c r="AD20" s="324" t="str">
        <f t="shared" si="9"/>
        <v/>
      </c>
      <c r="AE20" s="324" t="str">
        <f t="shared" si="10"/>
        <v/>
      </c>
      <c r="AF20" s="324" t="str">
        <f t="shared" si="11"/>
        <v/>
      </c>
      <c r="AG20" s="324" t="str">
        <f t="shared" si="12"/>
        <v/>
      </c>
      <c r="AH20" s="324" t="str">
        <f t="shared" si="13"/>
        <v/>
      </c>
      <c r="AI20" s="324" t="str">
        <f t="shared" si="14"/>
        <v/>
      </c>
      <c r="AJ20" s="407">
        <f t="shared" si="0"/>
        <v>0</v>
      </c>
      <c r="AK20" s="408" t="str">
        <f t="shared" si="15"/>
        <v/>
      </c>
      <c r="AL20" s="324" t="str">
        <f t="shared" si="16"/>
        <v/>
      </c>
      <c r="AM20" s="324" t="str">
        <f t="shared" si="17"/>
        <v/>
      </c>
      <c r="AN20" s="324" t="str">
        <f t="shared" si="18"/>
        <v/>
      </c>
      <c r="AO20" s="324" t="str">
        <f t="shared" si="19"/>
        <v/>
      </c>
      <c r="AP20" s="324" t="str">
        <f t="shared" si="20"/>
        <v/>
      </c>
      <c r="AQ20" s="324" t="str">
        <f t="shared" si="21"/>
        <v/>
      </c>
      <c r="AR20" s="324" t="str">
        <f t="shared" si="22"/>
        <v/>
      </c>
      <c r="AS20" s="324" t="str">
        <f t="shared" si="23"/>
        <v/>
      </c>
      <c r="AT20" s="324" t="str">
        <f t="shared" si="24"/>
        <v/>
      </c>
      <c r="AU20" s="324" t="str">
        <f t="shared" si="25"/>
        <v/>
      </c>
      <c r="AV20" s="409">
        <f t="shared" si="26"/>
        <v>0</v>
      </c>
      <c r="AW20" s="22"/>
      <c r="AX20" s="404">
        <v>17</v>
      </c>
      <c r="AY20" s="405">
        <f t="shared" si="75"/>
        <v>42</v>
      </c>
      <c r="AZ20" s="405">
        <v>42</v>
      </c>
      <c r="BA20" s="405">
        <f t="shared" si="27"/>
        <v>0</v>
      </c>
      <c r="BB20" s="405">
        <v>1</v>
      </c>
      <c r="BC20" s="406">
        <f t="shared" si="28"/>
        <v>0</v>
      </c>
      <c r="BD20" s="471"/>
      <c r="BE20" s="265"/>
      <c r="BF20" s="324"/>
      <c r="BG20" s="265"/>
      <c r="BH20" s="265"/>
      <c r="BI20" s="265">
        <v>1</v>
      </c>
      <c r="BJ20" s="265"/>
      <c r="BK20" s="265">
        <f t="shared" si="29"/>
        <v>0</v>
      </c>
      <c r="BL20" s="265"/>
      <c r="BM20" s="411"/>
      <c r="BN20" s="412" t="str">
        <f t="shared" si="30"/>
        <v/>
      </c>
      <c r="BO20" s="265" t="str">
        <f t="shared" si="31"/>
        <v/>
      </c>
      <c r="BP20" s="324" t="str">
        <f t="shared" si="32"/>
        <v/>
      </c>
      <c r="BQ20" s="265" t="str">
        <f t="shared" si="33"/>
        <v/>
      </c>
      <c r="BR20" s="265" t="str">
        <f t="shared" si="34"/>
        <v/>
      </c>
      <c r="BS20" s="265" t="str">
        <f t="shared" si="35"/>
        <v/>
      </c>
      <c r="BT20" s="265" t="str">
        <f t="shared" si="36"/>
        <v/>
      </c>
      <c r="BU20" s="265" t="str">
        <f t="shared" si="37"/>
        <v/>
      </c>
      <c r="BV20" s="411">
        <f t="shared" si="1"/>
        <v>0</v>
      </c>
      <c r="BW20" s="412" t="str">
        <f t="shared" si="38"/>
        <v/>
      </c>
      <c r="BX20" s="265" t="str">
        <f t="shared" si="39"/>
        <v/>
      </c>
      <c r="BY20" s="324" t="str">
        <f t="shared" si="40"/>
        <v/>
      </c>
      <c r="BZ20" s="265" t="str">
        <f t="shared" si="41"/>
        <v/>
      </c>
      <c r="CA20" s="265" t="str">
        <f t="shared" si="42"/>
        <v/>
      </c>
      <c r="CB20" s="265" t="str">
        <f t="shared" si="43"/>
        <v/>
      </c>
      <c r="CC20" s="265" t="str">
        <f t="shared" si="44"/>
        <v/>
      </c>
      <c r="CD20" s="265" t="str">
        <f t="shared" si="45"/>
        <v/>
      </c>
      <c r="CE20" s="265" t="str">
        <f t="shared" si="46"/>
        <v/>
      </c>
      <c r="CF20" s="265" t="str">
        <f t="shared" si="47"/>
        <v/>
      </c>
      <c r="CG20" s="265" t="str">
        <f t="shared" si="48"/>
        <v/>
      </c>
      <c r="CH20" s="413">
        <f t="shared" si="49"/>
        <v>0</v>
      </c>
      <c r="CJ20" s="404">
        <v>17</v>
      </c>
      <c r="CK20" s="405">
        <f t="shared" si="76"/>
        <v>0</v>
      </c>
      <c r="CL20" s="405"/>
      <c r="CM20" s="405">
        <f t="shared" si="50"/>
        <v>0</v>
      </c>
      <c r="CN20" s="405">
        <v>1</v>
      </c>
      <c r="CO20" s="406">
        <f t="shared" si="51"/>
        <v>0</v>
      </c>
      <c r="CP20" s="414"/>
      <c r="CQ20" s="324"/>
      <c r="CR20" s="324"/>
      <c r="CS20" s="324" t="str">
        <f t="shared" si="52"/>
        <v/>
      </c>
      <c r="CT20" s="409" t="str">
        <f t="shared" si="53"/>
        <v/>
      </c>
      <c r="CV20" s="404">
        <v>17</v>
      </c>
      <c r="CW20" s="405">
        <f t="shared" si="77"/>
        <v>0</v>
      </c>
      <c r="CX20" s="405"/>
      <c r="CY20" s="405">
        <f t="shared" si="54"/>
        <v>0</v>
      </c>
      <c r="CZ20" s="405">
        <v>1</v>
      </c>
      <c r="DA20" s="406">
        <f t="shared" si="55"/>
        <v>0</v>
      </c>
      <c r="DB20" s="414"/>
      <c r="DC20" s="324"/>
      <c r="DD20" s="324"/>
      <c r="DE20" s="324" t="str">
        <f t="shared" si="56"/>
        <v/>
      </c>
      <c r="DF20" s="409" t="str">
        <f t="shared" si="57"/>
        <v/>
      </c>
      <c r="DH20" s="404">
        <v>17</v>
      </c>
      <c r="DI20" s="405">
        <f t="shared" si="78"/>
        <v>0</v>
      </c>
      <c r="DJ20" s="405"/>
      <c r="DK20" s="405">
        <f t="shared" si="58"/>
        <v>0</v>
      </c>
      <c r="DL20" s="405">
        <v>1</v>
      </c>
      <c r="DM20" s="406">
        <f t="shared" si="59"/>
        <v>0</v>
      </c>
      <c r="DN20" s="414"/>
      <c r="DO20" s="324"/>
      <c r="DP20" s="324"/>
      <c r="DQ20" s="324" t="str">
        <f t="shared" si="60"/>
        <v/>
      </c>
      <c r="DR20" s="409" t="str">
        <f t="shared" si="61"/>
        <v/>
      </c>
      <c r="DT20" s="404">
        <v>17</v>
      </c>
      <c r="DU20" s="405">
        <f t="shared" si="79"/>
        <v>0</v>
      </c>
      <c r="DV20" s="405"/>
      <c r="DW20" s="405">
        <f t="shared" si="62"/>
        <v>0</v>
      </c>
      <c r="DX20" s="405">
        <v>1</v>
      </c>
      <c r="DY20" s="406">
        <f t="shared" si="63"/>
        <v>0</v>
      </c>
      <c r="DZ20" s="414"/>
      <c r="EA20" s="324"/>
      <c r="EB20" s="324"/>
      <c r="EC20" s="324" t="str">
        <f t="shared" si="64"/>
        <v/>
      </c>
      <c r="ED20" s="409" t="str">
        <f t="shared" si="65"/>
        <v/>
      </c>
      <c r="EF20" s="404">
        <v>17</v>
      </c>
      <c r="EG20" s="405">
        <f t="shared" si="80"/>
        <v>0</v>
      </c>
      <c r="EH20" s="405"/>
      <c r="EI20" s="405">
        <f t="shared" si="66"/>
        <v>0</v>
      </c>
      <c r="EJ20" s="405">
        <v>1</v>
      </c>
      <c r="EK20" s="406">
        <f t="shared" si="67"/>
        <v>0</v>
      </c>
      <c r="EL20" s="414"/>
      <c r="EM20" s="324"/>
      <c r="EN20" s="324"/>
      <c r="EO20" s="324" t="str">
        <f t="shared" si="68"/>
        <v/>
      </c>
      <c r="EP20" s="409" t="str">
        <f t="shared" si="69"/>
        <v/>
      </c>
      <c r="ER20" s="404">
        <v>17</v>
      </c>
      <c r="ES20" s="405">
        <f t="shared" si="81"/>
        <v>0</v>
      </c>
      <c r="ET20" s="405"/>
      <c r="EU20" s="405">
        <f t="shared" si="70"/>
        <v>0</v>
      </c>
      <c r="EV20" s="405">
        <v>1</v>
      </c>
      <c r="EW20" s="406">
        <f t="shared" si="71"/>
        <v>0</v>
      </c>
      <c r="EX20" s="414"/>
      <c r="EY20" s="324"/>
      <c r="EZ20" s="324"/>
      <c r="FA20" s="324" t="str">
        <f t="shared" si="72"/>
        <v/>
      </c>
      <c r="FB20" s="409" t="str">
        <f t="shared" si="73"/>
        <v/>
      </c>
    </row>
    <row r="21" spans="1:158" ht="30" customHeight="1" x14ac:dyDescent="0.3">
      <c r="E21" s="404">
        <v>18</v>
      </c>
      <c r="F21" s="405">
        <f t="shared" si="74"/>
        <v>7696</v>
      </c>
      <c r="G21" s="405">
        <v>8324</v>
      </c>
      <c r="H21" s="405">
        <f t="shared" si="2"/>
        <v>628</v>
      </c>
      <c r="I21" s="405">
        <v>1</v>
      </c>
      <c r="J21" s="406">
        <f t="shared" si="3"/>
        <v>628</v>
      </c>
      <c r="L21" s="404">
        <v>18</v>
      </c>
      <c r="M21" s="405">
        <f t="shared" si="82"/>
        <v>6762</v>
      </c>
      <c r="N21" s="405">
        <v>7320</v>
      </c>
      <c r="O21" s="405">
        <f t="shared" si="4"/>
        <v>558</v>
      </c>
      <c r="P21" s="405">
        <v>1</v>
      </c>
      <c r="Q21" s="406">
        <f t="shared" si="5"/>
        <v>558</v>
      </c>
      <c r="R21" s="414" t="s">
        <v>44</v>
      </c>
      <c r="S21" s="324" t="s">
        <v>45</v>
      </c>
      <c r="T21" s="324" t="s">
        <v>485</v>
      </c>
      <c r="U21" s="324"/>
      <c r="V21" s="265" t="s">
        <v>22</v>
      </c>
      <c r="W21" s="265">
        <v>1</v>
      </c>
      <c r="X21" s="324"/>
      <c r="Y21" s="324">
        <f t="shared" si="6"/>
        <v>0</v>
      </c>
      <c r="Z21" s="324"/>
      <c r="AA21" s="407"/>
      <c r="AB21" s="408" t="str">
        <f t="shared" si="7"/>
        <v/>
      </c>
      <c r="AC21" s="324">
        <f t="shared" si="8"/>
        <v>258</v>
      </c>
      <c r="AD21" s="324" t="str">
        <f t="shared" si="9"/>
        <v/>
      </c>
      <c r="AE21" s="324" t="str">
        <f t="shared" si="10"/>
        <v/>
      </c>
      <c r="AF21" s="324" t="str">
        <f t="shared" si="11"/>
        <v/>
      </c>
      <c r="AG21" s="324" t="str">
        <f t="shared" si="12"/>
        <v/>
      </c>
      <c r="AH21" s="324" t="str">
        <f t="shared" si="13"/>
        <v/>
      </c>
      <c r="AI21" s="324" t="str">
        <f t="shared" si="14"/>
        <v/>
      </c>
      <c r="AJ21" s="407">
        <f t="shared" si="0"/>
        <v>258</v>
      </c>
      <c r="AK21" s="408" t="str">
        <f t="shared" si="15"/>
        <v/>
      </c>
      <c r="AL21" s="324">
        <f t="shared" si="16"/>
        <v>300</v>
      </c>
      <c r="AM21" s="324" t="str">
        <f t="shared" si="17"/>
        <v/>
      </c>
      <c r="AN21" s="324" t="str">
        <f t="shared" si="18"/>
        <v/>
      </c>
      <c r="AO21" s="324" t="str">
        <f t="shared" si="19"/>
        <v/>
      </c>
      <c r="AP21" s="324" t="str">
        <f t="shared" si="20"/>
        <v/>
      </c>
      <c r="AQ21" s="324" t="str">
        <f t="shared" si="21"/>
        <v/>
      </c>
      <c r="AR21" s="324" t="str">
        <f t="shared" si="22"/>
        <v/>
      </c>
      <c r="AS21" s="324" t="str">
        <f t="shared" si="23"/>
        <v/>
      </c>
      <c r="AT21" s="324" t="str">
        <f t="shared" si="24"/>
        <v/>
      </c>
      <c r="AU21" s="324" t="str">
        <f t="shared" si="25"/>
        <v/>
      </c>
      <c r="AV21" s="409">
        <f t="shared" si="26"/>
        <v>300</v>
      </c>
      <c r="AW21" s="22"/>
      <c r="AX21" s="404">
        <v>18</v>
      </c>
      <c r="AY21" s="405">
        <f t="shared" si="75"/>
        <v>42</v>
      </c>
      <c r="AZ21" s="405">
        <v>42</v>
      </c>
      <c r="BA21" s="405">
        <f t="shared" si="27"/>
        <v>0</v>
      </c>
      <c r="BB21" s="405">
        <v>1</v>
      </c>
      <c r="BC21" s="406">
        <f t="shared" si="28"/>
        <v>0</v>
      </c>
      <c r="BD21" s="471"/>
      <c r="BE21" s="265"/>
      <c r="BF21" s="265"/>
      <c r="BG21" s="265"/>
      <c r="BH21" s="265"/>
      <c r="BI21" s="265">
        <v>1</v>
      </c>
      <c r="BJ21" s="265"/>
      <c r="BK21" s="265">
        <f t="shared" si="29"/>
        <v>0</v>
      </c>
      <c r="BL21" s="265"/>
      <c r="BM21" s="411"/>
      <c r="BN21" s="412" t="str">
        <f t="shared" si="30"/>
        <v/>
      </c>
      <c r="BO21" s="265" t="str">
        <f t="shared" si="31"/>
        <v/>
      </c>
      <c r="BP21" s="324" t="str">
        <f t="shared" si="32"/>
        <v/>
      </c>
      <c r="BQ21" s="265" t="str">
        <f t="shared" si="33"/>
        <v/>
      </c>
      <c r="BR21" s="265" t="str">
        <f t="shared" si="34"/>
        <v/>
      </c>
      <c r="BS21" s="265" t="str">
        <f t="shared" si="35"/>
        <v/>
      </c>
      <c r="BT21" s="265" t="str">
        <f t="shared" si="36"/>
        <v/>
      </c>
      <c r="BU21" s="265" t="str">
        <f t="shared" si="37"/>
        <v/>
      </c>
      <c r="BV21" s="411">
        <f t="shared" si="1"/>
        <v>0</v>
      </c>
      <c r="BW21" s="412" t="str">
        <f t="shared" si="38"/>
        <v/>
      </c>
      <c r="BX21" s="265" t="str">
        <f t="shared" si="39"/>
        <v/>
      </c>
      <c r="BY21" s="324" t="str">
        <f t="shared" si="40"/>
        <v/>
      </c>
      <c r="BZ21" s="265" t="str">
        <f t="shared" si="41"/>
        <v/>
      </c>
      <c r="CA21" s="265" t="str">
        <f t="shared" si="42"/>
        <v/>
      </c>
      <c r="CB21" s="265" t="str">
        <f t="shared" si="43"/>
        <v/>
      </c>
      <c r="CC21" s="265" t="str">
        <f t="shared" si="44"/>
        <v/>
      </c>
      <c r="CD21" s="265" t="str">
        <f t="shared" si="45"/>
        <v/>
      </c>
      <c r="CE21" s="265" t="str">
        <f t="shared" si="46"/>
        <v/>
      </c>
      <c r="CF21" s="265" t="str">
        <f t="shared" si="47"/>
        <v/>
      </c>
      <c r="CG21" s="265" t="str">
        <f t="shared" si="48"/>
        <v/>
      </c>
      <c r="CH21" s="413">
        <f t="shared" si="49"/>
        <v>0</v>
      </c>
      <c r="CJ21" s="404">
        <v>18</v>
      </c>
      <c r="CK21" s="405">
        <f t="shared" si="76"/>
        <v>0</v>
      </c>
      <c r="CL21" s="405"/>
      <c r="CM21" s="405">
        <f t="shared" si="50"/>
        <v>0</v>
      </c>
      <c r="CN21" s="405">
        <v>1</v>
      </c>
      <c r="CO21" s="406">
        <f t="shared" si="51"/>
        <v>0</v>
      </c>
      <c r="CP21" s="414"/>
      <c r="CQ21" s="324"/>
      <c r="CR21" s="324"/>
      <c r="CS21" s="324" t="str">
        <f t="shared" si="52"/>
        <v/>
      </c>
      <c r="CT21" s="409" t="str">
        <f t="shared" si="53"/>
        <v/>
      </c>
      <c r="CV21" s="404">
        <v>18</v>
      </c>
      <c r="CW21" s="405">
        <f t="shared" si="77"/>
        <v>0</v>
      </c>
      <c r="CX21" s="405"/>
      <c r="CY21" s="405">
        <f t="shared" si="54"/>
        <v>0</v>
      </c>
      <c r="CZ21" s="405">
        <v>1</v>
      </c>
      <c r="DA21" s="406">
        <f t="shared" si="55"/>
        <v>0</v>
      </c>
      <c r="DB21" s="414"/>
      <c r="DC21" s="324"/>
      <c r="DD21" s="324"/>
      <c r="DE21" s="324" t="str">
        <f t="shared" si="56"/>
        <v/>
      </c>
      <c r="DF21" s="409" t="str">
        <f t="shared" si="57"/>
        <v/>
      </c>
      <c r="DH21" s="404">
        <v>18</v>
      </c>
      <c r="DI21" s="405">
        <f t="shared" si="78"/>
        <v>0</v>
      </c>
      <c r="DJ21" s="405"/>
      <c r="DK21" s="405">
        <f t="shared" si="58"/>
        <v>0</v>
      </c>
      <c r="DL21" s="405">
        <v>1</v>
      </c>
      <c r="DM21" s="406">
        <f t="shared" si="59"/>
        <v>0</v>
      </c>
      <c r="DN21" s="414"/>
      <c r="DO21" s="324"/>
      <c r="DP21" s="324"/>
      <c r="DQ21" s="324" t="str">
        <f t="shared" si="60"/>
        <v/>
      </c>
      <c r="DR21" s="409" t="str">
        <f t="shared" si="61"/>
        <v/>
      </c>
      <c r="DT21" s="404">
        <v>18</v>
      </c>
      <c r="DU21" s="405">
        <f t="shared" si="79"/>
        <v>0</v>
      </c>
      <c r="DV21" s="405"/>
      <c r="DW21" s="405">
        <f t="shared" si="62"/>
        <v>0</v>
      </c>
      <c r="DX21" s="405">
        <v>1</v>
      </c>
      <c r="DY21" s="406">
        <f t="shared" si="63"/>
        <v>0</v>
      </c>
      <c r="DZ21" s="414"/>
      <c r="EA21" s="324"/>
      <c r="EB21" s="324"/>
      <c r="EC21" s="324" t="str">
        <f t="shared" si="64"/>
        <v/>
      </c>
      <c r="ED21" s="409" t="str">
        <f t="shared" si="65"/>
        <v/>
      </c>
      <c r="EF21" s="404">
        <v>18</v>
      </c>
      <c r="EG21" s="405">
        <f t="shared" si="80"/>
        <v>0</v>
      </c>
      <c r="EH21" s="405"/>
      <c r="EI21" s="405">
        <f t="shared" si="66"/>
        <v>0</v>
      </c>
      <c r="EJ21" s="405">
        <v>1</v>
      </c>
      <c r="EK21" s="406">
        <f t="shared" si="67"/>
        <v>0</v>
      </c>
      <c r="EL21" s="414"/>
      <c r="EM21" s="324"/>
      <c r="EN21" s="324"/>
      <c r="EO21" s="324" t="str">
        <f t="shared" si="68"/>
        <v/>
      </c>
      <c r="EP21" s="409" t="str">
        <f t="shared" si="69"/>
        <v/>
      </c>
      <c r="ER21" s="404">
        <v>18</v>
      </c>
      <c r="ES21" s="405">
        <f t="shared" si="81"/>
        <v>0</v>
      </c>
      <c r="ET21" s="405"/>
      <c r="EU21" s="405">
        <f t="shared" si="70"/>
        <v>0</v>
      </c>
      <c r="EV21" s="405">
        <v>1</v>
      </c>
      <c r="EW21" s="406">
        <f t="shared" si="71"/>
        <v>0</v>
      </c>
      <c r="EX21" s="414"/>
      <c r="EY21" s="324"/>
      <c r="EZ21" s="324"/>
      <c r="FA21" s="324" t="str">
        <f t="shared" si="72"/>
        <v/>
      </c>
      <c r="FB21" s="409" t="str">
        <f t="shared" si="73"/>
        <v/>
      </c>
    </row>
    <row r="22" spans="1:158" ht="30" customHeight="1" x14ac:dyDescent="0.3">
      <c r="E22" s="404">
        <v>19</v>
      </c>
      <c r="F22" s="405">
        <f t="shared" si="74"/>
        <v>8324</v>
      </c>
      <c r="G22" s="405">
        <v>8326</v>
      </c>
      <c r="H22" s="405">
        <f t="shared" si="2"/>
        <v>2</v>
      </c>
      <c r="I22" s="405">
        <v>1</v>
      </c>
      <c r="J22" s="406">
        <f t="shared" si="3"/>
        <v>2</v>
      </c>
      <c r="L22" s="404">
        <v>19</v>
      </c>
      <c r="M22" s="405">
        <f t="shared" si="82"/>
        <v>7320</v>
      </c>
      <c r="N22" s="405">
        <v>7321</v>
      </c>
      <c r="O22" s="405">
        <f t="shared" si="4"/>
        <v>1</v>
      </c>
      <c r="P22" s="405">
        <v>1</v>
      </c>
      <c r="Q22" s="406">
        <f t="shared" si="5"/>
        <v>1</v>
      </c>
      <c r="R22" s="414" t="s">
        <v>60</v>
      </c>
      <c r="S22" s="324" t="s">
        <v>61</v>
      </c>
      <c r="T22" s="324"/>
      <c r="U22" s="324"/>
      <c r="V22" s="265"/>
      <c r="W22" s="265">
        <v>1</v>
      </c>
      <c r="X22" s="324"/>
      <c r="Y22" s="324">
        <f t="shared" si="6"/>
        <v>0</v>
      </c>
      <c r="Z22" s="324"/>
      <c r="AA22" s="407"/>
      <c r="AB22" s="408" t="str">
        <f t="shared" si="7"/>
        <v/>
      </c>
      <c r="AC22" s="324" t="str">
        <f t="shared" si="8"/>
        <v/>
      </c>
      <c r="AD22" s="324" t="str">
        <f t="shared" si="9"/>
        <v/>
      </c>
      <c r="AE22" s="324" t="str">
        <f t="shared" si="10"/>
        <v/>
      </c>
      <c r="AF22" s="324" t="str">
        <f t="shared" si="11"/>
        <v/>
      </c>
      <c r="AG22" s="324" t="str">
        <f t="shared" si="12"/>
        <v/>
      </c>
      <c r="AH22" s="324" t="str">
        <f t="shared" si="13"/>
        <v/>
      </c>
      <c r="AI22" s="324" t="str">
        <f t="shared" si="14"/>
        <v/>
      </c>
      <c r="AJ22" s="407">
        <f t="shared" si="0"/>
        <v>0</v>
      </c>
      <c r="AK22" s="408">
        <f t="shared" si="15"/>
        <v>1</v>
      </c>
      <c r="AL22" s="324" t="str">
        <f t="shared" si="16"/>
        <v/>
      </c>
      <c r="AM22" s="324" t="str">
        <f t="shared" si="17"/>
        <v/>
      </c>
      <c r="AN22" s="324" t="str">
        <f t="shared" si="18"/>
        <v/>
      </c>
      <c r="AO22" s="324" t="str">
        <f t="shared" si="19"/>
        <v/>
      </c>
      <c r="AP22" s="324" t="str">
        <f t="shared" si="20"/>
        <v/>
      </c>
      <c r="AQ22" s="324" t="str">
        <f t="shared" si="21"/>
        <v/>
      </c>
      <c r="AR22" s="324" t="str">
        <f t="shared" si="22"/>
        <v/>
      </c>
      <c r="AS22" s="324" t="str">
        <f t="shared" si="23"/>
        <v/>
      </c>
      <c r="AT22" s="324" t="str">
        <f t="shared" si="24"/>
        <v/>
      </c>
      <c r="AU22" s="324" t="str">
        <f t="shared" si="25"/>
        <v/>
      </c>
      <c r="AV22" s="409">
        <f t="shared" si="26"/>
        <v>1</v>
      </c>
      <c r="AW22" s="22"/>
      <c r="AX22" s="404">
        <v>19</v>
      </c>
      <c r="AY22" s="405">
        <f t="shared" si="75"/>
        <v>42</v>
      </c>
      <c r="AZ22" s="405">
        <v>42</v>
      </c>
      <c r="BA22" s="405">
        <f t="shared" si="27"/>
        <v>0</v>
      </c>
      <c r="BB22" s="405">
        <v>1</v>
      </c>
      <c r="BC22" s="406">
        <f t="shared" si="28"/>
        <v>0</v>
      </c>
      <c r="BD22" s="471"/>
      <c r="BE22" s="265"/>
      <c r="BF22" s="265"/>
      <c r="BG22" s="265"/>
      <c r="BH22" s="265"/>
      <c r="BI22" s="265">
        <v>1</v>
      </c>
      <c r="BJ22" s="265"/>
      <c r="BK22" s="265">
        <f t="shared" si="29"/>
        <v>0</v>
      </c>
      <c r="BL22" s="265"/>
      <c r="BM22" s="411"/>
      <c r="BN22" s="412" t="str">
        <f t="shared" si="30"/>
        <v/>
      </c>
      <c r="BO22" s="265" t="str">
        <f t="shared" si="31"/>
        <v/>
      </c>
      <c r="BP22" s="324" t="str">
        <f t="shared" si="32"/>
        <v/>
      </c>
      <c r="BQ22" s="265" t="str">
        <f t="shared" si="33"/>
        <v/>
      </c>
      <c r="BR22" s="265" t="str">
        <f t="shared" si="34"/>
        <v/>
      </c>
      <c r="BS22" s="265" t="str">
        <f t="shared" si="35"/>
        <v/>
      </c>
      <c r="BT22" s="265" t="str">
        <f t="shared" si="36"/>
        <v/>
      </c>
      <c r="BU22" s="265" t="str">
        <f t="shared" si="37"/>
        <v/>
      </c>
      <c r="BV22" s="411">
        <f t="shared" si="1"/>
        <v>0</v>
      </c>
      <c r="BW22" s="412" t="str">
        <f t="shared" si="38"/>
        <v/>
      </c>
      <c r="BX22" s="265" t="str">
        <f t="shared" si="39"/>
        <v/>
      </c>
      <c r="BY22" s="324" t="str">
        <f t="shared" si="40"/>
        <v/>
      </c>
      <c r="BZ22" s="265" t="str">
        <f t="shared" si="41"/>
        <v/>
      </c>
      <c r="CA22" s="265" t="str">
        <f t="shared" si="42"/>
        <v/>
      </c>
      <c r="CB22" s="265" t="str">
        <f t="shared" si="43"/>
        <v/>
      </c>
      <c r="CC22" s="265" t="str">
        <f t="shared" si="44"/>
        <v/>
      </c>
      <c r="CD22" s="265" t="str">
        <f t="shared" si="45"/>
        <v/>
      </c>
      <c r="CE22" s="265" t="str">
        <f t="shared" si="46"/>
        <v/>
      </c>
      <c r="CF22" s="265" t="str">
        <f t="shared" si="47"/>
        <v/>
      </c>
      <c r="CG22" s="265" t="str">
        <f t="shared" si="48"/>
        <v/>
      </c>
      <c r="CH22" s="413">
        <f t="shared" si="49"/>
        <v>0</v>
      </c>
      <c r="CJ22" s="404">
        <v>19</v>
      </c>
      <c r="CK22" s="405">
        <f t="shared" si="76"/>
        <v>0</v>
      </c>
      <c r="CL22" s="405"/>
      <c r="CM22" s="405">
        <f t="shared" si="50"/>
        <v>0</v>
      </c>
      <c r="CN22" s="405">
        <v>1</v>
      </c>
      <c r="CO22" s="406">
        <f t="shared" si="51"/>
        <v>0</v>
      </c>
      <c r="CP22" s="414"/>
      <c r="CQ22" s="324"/>
      <c r="CR22" s="324"/>
      <c r="CS22" s="324" t="str">
        <f t="shared" si="52"/>
        <v/>
      </c>
      <c r="CT22" s="409" t="str">
        <f t="shared" si="53"/>
        <v/>
      </c>
      <c r="CV22" s="404">
        <v>19</v>
      </c>
      <c r="CW22" s="405">
        <f t="shared" si="77"/>
        <v>0</v>
      </c>
      <c r="CX22" s="405"/>
      <c r="CY22" s="405">
        <f t="shared" si="54"/>
        <v>0</v>
      </c>
      <c r="CZ22" s="405">
        <v>1</v>
      </c>
      <c r="DA22" s="406">
        <f t="shared" si="55"/>
        <v>0</v>
      </c>
      <c r="DB22" s="414"/>
      <c r="DC22" s="324"/>
      <c r="DD22" s="324"/>
      <c r="DE22" s="324" t="str">
        <f t="shared" si="56"/>
        <v/>
      </c>
      <c r="DF22" s="409" t="str">
        <f t="shared" si="57"/>
        <v/>
      </c>
      <c r="DH22" s="404">
        <v>19</v>
      </c>
      <c r="DI22" s="405">
        <f t="shared" si="78"/>
        <v>0</v>
      </c>
      <c r="DJ22" s="405"/>
      <c r="DK22" s="405">
        <f t="shared" si="58"/>
        <v>0</v>
      </c>
      <c r="DL22" s="405">
        <v>1</v>
      </c>
      <c r="DM22" s="406">
        <f t="shared" si="59"/>
        <v>0</v>
      </c>
      <c r="DN22" s="414"/>
      <c r="DO22" s="324"/>
      <c r="DP22" s="324"/>
      <c r="DQ22" s="324" t="str">
        <f t="shared" si="60"/>
        <v/>
      </c>
      <c r="DR22" s="409" t="str">
        <f t="shared" si="61"/>
        <v/>
      </c>
      <c r="DT22" s="404">
        <v>19</v>
      </c>
      <c r="DU22" s="405">
        <f t="shared" si="79"/>
        <v>0</v>
      </c>
      <c r="DV22" s="405"/>
      <c r="DW22" s="405">
        <f t="shared" si="62"/>
        <v>0</v>
      </c>
      <c r="DX22" s="405">
        <v>1</v>
      </c>
      <c r="DY22" s="406">
        <f t="shared" si="63"/>
        <v>0</v>
      </c>
      <c r="DZ22" s="414"/>
      <c r="EA22" s="324"/>
      <c r="EB22" s="324"/>
      <c r="EC22" s="324" t="str">
        <f t="shared" si="64"/>
        <v/>
      </c>
      <c r="ED22" s="409" t="str">
        <f t="shared" si="65"/>
        <v/>
      </c>
      <c r="EF22" s="404">
        <v>19</v>
      </c>
      <c r="EG22" s="405">
        <f t="shared" si="80"/>
        <v>0</v>
      </c>
      <c r="EH22" s="405"/>
      <c r="EI22" s="405">
        <f t="shared" si="66"/>
        <v>0</v>
      </c>
      <c r="EJ22" s="405">
        <v>1</v>
      </c>
      <c r="EK22" s="406">
        <f t="shared" si="67"/>
        <v>0</v>
      </c>
      <c r="EL22" s="414"/>
      <c r="EM22" s="324"/>
      <c r="EN22" s="324"/>
      <c r="EO22" s="324" t="str">
        <f t="shared" si="68"/>
        <v/>
      </c>
      <c r="EP22" s="409" t="str">
        <f t="shared" si="69"/>
        <v/>
      </c>
      <c r="ER22" s="404">
        <v>19</v>
      </c>
      <c r="ES22" s="405">
        <f t="shared" si="81"/>
        <v>0</v>
      </c>
      <c r="ET22" s="405"/>
      <c r="EU22" s="405">
        <f t="shared" si="70"/>
        <v>0</v>
      </c>
      <c r="EV22" s="405">
        <v>1</v>
      </c>
      <c r="EW22" s="406">
        <f t="shared" si="71"/>
        <v>0</v>
      </c>
      <c r="EX22" s="414"/>
      <c r="EY22" s="324"/>
      <c r="EZ22" s="324"/>
      <c r="FA22" s="324" t="str">
        <f t="shared" si="72"/>
        <v/>
      </c>
      <c r="FB22" s="409" t="str">
        <f t="shared" si="73"/>
        <v/>
      </c>
    </row>
    <row r="23" spans="1:158" ht="30" customHeight="1" x14ac:dyDescent="0.3">
      <c r="E23" s="404">
        <v>20</v>
      </c>
      <c r="F23" s="405">
        <f t="shared" si="74"/>
        <v>8326</v>
      </c>
      <c r="G23" s="405">
        <v>8370</v>
      </c>
      <c r="H23" s="405">
        <f t="shared" si="2"/>
        <v>44</v>
      </c>
      <c r="I23" s="405">
        <v>1</v>
      </c>
      <c r="J23" s="406">
        <f t="shared" si="3"/>
        <v>44</v>
      </c>
      <c r="L23" s="404">
        <v>20</v>
      </c>
      <c r="M23" s="405">
        <f t="shared" si="82"/>
        <v>7321</v>
      </c>
      <c r="N23" s="405">
        <v>7365</v>
      </c>
      <c r="O23" s="405">
        <f t="shared" si="4"/>
        <v>44</v>
      </c>
      <c r="P23" s="405">
        <v>1</v>
      </c>
      <c r="Q23" s="406">
        <f t="shared" si="5"/>
        <v>44</v>
      </c>
      <c r="R23" s="414" t="s">
        <v>44</v>
      </c>
      <c r="S23" s="324" t="s">
        <v>45</v>
      </c>
      <c r="T23" s="324" t="s">
        <v>474</v>
      </c>
      <c r="U23" s="324"/>
      <c r="V23" s="265" t="s">
        <v>62</v>
      </c>
      <c r="W23" s="265">
        <v>1</v>
      </c>
      <c r="X23" s="324"/>
      <c r="Y23" s="324">
        <f t="shared" si="6"/>
        <v>0</v>
      </c>
      <c r="Z23" s="324"/>
      <c r="AA23" s="407"/>
      <c r="AB23" s="408">
        <f t="shared" si="7"/>
        <v>44</v>
      </c>
      <c r="AC23" s="324" t="str">
        <f t="shared" si="8"/>
        <v/>
      </c>
      <c r="AD23" s="324" t="str">
        <f t="shared" si="9"/>
        <v/>
      </c>
      <c r="AE23" s="324" t="str">
        <f t="shared" si="10"/>
        <v/>
      </c>
      <c r="AF23" s="324" t="str">
        <f t="shared" si="11"/>
        <v/>
      </c>
      <c r="AG23" s="324" t="str">
        <f t="shared" si="12"/>
        <v/>
      </c>
      <c r="AH23" s="324" t="str">
        <f t="shared" si="13"/>
        <v/>
      </c>
      <c r="AI23" s="324" t="str">
        <f t="shared" si="14"/>
        <v/>
      </c>
      <c r="AJ23" s="407">
        <f t="shared" si="0"/>
        <v>44</v>
      </c>
      <c r="AK23" s="408" t="str">
        <f t="shared" si="15"/>
        <v/>
      </c>
      <c r="AL23" s="324" t="str">
        <f t="shared" si="16"/>
        <v/>
      </c>
      <c r="AM23" s="324" t="str">
        <f t="shared" si="17"/>
        <v/>
      </c>
      <c r="AN23" s="324" t="str">
        <f t="shared" si="18"/>
        <v/>
      </c>
      <c r="AO23" s="324" t="str">
        <f t="shared" si="19"/>
        <v/>
      </c>
      <c r="AP23" s="324" t="str">
        <f t="shared" si="20"/>
        <v/>
      </c>
      <c r="AQ23" s="324" t="str">
        <f t="shared" si="21"/>
        <v/>
      </c>
      <c r="AR23" s="324" t="str">
        <f t="shared" si="22"/>
        <v/>
      </c>
      <c r="AS23" s="324" t="str">
        <f t="shared" si="23"/>
        <v/>
      </c>
      <c r="AT23" s="324" t="str">
        <f t="shared" si="24"/>
        <v/>
      </c>
      <c r="AU23" s="324" t="str">
        <f t="shared" si="25"/>
        <v/>
      </c>
      <c r="AV23" s="409">
        <f t="shared" si="26"/>
        <v>0</v>
      </c>
      <c r="AW23" s="22"/>
      <c r="AX23" s="404">
        <v>20</v>
      </c>
      <c r="AY23" s="405">
        <f t="shared" si="75"/>
        <v>42</v>
      </c>
      <c r="AZ23" s="405">
        <v>42</v>
      </c>
      <c r="BA23" s="405">
        <f t="shared" si="27"/>
        <v>0</v>
      </c>
      <c r="BB23" s="405">
        <v>1</v>
      </c>
      <c r="BC23" s="406">
        <f t="shared" si="28"/>
        <v>0</v>
      </c>
      <c r="BD23" s="471"/>
      <c r="BE23" s="265"/>
      <c r="BF23" s="265"/>
      <c r="BG23" s="265"/>
      <c r="BH23" s="265"/>
      <c r="BI23" s="265">
        <v>1</v>
      </c>
      <c r="BJ23" s="265"/>
      <c r="BK23" s="265">
        <f t="shared" si="29"/>
        <v>0</v>
      </c>
      <c r="BL23" s="265"/>
      <c r="BM23" s="411"/>
      <c r="BN23" s="412" t="str">
        <f t="shared" si="30"/>
        <v/>
      </c>
      <c r="BO23" s="265" t="str">
        <f t="shared" si="31"/>
        <v/>
      </c>
      <c r="BP23" s="324" t="str">
        <f t="shared" si="32"/>
        <v/>
      </c>
      <c r="BQ23" s="265" t="str">
        <f t="shared" si="33"/>
        <v/>
      </c>
      <c r="BR23" s="265" t="str">
        <f t="shared" si="34"/>
        <v/>
      </c>
      <c r="BS23" s="265" t="str">
        <f t="shared" si="35"/>
        <v/>
      </c>
      <c r="BT23" s="265" t="str">
        <f t="shared" si="36"/>
        <v/>
      </c>
      <c r="BU23" s="265" t="str">
        <f t="shared" si="37"/>
        <v/>
      </c>
      <c r="BV23" s="411">
        <f t="shared" si="1"/>
        <v>0</v>
      </c>
      <c r="BW23" s="412" t="str">
        <f t="shared" si="38"/>
        <v/>
      </c>
      <c r="BX23" s="265" t="str">
        <f t="shared" si="39"/>
        <v/>
      </c>
      <c r="BY23" s="324" t="str">
        <f t="shared" si="40"/>
        <v/>
      </c>
      <c r="BZ23" s="265" t="str">
        <f t="shared" si="41"/>
        <v/>
      </c>
      <c r="CA23" s="265" t="str">
        <f t="shared" si="42"/>
        <v/>
      </c>
      <c r="CB23" s="265" t="str">
        <f t="shared" si="43"/>
        <v/>
      </c>
      <c r="CC23" s="265" t="str">
        <f t="shared" si="44"/>
        <v/>
      </c>
      <c r="CD23" s="265" t="str">
        <f t="shared" si="45"/>
        <v/>
      </c>
      <c r="CE23" s="265" t="str">
        <f t="shared" si="46"/>
        <v/>
      </c>
      <c r="CF23" s="265" t="str">
        <f t="shared" si="47"/>
        <v/>
      </c>
      <c r="CG23" s="265" t="str">
        <f t="shared" si="48"/>
        <v/>
      </c>
      <c r="CH23" s="413">
        <f t="shared" si="49"/>
        <v>0</v>
      </c>
      <c r="CJ23" s="404">
        <v>20</v>
      </c>
      <c r="CK23" s="405">
        <f t="shared" si="76"/>
        <v>0</v>
      </c>
      <c r="CL23" s="405"/>
      <c r="CM23" s="405">
        <f t="shared" si="50"/>
        <v>0</v>
      </c>
      <c r="CN23" s="405">
        <v>1</v>
      </c>
      <c r="CO23" s="406">
        <f t="shared" si="51"/>
        <v>0</v>
      </c>
      <c r="CP23" s="414"/>
      <c r="CQ23" s="324"/>
      <c r="CR23" s="324"/>
      <c r="CS23" s="324" t="str">
        <f t="shared" si="52"/>
        <v/>
      </c>
      <c r="CT23" s="409" t="str">
        <f t="shared" si="53"/>
        <v/>
      </c>
      <c r="CV23" s="404">
        <v>20</v>
      </c>
      <c r="CW23" s="405">
        <f t="shared" si="77"/>
        <v>0</v>
      </c>
      <c r="CX23" s="405"/>
      <c r="CY23" s="405">
        <f t="shared" si="54"/>
        <v>0</v>
      </c>
      <c r="CZ23" s="405">
        <v>1</v>
      </c>
      <c r="DA23" s="406">
        <f t="shared" si="55"/>
        <v>0</v>
      </c>
      <c r="DB23" s="414"/>
      <c r="DC23" s="324"/>
      <c r="DD23" s="324"/>
      <c r="DE23" s="324" t="str">
        <f t="shared" si="56"/>
        <v/>
      </c>
      <c r="DF23" s="409" t="str">
        <f t="shared" si="57"/>
        <v/>
      </c>
      <c r="DH23" s="404">
        <v>20</v>
      </c>
      <c r="DI23" s="405">
        <f t="shared" si="78"/>
        <v>0</v>
      </c>
      <c r="DJ23" s="405"/>
      <c r="DK23" s="405">
        <f t="shared" si="58"/>
        <v>0</v>
      </c>
      <c r="DL23" s="405">
        <v>1</v>
      </c>
      <c r="DM23" s="406">
        <f t="shared" si="59"/>
        <v>0</v>
      </c>
      <c r="DN23" s="414"/>
      <c r="DO23" s="324"/>
      <c r="DP23" s="324"/>
      <c r="DQ23" s="324" t="str">
        <f t="shared" si="60"/>
        <v/>
      </c>
      <c r="DR23" s="409" t="str">
        <f t="shared" si="61"/>
        <v/>
      </c>
      <c r="DT23" s="404">
        <v>20</v>
      </c>
      <c r="DU23" s="405">
        <f t="shared" si="79"/>
        <v>0</v>
      </c>
      <c r="DV23" s="405"/>
      <c r="DW23" s="405">
        <f t="shared" si="62"/>
        <v>0</v>
      </c>
      <c r="DX23" s="405">
        <v>1</v>
      </c>
      <c r="DY23" s="406">
        <f t="shared" si="63"/>
        <v>0</v>
      </c>
      <c r="DZ23" s="414"/>
      <c r="EA23" s="324"/>
      <c r="EB23" s="324"/>
      <c r="EC23" s="324" t="str">
        <f t="shared" si="64"/>
        <v/>
      </c>
      <c r="ED23" s="409" t="str">
        <f t="shared" si="65"/>
        <v/>
      </c>
      <c r="EF23" s="404">
        <v>20</v>
      </c>
      <c r="EG23" s="405">
        <f t="shared" si="80"/>
        <v>0</v>
      </c>
      <c r="EH23" s="405"/>
      <c r="EI23" s="405">
        <f t="shared" si="66"/>
        <v>0</v>
      </c>
      <c r="EJ23" s="405">
        <v>1</v>
      </c>
      <c r="EK23" s="406">
        <f t="shared" si="67"/>
        <v>0</v>
      </c>
      <c r="EL23" s="414"/>
      <c r="EM23" s="324"/>
      <c r="EN23" s="324"/>
      <c r="EO23" s="324" t="str">
        <f t="shared" si="68"/>
        <v/>
      </c>
      <c r="EP23" s="409" t="str">
        <f t="shared" si="69"/>
        <v/>
      </c>
      <c r="ER23" s="404">
        <v>20</v>
      </c>
      <c r="ES23" s="405">
        <f t="shared" si="81"/>
        <v>0</v>
      </c>
      <c r="ET23" s="405"/>
      <c r="EU23" s="405">
        <f t="shared" si="70"/>
        <v>0</v>
      </c>
      <c r="EV23" s="405">
        <v>1</v>
      </c>
      <c r="EW23" s="406">
        <f t="shared" si="71"/>
        <v>0</v>
      </c>
      <c r="EX23" s="414"/>
      <c r="EY23" s="324"/>
      <c r="EZ23" s="324"/>
      <c r="FA23" s="324" t="str">
        <f t="shared" si="72"/>
        <v/>
      </c>
      <c r="FB23" s="409" t="str">
        <f t="shared" si="73"/>
        <v/>
      </c>
    </row>
    <row r="24" spans="1:158" ht="30" customHeight="1" x14ac:dyDescent="0.3">
      <c r="E24" s="404">
        <v>21</v>
      </c>
      <c r="F24" s="405">
        <f t="shared" si="74"/>
        <v>8370</v>
      </c>
      <c r="G24" s="405">
        <v>8431</v>
      </c>
      <c r="H24" s="405">
        <f t="shared" si="2"/>
        <v>61</v>
      </c>
      <c r="I24" s="405">
        <v>1</v>
      </c>
      <c r="J24" s="406">
        <f t="shared" si="3"/>
        <v>61</v>
      </c>
      <c r="L24" s="404">
        <v>21</v>
      </c>
      <c r="M24" s="405">
        <f t="shared" si="82"/>
        <v>7365</v>
      </c>
      <c r="N24" s="405">
        <v>7424</v>
      </c>
      <c r="O24" s="405">
        <f t="shared" si="4"/>
        <v>59</v>
      </c>
      <c r="P24" s="405">
        <v>1</v>
      </c>
      <c r="Q24" s="406">
        <f t="shared" si="5"/>
        <v>59</v>
      </c>
      <c r="R24" s="414" t="s">
        <v>44</v>
      </c>
      <c r="S24" s="324" t="s">
        <v>45</v>
      </c>
      <c r="T24" s="324" t="s">
        <v>474</v>
      </c>
      <c r="U24" s="324"/>
      <c r="V24" s="265" t="s">
        <v>62</v>
      </c>
      <c r="W24" s="265">
        <v>1</v>
      </c>
      <c r="X24" s="324"/>
      <c r="Y24" s="324">
        <f t="shared" si="6"/>
        <v>0</v>
      </c>
      <c r="Z24" s="324"/>
      <c r="AA24" s="407"/>
      <c r="AB24" s="408">
        <f t="shared" si="7"/>
        <v>59</v>
      </c>
      <c r="AC24" s="324" t="str">
        <f t="shared" si="8"/>
        <v/>
      </c>
      <c r="AD24" s="324" t="str">
        <f t="shared" si="9"/>
        <v/>
      </c>
      <c r="AE24" s="324" t="str">
        <f t="shared" si="10"/>
        <v/>
      </c>
      <c r="AF24" s="324" t="str">
        <f t="shared" si="11"/>
        <v/>
      </c>
      <c r="AG24" s="324" t="str">
        <f t="shared" si="12"/>
        <v/>
      </c>
      <c r="AH24" s="324" t="str">
        <f t="shared" si="13"/>
        <v/>
      </c>
      <c r="AI24" s="324" t="str">
        <f t="shared" si="14"/>
        <v/>
      </c>
      <c r="AJ24" s="407">
        <f t="shared" si="0"/>
        <v>59</v>
      </c>
      <c r="AK24" s="408" t="str">
        <f t="shared" si="15"/>
        <v/>
      </c>
      <c r="AL24" s="324" t="str">
        <f t="shared" si="16"/>
        <v/>
      </c>
      <c r="AM24" s="324" t="str">
        <f t="shared" si="17"/>
        <v/>
      </c>
      <c r="AN24" s="324" t="str">
        <f t="shared" si="18"/>
        <v/>
      </c>
      <c r="AO24" s="324" t="str">
        <f t="shared" si="19"/>
        <v/>
      </c>
      <c r="AP24" s="324" t="str">
        <f t="shared" si="20"/>
        <v/>
      </c>
      <c r="AQ24" s="324" t="str">
        <f t="shared" si="21"/>
        <v/>
      </c>
      <c r="AR24" s="324" t="str">
        <f t="shared" si="22"/>
        <v/>
      </c>
      <c r="AS24" s="324" t="str">
        <f t="shared" si="23"/>
        <v/>
      </c>
      <c r="AT24" s="324" t="str">
        <f t="shared" si="24"/>
        <v/>
      </c>
      <c r="AU24" s="324" t="str">
        <f t="shared" si="25"/>
        <v/>
      </c>
      <c r="AV24" s="409">
        <f t="shared" si="26"/>
        <v>0</v>
      </c>
      <c r="AW24" s="22"/>
      <c r="AX24" s="404">
        <v>21</v>
      </c>
      <c r="AY24" s="405">
        <f t="shared" si="75"/>
        <v>42</v>
      </c>
      <c r="AZ24" s="405">
        <v>42</v>
      </c>
      <c r="BA24" s="405">
        <f t="shared" si="27"/>
        <v>0</v>
      </c>
      <c r="BB24" s="405">
        <v>1</v>
      </c>
      <c r="BC24" s="406">
        <f t="shared" si="28"/>
        <v>0</v>
      </c>
      <c r="BD24" s="471"/>
      <c r="BE24" s="265"/>
      <c r="BF24" s="265"/>
      <c r="BG24" s="265"/>
      <c r="BH24" s="265"/>
      <c r="BI24" s="265">
        <v>1</v>
      </c>
      <c r="BJ24" s="265"/>
      <c r="BK24" s="265">
        <f t="shared" si="29"/>
        <v>0</v>
      </c>
      <c r="BL24" s="265"/>
      <c r="BM24" s="411"/>
      <c r="BN24" s="412" t="str">
        <f t="shared" si="30"/>
        <v/>
      </c>
      <c r="BO24" s="265" t="str">
        <f t="shared" si="31"/>
        <v/>
      </c>
      <c r="BP24" s="324" t="str">
        <f t="shared" si="32"/>
        <v/>
      </c>
      <c r="BQ24" s="265" t="str">
        <f t="shared" si="33"/>
        <v/>
      </c>
      <c r="BR24" s="265" t="str">
        <f t="shared" si="34"/>
        <v/>
      </c>
      <c r="BS24" s="265" t="str">
        <f t="shared" si="35"/>
        <v/>
      </c>
      <c r="BT24" s="265" t="str">
        <f t="shared" si="36"/>
        <v/>
      </c>
      <c r="BU24" s="265" t="str">
        <f t="shared" si="37"/>
        <v/>
      </c>
      <c r="BV24" s="411">
        <f t="shared" si="1"/>
        <v>0</v>
      </c>
      <c r="BW24" s="412" t="str">
        <f t="shared" si="38"/>
        <v/>
      </c>
      <c r="BX24" s="265" t="str">
        <f t="shared" si="39"/>
        <v/>
      </c>
      <c r="BY24" s="324" t="str">
        <f t="shared" si="40"/>
        <v/>
      </c>
      <c r="BZ24" s="265" t="str">
        <f t="shared" si="41"/>
        <v/>
      </c>
      <c r="CA24" s="265" t="str">
        <f t="shared" si="42"/>
        <v/>
      </c>
      <c r="CB24" s="265" t="str">
        <f t="shared" si="43"/>
        <v/>
      </c>
      <c r="CC24" s="265" t="str">
        <f t="shared" si="44"/>
        <v/>
      </c>
      <c r="CD24" s="265" t="str">
        <f t="shared" si="45"/>
        <v/>
      </c>
      <c r="CE24" s="265" t="str">
        <f t="shared" si="46"/>
        <v/>
      </c>
      <c r="CF24" s="265" t="str">
        <f t="shared" si="47"/>
        <v/>
      </c>
      <c r="CG24" s="265" t="str">
        <f t="shared" si="48"/>
        <v/>
      </c>
      <c r="CH24" s="413">
        <f t="shared" si="49"/>
        <v>0</v>
      </c>
      <c r="CJ24" s="404">
        <v>21</v>
      </c>
      <c r="CK24" s="405">
        <f t="shared" si="76"/>
        <v>0</v>
      </c>
      <c r="CL24" s="405"/>
      <c r="CM24" s="405">
        <f t="shared" si="50"/>
        <v>0</v>
      </c>
      <c r="CN24" s="405">
        <v>1</v>
      </c>
      <c r="CO24" s="406">
        <f t="shared" si="51"/>
        <v>0</v>
      </c>
      <c r="CP24" s="414"/>
      <c r="CQ24" s="324"/>
      <c r="CR24" s="324"/>
      <c r="CS24" s="324" t="str">
        <f t="shared" si="52"/>
        <v/>
      </c>
      <c r="CT24" s="409" t="str">
        <f t="shared" si="53"/>
        <v/>
      </c>
      <c r="CV24" s="404">
        <v>21</v>
      </c>
      <c r="CW24" s="405">
        <f t="shared" si="77"/>
        <v>0</v>
      </c>
      <c r="CX24" s="405"/>
      <c r="CY24" s="405">
        <f t="shared" si="54"/>
        <v>0</v>
      </c>
      <c r="CZ24" s="405">
        <v>1</v>
      </c>
      <c r="DA24" s="406">
        <f t="shared" si="55"/>
        <v>0</v>
      </c>
      <c r="DB24" s="414"/>
      <c r="DC24" s="324"/>
      <c r="DD24" s="324"/>
      <c r="DE24" s="324" t="str">
        <f t="shared" si="56"/>
        <v/>
      </c>
      <c r="DF24" s="409" t="str">
        <f t="shared" si="57"/>
        <v/>
      </c>
      <c r="DH24" s="404">
        <v>21</v>
      </c>
      <c r="DI24" s="405">
        <f t="shared" si="78"/>
        <v>0</v>
      </c>
      <c r="DJ24" s="405"/>
      <c r="DK24" s="405">
        <f t="shared" si="58"/>
        <v>0</v>
      </c>
      <c r="DL24" s="405">
        <v>1</v>
      </c>
      <c r="DM24" s="406">
        <f t="shared" si="59"/>
        <v>0</v>
      </c>
      <c r="DN24" s="414"/>
      <c r="DO24" s="324"/>
      <c r="DP24" s="324"/>
      <c r="DQ24" s="324" t="str">
        <f t="shared" si="60"/>
        <v/>
      </c>
      <c r="DR24" s="409" t="str">
        <f t="shared" si="61"/>
        <v/>
      </c>
      <c r="DT24" s="404">
        <v>21</v>
      </c>
      <c r="DU24" s="405">
        <f t="shared" si="79"/>
        <v>0</v>
      </c>
      <c r="DV24" s="405"/>
      <c r="DW24" s="405">
        <f t="shared" si="62"/>
        <v>0</v>
      </c>
      <c r="DX24" s="405">
        <v>1</v>
      </c>
      <c r="DY24" s="406">
        <f t="shared" si="63"/>
        <v>0</v>
      </c>
      <c r="DZ24" s="414"/>
      <c r="EA24" s="324"/>
      <c r="EB24" s="324"/>
      <c r="EC24" s="324" t="str">
        <f t="shared" si="64"/>
        <v/>
      </c>
      <c r="ED24" s="409" t="str">
        <f t="shared" si="65"/>
        <v/>
      </c>
      <c r="EF24" s="404">
        <v>21</v>
      </c>
      <c r="EG24" s="405">
        <f t="shared" si="80"/>
        <v>0</v>
      </c>
      <c r="EH24" s="405"/>
      <c r="EI24" s="405">
        <f t="shared" si="66"/>
        <v>0</v>
      </c>
      <c r="EJ24" s="405">
        <v>1</v>
      </c>
      <c r="EK24" s="406">
        <f t="shared" si="67"/>
        <v>0</v>
      </c>
      <c r="EL24" s="414"/>
      <c r="EM24" s="324"/>
      <c r="EN24" s="324"/>
      <c r="EO24" s="324" t="str">
        <f t="shared" si="68"/>
        <v/>
      </c>
      <c r="EP24" s="409" t="str">
        <f t="shared" si="69"/>
        <v/>
      </c>
      <c r="ER24" s="404">
        <v>21</v>
      </c>
      <c r="ES24" s="405">
        <f t="shared" si="81"/>
        <v>0</v>
      </c>
      <c r="ET24" s="405"/>
      <c r="EU24" s="405">
        <f t="shared" si="70"/>
        <v>0</v>
      </c>
      <c r="EV24" s="405">
        <v>1</v>
      </c>
      <c r="EW24" s="406">
        <f t="shared" si="71"/>
        <v>0</v>
      </c>
      <c r="EX24" s="414"/>
      <c r="EY24" s="324"/>
      <c r="EZ24" s="324"/>
      <c r="FA24" s="324" t="str">
        <f t="shared" si="72"/>
        <v/>
      </c>
      <c r="FB24" s="409" t="str">
        <f t="shared" si="73"/>
        <v/>
      </c>
    </row>
    <row r="25" spans="1:158" ht="30" customHeight="1" x14ac:dyDescent="0.3">
      <c r="E25" s="404">
        <v>22</v>
      </c>
      <c r="F25" s="405">
        <f t="shared" si="74"/>
        <v>8431</v>
      </c>
      <c r="G25" s="405">
        <v>9137</v>
      </c>
      <c r="H25" s="405">
        <f t="shared" si="2"/>
        <v>706</v>
      </c>
      <c r="I25" s="405">
        <v>1</v>
      </c>
      <c r="J25" s="406">
        <f t="shared" si="3"/>
        <v>706</v>
      </c>
      <c r="L25" s="404">
        <v>22</v>
      </c>
      <c r="M25" s="405">
        <f t="shared" si="82"/>
        <v>7424</v>
      </c>
      <c r="N25" s="405">
        <v>8035</v>
      </c>
      <c r="O25" s="405">
        <f t="shared" si="4"/>
        <v>611</v>
      </c>
      <c r="P25" s="405">
        <v>1</v>
      </c>
      <c r="Q25" s="406">
        <f t="shared" si="5"/>
        <v>611</v>
      </c>
      <c r="R25" s="414" t="s">
        <v>44</v>
      </c>
      <c r="S25" s="324" t="s">
        <v>45</v>
      </c>
      <c r="T25" s="324" t="s">
        <v>474</v>
      </c>
      <c r="U25" s="324"/>
      <c r="V25" s="265" t="s">
        <v>62</v>
      </c>
      <c r="W25" s="265">
        <v>1</v>
      </c>
      <c r="X25" s="324"/>
      <c r="Y25" s="324">
        <f t="shared" si="6"/>
        <v>0</v>
      </c>
      <c r="Z25" s="324"/>
      <c r="AA25" s="407"/>
      <c r="AB25" s="408">
        <f t="shared" si="7"/>
        <v>611</v>
      </c>
      <c r="AC25" s="324" t="str">
        <f t="shared" si="8"/>
        <v/>
      </c>
      <c r="AD25" s="324" t="str">
        <f t="shared" si="9"/>
        <v/>
      </c>
      <c r="AE25" s="324" t="str">
        <f t="shared" si="10"/>
        <v/>
      </c>
      <c r="AF25" s="324" t="str">
        <f t="shared" si="11"/>
        <v/>
      </c>
      <c r="AG25" s="324" t="str">
        <f t="shared" si="12"/>
        <v/>
      </c>
      <c r="AH25" s="324" t="str">
        <f t="shared" si="13"/>
        <v/>
      </c>
      <c r="AI25" s="324" t="str">
        <f t="shared" si="14"/>
        <v/>
      </c>
      <c r="AJ25" s="407">
        <f t="shared" si="0"/>
        <v>611</v>
      </c>
      <c r="AK25" s="408" t="str">
        <f t="shared" si="15"/>
        <v/>
      </c>
      <c r="AL25" s="324" t="str">
        <f t="shared" si="16"/>
        <v/>
      </c>
      <c r="AM25" s="324" t="str">
        <f t="shared" si="17"/>
        <v/>
      </c>
      <c r="AN25" s="324" t="str">
        <f t="shared" si="18"/>
        <v/>
      </c>
      <c r="AO25" s="324" t="str">
        <f t="shared" si="19"/>
        <v/>
      </c>
      <c r="AP25" s="324" t="str">
        <f t="shared" si="20"/>
        <v/>
      </c>
      <c r="AQ25" s="324" t="str">
        <f t="shared" si="21"/>
        <v/>
      </c>
      <c r="AR25" s="324" t="str">
        <f t="shared" si="22"/>
        <v/>
      </c>
      <c r="AS25" s="324" t="str">
        <f t="shared" si="23"/>
        <v/>
      </c>
      <c r="AT25" s="324" t="str">
        <f t="shared" si="24"/>
        <v/>
      </c>
      <c r="AU25" s="324" t="str">
        <f t="shared" si="25"/>
        <v/>
      </c>
      <c r="AV25" s="409">
        <f t="shared" si="26"/>
        <v>0</v>
      </c>
      <c r="AW25" s="22"/>
      <c r="AX25" s="404">
        <v>22</v>
      </c>
      <c r="AY25" s="405">
        <f t="shared" si="75"/>
        <v>42</v>
      </c>
      <c r="AZ25" s="405">
        <v>42</v>
      </c>
      <c r="BA25" s="405">
        <f t="shared" si="27"/>
        <v>0</v>
      </c>
      <c r="BB25" s="405">
        <v>1</v>
      </c>
      <c r="BC25" s="406">
        <f t="shared" si="28"/>
        <v>0</v>
      </c>
      <c r="BD25" s="471"/>
      <c r="BE25" s="265"/>
      <c r="BF25" s="265"/>
      <c r="BG25" s="265"/>
      <c r="BH25" s="265"/>
      <c r="BI25" s="265">
        <v>1</v>
      </c>
      <c r="BJ25" s="265"/>
      <c r="BK25" s="265">
        <f t="shared" si="29"/>
        <v>0</v>
      </c>
      <c r="BL25" s="265"/>
      <c r="BM25" s="411"/>
      <c r="BN25" s="412" t="str">
        <f t="shared" si="30"/>
        <v/>
      </c>
      <c r="BO25" s="265" t="str">
        <f t="shared" si="31"/>
        <v/>
      </c>
      <c r="BP25" s="324" t="str">
        <f t="shared" si="32"/>
        <v/>
      </c>
      <c r="BQ25" s="265" t="str">
        <f t="shared" si="33"/>
        <v/>
      </c>
      <c r="BR25" s="265" t="str">
        <f t="shared" si="34"/>
        <v/>
      </c>
      <c r="BS25" s="265" t="str">
        <f t="shared" si="35"/>
        <v/>
      </c>
      <c r="BT25" s="265" t="str">
        <f t="shared" si="36"/>
        <v/>
      </c>
      <c r="BU25" s="265" t="str">
        <f t="shared" si="37"/>
        <v/>
      </c>
      <c r="BV25" s="411">
        <f t="shared" si="1"/>
        <v>0</v>
      </c>
      <c r="BW25" s="412" t="str">
        <f t="shared" si="38"/>
        <v/>
      </c>
      <c r="BX25" s="265" t="str">
        <f t="shared" si="39"/>
        <v/>
      </c>
      <c r="BY25" s="324" t="str">
        <f t="shared" si="40"/>
        <v/>
      </c>
      <c r="BZ25" s="265" t="str">
        <f t="shared" si="41"/>
        <v/>
      </c>
      <c r="CA25" s="265" t="str">
        <f t="shared" si="42"/>
        <v/>
      </c>
      <c r="CB25" s="265" t="str">
        <f t="shared" si="43"/>
        <v/>
      </c>
      <c r="CC25" s="265" t="str">
        <f t="shared" si="44"/>
        <v/>
      </c>
      <c r="CD25" s="265" t="str">
        <f t="shared" si="45"/>
        <v/>
      </c>
      <c r="CE25" s="265" t="str">
        <f t="shared" si="46"/>
        <v/>
      </c>
      <c r="CF25" s="265" t="str">
        <f t="shared" si="47"/>
        <v/>
      </c>
      <c r="CG25" s="265" t="str">
        <f t="shared" si="48"/>
        <v/>
      </c>
      <c r="CH25" s="413">
        <f t="shared" si="49"/>
        <v>0</v>
      </c>
      <c r="CJ25" s="404">
        <v>22</v>
      </c>
      <c r="CK25" s="405">
        <f t="shared" si="76"/>
        <v>0</v>
      </c>
      <c r="CL25" s="405"/>
      <c r="CM25" s="405">
        <f t="shared" si="50"/>
        <v>0</v>
      </c>
      <c r="CN25" s="405">
        <v>1</v>
      </c>
      <c r="CO25" s="406">
        <f t="shared" si="51"/>
        <v>0</v>
      </c>
      <c r="CP25" s="414"/>
      <c r="CQ25" s="324"/>
      <c r="CR25" s="324"/>
      <c r="CS25" s="324" t="str">
        <f t="shared" si="52"/>
        <v/>
      </c>
      <c r="CT25" s="409" t="str">
        <f t="shared" si="53"/>
        <v/>
      </c>
      <c r="CV25" s="404">
        <v>22</v>
      </c>
      <c r="CW25" s="405">
        <f t="shared" si="77"/>
        <v>0</v>
      </c>
      <c r="CX25" s="405"/>
      <c r="CY25" s="405">
        <f t="shared" si="54"/>
        <v>0</v>
      </c>
      <c r="CZ25" s="405">
        <v>1</v>
      </c>
      <c r="DA25" s="406">
        <f t="shared" si="55"/>
        <v>0</v>
      </c>
      <c r="DB25" s="414"/>
      <c r="DC25" s="324"/>
      <c r="DD25" s="324"/>
      <c r="DE25" s="324" t="str">
        <f t="shared" si="56"/>
        <v/>
      </c>
      <c r="DF25" s="409" t="str">
        <f t="shared" si="57"/>
        <v/>
      </c>
      <c r="DH25" s="404">
        <v>22</v>
      </c>
      <c r="DI25" s="405">
        <f t="shared" si="78"/>
        <v>0</v>
      </c>
      <c r="DJ25" s="405"/>
      <c r="DK25" s="405">
        <f t="shared" si="58"/>
        <v>0</v>
      </c>
      <c r="DL25" s="405">
        <v>1</v>
      </c>
      <c r="DM25" s="406">
        <f t="shared" si="59"/>
        <v>0</v>
      </c>
      <c r="DN25" s="414"/>
      <c r="DO25" s="324"/>
      <c r="DP25" s="324"/>
      <c r="DQ25" s="324" t="str">
        <f t="shared" si="60"/>
        <v/>
      </c>
      <c r="DR25" s="409" t="str">
        <f t="shared" si="61"/>
        <v/>
      </c>
      <c r="DT25" s="404">
        <v>22</v>
      </c>
      <c r="DU25" s="405">
        <f t="shared" si="79"/>
        <v>0</v>
      </c>
      <c r="DV25" s="405"/>
      <c r="DW25" s="405">
        <f t="shared" si="62"/>
        <v>0</v>
      </c>
      <c r="DX25" s="405">
        <v>1</v>
      </c>
      <c r="DY25" s="406">
        <f t="shared" si="63"/>
        <v>0</v>
      </c>
      <c r="DZ25" s="414"/>
      <c r="EA25" s="324"/>
      <c r="EB25" s="324"/>
      <c r="EC25" s="324" t="str">
        <f t="shared" si="64"/>
        <v/>
      </c>
      <c r="ED25" s="409" t="str">
        <f t="shared" si="65"/>
        <v/>
      </c>
      <c r="EF25" s="404">
        <v>22</v>
      </c>
      <c r="EG25" s="405">
        <f t="shared" si="80"/>
        <v>0</v>
      </c>
      <c r="EH25" s="405"/>
      <c r="EI25" s="405">
        <f t="shared" si="66"/>
        <v>0</v>
      </c>
      <c r="EJ25" s="405">
        <v>1</v>
      </c>
      <c r="EK25" s="406">
        <f t="shared" si="67"/>
        <v>0</v>
      </c>
      <c r="EL25" s="414"/>
      <c r="EM25" s="324"/>
      <c r="EN25" s="324"/>
      <c r="EO25" s="324" t="str">
        <f t="shared" si="68"/>
        <v/>
      </c>
      <c r="EP25" s="409" t="str">
        <f t="shared" si="69"/>
        <v/>
      </c>
      <c r="ER25" s="404">
        <v>22</v>
      </c>
      <c r="ES25" s="405">
        <f t="shared" si="81"/>
        <v>0</v>
      </c>
      <c r="ET25" s="405"/>
      <c r="EU25" s="405">
        <f t="shared" si="70"/>
        <v>0</v>
      </c>
      <c r="EV25" s="405">
        <v>1</v>
      </c>
      <c r="EW25" s="406">
        <f t="shared" si="71"/>
        <v>0</v>
      </c>
      <c r="EX25" s="414"/>
      <c r="EY25" s="324"/>
      <c r="EZ25" s="324"/>
      <c r="FA25" s="324" t="str">
        <f t="shared" si="72"/>
        <v/>
      </c>
      <c r="FB25" s="409" t="str">
        <f t="shared" si="73"/>
        <v/>
      </c>
    </row>
    <row r="26" spans="1:158" ht="30" customHeight="1" x14ac:dyDescent="0.3">
      <c r="E26" s="404">
        <v>23</v>
      </c>
      <c r="F26" s="405">
        <f t="shared" si="74"/>
        <v>9137</v>
      </c>
      <c r="G26" s="405">
        <v>9141</v>
      </c>
      <c r="H26" s="405">
        <f t="shared" si="2"/>
        <v>4</v>
      </c>
      <c r="I26" s="405">
        <v>1</v>
      </c>
      <c r="J26" s="406">
        <f t="shared" si="3"/>
        <v>4</v>
      </c>
      <c r="L26" s="404">
        <v>23</v>
      </c>
      <c r="M26" s="405">
        <f t="shared" si="82"/>
        <v>8035</v>
      </c>
      <c r="N26" s="405">
        <v>8041</v>
      </c>
      <c r="O26" s="405">
        <f t="shared" si="4"/>
        <v>6</v>
      </c>
      <c r="P26" s="405">
        <v>1</v>
      </c>
      <c r="Q26" s="406">
        <f t="shared" si="5"/>
        <v>6</v>
      </c>
      <c r="R26" s="414" t="s">
        <v>44</v>
      </c>
      <c r="S26" s="324" t="s">
        <v>45</v>
      </c>
      <c r="T26" s="324" t="s">
        <v>474</v>
      </c>
      <c r="U26" s="324"/>
      <c r="V26" s="265" t="s">
        <v>62</v>
      </c>
      <c r="W26" s="265">
        <v>1</v>
      </c>
      <c r="X26" s="324"/>
      <c r="Y26" s="324">
        <f t="shared" si="6"/>
        <v>0</v>
      </c>
      <c r="Z26" s="324"/>
      <c r="AA26" s="407"/>
      <c r="AB26" s="408">
        <f t="shared" si="7"/>
        <v>6</v>
      </c>
      <c r="AC26" s="324" t="str">
        <f t="shared" si="8"/>
        <v/>
      </c>
      <c r="AD26" s="324" t="str">
        <f t="shared" si="9"/>
        <v/>
      </c>
      <c r="AE26" s="324" t="str">
        <f t="shared" si="10"/>
        <v/>
      </c>
      <c r="AF26" s="324" t="str">
        <f t="shared" si="11"/>
        <v/>
      </c>
      <c r="AG26" s="324" t="str">
        <f t="shared" si="12"/>
        <v/>
      </c>
      <c r="AH26" s="324" t="str">
        <f t="shared" si="13"/>
        <v/>
      </c>
      <c r="AI26" s="324" t="str">
        <f t="shared" si="14"/>
        <v/>
      </c>
      <c r="AJ26" s="407">
        <f t="shared" si="0"/>
        <v>6</v>
      </c>
      <c r="AK26" s="408" t="str">
        <f t="shared" si="15"/>
        <v/>
      </c>
      <c r="AL26" s="324" t="str">
        <f t="shared" si="16"/>
        <v/>
      </c>
      <c r="AM26" s="324" t="str">
        <f t="shared" si="17"/>
        <v/>
      </c>
      <c r="AN26" s="324" t="str">
        <f t="shared" si="18"/>
        <v/>
      </c>
      <c r="AO26" s="324" t="str">
        <f t="shared" si="19"/>
        <v/>
      </c>
      <c r="AP26" s="324" t="str">
        <f t="shared" si="20"/>
        <v/>
      </c>
      <c r="AQ26" s="324" t="str">
        <f t="shared" si="21"/>
        <v/>
      </c>
      <c r="AR26" s="324" t="str">
        <f t="shared" si="22"/>
        <v/>
      </c>
      <c r="AS26" s="324" t="str">
        <f t="shared" si="23"/>
        <v/>
      </c>
      <c r="AT26" s="324" t="str">
        <f t="shared" si="24"/>
        <v/>
      </c>
      <c r="AU26" s="324" t="str">
        <f t="shared" si="25"/>
        <v/>
      </c>
      <c r="AV26" s="409">
        <f t="shared" si="26"/>
        <v>0</v>
      </c>
      <c r="AW26" s="22"/>
      <c r="AX26" s="404">
        <v>23</v>
      </c>
      <c r="AY26" s="405">
        <f t="shared" si="75"/>
        <v>42</v>
      </c>
      <c r="AZ26" s="405">
        <v>42</v>
      </c>
      <c r="BA26" s="405">
        <f t="shared" si="27"/>
        <v>0</v>
      </c>
      <c r="BB26" s="405">
        <v>1</v>
      </c>
      <c r="BC26" s="406">
        <f t="shared" si="28"/>
        <v>0</v>
      </c>
      <c r="BD26" s="471"/>
      <c r="BE26" s="265"/>
      <c r="BF26" s="265"/>
      <c r="BG26" s="265"/>
      <c r="BH26" s="265"/>
      <c r="BI26" s="265">
        <v>1</v>
      </c>
      <c r="BJ26" s="265"/>
      <c r="BK26" s="265">
        <f t="shared" si="29"/>
        <v>0</v>
      </c>
      <c r="BL26" s="265"/>
      <c r="BM26" s="411"/>
      <c r="BN26" s="412" t="str">
        <f t="shared" si="30"/>
        <v/>
      </c>
      <c r="BO26" s="265" t="str">
        <f t="shared" si="31"/>
        <v/>
      </c>
      <c r="BP26" s="324" t="str">
        <f t="shared" si="32"/>
        <v/>
      </c>
      <c r="BQ26" s="265" t="str">
        <f t="shared" si="33"/>
        <v/>
      </c>
      <c r="BR26" s="265" t="str">
        <f t="shared" si="34"/>
        <v/>
      </c>
      <c r="BS26" s="265" t="str">
        <f t="shared" si="35"/>
        <v/>
      </c>
      <c r="BT26" s="265" t="str">
        <f t="shared" si="36"/>
        <v/>
      </c>
      <c r="BU26" s="265" t="str">
        <f t="shared" si="37"/>
        <v/>
      </c>
      <c r="BV26" s="411">
        <f t="shared" si="1"/>
        <v>0</v>
      </c>
      <c r="BW26" s="412" t="str">
        <f t="shared" si="38"/>
        <v/>
      </c>
      <c r="BX26" s="265" t="str">
        <f t="shared" si="39"/>
        <v/>
      </c>
      <c r="BY26" s="324" t="str">
        <f t="shared" si="40"/>
        <v/>
      </c>
      <c r="BZ26" s="265" t="str">
        <f t="shared" si="41"/>
        <v/>
      </c>
      <c r="CA26" s="265" t="str">
        <f t="shared" si="42"/>
        <v/>
      </c>
      <c r="CB26" s="265" t="str">
        <f t="shared" si="43"/>
        <v/>
      </c>
      <c r="CC26" s="265" t="str">
        <f t="shared" si="44"/>
        <v/>
      </c>
      <c r="CD26" s="265" t="str">
        <f t="shared" si="45"/>
        <v/>
      </c>
      <c r="CE26" s="265" t="str">
        <f t="shared" si="46"/>
        <v/>
      </c>
      <c r="CF26" s="265" t="str">
        <f t="shared" si="47"/>
        <v/>
      </c>
      <c r="CG26" s="265" t="str">
        <f t="shared" si="48"/>
        <v/>
      </c>
      <c r="CH26" s="413">
        <f t="shared" si="49"/>
        <v>0</v>
      </c>
      <c r="CJ26" s="404">
        <v>23</v>
      </c>
      <c r="CK26" s="405">
        <f t="shared" si="76"/>
        <v>0</v>
      </c>
      <c r="CL26" s="405"/>
      <c r="CM26" s="405">
        <f t="shared" si="50"/>
        <v>0</v>
      </c>
      <c r="CN26" s="405">
        <v>1</v>
      </c>
      <c r="CO26" s="406">
        <f t="shared" si="51"/>
        <v>0</v>
      </c>
      <c r="CP26" s="414"/>
      <c r="CQ26" s="324"/>
      <c r="CR26" s="324"/>
      <c r="CS26" s="324" t="str">
        <f t="shared" si="52"/>
        <v/>
      </c>
      <c r="CT26" s="409" t="str">
        <f t="shared" si="53"/>
        <v/>
      </c>
      <c r="CV26" s="404">
        <v>23</v>
      </c>
      <c r="CW26" s="405">
        <f t="shared" si="77"/>
        <v>0</v>
      </c>
      <c r="CX26" s="405"/>
      <c r="CY26" s="405">
        <f t="shared" si="54"/>
        <v>0</v>
      </c>
      <c r="CZ26" s="405">
        <v>1</v>
      </c>
      <c r="DA26" s="406">
        <f t="shared" si="55"/>
        <v>0</v>
      </c>
      <c r="DB26" s="414"/>
      <c r="DC26" s="324"/>
      <c r="DD26" s="324"/>
      <c r="DE26" s="324" t="str">
        <f t="shared" si="56"/>
        <v/>
      </c>
      <c r="DF26" s="409" t="str">
        <f t="shared" si="57"/>
        <v/>
      </c>
      <c r="DH26" s="404">
        <v>23</v>
      </c>
      <c r="DI26" s="405">
        <f t="shared" si="78"/>
        <v>0</v>
      </c>
      <c r="DJ26" s="405"/>
      <c r="DK26" s="405">
        <f t="shared" si="58"/>
        <v>0</v>
      </c>
      <c r="DL26" s="405">
        <v>1</v>
      </c>
      <c r="DM26" s="406">
        <f t="shared" si="59"/>
        <v>0</v>
      </c>
      <c r="DN26" s="414"/>
      <c r="DO26" s="324"/>
      <c r="DP26" s="324"/>
      <c r="DQ26" s="324" t="str">
        <f t="shared" si="60"/>
        <v/>
      </c>
      <c r="DR26" s="409" t="str">
        <f t="shared" si="61"/>
        <v/>
      </c>
      <c r="DT26" s="404">
        <v>23</v>
      </c>
      <c r="DU26" s="405">
        <f t="shared" si="79"/>
        <v>0</v>
      </c>
      <c r="DV26" s="405"/>
      <c r="DW26" s="405">
        <f t="shared" si="62"/>
        <v>0</v>
      </c>
      <c r="DX26" s="405">
        <v>1</v>
      </c>
      <c r="DY26" s="406">
        <f t="shared" si="63"/>
        <v>0</v>
      </c>
      <c r="DZ26" s="414"/>
      <c r="EA26" s="324"/>
      <c r="EB26" s="324"/>
      <c r="EC26" s="324" t="str">
        <f t="shared" si="64"/>
        <v/>
      </c>
      <c r="ED26" s="409" t="str">
        <f t="shared" si="65"/>
        <v/>
      </c>
      <c r="EF26" s="404">
        <v>23</v>
      </c>
      <c r="EG26" s="405">
        <f t="shared" si="80"/>
        <v>0</v>
      </c>
      <c r="EH26" s="405"/>
      <c r="EI26" s="405">
        <f t="shared" si="66"/>
        <v>0</v>
      </c>
      <c r="EJ26" s="405">
        <v>1</v>
      </c>
      <c r="EK26" s="406">
        <f t="shared" si="67"/>
        <v>0</v>
      </c>
      <c r="EL26" s="414"/>
      <c r="EM26" s="324"/>
      <c r="EN26" s="324"/>
      <c r="EO26" s="324" t="str">
        <f t="shared" si="68"/>
        <v/>
      </c>
      <c r="EP26" s="409" t="str">
        <f t="shared" si="69"/>
        <v/>
      </c>
      <c r="ER26" s="404">
        <v>23</v>
      </c>
      <c r="ES26" s="405">
        <f t="shared" si="81"/>
        <v>0</v>
      </c>
      <c r="ET26" s="405"/>
      <c r="EU26" s="405">
        <f t="shared" si="70"/>
        <v>0</v>
      </c>
      <c r="EV26" s="405">
        <v>1</v>
      </c>
      <c r="EW26" s="406">
        <f t="shared" si="71"/>
        <v>0</v>
      </c>
      <c r="EX26" s="414"/>
      <c r="EY26" s="324"/>
      <c r="EZ26" s="324"/>
      <c r="FA26" s="324" t="str">
        <f t="shared" si="72"/>
        <v/>
      </c>
      <c r="FB26" s="409" t="str">
        <f t="shared" si="73"/>
        <v/>
      </c>
    </row>
    <row r="27" spans="1:158" ht="30" customHeight="1" x14ac:dyDescent="0.3">
      <c r="E27" s="404">
        <v>24</v>
      </c>
      <c r="F27" s="405">
        <f t="shared" si="74"/>
        <v>9141</v>
      </c>
      <c r="G27" s="405">
        <v>9141</v>
      </c>
      <c r="H27" s="405">
        <f t="shared" si="2"/>
        <v>0</v>
      </c>
      <c r="I27" s="405">
        <v>1</v>
      </c>
      <c r="J27" s="406">
        <f t="shared" si="3"/>
        <v>0</v>
      </c>
      <c r="L27" s="404">
        <v>24</v>
      </c>
      <c r="M27" s="405">
        <f t="shared" si="82"/>
        <v>8041</v>
      </c>
      <c r="N27" s="405">
        <v>8041</v>
      </c>
      <c r="O27" s="405">
        <f t="shared" si="4"/>
        <v>0</v>
      </c>
      <c r="P27" s="405">
        <v>1</v>
      </c>
      <c r="Q27" s="406">
        <f t="shared" si="5"/>
        <v>0</v>
      </c>
      <c r="R27" s="414"/>
      <c r="S27" s="324"/>
      <c r="T27" s="324"/>
      <c r="U27" s="324"/>
      <c r="V27" s="265"/>
      <c r="W27" s="265">
        <v>1</v>
      </c>
      <c r="X27" s="324"/>
      <c r="Y27" s="324">
        <f t="shared" si="6"/>
        <v>0</v>
      </c>
      <c r="Z27" s="324"/>
      <c r="AA27" s="407"/>
      <c r="AB27" s="408" t="str">
        <f t="shared" si="7"/>
        <v/>
      </c>
      <c r="AC27" s="324" t="str">
        <f t="shared" si="8"/>
        <v/>
      </c>
      <c r="AD27" s="324" t="str">
        <f t="shared" si="9"/>
        <v/>
      </c>
      <c r="AE27" s="324" t="str">
        <f t="shared" si="10"/>
        <v/>
      </c>
      <c r="AF27" s="324" t="str">
        <f t="shared" si="11"/>
        <v/>
      </c>
      <c r="AG27" s="324" t="str">
        <f t="shared" si="12"/>
        <v/>
      </c>
      <c r="AH27" s="324" t="str">
        <f t="shared" si="13"/>
        <v/>
      </c>
      <c r="AI27" s="324" t="str">
        <f t="shared" si="14"/>
        <v/>
      </c>
      <c r="AJ27" s="407">
        <f t="shared" si="0"/>
        <v>0</v>
      </c>
      <c r="AK27" s="408" t="str">
        <f t="shared" si="15"/>
        <v/>
      </c>
      <c r="AL27" s="324" t="str">
        <f t="shared" si="16"/>
        <v/>
      </c>
      <c r="AM27" s="324" t="str">
        <f t="shared" si="17"/>
        <v/>
      </c>
      <c r="AN27" s="324" t="str">
        <f t="shared" si="18"/>
        <v/>
      </c>
      <c r="AO27" s="324" t="str">
        <f t="shared" si="19"/>
        <v/>
      </c>
      <c r="AP27" s="324" t="str">
        <f t="shared" si="20"/>
        <v/>
      </c>
      <c r="AQ27" s="324" t="str">
        <f t="shared" si="21"/>
        <v/>
      </c>
      <c r="AR27" s="324" t="str">
        <f t="shared" si="22"/>
        <v/>
      </c>
      <c r="AS27" s="324" t="str">
        <f t="shared" si="23"/>
        <v/>
      </c>
      <c r="AT27" s="324" t="str">
        <f t="shared" si="24"/>
        <v/>
      </c>
      <c r="AU27" s="324" t="str">
        <f t="shared" si="25"/>
        <v/>
      </c>
      <c r="AV27" s="409">
        <f t="shared" si="26"/>
        <v>0</v>
      </c>
      <c r="AW27" s="22"/>
      <c r="AX27" s="404">
        <v>24</v>
      </c>
      <c r="AY27" s="405">
        <f t="shared" si="75"/>
        <v>42</v>
      </c>
      <c r="AZ27" s="405">
        <v>42</v>
      </c>
      <c r="BA27" s="405">
        <f t="shared" si="27"/>
        <v>0</v>
      </c>
      <c r="BB27" s="405">
        <v>1</v>
      </c>
      <c r="BC27" s="406">
        <f t="shared" si="28"/>
        <v>0</v>
      </c>
      <c r="BD27" s="471"/>
      <c r="BE27" s="265"/>
      <c r="BF27" s="265"/>
      <c r="BG27" s="265"/>
      <c r="BH27" s="265"/>
      <c r="BI27" s="265">
        <v>1</v>
      </c>
      <c r="BJ27" s="265"/>
      <c r="BK27" s="265">
        <f t="shared" si="29"/>
        <v>0</v>
      </c>
      <c r="BL27" s="265"/>
      <c r="BM27" s="411"/>
      <c r="BN27" s="412" t="str">
        <f t="shared" si="30"/>
        <v/>
      </c>
      <c r="BO27" s="265" t="str">
        <f t="shared" si="31"/>
        <v/>
      </c>
      <c r="BP27" s="324" t="str">
        <f t="shared" si="32"/>
        <v/>
      </c>
      <c r="BQ27" s="265" t="str">
        <f t="shared" si="33"/>
        <v/>
      </c>
      <c r="BR27" s="265" t="str">
        <f t="shared" si="34"/>
        <v/>
      </c>
      <c r="BS27" s="265" t="str">
        <f t="shared" si="35"/>
        <v/>
      </c>
      <c r="BT27" s="265" t="str">
        <f t="shared" si="36"/>
        <v/>
      </c>
      <c r="BU27" s="265" t="str">
        <f t="shared" si="37"/>
        <v/>
      </c>
      <c r="BV27" s="411">
        <f t="shared" si="1"/>
        <v>0</v>
      </c>
      <c r="BW27" s="412" t="str">
        <f t="shared" si="38"/>
        <v/>
      </c>
      <c r="BX27" s="265" t="str">
        <f t="shared" si="39"/>
        <v/>
      </c>
      <c r="BY27" s="324" t="str">
        <f t="shared" si="40"/>
        <v/>
      </c>
      <c r="BZ27" s="265" t="str">
        <f t="shared" si="41"/>
        <v/>
      </c>
      <c r="CA27" s="265" t="str">
        <f t="shared" si="42"/>
        <v/>
      </c>
      <c r="CB27" s="265" t="str">
        <f t="shared" si="43"/>
        <v/>
      </c>
      <c r="CC27" s="265" t="str">
        <f t="shared" si="44"/>
        <v/>
      </c>
      <c r="CD27" s="265" t="str">
        <f t="shared" si="45"/>
        <v/>
      </c>
      <c r="CE27" s="265" t="str">
        <f t="shared" si="46"/>
        <v/>
      </c>
      <c r="CF27" s="265" t="str">
        <f t="shared" si="47"/>
        <v/>
      </c>
      <c r="CG27" s="265" t="str">
        <f t="shared" si="48"/>
        <v/>
      </c>
      <c r="CH27" s="413">
        <f t="shared" si="49"/>
        <v>0</v>
      </c>
      <c r="CJ27" s="404">
        <v>24</v>
      </c>
      <c r="CK27" s="405">
        <f t="shared" si="76"/>
        <v>0</v>
      </c>
      <c r="CL27" s="405"/>
      <c r="CM27" s="405">
        <f t="shared" si="50"/>
        <v>0</v>
      </c>
      <c r="CN27" s="405">
        <v>1</v>
      </c>
      <c r="CO27" s="406">
        <f t="shared" si="51"/>
        <v>0</v>
      </c>
      <c r="CP27" s="414"/>
      <c r="CQ27" s="324"/>
      <c r="CR27" s="324"/>
      <c r="CS27" s="324" t="str">
        <f t="shared" si="52"/>
        <v/>
      </c>
      <c r="CT27" s="409" t="str">
        <f t="shared" si="53"/>
        <v/>
      </c>
      <c r="CV27" s="404">
        <v>24</v>
      </c>
      <c r="CW27" s="405">
        <f t="shared" si="77"/>
        <v>0</v>
      </c>
      <c r="CX27" s="405"/>
      <c r="CY27" s="405">
        <f t="shared" si="54"/>
        <v>0</v>
      </c>
      <c r="CZ27" s="405">
        <v>1</v>
      </c>
      <c r="DA27" s="406">
        <f t="shared" si="55"/>
        <v>0</v>
      </c>
      <c r="DB27" s="414"/>
      <c r="DC27" s="324"/>
      <c r="DD27" s="324"/>
      <c r="DE27" s="324" t="str">
        <f t="shared" si="56"/>
        <v/>
      </c>
      <c r="DF27" s="409" t="str">
        <f t="shared" si="57"/>
        <v/>
      </c>
      <c r="DH27" s="404">
        <v>24</v>
      </c>
      <c r="DI27" s="405">
        <f t="shared" si="78"/>
        <v>0</v>
      </c>
      <c r="DJ27" s="405"/>
      <c r="DK27" s="405">
        <f t="shared" si="58"/>
        <v>0</v>
      </c>
      <c r="DL27" s="405">
        <v>1</v>
      </c>
      <c r="DM27" s="406">
        <f t="shared" si="59"/>
        <v>0</v>
      </c>
      <c r="DN27" s="414"/>
      <c r="DO27" s="324"/>
      <c r="DP27" s="324"/>
      <c r="DQ27" s="324" t="str">
        <f t="shared" si="60"/>
        <v/>
      </c>
      <c r="DR27" s="409" t="str">
        <f t="shared" si="61"/>
        <v/>
      </c>
      <c r="DT27" s="404">
        <v>24</v>
      </c>
      <c r="DU27" s="405">
        <f t="shared" si="79"/>
        <v>0</v>
      </c>
      <c r="DV27" s="405"/>
      <c r="DW27" s="405">
        <f t="shared" si="62"/>
        <v>0</v>
      </c>
      <c r="DX27" s="405">
        <v>1</v>
      </c>
      <c r="DY27" s="406">
        <f t="shared" si="63"/>
        <v>0</v>
      </c>
      <c r="DZ27" s="414"/>
      <c r="EA27" s="324"/>
      <c r="EB27" s="324"/>
      <c r="EC27" s="324" t="str">
        <f t="shared" si="64"/>
        <v/>
      </c>
      <c r="ED27" s="409" t="str">
        <f t="shared" si="65"/>
        <v/>
      </c>
      <c r="EF27" s="404">
        <v>24</v>
      </c>
      <c r="EG27" s="405">
        <f t="shared" si="80"/>
        <v>0</v>
      </c>
      <c r="EH27" s="405"/>
      <c r="EI27" s="405">
        <f t="shared" si="66"/>
        <v>0</v>
      </c>
      <c r="EJ27" s="405">
        <v>1</v>
      </c>
      <c r="EK27" s="406">
        <f t="shared" si="67"/>
        <v>0</v>
      </c>
      <c r="EL27" s="414"/>
      <c r="EM27" s="324"/>
      <c r="EN27" s="324"/>
      <c r="EO27" s="324" t="str">
        <f t="shared" si="68"/>
        <v/>
      </c>
      <c r="EP27" s="409" t="str">
        <f t="shared" si="69"/>
        <v/>
      </c>
      <c r="ER27" s="404">
        <v>24</v>
      </c>
      <c r="ES27" s="405">
        <f t="shared" si="81"/>
        <v>0</v>
      </c>
      <c r="ET27" s="405"/>
      <c r="EU27" s="405">
        <f t="shared" si="70"/>
        <v>0</v>
      </c>
      <c r="EV27" s="405">
        <v>1</v>
      </c>
      <c r="EW27" s="406">
        <f t="shared" si="71"/>
        <v>0</v>
      </c>
      <c r="EX27" s="414"/>
      <c r="EY27" s="324"/>
      <c r="EZ27" s="324"/>
      <c r="FA27" s="324" t="str">
        <f t="shared" si="72"/>
        <v/>
      </c>
      <c r="FB27" s="409" t="str">
        <f t="shared" si="73"/>
        <v/>
      </c>
    </row>
    <row r="28" spans="1:158" ht="30" customHeight="1" x14ac:dyDescent="0.3">
      <c r="E28" s="404">
        <v>25</v>
      </c>
      <c r="F28" s="405">
        <f t="shared" si="74"/>
        <v>9141</v>
      </c>
      <c r="G28" s="405">
        <v>9142</v>
      </c>
      <c r="H28" s="405">
        <f t="shared" si="2"/>
        <v>1</v>
      </c>
      <c r="I28" s="405">
        <v>1</v>
      </c>
      <c r="J28" s="406">
        <f t="shared" si="3"/>
        <v>1</v>
      </c>
      <c r="L28" s="404">
        <v>25</v>
      </c>
      <c r="M28" s="405">
        <f t="shared" si="82"/>
        <v>8041</v>
      </c>
      <c r="N28" s="405">
        <v>8041</v>
      </c>
      <c r="O28" s="405">
        <f t="shared" si="4"/>
        <v>0</v>
      </c>
      <c r="P28" s="405">
        <v>1</v>
      </c>
      <c r="Q28" s="406">
        <f t="shared" si="5"/>
        <v>0</v>
      </c>
      <c r="R28" s="414" t="s">
        <v>60</v>
      </c>
      <c r="S28" s="324" t="s">
        <v>61</v>
      </c>
      <c r="T28" s="324"/>
      <c r="U28" s="324"/>
      <c r="V28" s="265"/>
      <c r="W28" s="265">
        <v>1</v>
      </c>
      <c r="X28" s="324"/>
      <c r="Y28" s="324">
        <f t="shared" si="6"/>
        <v>0</v>
      </c>
      <c r="Z28" s="324"/>
      <c r="AA28" s="407"/>
      <c r="AB28" s="408" t="str">
        <f t="shared" si="7"/>
        <v/>
      </c>
      <c r="AC28" s="324" t="str">
        <f t="shared" si="8"/>
        <v/>
      </c>
      <c r="AD28" s="324" t="str">
        <f t="shared" si="9"/>
        <v/>
      </c>
      <c r="AE28" s="324" t="str">
        <f t="shared" si="10"/>
        <v/>
      </c>
      <c r="AF28" s="324" t="str">
        <f t="shared" si="11"/>
        <v/>
      </c>
      <c r="AG28" s="324" t="str">
        <f t="shared" si="12"/>
        <v/>
      </c>
      <c r="AH28" s="324" t="str">
        <f t="shared" si="13"/>
        <v/>
      </c>
      <c r="AI28" s="324" t="str">
        <f t="shared" si="14"/>
        <v/>
      </c>
      <c r="AJ28" s="407">
        <f t="shared" si="0"/>
        <v>0</v>
      </c>
      <c r="AK28" s="408">
        <f t="shared" si="15"/>
        <v>0</v>
      </c>
      <c r="AL28" s="324" t="str">
        <f t="shared" si="16"/>
        <v/>
      </c>
      <c r="AM28" s="324" t="str">
        <f t="shared" si="17"/>
        <v/>
      </c>
      <c r="AN28" s="324" t="str">
        <f t="shared" si="18"/>
        <v/>
      </c>
      <c r="AO28" s="324" t="str">
        <f t="shared" si="19"/>
        <v/>
      </c>
      <c r="AP28" s="324" t="str">
        <f t="shared" si="20"/>
        <v/>
      </c>
      <c r="AQ28" s="324" t="str">
        <f t="shared" si="21"/>
        <v/>
      </c>
      <c r="AR28" s="324" t="str">
        <f t="shared" si="22"/>
        <v/>
      </c>
      <c r="AS28" s="324" t="str">
        <f t="shared" si="23"/>
        <v/>
      </c>
      <c r="AT28" s="324" t="str">
        <f t="shared" si="24"/>
        <v/>
      </c>
      <c r="AU28" s="324" t="str">
        <f t="shared" si="25"/>
        <v/>
      </c>
      <c r="AV28" s="409">
        <f t="shared" si="26"/>
        <v>0</v>
      </c>
      <c r="AW28" s="22"/>
      <c r="AX28" s="404">
        <v>25</v>
      </c>
      <c r="AY28" s="405">
        <f t="shared" si="75"/>
        <v>42</v>
      </c>
      <c r="AZ28" s="405">
        <v>42</v>
      </c>
      <c r="BA28" s="405">
        <f t="shared" si="27"/>
        <v>0</v>
      </c>
      <c r="BB28" s="405">
        <v>1</v>
      </c>
      <c r="BC28" s="406">
        <f t="shared" si="28"/>
        <v>0</v>
      </c>
      <c r="BD28" s="471"/>
      <c r="BE28" s="265"/>
      <c r="BF28" s="265"/>
      <c r="BG28" s="265"/>
      <c r="BH28" s="265"/>
      <c r="BI28" s="265">
        <v>1</v>
      </c>
      <c r="BJ28" s="265"/>
      <c r="BK28" s="265">
        <f t="shared" si="29"/>
        <v>0</v>
      </c>
      <c r="BL28" s="265"/>
      <c r="BM28" s="411"/>
      <c r="BN28" s="412" t="str">
        <f t="shared" si="30"/>
        <v/>
      </c>
      <c r="BO28" s="265" t="str">
        <f t="shared" si="31"/>
        <v/>
      </c>
      <c r="BP28" s="324" t="str">
        <f t="shared" si="32"/>
        <v/>
      </c>
      <c r="BQ28" s="265" t="str">
        <f t="shared" si="33"/>
        <v/>
      </c>
      <c r="BR28" s="265" t="str">
        <f t="shared" si="34"/>
        <v/>
      </c>
      <c r="BS28" s="265" t="str">
        <f t="shared" si="35"/>
        <v/>
      </c>
      <c r="BT28" s="265" t="str">
        <f t="shared" si="36"/>
        <v/>
      </c>
      <c r="BU28" s="265" t="str">
        <f t="shared" si="37"/>
        <v/>
      </c>
      <c r="BV28" s="411">
        <f t="shared" si="1"/>
        <v>0</v>
      </c>
      <c r="BW28" s="412" t="str">
        <f t="shared" si="38"/>
        <v/>
      </c>
      <c r="BX28" s="265" t="str">
        <f t="shared" si="39"/>
        <v/>
      </c>
      <c r="BY28" s="324" t="str">
        <f t="shared" si="40"/>
        <v/>
      </c>
      <c r="BZ28" s="265" t="str">
        <f t="shared" si="41"/>
        <v/>
      </c>
      <c r="CA28" s="265" t="str">
        <f t="shared" si="42"/>
        <v/>
      </c>
      <c r="CB28" s="265" t="str">
        <f t="shared" si="43"/>
        <v/>
      </c>
      <c r="CC28" s="265" t="str">
        <f t="shared" si="44"/>
        <v/>
      </c>
      <c r="CD28" s="265" t="str">
        <f t="shared" si="45"/>
        <v/>
      </c>
      <c r="CE28" s="265" t="str">
        <f t="shared" si="46"/>
        <v/>
      </c>
      <c r="CF28" s="265" t="str">
        <f t="shared" si="47"/>
        <v/>
      </c>
      <c r="CG28" s="265" t="str">
        <f t="shared" si="48"/>
        <v/>
      </c>
      <c r="CH28" s="413">
        <f t="shared" si="49"/>
        <v>0</v>
      </c>
      <c r="CJ28" s="404">
        <v>25</v>
      </c>
      <c r="CK28" s="405">
        <f t="shared" si="76"/>
        <v>0</v>
      </c>
      <c r="CL28" s="405"/>
      <c r="CM28" s="405">
        <f t="shared" si="50"/>
        <v>0</v>
      </c>
      <c r="CN28" s="405">
        <v>1</v>
      </c>
      <c r="CO28" s="406">
        <f t="shared" si="51"/>
        <v>0</v>
      </c>
      <c r="CP28" s="414"/>
      <c r="CQ28" s="324"/>
      <c r="CR28" s="324"/>
      <c r="CS28" s="324" t="str">
        <f t="shared" si="52"/>
        <v/>
      </c>
      <c r="CT28" s="409" t="str">
        <f t="shared" si="53"/>
        <v/>
      </c>
      <c r="CV28" s="404">
        <v>25</v>
      </c>
      <c r="CW28" s="405">
        <f t="shared" si="77"/>
        <v>0</v>
      </c>
      <c r="CX28" s="405"/>
      <c r="CY28" s="405">
        <f t="shared" si="54"/>
        <v>0</v>
      </c>
      <c r="CZ28" s="405">
        <v>1</v>
      </c>
      <c r="DA28" s="406">
        <f t="shared" si="55"/>
        <v>0</v>
      </c>
      <c r="DB28" s="414"/>
      <c r="DC28" s="324"/>
      <c r="DD28" s="324"/>
      <c r="DE28" s="324" t="str">
        <f t="shared" si="56"/>
        <v/>
      </c>
      <c r="DF28" s="409" t="str">
        <f t="shared" si="57"/>
        <v/>
      </c>
      <c r="DH28" s="404">
        <v>25</v>
      </c>
      <c r="DI28" s="405">
        <f t="shared" si="78"/>
        <v>0</v>
      </c>
      <c r="DJ28" s="405"/>
      <c r="DK28" s="405">
        <f t="shared" si="58"/>
        <v>0</v>
      </c>
      <c r="DL28" s="405">
        <v>1</v>
      </c>
      <c r="DM28" s="406">
        <f t="shared" si="59"/>
        <v>0</v>
      </c>
      <c r="DN28" s="414"/>
      <c r="DO28" s="324"/>
      <c r="DP28" s="324"/>
      <c r="DQ28" s="324" t="str">
        <f t="shared" si="60"/>
        <v/>
      </c>
      <c r="DR28" s="409" t="str">
        <f t="shared" si="61"/>
        <v/>
      </c>
      <c r="DT28" s="404">
        <v>25</v>
      </c>
      <c r="DU28" s="405">
        <f t="shared" si="79"/>
        <v>0</v>
      </c>
      <c r="DV28" s="405"/>
      <c r="DW28" s="405">
        <f t="shared" si="62"/>
        <v>0</v>
      </c>
      <c r="DX28" s="405">
        <v>1</v>
      </c>
      <c r="DY28" s="406">
        <f t="shared" si="63"/>
        <v>0</v>
      </c>
      <c r="DZ28" s="414"/>
      <c r="EA28" s="324"/>
      <c r="EB28" s="324"/>
      <c r="EC28" s="324" t="str">
        <f t="shared" si="64"/>
        <v/>
      </c>
      <c r="ED28" s="409" t="str">
        <f t="shared" si="65"/>
        <v/>
      </c>
      <c r="EF28" s="404">
        <v>25</v>
      </c>
      <c r="EG28" s="405">
        <f t="shared" si="80"/>
        <v>0</v>
      </c>
      <c r="EH28" s="405"/>
      <c r="EI28" s="405">
        <f t="shared" si="66"/>
        <v>0</v>
      </c>
      <c r="EJ28" s="405">
        <v>1</v>
      </c>
      <c r="EK28" s="406">
        <f t="shared" si="67"/>
        <v>0</v>
      </c>
      <c r="EL28" s="414"/>
      <c r="EM28" s="324"/>
      <c r="EN28" s="324"/>
      <c r="EO28" s="324" t="str">
        <f t="shared" si="68"/>
        <v/>
      </c>
      <c r="EP28" s="409" t="str">
        <f t="shared" si="69"/>
        <v/>
      </c>
      <c r="ER28" s="404">
        <v>25</v>
      </c>
      <c r="ES28" s="405">
        <f t="shared" si="81"/>
        <v>0</v>
      </c>
      <c r="ET28" s="405"/>
      <c r="EU28" s="405">
        <f t="shared" si="70"/>
        <v>0</v>
      </c>
      <c r="EV28" s="405">
        <v>1</v>
      </c>
      <c r="EW28" s="406">
        <f t="shared" si="71"/>
        <v>0</v>
      </c>
      <c r="EX28" s="414"/>
      <c r="EY28" s="324"/>
      <c r="EZ28" s="324"/>
      <c r="FA28" s="324" t="str">
        <f t="shared" si="72"/>
        <v/>
      </c>
      <c r="FB28" s="409" t="str">
        <f t="shared" si="73"/>
        <v/>
      </c>
    </row>
    <row r="29" spans="1:158" ht="30" customHeight="1" x14ac:dyDescent="0.3">
      <c r="E29" s="404">
        <v>26</v>
      </c>
      <c r="F29" s="405">
        <f t="shared" si="74"/>
        <v>9142</v>
      </c>
      <c r="G29" s="405">
        <v>9609</v>
      </c>
      <c r="H29" s="405">
        <f t="shared" si="2"/>
        <v>467</v>
      </c>
      <c r="I29" s="405">
        <v>1</v>
      </c>
      <c r="J29" s="406">
        <f t="shared" si="3"/>
        <v>467</v>
      </c>
      <c r="L29" s="404">
        <v>26</v>
      </c>
      <c r="M29" s="405">
        <f t="shared" si="82"/>
        <v>8041</v>
      </c>
      <c r="N29" s="405">
        <v>8473</v>
      </c>
      <c r="O29" s="405">
        <f t="shared" si="4"/>
        <v>432</v>
      </c>
      <c r="P29" s="405">
        <v>1</v>
      </c>
      <c r="Q29" s="406">
        <f t="shared" si="5"/>
        <v>432</v>
      </c>
      <c r="R29" s="414" t="s">
        <v>44</v>
      </c>
      <c r="S29" s="324" t="s">
        <v>45</v>
      </c>
      <c r="T29" s="324" t="s">
        <v>479</v>
      </c>
      <c r="U29" s="324"/>
      <c r="V29" s="265" t="s">
        <v>495</v>
      </c>
      <c r="W29" s="265">
        <v>1</v>
      </c>
      <c r="X29" s="324"/>
      <c r="Y29" s="324">
        <f t="shared" si="6"/>
        <v>0</v>
      </c>
      <c r="Z29" s="324"/>
      <c r="AA29" s="407"/>
      <c r="AB29" s="408">
        <f t="shared" si="7"/>
        <v>432</v>
      </c>
      <c r="AC29" s="324" t="str">
        <f t="shared" si="8"/>
        <v/>
      </c>
      <c r="AD29" s="324" t="str">
        <f t="shared" si="9"/>
        <v/>
      </c>
      <c r="AE29" s="324" t="str">
        <f t="shared" si="10"/>
        <v/>
      </c>
      <c r="AF29" s="324" t="str">
        <f t="shared" si="11"/>
        <v/>
      </c>
      <c r="AG29" s="324" t="str">
        <f t="shared" si="12"/>
        <v/>
      </c>
      <c r="AH29" s="324" t="str">
        <f t="shared" si="13"/>
        <v/>
      </c>
      <c r="AI29" s="324" t="str">
        <f t="shared" si="14"/>
        <v/>
      </c>
      <c r="AJ29" s="407">
        <f t="shared" si="0"/>
        <v>432</v>
      </c>
      <c r="AK29" s="408" t="str">
        <f t="shared" si="15"/>
        <v/>
      </c>
      <c r="AL29" s="324" t="str">
        <f t="shared" si="16"/>
        <v/>
      </c>
      <c r="AM29" s="324" t="str">
        <f t="shared" si="17"/>
        <v/>
      </c>
      <c r="AN29" s="324" t="str">
        <f t="shared" si="18"/>
        <v/>
      </c>
      <c r="AO29" s="324" t="str">
        <f t="shared" si="19"/>
        <v/>
      </c>
      <c r="AP29" s="324" t="str">
        <f t="shared" si="20"/>
        <v/>
      </c>
      <c r="AQ29" s="324" t="str">
        <f t="shared" si="21"/>
        <v/>
      </c>
      <c r="AR29" s="324" t="str">
        <f t="shared" si="22"/>
        <v/>
      </c>
      <c r="AS29" s="324" t="str">
        <f t="shared" si="23"/>
        <v/>
      </c>
      <c r="AT29" s="324" t="str">
        <f t="shared" si="24"/>
        <v/>
      </c>
      <c r="AU29" s="324" t="str">
        <f t="shared" si="25"/>
        <v/>
      </c>
      <c r="AV29" s="409">
        <f t="shared" si="26"/>
        <v>0</v>
      </c>
      <c r="AW29" s="22"/>
      <c r="AX29" s="404">
        <v>26</v>
      </c>
      <c r="AY29" s="405">
        <f t="shared" si="75"/>
        <v>42</v>
      </c>
      <c r="AZ29" s="405">
        <v>42</v>
      </c>
      <c r="BA29" s="405">
        <f t="shared" si="27"/>
        <v>0</v>
      </c>
      <c r="BB29" s="405">
        <v>1</v>
      </c>
      <c r="BC29" s="406">
        <f t="shared" si="28"/>
        <v>0</v>
      </c>
      <c r="BD29" s="471"/>
      <c r="BE29" s="265"/>
      <c r="BF29" s="265"/>
      <c r="BG29" s="265"/>
      <c r="BH29" s="265"/>
      <c r="BI29" s="265">
        <v>1</v>
      </c>
      <c r="BJ29" s="265"/>
      <c r="BK29" s="265">
        <f t="shared" si="29"/>
        <v>0</v>
      </c>
      <c r="BL29" s="265"/>
      <c r="BM29" s="411"/>
      <c r="BN29" s="412" t="str">
        <f t="shared" si="30"/>
        <v/>
      </c>
      <c r="BO29" s="265" t="str">
        <f t="shared" si="31"/>
        <v/>
      </c>
      <c r="BP29" s="324" t="str">
        <f t="shared" si="32"/>
        <v/>
      </c>
      <c r="BQ29" s="265" t="str">
        <f t="shared" si="33"/>
        <v/>
      </c>
      <c r="BR29" s="265" t="str">
        <f t="shared" si="34"/>
        <v/>
      </c>
      <c r="BS29" s="265" t="str">
        <f t="shared" si="35"/>
        <v/>
      </c>
      <c r="BT29" s="265" t="str">
        <f t="shared" si="36"/>
        <v/>
      </c>
      <c r="BU29" s="265" t="str">
        <f t="shared" si="37"/>
        <v/>
      </c>
      <c r="BV29" s="411">
        <f t="shared" si="1"/>
        <v>0</v>
      </c>
      <c r="BW29" s="412" t="str">
        <f t="shared" si="38"/>
        <v/>
      </c>
      <c r="BX29" s="265" t="str">
        <f t="shared" si="39"/>
        <v/>
      </c>
      <c r="BY29" s="324" t="str">
        <f t="shared" si="40"/>
        <v/>
      </c>
      <c r="BZ29" s="265" t="str">
        <f t="shared" si="41"/>
        <v/>
      </c>
      <c r="CA29" s="265" t="str">
        <f t="shared" si="42"/>
        <v/>
      </c>
      <c r="CB29" s="265" t="str">
        <f t="shared" si="43"/>
        <v/>
      </c>
      <c r="CC29" s="265" t="str">
        <f t="shared" si="44"/>
        <v/>
      </c>
      <c r="CD29" s="265" t="str">
        <f t="shared" si="45"/>
        <v/>
      </c>
      <c r="CE29" s="265" t="str">
        <f t="shared" si="46"/>
        <v/>
      </c>
      <c r="CF29" s="265" t="str">
        <f t="shared" si="47"/>
        <v/>
      </c>
      <c r="CG29" s="265" t="str">
        <f t="shared" si="48"/>
        <v/>
      </c>
      <c r="CH29" s="413">
        <f t="shared" si="49"/>
        <v>0</v>
      </c>
      <c r="CJ29" s="404">
        <v>26</v>
      </c>
      <c r="CK29" s="405">
        <f t="shared" si="76"/>
        <v>0</v>
      </c>
      <c r="CL29" s="405"/>
      <c r="CM29" s="405">
        <f t="shared" si="50"/>
        <v>0</v>
      </c>
      <c r="CN29" s="405">
        <v>1</v>
      </c>
      <c r="CO29" s="406">
        <f t="shared" si="51"/>
        <v>0</v>
      </c>
      <c r="CP29" s="414"/>
      <c r="CQ29" s="324"/>
      <c r="CR29" s="324"/>
      <c r="CS29" s="324" t="str">
        <f t="shared" si="52"/>
        <v/>
      </c>
      <c r="CT29" s="409" t="str">
        <f t="shared" si="53"/>
        <v/>
      </c>
      <c r="CV29" s="404">
        <v>26</v>
      </c>
      <c r="CW29" s="405">
        <f t="shared" si="77"/>
        <v>0</v>
      </c>
      <c r="CX29" s="405"/>
      <c r="CY29" s="405">
        <f t="shared" si="54"/>
        <v>0</v>
      </c>
      <c r="CZ29" s="405">
        <v>1</v>
      </c>
      <c r="DA29" s="406">
        <f t="shared" si="55"/>
        <v>0</v>
      </c>
      <c r="DB29" s="414"/>
      <c r="DC29" s="324"/>
      <c r="DD29" s="324"/>
      <c r="DE29" s="324" t="str">
        <f t="shared" si="56"/>
        <v/>
      </c>
      <c r="DF29" s="409" t="str">
        <f t="shared" si="57"/>
        <v/>
      </c>
      <c r="DH29" s="404">
        <v>26</v>
      </c>
      <c r="DI29" s="405">
        <f t="shared" si="78"/>
        <v>0</v>
      </c>
      <c r="DJ29" s="405"/>
      <c r="DK29" s="405">
        <f t="shared" si="58"/>
        <v>0</v>
      </c>
      <c r="DL29" s="405">
        <v>1</v>
      </c>
      <c r="DM29" s="406">
        <f t="shared" si="59"/>
        <v>0</v>
      </c>
      <c r="DN29" s="414"/>
      <c r="DO29" s="324"/>
      <c r="DP29" s="324"/>
      <c r="DQ29" s="324" t="str">
        <f t="shared" si="60"/>
        <v/>
      </c>
      <c r="DR29" s="409" t="str">
        <f t="shared" si="61"/>
        <v/>
      </c>
      <c r="DT29" s="404">
        <v>26</v>
      </c>
      <c r="DU29" s="405">
        <f t="shared" si="79"/>
        <v>0</v>
      </c>
      <c r="DV29" s="405"/>
      <c r="DW29" s="405">
        <f t="shared" si="62"/>
        <v>0</v>
      </c>
      <c r="DX29" s="405">
        <v>1</v>
      </c>
      <c r="DY29" s="406">
        <f t="shared" si="63"/>
        <v>0</v>
      </c>
      <c r="DZ29" s="414"/>
      <c r="EA29" s="324"/>
      <c r="EB29" s="324"/>
      <c r="EC29" s="324" t="str">
        <f t="shared" si="64"/>
        <v/>
      </c>
      <c r="ED29" s="409" t="str">
        <f t="shared" si="65"/>
        <v/>
      </c>
      <c r="EF29" s="404">
        <v>26</v>
      </c>
      <c r="EG29" s="405">
        <f t="shared" si="80"/>
        <v>0</v>
      </c>
      <c r="EH29" s="405"/>
      <c r="EI29" s="405">
        <f t="shared" si="66"/>
        <v>0</v>
      </c>
      <c r="EJ29" s="405">
        <v>1</v>
      </c>
      <c r="EK29" s="406">
        <f t="shared" si="67"/>
        <v>0</v>
      </c>
      <c r="EL29" s="414"/>
      <c r="EM29" s="324"/>
      <c r="EN29" s="324"/>
      <c r="EO29" s="324" t="str">
        <f t="shared" si="68"/>
        <v/>
      </c>
      <c r="EP29" s="409" t="str">
        <f t="shared" si="69"/>
        <v/>
      </c>
      <c r="ER29" s="404">
        <v>26</v>
      </c>
      <c r="ES29" s="405">
        <f t="shared" si="81"/>
        <v>0</v>
      </c>
      <c r="ET29" s="405"/>
      <c r="EU29" s="405">
        <f t="shared" si="70"/>
        <v>0</v>
      </c>
      <c r="EV29" s="405">
        <v>1</v>
      </c>
      <c r="EW29" s="406">
        <f t="shared" si="71"/>
        <v>0</v>
      </c>
      <c r="EX29" s="414"/>
      <c r="EY29" s="324"/>
      <c r="EZ29" s="324"/>
      <c r="FA29" s="324" t="str">
        <f t="shared" si="72"/>
        <v/>
      </c>
      <c r="FB29" s="409" t="str">
        <f t="shared" si="73"/>
        <v/>
      </c>
    </row>
    <row r="30" spans="1:158" ht="30" customHeight="1" x14ac:dyDescent="0.3">
      <c r="E30" s="404">
        <v>27</v>
      </c>
      <c r="F30" s="405">
        <f t="shared" si="74"/>
        <v>9609</v>
      </c>
      <c r="G30" s="405">
        <v>10087</v>
      </c>
      <c r="H30" s="405">
        <f t="shared" si="2"/>
        <v>478</v>
      </c>
      <c r="I30" s="405">
        <v>1</v>
      </c>
      <c r="J30" s="406">
        <f t="shared" si="3"/>
        <v>478</v>
      </c>
      <c r="L30" s="404">
        <v>27</v>
      </c>
      <c r="M30" s="405">
        <f t="shared" si="82"/>
        <v>8473</v>
      </c>
      <c r="N30" s="405">
        <v>8889</v>
      </c>
      <c r="O30" s="405">
        <f t="shared" si="4"/>
        <v>416</v>
      </c>
      <c r="P30" s="405">
        <v>1</v>
      </c>
      <c r="Q30" s="406">
        <f t="shared" si="5"/>
        <v>416</v>
      </c>
      <c r="R30" s="414" t="s">
        <v>44</v>
      </c>
      <c r="S30" s="324" t="s">
        <v>45</v>
      </c>
      <c r="T30" s="324" t="s">
        <v>472</v>
      </c>
      <c r="U30" s="324"/>
      <c r="V30" s="265" t="s">
        <v>22</v>
      </c>
      <c r="W30" s="265">
        <v>1</v>
      </c>
      <c r="X30" s="324"/>
      <c r="Y30" s="324">
        <f t="shared" si="6"/>
        <v>0</v>
      </c>
      <c r="Z30" s="324"/>
      <c r="AA30" s="407"/>
      <c r="AB30" s="408" t="str">
        <f t="shared" si="7"/>
        <v/>
      </c>
      <c r="AC30" s="324">
        <f t="shared" si="8"/>
        <v>116</v>
      </c>
      <c r="AD30" s="324" t="str">
        <f t="shared" si="9"/>
        <v/>
      </c>
      <c r="AE30" s="324" t="str">
        <f t="shared" si="10"/>
        <v/>
      </c>
      <c r="AF30" s="324" t="str">
        <f t="shared" si="11"/>
        <v/>
      </c>
      <c r="AG30" s="324" t="str">
        <f t="shared" si="12"/>
        <v/>
      </c>
      <c r="AH30" s="324" t="str">
        <f t="shared" si="13"/>
        <v/>
      </c>
      <c r="AI30" s="324" t="str">
        <f t="shared" si="14"/>
        <v/>
      </c>
      <c r="AJ30" s="407">
        <f t="shared" si="0"/>
        <v>116</v>
      </c>
      <c r="AK30" s="408" t="str">
        <f t="shared" si="15"/>
        <v/>
      </c>
      <c r="AL30" s="324">
        <f t="shared" si="16"/>
        <v>300</v>
      </c>
      <c r="AM30" s="324" t="str">
        <f t="shared" si="17"/>
        <v/>
      </c>
      <c r="AN30" s="324" t="str">
        <f t="shared" si="18"/>
        <v/>
      </c>
      <c r="AO30" s="324" t="str">
        <f t="shared" si="19"/>
        <v/>
      </c>
      <c r="AP30" s="324" t="str">
        <f t="shared" si="20"/>
        <v/>
      </c>
      <c r="AQ30" s="324" t="str">
        <f t="shared" si="21"/>
        <v/>
      </c>
      <c r="AR30" s="324" t="str">
        <f t="shared" si="22"/>
        <v/>
      </c>
      <c r="AS30" s="324" t="str">
        <f t="shared" si="23"/>
        <v/>
      </c>
      <c r="AT30" s="324" t="str">
        <f t="shared" si="24"/>
        <v/>
      </c>
      <c r="AU30" s="324" t="str">
        <f t="shared" si="25"/>
        <v/>
      </c>
      <c r="AV30" s="409">
        <f t="shared" si="26"/>
        <v>300</v>
      </c>
      <c r="AW30" s="22"/>
      <c r="AX30" s="404">
        <v>27</v>
      </c>
      <c r="AY30" s="405">
        <f t="shared" si="75"/>
        <v>42</v>
      </c>
      <c r="AZ30" s="405">
        <v>42</v>
      </c>
      <c r="BA30" s="405">
        <f t="shared" si="27"/>
        <v>0</v>
      </c>
      <c r="BB30" s="405">
        <v>1</v>
      </c>
      <c r="BC30" s="406">
        <f t="shared" si="28"/>
        <v>0</v>
      </c>
      <c r="BD30" s="471"/>
      <c r="BE30" s="265"/>
      <c r="BF30" s="265"/>
      <c r="BG30" s="265"/>
      <c r="BH30" s="265"/>
      <c r="BI30" s="265">
        <v>1</v>
      </c>
      <c r="BJ30" s="265"/>
      <c r="BK30" s="265">
        <f t="shared" si="29"/>
        <v>0</v>
      </c>
      <c r="BL30" s="265"/>
      <c r="BM30" s="411"/>
      <c r="BN30" s="412" t="str">
        <f t="shared" si="30"/>
        <v/>
      </c>
      <c r="BO30" s="265" t="str">
        <f t="shared" si="31"/>
        <v/>
      </c>
      <c r="BP30" s="324" t="str">
        <f t="shared" si="32"/>
        <v/>
      </c>
      <c r="BQ30" s="265" t="str">
        <f t="shared" si="33"/>
        <v/>
      </c>
      <c r="BR30" s="265" t="str">
        <f t="shared" si="34"/>
        <v/>
      </c>
      <c r="BS30" s="265" t="str">
        <f t="shared" si="35"/>
        <v/>
      </c>
      <c r="BT30" s="265" t="str">
        <f t="shared" si="36"/>
        <v/>
      </c>
      <c r="BU30" s="265" t="str">
        <f t="shared" si="37"/>
        <v/>
      </c>
      <c r="BV30" s="411">
        <f t="shared" si="1"/>
        <v>0</v>
      </c>
      <c r="BW30" s="412" t="str">
        <f t="shared" si="38"/>
        <v/>
      </c>
      <c r="BX30" s="265" t="str">
        <f t="shared" si="39"/>
        <v/>
      </c>
      <c r="BY30" s="324" t="str">
        <f t="shared" si="40"/>
        <v/>
      </c>
      <c r="BZ30" s="265" t="str">
        <f t="shared" si="41"/>
        <v/>
      </c>
      <c r="CA30" s="265" t="str">
        <f t="shared" si="42"/>
        <v/>
      </c>
      <c r="CB30" s="265" t="str">
        <f t="shared" si="43"/>
        <v/>
      </c>
      <c r="CC30" s="265" t="str">
        <f t="shared" si="44"/>
        <v/>
      </c>
      <c r="CD30" s="265" t="str">
        <f t="shared" si="45"/>
        <v/>
      </c>
      <c r="CE30" s="265" t="str">
        <f t="shared" si="46"/>
        <v/>
      </c>
      <c r="CF30" s="265" t="str">
        <f t="shared" si="47"/>
        <v/>
      </c>
      <c r="CG30" s="265" t="str">
        <f t="shared" si="48"/>
        <v/>
      </c>
      <c r="CH30" s="413">
        <f t="shared" si="49"/>
        <v>0</v>
      </c>
      <c r="CJ30" s="404">
        <v>27</v>
      </c>
      <c r="CK30" s="405">
        <f t="shared" si="76"/>
        <v>0</v>
      </c>
      <c r="CL30" s="405"/>
      <c r="CM30" s="405">
        <f t="shared" si="50"/>
        <v>0</v>
      </c>
      <c r="CN30" s="405">
        <v>1</v>
      </c>
      <c r="CO30" s="406">
        <f t="shared" si="51"/>
        <v>0</v>
      </c>
      <c r="CP30" s="414"/>
      <c r="CQ30" s="324"/>
      <c r="CR30" s="324"/>
      <c r="CS30" s="324" t="str">
        <f t="shared" si="52"/>
        <v/>
      </c>
      <c r="CT30" s="409" t="str">
        <f t="shared" si="53"/>
        <v/>
      </c>
      <c r="CV30" s="404">
        <v>27</v>
      </c>
      <c r="CW30" s="405">
        <f t="shared" si="77"/>
        <v>0</v>
      </c>
      <c r="CX30" s="405"/>
      <c r="CY30" s="405">
        <f t="shared" si="54"/>
        <v>0</v>
      </c>
      <c r="CZ30" s="405">
        <v>1</v>
      </c>
      <c r="DA30" s="406">
        <f t="shared" si="55"/>
        <v>0</v>
      </c>
      <c r="DB30" s="414"/>
      <c r="DC30" s="324"/>
      <c r="DD30" s="324"/>
      <c r="DE30" s="324" t="str">
        <f t="shared" si="56"/>
        <v/>
      </c>
      <c r="DF30" s="409" t="str">
        <f t="shared" si="57"/>
        <v/>
      </c>
      <c r="DH30" s="404">
        <v>27</v>
      </c>
      <c r="DI30" s="405">
        <f t="shared" si="78"/>
        <v>0</v>
      </c>
      <c r="DJ30" s="405"/>
      <c r="DK30" s="405">
        <f t="shared" si="58"/>
        <v>0</v>
      </c>
      <c r="DL30" s="405">
        <v>1</v>
      </c>
      <c r="DM30" s="406">
        <f t="shared" si="59"/>
        <v>0</v>
      </c>
      <c r="DN30" s="414"/>
      <c r="DO30" s="324"/>
      <c r="DP30" s="324"/>
      <c r="DQ30" s="324" t="str">
        <f t="shared" si="60"/>
        <v/>
      </c>
      <c r="DR30" s="409" t="str">
        <f t="shared" si="61"/>
        <v/>
      </c>
      <c r="DT30" s="404">
        <v>27</v>
      </c>
      <c r="DU30" s="405">
        <f t="shared" si="79"/>
        <v>0</v>
      </c>
      <c r="DV30" s="405"/>
      <c r="DW30" s="405">
        <f t="shared" si="62"/>
        <v>0</v>
      </c>
      <c r="DX30" s="405">
        <v>1</v>
      </c>
      <c r="DY30" s="406">
        <f t="shared" si="63"/>
        <v>0</v>
      </c>
      <c r="DZ30" s="414"/>
      <c r="EA30" s="324"/>
      <c r="EB30" s="324"/>
      <c r="EC30" s="324" t="str">
        <f t="shared" si="64"/>
        <v/>
      </c>
      <c r="ED30" s="409" t="str">
        <f t="shared" si="65"/>
        <v/>
      </c>
      <c r="EF30" s="404">
        <v>27</v>
      </c>
      <c r="EG30" s="405">
        <f t="shared" si="80"/>
        <v>0</v>
      </c>
      <c r="EH30" s="405"/>
      <c r="EI30" s="405">
        <f t="shared" si="66"/>
        <v>0</v>
      </c>
      <c r="EJ30" s="405">
        <v>1</v>
      </c>
      <c r="EK30" s="406">
        <f t="shared" si="67"/>
        <v>0</v>
      </c>
      <c r="EL30" s="414"/>
      <c r="EM30" s="324"/>
      <c r="EN30" s="324"/>
      <c r="EO30" s="324" t="str">
        <f t="shared" si="68"/>
        <v/>
      </c>
      <c r="EP30" s="409" t="str">
        <f t="shared" si="69"/>
        <v/>
      </c>
      <c r="ER30" s="404">
        <v>27</v>
      </c>
      <c r="ES30" s="405">
        <f t="shared" si="81"/>
        <v>0</v>
      </c>
      <c r="ET30" s="405"/>
      <c r="EU30" s="405">
        <f t="shared" si="70"/>
        <v>0</v>
      </c>
      <c r="EV30" s="405">
        <v>1</v>
      </c>
      <c r="EW30" s="406">
        <f t="shared" si="71"/>
        <v>0</v>
      </c>
      <c r="EX30" s="414"/>
      <c r="EY30" s="324"/>
      <c r="EZ30" s="324"/>
      <c r="FA30" s="324" t="str">
        <f t="shared" si="72"/>
        <v/>
      </c>
      <c r="FB30" s="409" t="str">
        <f t="shared" si="73"/>
        <v/>
      </c>
    </row>
    <row r="31" spans="1:158" ht="30" customHeight="1" x14ac:dyDescent="0.3">
      <c r="E31" s="404">
        <v>28</v>
      </c>
      <c r="F31" s="405">
        <f t="shared" si="74"/>
        <v>10087</v>
      </c>
      <c r="G31" s="405">
        <v>10087</v>
      </c>
      <c r="H31" s="405">
        <f t="shared" si="2"/>
        <v>0</v>
      </c>
      <c r="I31" s="405">
        <v>1</v>
      </c>
      <c r="J31" s="406">
        <f t="shared" si="3"/>
        <v>0</v>
      </c>
      <c r="L31" s="404">
        <v>28</v>
      </c>
      <c r="M31" s="405">
        <f t="shared" si="82"/>
        <v>8889</v>
      </c>
      <c r="N31" s="405">
        <v>8889</v>
      </c>
      <c r="O31" s="405">
        <f t="shared" si="4"/>
        <v>0</v>
      </c>
      <c r="P31" s="405">
        <v>1</v>
      </c>
      <c r="Q31" s="406">
        <f t="shared" si="5"/>
        <v>0</v>
      </c>
      <c r="R31" s="414"/>
      <c r="S31" s="324"/>
      <c r="T31" s="324"/>
      <c r="U31" s="324"/>
      <c r="V31" s="265"/>
      <c r="W31" s="265">
        <v>1</v>
      </c>
      <c r="X31" s="324"/>
      <c r="Y31" s="324">
        <f t="shared" si="6"/>
        <v>0</v>
      </c>
      <c r="Z31" s="324"/>
      <c r="AA31" s="407"/>
      <c r="AB31" s="408" t="str">
        <f t="shared" si="7"/>
        <v/>
      </c>
      <c r="AC31" s="324" t="str">
        <f t="shared" si="8"/>
        <v/>
      </c>
      <c r="AD31" s="324" t="str">
        <f t="shared" si="9"/>
        <v/>
      </c>
      <c r="AE31" s="324" t="str">
        <f t="shared" si="10"/>
        <v/>
      </c>
      <c r="AF31" s="324" t="str">
        <f t="shared" si="11"/>
        <v/>
      </c>
      <c r="AG31" s="324" t="str">
        <f t="shared" si="12"/>
        <v/>
      </c>
      <c r="AH31" s="324" t="str">
        <f t="shared" si="13"/>
        <v/>
      </c>
      <c r="AI31" s="324" t="str">
        <f t="shared" si="14"/>
        <v/>
      </c>
      <c r="AJ31" s="407">
        <f t="shared" si="0"/>
        <v>0</v>
      </c>
      <c r="AK31" s="408" t="str">
        <f t="shared" si="15"/>
        <v/>
      </c>
      <c r="AL31" s="324" t="str">
        <f t="shared" si="16"/>
        <v/>
      </c>
      <c r="AM31" s="324" t="str">
        <f t="shared" si="17"/>
        <v/>
      </c>
      <c r="AN31" s="324" t="str">
        <f t="shared" si="18"/>
        <v/>
      </c>
      <c r="AO31" s="324" t="str">
        <f t="shared" si="19"/>
        <v/>
      </c>
      <c r="AP31" s="324" t="str">
        <f t="shared" si="20"/>
        <v/>
      </c>
      <c r="AQ31" s="324" t="str">
        <f t="shared" si="21"/>
        <v/>
      </c>
      <c r="AR31" s="324" t="str">
        <f t="shared" si="22"/>
        <v/>
      </c>
      <c r="AS31" s="324" t="str">
        <f t="shared" si="23"/>
        <v/>
      </c>
      <c r="AT31" s="324" t="str">
        <f t="shared" si="24"/>
        <v/>
      </c>
      <c r="AU31" s="324" t="str">
        <f t="shared" si="25"/>
        <v/>
      </c>
      <c r="AV31" s="409">
        <f t="shared" si="26"/>
        <v>0</v>
      </c>
      <c r="AW31" s="22"/>
      <c r="AX31" s="404">
        <v>28</v>
      </c>
      <c r="AY31" s="405">
        <f t="shared" si="75"/>
        <v>42</v>
      </c>
      <c r="AZ31" s="405">
        <v>42</v>
      </c>
      <c r="BA31" s="405">
        <f t="shared" si="27"/>
        <v>0</v>
      </c>
      <c r="BB31" s="405">
        <v>1</v>
      </c>
      <c r="BC31" s="406">
        <f t="shared" si="28"/>
        <v>0</v>
      </c>
      <c r="BD31" s="471"/>
      <c r="BE31" s="265"/>
      <c r="BF31" s="265"/>
      <c r="BG31" s="265"/>
      <c r="BH31" s="265"/>
      <c r="BI31" s="265">
        <v>1</v>
      </c>
      <c r="BJ31" s="265"/>
      <c r="BK31" s="265">
        <f t="shared" si="29"/>
        <v>0</v>
      </c>
      <c r="BL31" s="265"/>
      <c r="BM31" s="411"/>
      <c r="BN31" s="412" t="str">
        <f t="shared" si="30"/>
        <v/>
      </c>
      <c r="BO31" s="265" t="str">
        <f t="shared" si="31"/>
        <v/>
      </c>
      <c r="BP31" s="324" t="str">
        <f t="shared" si="32"/>
        <v/>
      </c>
      <c r="BQ31" s="265" t="str">
        <f t="shared" si="33"/>
        <v/>
      </c>
      <c r="BR31" s="265" t="str">
        <f t="shared" si="34"/>
        <v/>
      </c>
      <c r="BS31" s="265" t="str">
        <f t="shared" si="35"/>
        <v/>
      </c>
      <c r="BT31" s="265" t="str">
        <f t="shared" si="36"/>
        <v/>
      </c>
      <c r="BU31" s="265" t="str">
        <f t="shared" si="37"/>
        <v/>
      </c>
      <c r="BV31" s="411">
        <f t="shared" si="1"/>
        <v>0</v>
      </c>
      <c r="BW31" s="412" t="str">
        <f t="shared" si="38"/>
        <v/>
      </c>
      <c r="BX31" s="265" t="str">
        <f t="shared" si="39"/>
        <v/>
      </c>
      <c r="BY31" s="324" t="str">
        <f t="shared" si="40"/>
        <v/>
      </c>
      <c r="BZ31" s="265" t="str">
        <f t="shared" si="41"/>
        <v/>
      </c>
      <c r="CA31" s="265" t="str">
        <f t="shared" si="42"/>
        <v/>
      </c>
      <c r="CB31" s="265" t="str">
        <f t="shared" si="43"/>
        <v/>
      </c>
      <c r="CC31" s="265" t="str">
        <f t="shared" si="44"/>
        <v/>
      </c>
      <c r="CD31" s="265" t="str">
        <f t="shared" si="45"/>
        <v/>
      </c>
      <c r="CE31" s="265" t="str">
        <f t="shared" si="46"/>
        <v/>
      </c>
      <c r="CF31" s="265" t="str">
        <f t="shared" si="47"/>
        <v/>
      </c>
      <c r="CG31" s="265" t="str">
        <f t="shared" si="48"/>
        <v/>
      </c>
      <c r="CH31" s="413">
        <f t="shared" si="49"/>
        <v>0</v>
      </c>
      <c r="CJ31" s="404">
        <v>28</v>
      </c>
      <c r="CK31" s="405">
        <f t="shared" si="76"/>
        <v>0</v>
      </c>
      <c r="CL31" s="405"/>
      <c r="CM31" s="405">
        <f t="shared" si="50"/>
        <v>0</v>
      </c>
      <c r="CN31" s="405">
        <v>1</v>
      </c>
      <c r="CO31" s="406">
        <f t="shared" si="51"/>
        <v>0</v>
      </c>
      <c r="CP31" s="414"/>
      <c r="CQ31" s="324"/>
      <c r="CR31" s="324"/>
      <c r="CS31" s="324" t="str">
        <f t="shared" si="52"/>
        <v/>
      </c>
      <c r="CT31" s="409" t="str">
        <f t="shared" si="53"/>
        <v/>
      </c>
      <c r="CV31" s="404">
        <v>28</v>
      </c>
      <c r="CW31" s="405">
        <f t="shared" si="77"/>
        <v>0</v>
      </c>
      <c r="CX31" s="405"/>
      <c r="CY31" s="405">
        <f t="shared" si="54"/>
        <v>0</v>
      </c>
      <c r="CZ31" s="405">
        <v>1</v>
      </c>
      <c r="DA31" s="406">
        <f t="shared" si="55"/>
        <v>0</v>
      </c>
      <c r="DB31" s="414"/>
      <c r="DC31" s="324"/>
      <c r="DD31" s="324"/>
      <c r="DE31" s="324" t="str">
        <f t="shared" si="56"/>
        <v/>
      </c>
      <c r="DF31" s="409" t="str">
        <f t="shared" si="57"/>
        <v/>
      </c>
      <c r="DH31" s="404">
        <v>28</v>
      </c>
      <c r="DI31" s="405">
        <f t="shared" si="78"/>
        <v>0</v>
      </c>
      <c r="DJ31" s="405"/>
      <c r="DK31" s="405">
        <f t="shared" si="58"/>
        <v>0</v>
      </c>
      <c r="DL31" s="405">
        <v>1</v>
      </c>
      <c r="DM31" s="406">
        <f t="shared" si="59"/>
        <v>0</v>
      </c>
      <c r="DN31" s="414"/>
      <c r="DO31" s="324"/>
      <c r="DP31" s="324"/>
      <c r="DQ31" s="324" t="str">
        <f t="shared" si="60"/>
        <v/>
      </c>
      <c r="DR31" s="409" t="str">
        <f t="shared" si="61"/>
        <v/>
      </c>
      <c r="DT31" s="404">
        <v>28</v>
      </c>
      <c r="DU31" s="405">
        <f t="shared" si="79"/>
        <v>0</v>
      </c>
      <c r="DV31" s="405"/>
      <c r="DW31" s="405">
        <f t="shared" si="62"/>
        <v>0</v>
      </c>
      <c r="DX31" s="405">
        <v>1</v>
      </c>
      <c r="DY31" s="406">
        <f t="shared" si="63"/>
        <v>0</v>
      </c>
      <c r="DZ31" s="414"/>
      <c r="EA31" s="324"/>
      <c r="EB31" s="324"/>
      <c r="EC31" s="324" t="str">
        <f t="shared" si="64"/>
        <v/>
      </c>
      <c r="ED31" s="409" t="str">
        <f t="shared" si="65"/>
        <v/>
      </c>
      <c r="EF31" s="404">
        <v>28</v>
      </c>
      <c r="EG31" s="405">
        <f t="shared" si="80"/>
        <v>0</v>
      </c>
      <c r="EH31" s="405"/>
      <c r="EI31" s="405">
        <f t="shared" si="66"/>
        <v>0</v>
      </c>
      <c r="EJ31" s="405">
        <v>1</v>
      </c>
      <c r="EK31" s="406">
        <f t="shared" si="67"/>
        <v>0</v>
      </c>
      <c r="EL31" s="414"/>
      <c r="EM31" s="324"/>
      <c r="EN31" s="324"/>
      <c r="EO31" s="324" t="str">
        <f t="shared" si="68"/>
        <v/>
      </c>
      <c r="EP31" s="409" t="str">
        <f t="shared" si="69"/>
        <v/>
      </c>
      <c r="ER31" s="404">
        <v>28</v>
      </c>
      <c r="ES31" s="405">
        <f t="shared" si="81"/>
        <v>0</v>
      </c>
      <c r="ET31" s="405"/>
      <c r="EU31" s="405">
        <f t="shared" si="70"/>
        <v>0</v>
      </c>
      <c r="EV31" s="405">
        <v>1</v>
      </c>
      <c r="EW31" s="406">
        <f t="shared" si="71"/>
        <v>0</v>
      </c>
      <c r="EX31" s="414"/>
      <c r="EY31" s="324"/>
      <c r="EZ31" s="324"/>
      <c r="FA31" s="324" t="str">
        <f t="shared" si="72"/>
        <v/>
      </c>
      <c r="FB31" s="409" t="str">
        <f t="shared" si="73"/>
        <v/>
      </c>
    </row>
    <row r="32" spans="1:158" ht="30" customHeight="1" x14ac:dyDescent="0.3">
      <c r="E32" s="404">
        <v>29</v>
      </c>
      <c r="F32" s="405">
        <f t="shared" si="74"/>
        <v>10087</v>
      </c>
      <c r="G32" s="405">
        <v>10405</v>
      </c>
      <c r="H32" s="405">
        <f t="shared" si="2"/>
        <v>318</v>
      </c>
      <c r="I32" s="405">
        <v>1</v>
      </c>
      <c r="J32" s="406">
        <f t="shared" si="3"/>
        <v>318</v>
      </c>
      <c r="L32" s="404">
        <v>29</v>
      </c>
      <c r="M32" s="405">
        <f t="shared" si="82"/>
        <v>8889</v>
      </c>
      <c r="N32" s="405">
        <v>9155</v>
      </c>
      <c r="O32" s="405">
        <f t="shared" si="4"/>
        <v>266</v>
      </c>
      <c r="P32" s="405">
        <v>1</v>
      </c>
      <c r="Q32" s="406">
        <f t="shared" si="5"/>
        <v>266</v>
      </c>
      <c r="R32" s="414" t="s">
        <v>44</v>
      </c>
      <c r="S32" s="324" t="s">
        <v>45</v>
      </c>
      <c r="T32" s="324" t="s">
        <v>481</v>
      </c>
      <c r="U32" s="324"/>
      <c r="V32" s="265" t="s">
        <v>22</v>
      </c>
      <c r="W32" s="265">
        <v>1</v>
      </c>
      <c r="X32" s="324"/>
      <c r="Y32" s="324">
        <f t="shared" si="6"/>
        <v>0</v>
      </c>
      <c r="Z32" s="324"/>
      <c r="AA32" s="407"/>
      <c r="AB32" s="408" t="str">
        <f t="shared" si="7"/>
        <v/>
      </c>
      <c r="AC32" s="324" t="str">
        <f t="shared" si="8"/>
        <v/>
      </c>
      <c r="AD32" s="324" t="str">
        <f t="shared" si="9"/>
        <v/>
      </c>
      <c r="AE32" s="324" t="str">
        <f t="shared" si="10"/>
        <v/>
      </c>
      <c r="AF32" s="324" t="str">
        <f t="shared" si="11"/>
        <v/>
      </c>
      <c r="AG32" s="324" t="str">
        <f t="shared" si="12"/>
        <v/>
      </c>
      <c r="AH32" s="324" t="str">
        <f t="shared" si="13"/>
        <v/>
      </c>
      <c r="AI32" s="324" t="str">
        <f t="shared" si="14"/>
        <v/>
      </c>
      <c r="AJ32" s="407">
        <f t="shared" si="0"/>
        <v>0</v>
      </c>
      <c r="AK32" s="408" t="str">
        <f t="shared" si="15"/>
        <v/>
      </c>
      <c r="AL32" s="324">
        <f t="shared" si="16"/>
        <v>266</v>
      </c>
      <c r="AM32" s="324" t="str">
        <f t="shared" si="17"/>
        <v/>
      </c>
      <c r="AN32" s="324" t="str">
        <f t="shared" si="18"/>
        <v/>
      </c>
      <c r="AO32" s="324" t="str">
        <f t="shared" si="19"/>
        <v/>
      </c>
      <c r="AP32" s="324" t="str">
        <f t="shared" si="20"/>
        <v/>
      </c>
      <c r="AQ32" s="324" t="str">
        <f t="shared" si="21"/>
        <v/>
      </c>
      <c r="AR32" s="324" t="str">
        <f t="shared" si="22"/>
        <v/>
      </c>
      <c r="AS32" s="324" t="str">
        <f t="shared" si="23"/>
        <v/>
      </c>
      <c r="AT32" s="324" t="str">
        <f t="shared" si="24"/>
        <v/>
      </c>
      <c r="AU32" s="324" t="str">
        <f t="shared" si="25"/>
        <v/>
      </c>
      <c r="AV32" s="409">
        <f t="shared" si="26"/>
        <v>266</v>
      </c>
      <c r="AW32" s="22"/>
      <c r="AX32" s="404">
        <v>29</v>
      </c>
      <c r="AY32" s="405">
        <f t="shared" si="75"/>
        <v>42</v>
      </c>
      <c r="AZ32" s="405">
        <v>42</v>
      </c>
      <c r="BA32" s="405">
        <f t="shared" si="27"/>
        <v>0</v>
      </c>
      <c r="BB32" s="405">
        <v>1</v>
      </c>
      <c r="BC32" s="406">
        <f t="shared" si="28"/>
        <v>0</v>
      </c>
      <c r="BD32" s="471"/>
      <c r="BE32" s="265"/>
      <c r="BF32" s="265"/>
      <c r="BG32" s="265"/>
      <c r="BH32" s="265"/>
      <c r="BI32" s="265">
        <v>1</v>
      </c>
      <c r="BJ32" s="265"/>
      <c r="BK32" s="265">
        <f t="shared" si="29"/>
        <v>0</v>
      </c>
      <c r="BL32" s="265"/>
      <c r="BM32" s="411"/>
      <c r="BN32" s="412" t="str">
        <f t="shared" si="30"/>
        <v/>
      </c>
      <c r="BO32" s="265" t="str">
        <f t="shared" si="31"/>
        <v/>
      </c>
      <c r="BP32" s="324" t="str">
        <f t="shared" si="32"/>
        <v/>
      </c>
      <c r="BQ32" s="265" t="str">
        <f t="shared" si="33"/>
        <v/>
      </c>
      <c r="BR32" s="265" t="str">
        <f t="shared" si="34"/>
        <v/>
      </c>
      <c r="BS32" s="265" t="str">
        <f t="shared" si="35"/>
        <v/>
      </c>
      <c r="BT32" s="265" t="str">
        <f t="shared" si="36"/>
        <v/>
      </c>
      <c r="BU32" s="265" t="str">
        <f t="shared" si="37"/>
        <v/>
      </c>
      <c r="BV32" s="411">
        <f t="shared" si="1"/>
        <v>0</v>
      </c>
      <c r="BW32" s="412" t="str">
        <f t="shared" si="38"/>
        <v/>
      </c>
      <c r="BX32" s="265" t="str">
        <f t="shared" si="39"/>
        <v/>
      </c>
      <c r="BY32" s="324" t="str">
        <f t="shared" si="40"/>
        <v/>
      </c>
      <c r="BZ32" s="265" t="str">
        <f t="shared" si="41"/>
        <v/>
      </c>
      <c r="CA32" s="265" t="str">
        <f t="shared" si="42"/>
        <v/>
      </c>
      <c r="CB32" s="265" t="str">
        <f t="shared" si="43"/>
        <v/>
      </c>
      <c r="CC32" s="265" t="str">
        <f t="shared" si="44"/>
        <v/>
      </c>
      <c r="CD32" s="265" t="str">
        <f t="shared" si="45"/>
        <v/>
      </c>
      <c r="CE32" s="265" t="str">
        <f t="shared" si="46"/>
        <v/>
      </c>
      <c r="CF32" s="265" t="str">
        <f t="shared" si="47"/>
        <v/>
      </c>
      <c r="CG32" s="265" t="str">
        <f t="shared" si="48"/>
        <v/>
      </c>
      <c r="CH32" s="413">
        <f t="shared" si="49"/>
        <v>0</v>
      </c>
      <c r="CJ32" s="404">
        <v>29</v>
      </c>
      <c r="CK32" s="405">
        <f t="shared" si="76"/>
        <v>0</v>
      </c>
      <c r="CL32" s="405"/>
      <c r="CM32" s="405">
        <f t="shared" si="50"/>
        <v>0</v>
      </c>
      <c r="CN32" s="405">
        <v>1</v>
      </c>
      <c r="CO32" s="406">
        <f t="shared" si="51"/>
        <v>0</v>
      </c>
      <c r="CP32" s="414"/>
      <c r="CQ32" s="324"/>
      <c r="CR32" s="324"/>
      <c r="CS32" s="324" t="str">
        <f t="shared" si="52"/>
        <v/>
      </c>
      <c r="CT32" s="409" t="str">
        <f t="shared" si="53"/>
        <v/>
      </c>
      <c r="CV32" s="404">
        <v>29</v>
      </c>
      <c r="CW32" s="405">
        <f t="shared" si="77"/>
        <v>0</v>
      </c>
      <c r="CX32" s="405"/>
      <c r="CY32" s="405">
        <f t="shared" si="54"/>
        <v>0</v>
      </c>
      <c r="CZ32" s="405">
        <v>1</v>
      </c>
      <c r="DA32" s="406">
        <f t="shared" si="55"/>
        <v>0</v>
      </c>
      <c r="DB32" s="414"/>
      <c r="DC32" s="324"/>
      <c r="DD32" s="324"/>
      <c r="DE32" s="324" t="str">
        <f t="shared" si="56"/>
        <v/>
      </c>
      <c r="DF32" s="409" t="str">
        <f t="shared" si="57"/>
        <v/>
      </c>
      <c r="DH32" s="404">
        <v>29</v>
      </c>
      <c r="DI32" s="405">
        <f t="shared" si="78"/>
        <v>0</v>
      </c>
      <c r="DJ32" s="405"/>
      <c r="DK32" s="405">
        <f t="shared" si="58"/>
        <v>0</v>
      </c>
      <c r="DL32" s="405">
        <v>1</v>
      </c>
      <c r="DM32" s="406">
        <f t="shared" si="59"/>
        <v>0</v>
      </c>
      <c r="DN32" s="414"/>
      <c r="DO32" s="324"/>
      <c r="DP32" s="324"/>
      <c r="DQ32" s="324" t="str">
        <f t="shared" si="60"/>
        <v/>
      </c>
      <c r="DR32" s="409" t="str">
        <f t="shared" si="61"/>
        <v/>
      </c>
      <c r="DT32" s="404">
        <v>29</v>
      </c>
      <c r="DU32" s="405">
        <f t="shared" si="79"/>
        <v>0</v>
      </c>
      <c r="DV32" s="405"/>
      <c r="DW32" s="405">
        <f t="shared" si="62"/>
        <v>0</v>
      </c>
      <c r="DX32" s="405">
        <v>1</v>
      </c>
      <c r="DY32" s="406">
        <f t="shared" si="63"/>
        <v>0</v>
      </c>
      <c r="DZ32" s="414"/>
      <c r="EA32" s="324"/>
      <c r="EB32" s="324"/>
      <c r="EC32" s="324" t="str">
        <f t="shared" si="64"/>
        <v/>
      </c>
      <c r="ED32" s="409" t="str">
        <f t="shared" si="65"/>
        <v/>
      </c>
      <c r="EF32" s="404">
        <v>29</v>
      </c>
      <c r="EG32" s="405">
        <f t="shared" si="80"/>
        <v>0</v>
      </c>
      <c r="EH32" s="405"/>
      <c r="EI32" s="405">
        <f t="shared" si="66"/>
        <v>0</v>
      </c>
      <c r="EJ32" s="405">
        <v>1</v>
      </c>
      <c r="EK32" s="406">
        <f t="shared" si="67"/>
        <v>0</v>
      </c>
      <c r="EL32" s="414"/>
      <c r="EM32" s="324"/>
      <c r="EN32" s="324"/>
      <c r="EO32" s="324" t="str">
        <f t="shared" si="68"/>
        <v/>
      </c>
      <c r="EP32" s="409" t="str">
        <f t="shared" si="69"/>
        <v/>
      </c>
      <c r="ER32" s="404">
        <v>29</v>
      </c>
      <c r="ES32" s="405">
        <f t="shared" si="81"/>
        <v>0</v>
      </c>
      <c r="ET32" s="405"/>
      <c r="EU32" s="405">
        <f t="shared" si="70"/>
        <v>0</v>
      </c>
      <c r="EV32" s="405">
        <v>1</v>
      </c>
      <c r="EW32" s="406">
        <f t="shared" si="71"/>
        <v>0</v>
      </c>
      <c r="EX32" s="414"/>
      <c r="EY32" s="324"/>
      <c r="EZ32" s="324"/>
      <c r="FA32" s="324" t="str">
        <f t="shared" si="72"/>
        <v/>
      </c>
      <c r="FB32" s="409" t="str">
        <f t="shared" si="73"/>
        <v/>
      </c>
    </row>
    <row r="33" spans="1:158" ht="30" customHeight="1" x14ac:dyDescent="0.3">
      <c r="E33" s="404">
        <v>30</v>
      </c>
      <c r="F33" s="405">
        <f t="shared" si="74"/>
        <v>10405</v>
      </c>
      <c r="G33" s="405">
        <v>10407</v>
      </c>
      <c r="H33" s="405">
        <f t="shared" si="2"/>
        <v>2</v>
      </c>
      <c r="I33" s="405">
        <v>1</v>
      </c>
      <c r="J33" s="406">
        <f t="shared" si="3"/>
        <v>2</v>
      </c>
      <c r="L33" s="404">
        <v>30</v>
      </c>
      <c r="M33" s="405">
        <f t="shared" si="82"/>
        <v>9155</v>
      </c>
      <c r="N33" s="405">
        <v>9157</v>
      </c>
      <c r="O33" s="405">
        <f t="shared" si="4"/>
        <v>2</v>
      </c>
      <c r="P33" s="405">
        <v>1</v>
      </c>
      <c r="Q33" s="406">
        <f t="shared" si="5"/>
        <v>2</v>
      </c>
      <c r="R33" s="414" t="s">
        <v>60</v>
      </c>
      <c r="S33" s="324" t="s">
        <v>61</v>
      </c>
      <c r="T33" s="324"/>
      <c r="U33" s="324"/>
      <c r="V33" s="265"/>
      <c r="W33" s="265">
        <v>1</v>
      </c>
      <c r="X33" s="324"/>
      <c r="Y33" s="324">
        <f t="shared" si="6"/>
        <v>0</v>
      </c>
      <c r="Z33" s="324"/>
      <c r="AA33" s="407"/>
      <c r="AB33" s="408" t="str">
        <f t="shared" si="7"/>
        <v/>
      </c>
      <c r="AC33" s="324" t="str">
        <f t="shared" si="8"/>
        <v/>
      </c>
      <c r="AD33" s="324" t="str">
        <f t="shared" si="9"/>
        <v/>
      </c>
      <c r="AE33" s="324" t="str">
        <f t="shared" si="10"/>
        <v/>
      </c>
      <c r="AF33" s="324" t="str">
        <f t="shared" si="11"/>
        <v/>
      </c>
      <c r="AG33" s="324" t="str">
        <f t="shared" si="12"/>
        <v/>
      </c>
      <c r="AH33" s="324" t="str">
        <f t="shared" si="13"/>
        <v/>
      </c>
      <c r="AI33" s="324" t="str">
        <f t="shared" si="14"/>
        <v/>
      </c>
      <c r="AJ33" s="407">
        <f t="shared" si="0"/>
        <v>0</v>
      </c>
      <c r="AK33" s="408">
        <f t="shared" si="15"/>
        <v>2</v>
      </c>
      <c r="AL33" s="324" t="str">
        <f t="shared" si="16"/>
        <v/>
      </c>
      <c r="AM33" s="324" t="str">
        <f t="shared" si="17"/>
        <v/>
      </c>
      <c r="AN33" s="324" t="str">
        <f t="shared" si="18"/>
        <v/>
      </c>
      <c r="AO33" s="324" t="str">
        <f t="shared" si="19"/>
        <v/>
      </c>
      <c r="AP33" s="324" t="str">
        <f t="shared" si="20"/>
        <v/>
      </c>
      <c r="AQ33" s="324" t="str">
        <f t="shared" si="21"/>
        <v/>
      </c>
      <c r="AR33" s="324" t="str">
        <f t="shared" si="22"/>
        <v/>
      </c>
      <c r="AS33" s="324" t="str">
        <f t="shared" si="23"/>
        <v/>
      </c>
      <c r="AT33" s="324" t="str">
        <f t="shared" si="24"/>
        <v/>
      </c>
      <c r="AU33" s="324" t="str">
        <f t="shared" si="25"/>
        <v/>
      </c>
      <c r="AV33" s="409">
        <f t="shared" si="26"/>
        <v>2</v>
      </c>
      <c r="AW33" s="22"/>
      <c r="AX33" s="404">
        <v>30</v>
      </c>
      <c r="AY33" s="405">
        <f t="shared" si="75"/>
        <v>42</v>
      </c>
      <c r="AZ33" s="405">
        <v>42</v>
      </c>
      <c r="BA33" s="405">
        <f t="shared" si="27"/>
        <v>0</v>
      </c>
      <c r="BB33" s="405">
        <v>1</v>
      </c>
      <c r="BC33" s="406">
        <f t="shared" si="28"/>
        <v>0</v>
      </c>
      <c r="BD33" s="414"/>
      <c r="BE33" s="324"/>
      <c r="BF33" s="324"/>
      <c r="BG33" s="324"/>
      <c r="BH33" s="265"/>
      <c r="BI33" s="265">
        <v>1</v>
      </c>
      <c r="BJ33" s="265"/>
      <c r="BK33" s="265">
        <f t="shared" si="29"/>
        <v>0</v>
      </c>
      <c r="BL33" s="265"/>
      <c r="BM33" s="411"/>
      <c r="BN33" s="412" t="str">
        <f t="shared" si="30"/>
        <v/>
      </c>
      <c r="BO33" s="265" t="str">
        <f t="shared" si="31"/>
        <v/>
      </c>
      <c r="BP33" s="324" t="str">
        <f t="shared" si="32"/>
        <v/>
      </c>
      <c r="BQ33" s="265" t="str">
        <f t="shared" si="33"/>
        <v/>
      </c>
      <c r="BR33" s="265" t="str">
        <f t="shared" si="34"/>
        <v/>
      </c>
      <c r="BS33" s="265" t="str">
        <f t="shared" si="35"/>
        <v/>
      </c>
      <c r="BT33" s="265" t="str">
        <f t="shared" si="36"/>
        <v/>
      </c>
      <c r="BU33" s="265" t="str">
        <f t="shared" si="37"/>
        <v/>
      </c>
      <c r="BV33" s="411">
        <f t="shared" si="1"/>
        <v>0</v>
      </c>
      <c r="BW33" s="412" t="str">
        <f t="shared" si="38"/>
        <v/>
      </c>
      <c r="BX33" s="265" t="str">
        <f t="shared" si="39"/>
        <v/>
      </c>
      <c r="BY33" s="324" t="str">
        <f t="shared" si="40"/>
        <v/>
      </c>
      <c r="BZ33" s="265" t="str">
        <f t="shared" si="41"/>
        <v/>
      </c>
      <c r="CA33" s="265" t="str">
        <f t="shared" si="42"/>
        <v/>
      </c>
      <c r="CB33" s="265" t="str">
        <f t="shared" si="43"/>
        <v/>
      </c>
      <c r="CC33" s="265" t="str">
        <f t="shared" si="44"/>
        <v/>
      </c>
      <c r="CD33" s="265" t="str">
        <f t="shared" si="45"/>
        <v/>
      </c>
      <c r="CE33" s="265" t="str">
        <f t="shared" si="46"/>
        <v/>
      </c>
      <c r="CF33" s="265" t="str">
        <f t="shared" si="47"/>
        <v/>
      </c>
      <c r="CG33" s="265" t="str">
        <f t="shared" si="48"/>
        <v/>
      </c>
      <c r="CH33" s="413">
        <f t="shared" si="49"/>
        <v>0</v>
      </c>
      <c r="CJ33" s="404">
        <v>30</v>
      </c>
      <c r="CK33" s="405">
        <f t="shared" si="76"/>
        <v>0</v>
      </c>
      <c r="CL33" s="405"/>
      <c r="CM33" s="405">
        <f t="shared" si="50"/>
        <v>0</v>
      </c>
      <c r="CN33" s="405">
        <v>1</v>
      </c>
      <c r="CO33" s="406">
        <f t="shared" si="51"/>
        <v>0</v>
      </c>
      <c r="CP33" s="414"/>
      <c r="CQ33" s="324"/>
      <c r="CR33" s="324"/>
      <c r="CS33" s="324" t="str">
        <f t="shared" si="52"/>
        <v/>
      </c>
      <c r="CT33" s="409" t="str">
        <f t="shared" si="53"/>
        <v/>
      </c>
      <c r="CV33" s="404">
        <v>30</v>
      </c>
      <c r="CW33" s="405">
        <f t="shared" si="77"/>
        <v>0</v>
      </c>
      <c r="CX33" s="405"/>
      <c r="CY33" s="405">
        <f t="shared" si="54"/>
        <v>0</v>
      </c>
      <c r="CZ33" s="405">
        <v>1</v>
      </c>
      <c r="DA33" s="406">
        <f t="shared" si="55"/>
        <v>0</v>
      </c>
      <c r="DB33" s="414"/>
      <c r="DC33" s="324"/>
      <c r="DD33" s="324"/>
      <c r="DE33" s="324" t="str">
        <f t="shared" si="56"/>
        <v/>
      </c>
      <c r="DF33" s="409" t="str">
        <f t="shared" si="57"/>
        <v/>
      </c>
      <c r="DH33" s="404">
        <v>30</v>
      </c>
      <c r="DI33" s="405">
        <f t="shared" si="78"/>
        <v>0</v>
      </c>
      <c r="DJ33" s="405"/>
      <c r="DK33" s="405">
        <f t="shared" si="58"/>
        <v>0</v>
      </c>
      <c r="DL33" s="405">
        <v>1</v>
      </c>
      <c r="DM33" s="406">
        <f t="shared" si="59"/>
        <v>0</v>
      </c>
      <c r="DN33" s="414"/>
      <c r="DO33" s="324"/>
      <c r="DP33" s="324"/>
      <c r="DQ33" s="324" t="str">
        <f t="shared" si="60"/>
        <v/>
      </c>
      <c r="DR33" s="409" t="str">
        <f t="shared" si="61"/>
        <v/>
      </c>
      <c r="DT33" s="404">
        <v>30</v>
      </c>
      <c r="DU33" s="405">
        <f t="shared" si="79"/>
        <v>0</v>
      </c>
      <c r="DV33" s="405"/>
      <c r="DW33" s="405">
        <f t="shared" si="62"/>
        <v>0</v>
      </c>
      <c r="DX33" s="405">
        <v>1</v>
      </c>
      <c r="DY33" s="406">
        <f t="shared" si="63"/>
        <v>0</v>
      </c>
      <c r="DZ33" s="414"/>
      <c r="EA33" s="324"/>
      <c r="EB33" s="324"/>
      <c r="EC33" s="324" t="str">
        <f t="shared" si="64"/>
        <v/>
      </c>
      <c r="ED33" s="409" t="str">
        <f t="shared" si="65"/>
        <v/>
      </c>
      <c r="EF33" s="404">
        <v>30</v>
      </c>
      <c r="EG33" s="405">
        <f t="shared" si="80"/>
        <v>0</v>
      </c>
      <c r="EH33" s="405"/>
      <c r="EI33" s="405">
        <f t="shared" si="66"/>
        <v>0</v>
      </c>
      <c r="EJ33" s="405">
        <v>1</v>
      </c>
      <c r="EK33" s="406">
        <f t="shared" si="67"/>
        <v>0</v>
      </c>
      <c r="EL33" s="414"/>
      <c r="EM33" s="324"/>
      <c r="EN33" s="324"/>
      <c r="EO33" s="324" t="str">
        <f t="shared" si="68"/>
        <v/>
      </c>
      <c r="EP33" s="409" t="str">
        <f t="shared" si="69"/>
        <v/>
      </c>
      <c r="ER33" s="404">
        <v>30</v>
      </c>
      <c r="ES33" s="405">
        <f t="shared" si="81"/>
        <v>0</v>
      </c>
      <c r="ET33" s="405"/>
      <c r="EU33" s="405">
        <f t="shared" si="70"/>
        <v>0</v>
      </c>
      <c r="EV33" s="405">
        <v>1</v>
      </c>
      <c r="EW33" s="406">
        <f t="shared" si="71"/>
        <v>0</v>
      </c>
      <c r="EX33" s="414"/>
      <c r="EY33" s="324"/>
      <c r="EZ33" s="324"/>
      <c r="FA33" s="324" t="str">
        <f t="shared" si="72"/>
        <v/>
      </c>
      <c r="FB33" s="409" t="str">
        <f t="shared" si="73"/>
        <v/>
      </c>
    </row>
    <row r="34" spans="1:158" ht="30" hidden="1" customHeight="1" x14ac:dyDescent="0.3">
      <c r="E34" s="47">
        <v>31</v>
      </c>
      <c r="F34" s="405">
        <f t="shared" si="74"/>
        <v>10407</v>
      </c>
      <c r="G34" s="405"/>
      <c r="H34" s="405">
        <f t="shared" si="2"/>
        <v>-10407</v>
      </c>
      <c r="I34" s="405">
        <v>1</v>
      </c>
      <c r="J34" s="406">
        <f t="shared" si="3"/>
        <v>-10407</v>
      </c>
      <c r="L34" s="47">
        <v>31</v>
      </c>
      <c r="M34" s="405">
        <f t="shared" si="82"/>
        <v>9157</v>
      </c>
      <c r="N34" s="405"/>
      <c r="O34" s="405">
        <f t="shared" si="4"/>
        <v>-9157</v>
      </c>
      <c r="P34" s="405">
        <v>1</v>
      </c>
      <c r="Q34" s="406">
        <f t="shared" si="5"/>
        <v>-9157</v>
      </c>
      <c r="R34" s="414"/>
      <c r="S34" s="324"/>
      <c r="T34" s="324"/>
      <c r="U34" s="324"/>
      <c r="V34" s="265"/>
      <c r="W34" s="265">
        <v>1</v>
      </c>
      <c r="X34" s="324"/>
      <c r="Y34" s="324">
        <f t="shared" si="6"/>
        <v>0</v>
      </c>
      <c r="Z34" s="324"/>
      <c r="AA34" s="407"/>
      <c r="AB34" s="408" t="str">
        <f t="shared" si="7"/>
        <v/>
      </c>
      <c r="AC34" s="324" t="str">
        <f t="shared" si="8"/>
        <v/>
      </c>
      <c r="AD34" s="324" t="str">
        <f t="shared" si="9"/>
        <v/>
      </c>
      <c r="AE34" s="324" t="str">
        <f t="shared" si="10"/>
        <v/>
      </c>
      <c r="AF34" s="324" t="str">
        <f t="shared" si="11"/>
        <v/>
      </c>
      <c r="AG34" s="324" t="str">
        <f t="shared" si="12"/>
        <v/>
      </c>
      <c r="AH34" s="324" t="str">
        <f t="shared" si="13"/>
        <v/>
      </c>
      <c r="AI34" s="324" t="str">
        <f t="shared" si="14"/>
        <v/>
      </c>
      <c r="AJ34" s="407">
        <f t="shared" si="0"/>
        <v>0</v>
      </c>
      <c r="AK34" s="408" t="str">
        <f t="shared" si="15"/>
        <v/>
      </c>
      <c r="AL34" s="324" t="str">
        <f t="shared" si="16"/>
        <v/>
      </c>
      <c r="AM34" s="324" t="str">
        <f t="shared" si="17"/>
        <v/>
      </c>
      <c r="AN34" s="324" t="str">
        <f t="shared" si="18"/>
        <v/>
      </c>
      <c r="AO34" s="324" t="str">
        <f t="shared" si="19"/>
        <v/>
      </c>
      <c r="AP34" s="324" t="str">
        <f t="shared" si="20"/>
        <v/>
      </c>
      <c r="AQ34" s="324" t="str">
        <f t="shared" si="21"/>
        <v/>
      </c>
      <c r="AR34" s="324" t="str">
        <f t="shared" si="22"/>
        <v/>
      </c>
      <c r="AS34" s="324" t="str">
        <f t="shared" si="23"/>
        <v/>
      </c>
      <c r="AT34" s="324" t="str">
        <f t="shared" si="24"/>
        <v/>
      </c>
      <c r="AU34" s="324" t="str">
        <f t="shared" si="25"/>
        <v/>
      </c>
      <c r="AV34" s="409">
        <f t="shared" si="26"/>
        <v>0</v>
      </c>
      <c r="AW34" s="22"/>
      <c r="AX34" s="47">
        <v>31</v>
      </c>
      <c r="AY34" s="405">
        <f t="shared" si="75"/>
        <v>42</v>
      </c>
      <c r="AZ34" s="405"/>
      <c r="BA34" s="405">
        <f t="shared" si="27"/>
        <v>-42</v>
      </c>
      <c r="BB34" s="405">
        <v>1</v>
      </c>
      <c r="BC34" s="406">
        <f t="shared" si="28"/>
        <v>-42</v>
      </c>
      <c r="BD34" s="471"/>
      <c r="BE34" s="265"/>
      <c r="BF34" s="324"/>
      <c r="BG34" s="265"/>
      <c r="BH34" s="265"/>
      <c r="BI34" s="265">
        <v>1</v>
      </c>
      <c r="BJ34" s="265"/>
      <c r="BK34" s="265">
        <f t="shared" si="29"/>
        <v>0</v>
      </c>
      <c r="BL34" s="265"/>
      <c r="BM34" s="411"/>
      <c r="BN34" s="412" t="str">
        <f t="shared" si="30"/>
        <v/>
      </c>
      <c r="BO34" s="265" t="str">
        <f t="shared" si="31"/>
        <v/>
      </c>
      <c r="BP34" s="324" t="str">
        <f t="shared" si="32"/>
        <v/>
      </c>
      <c r="BQ34" s="265" t="str">
        <f t="shared" si="33"/>
        <v/>
      </c>
      <c r="BR34" s="265" t="str">
        <f t="shared" si="34"/>
        <v/>
      </c>
      <c r="BS34" s="265" t="str">
        <f t="shared" si="35"/>
        <v/>
      </c>
      <c r="BT34" s="265" t="str">
        <f t="shared" si="36"/>
        <v/>
      </c>
      <c r="BU34" s="265" t="str">
        <f t="shared" si="37"/>
        <v/>
      </c>
      <c r="BV34" s="411">
        <f t="shared" si="1"/>
        <v>0</v>
      </c>
      <c r="BW34" s="412" t="str">
        <f t="shared" si="38"/>
        <v/>
      </c>
      <c r="BX34" s="265" t="str">
        <f t="shared" si="39"/>
        <v/>
      </c>
      <c r="BY34" s="324" t="str">
        <f t="shared" si="40"/>
        <v/>
      </c>
      <c r="BZ34" s="265" t="str">
        <f t="shared" si="41"/>
        <v/>
      </c>
      <c r="CA34" s="265" t="str">
        <f t="shared" si="42"/>
        <v/>
      </c>
      <c r="CB34" s="265" t="str">
        <f t="shared" si="43"/>
        <v/>
      </c>
      <c r="CC34" s="265" t="str">
        <f t="shared" si="44"/>
        <v/>
      </c>
      <c r="CD34" s="265" t="str">
        <f t="shared" si="45"/>
        <v/>
      </c>
      <c r="CE34" s="265" t="str">
        <f t="shared" si="46"/>
        <v/>
      </c>
      <c r="CF34" s="265" t="str">
        <f t="shared" si="47"/>
        <v/>
      </c>
      <c r="CG34" s="265" t="str">
        <f t="shared" si="48"/>
        <v/>
      </c>
      <c r="CH34" s="413">
        <f t="shared" si="49"/>
        <v>0</v>
      </c>
      <c r="CJ34" s="47">
        <v>31</v>
      </c>
      <c r="CK34" s="48">
        <f t="shared" si="76"/>
        <v>0</v>
      </c>
      <c r="CL34" s="48"/>
      <c r="CM34" s="48">
        <f t="shared" si="50"/>
        <v>0</v>
      </c>
      <c r="CN34" s="48">
        <v>1</v>
      </c>
      <c r="CO34" s="44">
        <f t="shared" si="51"/>
        <v>0</v>
      </c>
      <c r="CP34" s="414"/>
      <c r="CQ34" s="49"/>
      <c r="CR34" s="49"/>
      <c r="CS34" s="49" t="str">
        <f t="shared" si="52"/>
        <v/>
      </c>
      <c r="CT34" s="50" t="str">
        <f t="shared" si="53"/>
        <v/>
      </c>
      <c r="CV34" s="47">
        <v>31</v>
      </c>
      <c r="CW34" s="48">
        <f t="shared" si="77"/>
        <v>0</v>
      </c>
      <c r="CX34" s="48"/>
      <c r="CY34" s="48">
        <f t="shared" si="54"/>
        <v>0</v>
      </c>
      <c r="CZ34" s="48">
        <v>1</v>
      </c>
      <c r="DA34" s="44">
        <f t="shared" si="55"/>
        <v>0</v>
      </c>
      <c r="DB34" s="414"/>
      <c r="DC34" s="49"/>
      <c r="DD34" s="49"/>
      <c r="DE34" s="49" t="str">
        <f t="shared" si="56"/>
        <v/>
      </c>
      <c r="DF34" s="50" t="str">
        <f t="shared" si="57"/>
        <v/>
      </c>
      <c r="DH34" s="47">
        <v>31</v>
      </c>
      <c r="DI34" s="48">
        <f t="shared" si="78"/>
        <v>0</v>
      </c>
      <c r="DJ34" s="48"/>
      <c r="DK34" s="48">
        <f t="shared" si="58"/>
        <v>0</v>
      </c>
      <c r="DL34" s="48">
        <v>1</v>
      </c>
      <c r="DM34" s="44">
        <f t="shared" si="59"/>
        <v>0</v>
      </c>
      <c r="DN34" s="414"/>
      <c r="DO34" s="49"/>
      <c r="DP34" s="49"/>
      <c r="DQ34" s="49" t="str">
        <f t="shared" si="60"/>
        <v/>
      </c>
      <c r="DR34" s="50" t="str">
        <f t="shared" si="61"/>
        <v/>
      </c>
      <c r="DT34" s="47">
        <v>31</v>
      </c>
      <c r="DU34" s="48">
        <f t="shared" si="79"/>
        <v>0</v>
      </c>
      <c r="DV34" s="48"/>
      <c r="DW34" s="48">
        <f t="shared" si="62"/>
        <v>0</v>
      </c>
      <c r="DX34" s="48">
        <v>1</v>
      </c>
      <c r="DY34" s="44">
        <f t="shared" si="63"/>
        <v>0</v>
      </c>
      <c r="DZ34" s="414"/>
      <c r="EA34" s="49"/>
      <c r="EB34" s="49"/>
      <c r="EC34" s="49" t="str">
        <f t="shared" si="64"/>
        <v/>
      </c>
      <c r="ED34" s="50" t="str">
        <f t="shared" si="65"/>
        <v/>
      </c>
      <c r="EF34" s="47">
        <v>31</v>
      </c>
      <c r="EG34" s="48">
        <f t="shared" si="80"/>
        <v>0</v>
      </c>
      <c r="EH34" s="48"/>
      <c r="EI34" s="48">
        <f t="shared" si="66"/>
        <v>0</v>
      </c>
      <c r="EJ34" s="48">
        <v>1</v>
      </c>
      <c r="EK34" s="44">
        <f t="shared" si="67"/>
        <v>0</v>
      </c>
      <c r="EL34" s="414"/>
      <c r="EM34" s="49"/>
      <c r="EN34" s="49"/>
      <c r="EO34" s="49" t="str">
        <f t="shared" si="68"/>
        <v/>
      </c>
      <c r="EP34" s="50" t="str">
        <f t="shared" si="69"/>
        <v/>
      </c>
      <c r="ER34" s="47">
        <v>31</v>
      </c>
      <c r="ES34" s="48">
        <f t="shared" si="81"/>
        <v>0</v>
      </c>
      <c r="ET34" s="48"/>
      <c r="EU34" s="48">
        <f t="shared" si="70"/>
        <v>0</v>
      </c>
      <c r="EV34" s="48">
        <v>1</v>
      </c>
      <c r="EW34" s="44">
        <f t="shared" si="71"/>
        <v>0</v>
      </c>
      <c r="EX34" s="414"/>
      <c r="EY34" s="49"/>
      <c r="EZ34" s="49"/>
      <c r="FA34" s="49" t="str">
        <f t="shared" si="72"/>
        <v/>
      </c>
      <c r="FB34" s="50" t="str">
        <f t="shared" si="73"/>
        <v/>
      </c>
    </row>
    <row r="35" spans="1:158" ht="15" thickBot="1" x14ac:dyDescent="0.35">
      <c r="E35" s="746" t="s">
        <v>59</v>
      </c>
      <c r="F35" s="747"/>
      <c r="G35" s="747"/>
      <c r="H35" s="747"/>
      <c r="I35" s="749"/>
      <c r="J35" s="472">
        <f>SUM(J4:J33)</f>
        <v>6461</v>
      </c>
      <c r="K35" s="473"/>
      <c r="L35" s="746" t="s">
        <v>59</v>
      </c>
      <c r="M35" s="747"/>
      <c r="N35" s="747"/>
      <c r="O35" s="747"/>
      <c r="P35" s="748"/>
      <c r="Q35" s="474">
        <f>SUM(Q4:Q33)</f>
        <v>5802</v>
      </c>
      <c r="R35" s="54"/>
      <c r="S35" s="55"/>
      <c r="T35" s="55"/>
      <c r="U35" s="55"/>
      <c r="V35" s="56"/>
      <c r="W35" s="56"/>
      <c r="X35" s="57"/>
      <c r="Y35" s="57"/>
      <c r="Z35" s="55"/>
      <c r="AA35" s="58"/>
      <c r="AB35" s="59"/>
      <c r="AC35" s="55"/>
      <c r="AD35" s="55"/>
      <c r="AE35" s="55"/>
      <c r="AF35" s="55"/>
      <c r="AG35" s="55"/>
      <c r="AH35" s="55"/>
      <c r="AI35" s="55"/>
      <c r="AJ35" s="60">
        <f>SUM(AJ4:AJ33)</f>
        <v>4921</v>
      </c>
      <c r="AK35" s="475"/>
      <c r="AL35" s="332"/>
      <c r="AM35" s="332"/>
      <c r="AN35" s="332"/>
      <c r="AO35" s="332"/>
      <c r="AP35" s="332"/>
      <c r="AQ35" s="332"/>
      <c r="AR35" s="332"/>
      <c r="AS35" s="332"/>
      <c r="AT35" s="332"/>
      <c r="AU35" s="332"/>
      <c r="AV35" s="476">
        <f>SUM(AV4:AV34)</f>
        <v>881</v>
      </c>
      <c r="AW35" s="22"/>
      <c r="AX35" s="746" t="s">
        <v>59</v>
      </c>
      <c r="AY35" s="747"/>
      <c r="AZ35" s="747"/>
      <c r="BA35" s="747"/>
      <c r="BB35" s="748"/>
      <c r="BC35" s="474">
        <f>SUM(BC4:BC33)</f>
        <v>52</v>
      </c>
      <c r="BD35" s="64"/>
      <c r="BE35" s="56"/>
      <c r="BF35" s="56"/>
      <c r="BG35" s="56"/>
      <c r="BH35" s="56"/>
      <c r="BI35" s="56"/>
      <c r="BJ35" s="65"/>
      <c r="BK35" s="65"/>
      <c r="BL35" s="56"/>
      <c r="BM35" s="66"/>
      <c r="BN35" s="67"/>
      <c r="BO35" s="56"/>
      <c r="BP35" s="56"/>
      <c r="BQ35" s="56"/>
      <c r="BR35" s="56"/>
      <c r="BS35" s="56"/>
      <c r="BT35" s="56"/>
      <c r="BU35" s="56"/>
      <c r="BV35" s="68">
        <f>SUM(BV4:BV34)</f>
        <v>40</v>
      </c>
      <c r="BW35" s="477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478">
        <f>SUM(CH4:CH34)</f>
        <v>12</v>
      </c>
      <c r="CJ35" s="746" t="s">
        <v>59</v>
      </c>
      <c r="CK35" s="747"/>
      <c r="CL35" s="747"/>
      <c r="CM35" s="747"/>
      <c r="CN35" s="748"/>
      <c r="CO35" s="474">
        <f>SUM(CO4:CO34)</f>
        <v>0</v>
      </c>
      <c r="CP35" s="479"/>
      <c r="CQ35" s="480"/>
      <c r="CR35" s="480"/>
      <c r="CS35" s="481">
        <f>SUM(CS4:CS34)</f>
        <v>0</v>
      </c>
      <c r="CT35" s="482">
        <f>SUM(CT4:CT34)</f>
        <v>0</v>
      </c>
      <c r="CV35" s="746" t="s">
        <v>59</v>
      </c>
      <c r="CW35" s="747"/>
      <c r="CX35" s="747"/>
      <c r="CY35" s="747"/>
      <c r="CZ35" s="748"/>
      <c r="DA35" s="474">
        <f>SUM(DA4:DA34)</f>
        <v>0</v>
      </c>
      <c r="DB35" s="479"/>
      <c r="DC35" s="480"/>
      <c r="DD35" s="480"/>
      <c r="DE35" s="481">
        <f>SUM(DE4:DE34)</f>
        <v>0</v>
      </c>
      <c r="DF35" s="482">
        <f>SUM(DF4:DF34)</f>
        <v>0</v>
      </c>
      <c r="DH35" s="746" t="s">
        <v>59</v>
      </c>
      <c r="DI35" s="747"/>
      <c r="DJ35" s="747"/>
      <c r="DK35" s="747"/>
      <c r="DL35" s="748"/>
      <c r="DM35" s="474">
        <f>SUM(DM4:DM34)</f>
        <v>0</v>
      </c>
      <c r="DN35" s="479"/>
      <c r="DO35" s="480"/>
      <c r="DP35" s="480"/>
      <c r="DQ35" s="481">
        <f>SUM(DQ4:DQ34)</f>
        <v>0</v>
      </c>
      <c r="DR35" s="482">
        <f>SUM(DR4:DR34)</f>
        <v>0</v>
      </c>
      <c r="DT35" s="746" t="s">
        <v>59</v>
      </c>
      <c r="DU35" s="747"/>
      <c r="DV35" s="747"/>
      <c r="DW35" s="747"/>
      <c r="DX35" s="748"/>
      <c r="DY35" s="474">
        <f>SUM(DY4:DY34)</f>
        <v>0</v>
      </c>
      <c r="DZ35" s="479"/>
      <c r="EA35" s="480"/>
      <c r="EB35" s="480"/>
      <c r="EC35" s="481">
        <f>SUM(EC4:EC34)</f>
        <v>0</v>
      </c>
      <c r="ED35" s="482">
        <f>SUM(ED4:ED34)</f>
        <v>0</v>
      </c>
      <c r="EF35" s="746" t="s">
        <v>59</v>
      </c>
      <c r="EG35" s="747"/>
      <c r="EH35" s="747"/>
      <c r="EI35" s="747"/>
      <c r="EJ35" s="748"/>
      <c r="EK35" s="474">
        <f>SUM(EK4:EK34)</f>
        <v>0</v>
      </c>
      <c r="EL35" s="479"/>
      <c r="EM35" s="480"/>
      <c r="EN35" s="480"/>
      <c r="EO35" s="481">
        <f>SUM(EO4:EO34)</f>
        <v>0</v>
      </c>
      <c r="EP35" s="482">
        <f>SUM(EP4:EP34)</f>
        <v>0</v>
      </c>
      <c r="ER35" s="746" t="s">
        <v>59</v>
      </c>
      <c r="ES35" s="747"/>
      <c r="ET35" s="747"/>
      <c r="EU35" s="747"/>
      <c r="EV35" s="748"/>
      <c r="EW35" s="474">
        <f>SUM(EW4:EW34)</f>
        <v>0</v>
      </c>
      <c r="EX35" s="479"/>
      <c r="EY35" s="480"/>
      <c r="EZ35" s="480"/>
      <c r="FA35" s="481">
        <f>SUM(FA4:FA34)</f>
        <v>0</v>
      </c>
      <c r="FB35" s="482">
        <f>SUM(FB4:FB34)</f>
        <v>0</v>
      </c>
    </row>
    <row r="36" spans="1:158" x14ac:dyDescent="0.3">
      <c r="S36" s="77"/>
      <c r="T36" s="77"/>
      <c r="U36" s="77"/>
      <c r="V36" s="78"/>
      <c r="W36" s="78"/>
      <c r="X36" s="79"/>
      <c r="Y36" s="79"/>
      <c r="AW36" s="22"/>
      <c r="AX36" s="22"/>
      <c r="AY36" s="22"/>
      <c r="AZ36" s="22"/>
    </row>
    <row r="37" spans="1:158" x14ac:dyDescent="0.3">
      <c r="S37" s="77"/>
      <c r="T37" s="77"/>
      <c r="U37" s="77"/>
      <c r="V37" s="78"/>
      <c r="W37" s="78"/>
      <c r="X37" s="22"/>
      <c r="Y37" s="22"/>
      <c r="AW37" s="22"/>
      <c r="AX37" s="22"/>
      <c r="AY37" s="22"/>
      <c r="AZ37" s="22"/>
    </row>
    <row r="39" spans="1:158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58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58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R41" s="76"/>
      <c r="S41" s="76"/>
      <c r="T41" s="76"/>
      <c r="U41" s="76"/>
      <c r="V41" s="81"/>
      <c r="W41" s="81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</row>
    <row r="42" spans="1:158" x14ac:dyDescent="0.3">
      <c r="A42">
        <v>4</v>
      </c>
      <c r="C42" s="80" t="s">
        <v>67</v>
      </c>
      <c r="E42"/>
      <c r="F42" s="80" t="s">
        <v>68</v>
      </c>
      <c r="G42"/>
    </row>
    <row r="43" spans="1:158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58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58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58" x14ac:dyDescent="0.3">
      <c r="A46">
        <v>8</v>
      </c>
      <c r="C46" s="80" t="s">
        <v>47</v>
      </c>
      <c r="E46"/>
      <c r="F46" s="76" t="s">
        <v>25</v>
      </c>
      <c r="G46"/>
      <c r="J46"/>
    </row>
    <row r="47" spans="1:158" x14ac:dyDescent="0.3">
      <c r="A47">
        <v>9</v>
      </c>
      <c r="C47" t="s">
        <v>46</v>
      </c>
      <c r="E47"/>
      <c r="F47" s="80" t="s">
        <v>26</v>
      </c>
      <c r="G47"/>
      <c r="J47"/>
    </row>
    <row r="48" spans="1:158" x14ac:dyDescent="0.3">
      <c r="A48">
        <v>10</v>
      </c>
      <c r="C48" t="s">
        <v>45</v>
      </c>
      <c r="E48"/>
      <c r="F48" s="80" t="s">
        <v>73</v>
      </c>
      <c r="G48"/>
      <c r="J48"/>
    </row>
    <row r="49" spans="1:48" x14ac:dyDescent="0.3">
      <c r="A49">
        <v>11</v>
      </c>
      <c r="C49" t="s">
        <v>74</v>
      </c>
      <c r="E49"/>
      <c r="F49" s="80" t="s">
        <v>75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12</v>
      </c>
      <c r="B50" s="80"/>
      <c r="E50"/>
      <c r="F50" s="80" t="s">
        <v>23</v>
      </c>
      <c r="G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13</v>
      </c>
      <c r="B51" s="80"/>
      <c r="E51"/>
      <c r="F51" s="80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14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15</v>
      </c>
      <c r="B53" s="80"/>
      <c r="E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16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17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18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19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20</v>
      </c>
      <c r="B58" s="80"/>
      <c r="E58"/>
      <c r="F58"/>
      <c r="G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21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22</v>
      </c>
      <c r="B60" s="80"/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23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x14ac:dyDescent="0.3">
      <c r="A62">
        <v>24</v>
      </c>
      <c r="E62"/>
      <c r="F62"/>
      <c r="G62"/>
      <c r="H62"/>
      <c r="I62"/>
      <c r="J62"/>
      <c r="R62"/>
      <c r="S62"/>
      <c r="T62"/>
      <c r="U62"/>
      <c r="V62"/>
      <c r="W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</sheetData>
  <mergeCells count="155">
    <mergeCell ref="ER1:FB1"/>
    <mergeCell ref="L2:L3"/>
    <mergeCell ref="M2:M3"/>
    <mergeCell ref="N2:N3"/>
    <mergeCell ref="O2:O3"/>
    <mergeCell ref="P2:P3"/>
    <mergeCell ref="Q2:Q3"/>
    <mergeCell ref="A1:C2"/>
    <mergeCell ref="E1:J2"/>
    <mergeCell ref="L1:AV1"/>
    <mergeCell ref="AX1:CH1"/>
    <mergeCell ref="CJ1:CT1"/>
    <mergeCell ref="CV1:DF1"/>
    <mergeCell ref="R2:R3"/>
    <mergeCell ref="S2:S3"/>
    <mergeCell ref="T2:T3"/>
    <mergeCell ref="U2:U3"/>
    <mergeCell ref="V2:V3"/>
    <mergeCell ref="W2:Y2"/>
    <mergeCell ref="Z2:Z3"/>
    <mergeCell ref="AA2:AA3"/>
    <mergeCell ref="AB2:AB3"/>
    <mergeCell ref="AC2:AC3"/>
    <mergeCell ref="DH1:DR1"/>
    <mergeCell ref="DT1:ED1"/>
    <mergeCell ref="EF1:EP1"/>
    <mergeCell ref="AJ2:AJ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V2:AV3"/>
    <mergeCell ref="AX2:AX3"/>
    <mergeCell ref="AY2:AY3"/>
    <mergeCell ref="AZ2:AZ3"/>
    <mergeCell ref="BA2:BA3"/>
    <mergeCell ref="BB2:BB3"/>
    <mergeCell ref="AP2:AP3"/>
    <mergeCell ref="AQ2:AQ3"/>
    <mergeCell ref="AR2:AR3"/>
    <mergeCell ref="AS2:AS3"/>
    <mergeCell ref="AT2:AT3"/>
    <mergeCell ref="AU2:AU3"/>
    <mergeCell ref="BI2:BK2"/>
    <mergeCell ref="BL2:BL3"/>
    <mergeCell ref="BM2:BM3"/>
    <mergeCell ref="BN2:BN3"/>
    <mergeCell ref="BO2:BO3"/>
    <mergeCell ref="BP2:BP3"/>
    <mergeCell ref="BC2:BC3"/>
    <mergeCell ref="BD2:BD3"/>
    <mergeCell ref="BE2:BE3"/>
    <mergeCell ref="BF2:BF3"/>
    <mergeCell ref="BG2:BG3"/>
    <mergeCell ref="BH2:BH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J2:CJ3"/>
    <mergeCell ref="CK2:CK3"/>
    <mergeCell ref="CL2:CL3"/>
    <mergeCell ref="CM2:CM3"/>
    <mergeCell ref="CN2:CN3"/>
    <mergeCell ref="CO2:CO3"/>
    <mergeCell ref="CC2:CC3"/>
    <mergeCell ref="CD2:CD3"/>
    <mergeCell ref="CE2:CE3"/>
    <mergeCell ref="CF2:CF3"/>
    <mergeCell ref="CG2:CG3"/>
    <mergeCell ref="CH2:CH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V2:CV3"/>
    <mergeCell ref="DJ2:DJ3"/>
    <mergeCell ref="DK2:DK3"/>
    <mergeCell ref="DL2:DL3"/>
    <mergeCell ref="DM2:DM3"/>
    <mergeCell ref="DN2:DN3"/>
    <mergeCell ref="DO2:DO3"/>
    <mergeCell ref="DC2:DC3"/>
    <mergeCell ref="DD2:DD3"/>
    <mergeCell ref="DE2:DE3"/>
    <mergeCell ref="DF2:DF3"/>
    <mergeCell ref="DH2:DH3"/>
    <mergeCell ref="DI2:DI3"/>
    <mergeCell ref="DW2:DW3"/>
    <mergeCell ref="DX2:DX3"/>
    <mergeCell ref="DY2:DY3"/>
    <mergeCell ref="DZ2:DZ3"/>
    <mergeCell ref="EA2:EA3"/>
    <mergeCell ref="EB2:EB3"/>
    <mergeCell ref="DP2:DP3"/>
    <mergeCell ref="DQ2:DQ3"/>
    <mergeCell ref="DR2:DR3"/>
    <mergeCell ref="DT2:DT3"/>
    <mergeCell ref="DU2:DU3"/>
    <mergeCell ref="DV2:DV3"/>
    <mergeCell ref="EJ2:EJ3"/>
    <mergeCell ref="EK2:EK3"/>
    <mergeCell ref="EL2:EL3"/>
    <mergeCell ref="EM2:EM3"/>
    <mergeCell ref="EN2:EN3"/>
    <mergeCell ref="EO2:EO3"/>
    <mergeCell ref="EC2:EC3"/>
    <mergeCell ref="ED2:ED3"/>
    <mergeCell ref="EF2:EF3"/>
    <mergeCell ref="EG2:EG3"/>
    <mergeCell ref="EH2:EH3"/>
    <mergeCell ref="EI2:EI3"/>
    <mergeCell ref="EW2:EW3"/>
    <mergeCell ref="EX2:EX3"/>
    <mergeCell ref="EY2:EY3"/>
    <mergeCell ref="EZ2:EZ3"/>
    <mergeCell ref="FA2:FA3"/>
    <mergeCell ref="FB2:FB3"/>
    <mergeCell ref="EP2:EP3"/>
    <mergeCell ref="ER2:ER3"/>
    <mergeCell ref="ES2:ES3"/>
    <mergeCell ref="ET2:ET3"/>
    <mergeCell ref="EU2:EU3"/>
    <mergeCell ref="EV2:EV3"/>
    <mergeCell ref="DT35:DX35"/>
    <mergeCell ref="EF35:EJ35"/>
    <mergeCell ref="ER35:EV35"/>
    <mergeCell ref="E35:I35"/>
    <mergeCell ref="L35:P35"/>
    <mergeCell ref="AX35:BB35"/>
    <mergeCell ref="CJ35:CN35"/>
    <mergeCell ref="CV35:CZ35"/>
    <mergeCell ref="DH35:DL35"/>
  </mergeCells>
  <conditionalFormatting sqref="C8">
    <cfRule type="cellIs" dxfId="122" priority="4" operator="lessThan">
      <formula>0</formula>
    </cfRule>
    <cfRule type="cellIs" dxfId="121" priority="5" operator="equal">
      <formula>0</formula>
    </cfRule>
    <cfRule type="cellIs" dxfId="120" priority="6" operator="greaterThan">
      <formula>0</formula>
    </cfRule>
  </conditionalFormatting>
  <conditionalFormatting sqref="C11">
    <cfRule type="cellIs" dxfId="119" priority="1" operator="lessThan">
      <formula>0</formula>
    </cfRule>
    <cfRule type="cellIs" dxfId="118" priority="2" operator="equal">
      <formula>0</formula>
    </cfRule>
    <cfRule type="cellIs" dxfId="117" priority="3" operator="greaterThan">
      <formula>0</formula>
    </cfRule>
  </conditionalFormatting>
  <conditionalFormatting sqref="C14">
    <cfRule type="cellIs" dxfId="116" priority="7" operator="lessThan">
      <formula>0</formula>
    </cfRule>
    <cfRule type="cellIs" dxfId="115" priority="8" operator="equal">
      <formula>0</formula>
    </cfRule>
    <cfRule type="cellIs" dxfId="114" priority="9" operator="greaterThan">
      <formula>0</formula>
    </cfRule>
  </conditionalFormatting>
  <conditionalFormatting sqref="C17">
    <cfRule type="cellIs" dxfId="113" priority="10" operator="lessThan">
      <formula>0</formula>
    </cfRule>
    <cfRule type="cellIs" dxfId="112" priority="11" operator="equal">
      <formula>0</formula>
    </cfRule>
    <cfRule type="cellIs" dxfId="111" priority="12" operator="greaterThan">
      <formula>0</formula>
    </cfRule>
  </conditionalFormatting>
  <dataValidations count="6">
    <dataValidation type="list" allowBlank="1" showInputMessage="1" showErrorMessage="1" sqref="S35 BE35" xr:uid="{00000000-0002-0000-0800-000000000000}">
      <formula1>#REF!</formula1>
    </dataValidation>
    <dataValidation type="list" allowBlank="1" showInputMessage="1" showErrorMessage="1" sqref="BH4:BH34 V4:V34" xr:uid="{00000000-0002-0000-0800-000001000000}">
      <formula1>$F$39:$F$50</formula1>
    </dataValidation>
    <dataValidation type="list" allowBlank="1" showInputMessage="1" showErrorMessage="1" sqref="BD4:BD34 R4:R34" xr:uid="{00000000-0002-0000-0800-000002000000}">
      <formula1>$B$39:$B$40</formula1>
    </dataValidation>
    <dataValidation type="list" allowBlank="1" showInputMessage="1" showErrorMessage="1" sqref="EL4:EL34 BE4:BE34 CP4:CP34 CR4:CR34 DB4:DB34 DD4:DD34 DN4:DN34 DP4:DP34 DZ4:DZ34 EB4:EB34 EX4:EX34 EN4:EN34 EZ4:EZ34 S4:S34" xr:uid="{00000000-0002-0000-0800-000003000000}">
      <formula1>$C$39:$C$49</formula1>
    </dataValidation>
    <dataValidation type="list" allowBlank="1" showInputMessage="1" showErrorMessage="1" sqref="X4:X34 BJ4:BJ34" xr:uid="{00000000-0002-0000-0800-000004000000}">
      <formula1>$A$39:$A$61</formula1>
    </dataValidation>
    <dataValidation type="list" allowBlank="1" showInputMessage="1" showErrorMessage="1" sqref="AA4:AA34 BM4:BM34" xr:uid="{00000000-0002-0000-0800-000005000000}">
      <formula1>$A$39:$A$50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M62"/>
  <sheetViews>
    <sheetView topLeftCell="J24" workbookViewId="0">
      <selection activeCell="R5" sqref="R5:S35"/>
    </sheetView>
  </sheetViews>
  <sheetFormatPr defaultRowHeight="14.4" x14ac:dyDescent="0.3"/>
  <cols>
    <col min="1" max="1" width="6.109375" customWidth="1"/>
    <col min="2" max="2" width="53.109375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2.33203125" style="76" customWidth="1"/>
    <col min="19" max="19" width="23.109375" style="76" bestFit="1" customWidth="1"/>
    <col min="20" max="20" width="30.6640625" style="76" customWidth="1"/>
    <col min="21" max="21" width="9.44140625" style="76" customWidth="1"/>
    <col min="22" max="22" width="19.33203125" style="81" customWidth="1"/>
    <col min="23" max="23" width="7" style="81" customWidth="1"/>
    <col min="24" max="24" width="6.6640625" customWidth="1"/>
    <col min="25" max="25" width="8.109375" customWidth="1"/>
    <col min="26" max="27" width="8.109375" style="77" customWidth="1"/>
    <col min="28" max="28" width="8.88671875" style="77"/>
    <col min="29" max="32" width="9.6640625" style="77" customWidth="1"/>
    <col min="33" max="36" width="8.88671875" style="77"/>
    <col min="37" max="37" width="10" style="77" customWidth="1"/>
    <col min="38" max="48" width="8.88671875" style="77"/>
    <col min="49" max="49" width="2.44140625" customWidth="1"/>
    <col min="53" max="53" width="10" customWidth="1"/>
    <col min="56" max="56" width="10.6640625" customWidth="1"/>
    <col min="57" max="57" width="11.109375" customWidth="1"/>
    <col min="58" max="58" width="18.109375" customWidth="1"/>
    <col min="60" max="60" width="18.6640625" customWidth="1"/>
    <col min="66" max="73" width="0" hidden="1" customWidth="1"/>
    <col min="75" max="85" width="0" hidden="1" customWidth="1"/>
    <col min="87" max="87" width="3" customWidth="1"/>
    <col min="88" max="90" width="0" hidden="1" customWidth="1"/>
    <col min="91" max="91" width="10" hidden="1" customWidth="1"/>
    <col min="92" max="93" width="0" hidden="1" customWidth="1"/>
    <col min="94" max="94" width="24" hidden="1" customWidth="1"/>
    <col min="95" max="96" width="12.5546875" hidden="1" customWidth="1"/>
    <col min="97" max="98" width="0" hidden="1" customWidth="1"/>
    <col min="99" max="99" width="2.6640625" hidden="1" customWidth="1"/>
    <col min="100" max="102" width="0" hidden="1" customWidth="1"/>
    <col min="103" max="103" width="9.6640625" hidden="1" customWidth="1"/>
    <col min="104" max="105" width="0" hidden="1" customWidth="1"/>
    <col min="106" max="106" width="23.88671875" hidden="1" customWidth="1"/>
    <col min="107" max="110" width="0" hidden="1" customWidth="1"/>
    <col min="111" max="111" width="2.6640625" hidden="1" customWidth="1"/>
    <col min="112" max="114" width="0" hidden="1" customWidth="1"/>
    <col min="115" max="115" width="10" hidden="1" customWidth="1"/>
    <col min="116" max="117" width="0" hidden="1" customWidth="1"/>
    <col min="118" max="118" width="23.88671875" hidden="1" customWidth="1"/>
    <col min="119" max="122" width="0" hidden="1" customWidth="1"/>
    <col min="123" max="123" width="2.6640625" hidden="1" customWidth="1"/>
    <col min="124" max="126" width="0" hidden="1" customWidth="1"/>
    <col min="127" max="127" width="10.44140625" hidden="1" customWidth="1"/>
    <col min="128" max="129" width="0" hidden="1" customWidth="1"/>
    <col min="130" max="130" width="23.88671875" hidden="1" customWidth="1"/>
    <col min="131" max="134" width="0" hidden="1" customWidth="1"/>
    <col min="135" max="135" width="2.6640625" hidden="1" customWidth="1"/>
    <col min="136" max="138" width="0" hidden="1" customWidth="1"/>
    <col min="139" max="139" width="9.5546875" hidden="1" customWidth="1"/>
    <col min="140" max="141" width="0" hidden="1" customWidth="1"/>
    <col min="142" max="142" width="23.88671875" hidden="1" customWidth="1"/>
    <col min="143" max="146" width="0" hidden="1" customWidth="1"/>
    <col min="147" max="147" width="2.6640625" hidden="1" customWidth="1"/>
    <col min="148" max="150" width="0" hidden="1" customWidth="1"/>
    <col min="151" max="151" width="9.5546875" hidden="1" customWidth="1"/>
    <col min="152" max="153" width="0" hidden="1" customWidth="1"/>
    <col min="154" max="154" width="23.44140625" hidden="1" customWidth="1"/>
    <col min="155" max="158" width="0" hidden="1" customWidth="1"/>
  </cols>
  <sheetData>
    <row r="1" spans="1:195" x14ac:dyDescent="0.3">
      <c r="A1" s="771" t="s">
        <v>464</v>
      </c>
      <c r="B1" s="772"/>
      <c r="C1" s="773"/>
      <c r="E1" s="768" t="s">
        <v>96</v>
      </c>
      <c r="F1" s="769"/>
      <c r="G1" s="769"/>
      <c r="H1" s="769"/>
      <c r="I1" s="769"/>
      <c r="J1" s="770"/>
      <c r="L1" s="682" t="s">
        <v>97</v>
      </c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783"/>
      <c r="AX1" s="682" t="s">
        <v>98</v>
      </c>
      <c r="AY1" s="684"/>
      <c r="AZ1" s="684"/>
      <c r="BA1" s="684"/>
      <c r="BB1" s="684"/>
      <c r="BC1" s="684"/>
      <c r="BD1" s="684"/>
      <c r="BE1" s="684"/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783"/>
      <c r="CJ1" s="765" t="s">
        <v>85</v>
      </c>
      <c r="CK1" s="766"/>
      <c r="CL1" s="766"/>
      <c r="CM1" s="766"/>
      <c r="CN1" s="766"/>
      <c r="CO1" s="766"/>
      <c r="CP1" s="766"/>
      <c r="CQ1" s="766"/>
      <c r="CR1" s="766"/>
      <c r="CS1" s="766"/>
      <c r="CT1" s="767"/>
      <c r="CV1" s="765" t="s">
        <v>86</v>
      </c>
      <c r="CW1" s="766"/>
      <c r="CX1" s="766"/>
      <c r="CY1" s="766"/>
      <c r="CZ1" s="766"/>
      <c r="DA1" s="766"/>
      <c r="DB1" s="766"/>
      <c r="DC1" s="766"/>
      <c r="DD1" s="766"/>
      <c r="DE1" s="766"/>
      <c r="DF1" s="767"/>
      <c r="DH1" s="765" t="s">
        <v>87</v>
      </c>
      <c r="DI1" s="766"/>
      <c r="DJ1" s="766"/>
      <c r="DK1" s="766"/>
      <c r="DL1" s="766"/>
      <c r="DM1" s="766"/>
      <c r="DN1" s="766"/>
      <c r="DO1" s="766"/>
      <c r="DP1" s="766"/>
      <c r="DQ1" s="766"/>
      <c r="DR1" s="767"/>
      <c r="DT1" s="765" t="s">
        <v>86</v>
      </c>
      <c r="DU1" s="766"/>
      <c r="DV1" s="766"/>
      <c r="DW1" s="766"/>
      <c r="DX1" s="766"/>
      <c r="DY1" s="766"/>
      <c r="DZ1" s="766"/>
      <c r="EA1" s="766"/>
      <c r="EB1" s="766"/>
      <c r="EC1" s="766"/>
      <c r="ED1" s="767"/>
      <c r="EF1" s="765" t="s">
        <v>86</v>
      </c>
      <c r="EG1" s="766"/>
      <c r="EH1" s="766"/>
      <c r="EI1" s="766"/>
      <c r="EJ1" s="766"/>
      <c r="EK1" s="766"/>
      <c r="EL1" s="766"/>
      <c r="EM1" s="766"/>
      <c r="EN1" s="766"/>
      <c r="EO1" s="766"/>
      <c r="EP1" s="767"/>
      <c r="ER1" s="765" t="s">
        <v>88</v>
      </c>
      <c r="ES1" s="766"/>
      <c r="ET1" s="766"/>
      <c r="EU1" s="766"/>
      <c r="EV1" s="766"/>
      <c r="EW1" s="766"/>
      <c r="EX1" s="766"/>
      <c r="EY1" s="766"/>
      <c r="EZ1" s="766"/>
      <c r="FA1" s="766"/>
      <c r="FB1" s="767"/>
      <c r="FC1" s="682" t="s">
        <v>243</v>
      </c>
      <c r="FD1" s="684"/>
      <c r="FE1" s="684"/>
      <c r="FF1" s="684"/>
      <c r="FG1" s="684"/>
      <c r="FH1" s="684"/>
      <c r="FI1" s="684"/>
      <c r="FJ1" s="684"/>
      <c r="FK1" s="684"/>
      <c r="FL1" s="684"/>
      <c r="FM1" s="684"/>
      <c r="FN1" s="684"/>
      <c r="FO1" s="684"/>
      <c r="FP1" s="684"/>
      <c r="FQ1" s="684"/>
      <c r="FR1" s="684"/>
      <c r="FS1" s="684"/>
      <c r="FT1" s="684"/>
      <c r="FU1" s="684"/>
      <c r="FV1" s="684"/>
      <c r="FW1" s="684"/>
      <c r="FX1" s="684"/>
      <c r="FY1" s="684"/>
      <c r="FZ1" s="684"/>
      <c r="GA1" s="684"/>
      <c r="GB1" s="684"/>
      <c r="GC1" s="684"/>
      <c r="GD1" s="684"/>
      <c r="GE1" s="684"/>
      <c r="GF1" s="684"/>
      <c r="GG1" s="684"/>
      <c r="GH1" s="684"/>
      <c r="GI1" s="684"/>
      <c r="GJ1" s="684"/>
      <c r="GK1" s="684"/>
      <c r="GL1" s="684"/>
      <c r="GM1" s="783"/>
    </row>
    <row r="2" spans="1:195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759" t="s">
        <v>7</v>
      </c>
      <c r="M2" s="757" t="s">
        <v>8</v>
      </c>
      <c r="N2" s="757" t="s">
        <v>9</v>
      </c>
      <c r="O2" s="757" t="s">
        <v>10</v>
      </c>
      <c r="P2" s="757" t="s">
        <v>11</v>
      </c>
      <c r="Q2" s="757" t="s">
        <v>12</v>
      </c>
      <c r="R2" s="764" t="s">
        <v>13</v>
      </c>
      <c r="S2" s="764" t="s">
        <v>14</v>
      </c>
      <c r="T2" s="764" t="s">
        <v>15</v>
      </c>
      <c r="U2" s="757" t="s">
        <v>16</v>
      </c>
      <c r="V2" s="757" t="s">
        <v>17</v>
      </c>
      <c r="W2" s="763" t="s">
        <v>18</v>
      </c>
      <c r="X2" s="763"/>
      <c r="Y2" s="763"/>
      <c r="Z2" s="760" t="s">
        <v>19</v>
      </c>
      <c r="AA2" s="760" t="s">
        <v>20</v>
      </c>
      <c r="AB2" s="760" t="s">
        <v>21</v>
      </c>
      <c r="AC2" s="760" t="s">
        <v>22</v>
      </c>
      <c r="AD2" s="760" t="s">
        <v>23</v>
      </c>
      <c r="AE2" s="760" t="s">
        <v>24</v>
      </c>
      <c r="AF2" s="760" t="s">
        <v>25</v>
      </c>
      <c r="AG2" s="760" t="s">
        <v>26</v>
      </c>
      <c r="AH2" s="760" t="s">
        <v>27</v>
      </c>
      <c r="AI2" s="760" t="s">
        <v>28</v>
      </c>
      <c r="AJ2" s="757" t="s">
        <v>29</v>
      </c>
      <c r="AK2" s="760" t="s">
        <v>30</v>
      </c>
      <c r="AL2" s="760" t="s">
        <v>22</v>
      </c>
      <c r="AM2" s="760" t="s">
        <v>23</v>
      </c>
      <c r="AN2" s="760" t="s">
        <v>31</v>
      </c>
      <c r="AO2" s="760" t="s">
        <v>24</v>
      </c>
      <c r="AP2" s="760" t="s">
        <v>25</v>
      </c>
      <c r="AQ2" s="760" t="s">
        <v>26</v>
      </c>
      <c r="AR2" s="760" t="s">
        <v>27</v>
      </c>
      <c r="AS2" s="760" t="s">
        <v>28</v>
      </c>
      <c r="AT2" s="760" t="s">
        <v>32</v>
      </c>
      <c r="AU2" s="760" t="s">
        <v>33</v>
      </c>
      <c r="AV2" s="754" t="s">
        <v>34</v>
      </c>
      <c r="AX2" s="759" t="s">
        <v>7</v>
      </c>
      <c r="AY2" s="757" t="s">
        <v>8</v>
      </c>
      <c r="AZ2" s="757" t="s">
        <v>9</v>
      </c>
      <c r="BA2" s="757" t="s">
        <v>10</v>
      </c>
      <c r="BB2" s="757" t="s">
        <v>11</v>
      </c>
      <c r="BC2" s="757" t="s">
        <v>12</v>
      </c>
      <c r="BD2" s="764" t="s">
        <v>13</v>
      </c>
      <c r="BE2" s="764" t="s">
        <v>14</v>
      </c>
      <c r="BF2" s="764" t="s">
        <v>15</v>
      </c>
      <c r="BG2" s="757" t="s">
        <v>16</v>
      </c>
      <c r="BH2" s="757" t="s">
        <v>17</v>
      </c>
      <c r="BI2" s="763" t="s">
        <v>18</v>
      </c>
      <c r="BJ2" s="763"/>
      <c r="BK2" s="763"/>
      <c r="BL2" s="760" t="s">
        <v>19</v>
      </c>
      <c r="BM2" s="760" t="s">
        <v>20</v>
      </c>
      <c r="BN2" s="760" t="s">
        <v>21</v>
      </c>
      <c r="BO2" s="760" t="s">
        <v>22</v>
      </c>
      <c r="BP2" s="761" t="s">
        <v>23</v>
      </c>
      <c r="BQ2" s="760" t="s">
        <v>24</v>
      </c>
      <c r="BR2" s="760" t="s">
        <v>25</v>
      </c>
      <c r="BS2" s="760" t="s">
        <v>26</v>
      </c>
      <c r="BT2" s="760" t="s">
        <v>27</v>
      </c>
      <c r="BU2" s="760" t="s">
        <v>28</v>
      </c>
      <c r="BV2" s="757" t="s">
        <v>29</v>
      </c>
      <c r="BW2" s="760" t="s">
        <v>30</v>
      </c>
      <c r="BX2" s="760" t="s">
        <v>22</v>
      </c>
      <c r="BY2" s="761" t="s">
        <v>23</v>
      </c>
      <c r="BZ2" s="760" t="s">
        <v>31</v>
      </c>
      <c r="CA2" s="760" t="s">
        <v>24</v>
      </c>
      <c r="CB2" s="760" t="s">
        <v>25</v>
      </c>
      <c r="CC2" s="760" t="s">
        <v>26</v>
      </c>
      <c r="CD2" s="760" t="s">
        <v>27</v>
      </c>
      <c r="CE2" s="760" t="s">
        <v>28</v>
      </c>
      <c r="CF2" s="760" t="s">
        <v>32</v>
      </c>
      <c r="CG2" s="760" t="s">
        <v>33</v>
      </c>
      <c r="CH2" s="754" t="s">
        <v>34</v>
      </c>
      <c r="CJ2" s="759" t="s">
        <v>7</v>
      </c>
      <c r="CK2" s="757" t="s">
        <v>8</v>
      </c>
      <c r="CL2" s="757" t="s">
        <v>9</v>
      </c>
      <c r="CM2" s="757" t="s">
        <v>10</v>
      </c>
      <c r="CN2" s="757" t="s">
        <v>11</v>
      </c>
      <c r="CO2" s="757" t="s">
        <v>12</v>
      </c>
      <c r="CP2" s="757" t="s">
        <v>14</v>
      </c>
      <c r="CQ2" s="758" t="s">
        <v>35</v>
      </c>
      <c r="CR2" s="758" t="s">
        <v>36</v>
      </c>
      <c r="CS2" s="758" t="s">
        <v>37</v>
      </c>
      <c r="CT2" s="754" t="s">
        <v>38</v>
      </c>
      <c r="CV2" s="759" t="s">
        <v>7</v>
      </c>
      <c r="CW2" s="757" t="s">
        <v>8</v>
      </c>
      <c r="CX2" s="757" t="s">
        <v>9</v>
      </c>
      <c r="CY2" s="757" t="s">
        <v>10</v>
      </c>
      <c r="CZ2" s="757" t="s">
        <v>11</v>
      </c>
      <c r="DA2" s="757" t="s">
        <v>12</v>
      </c>
      <c r="DB2" s="757" t="s">
        <v>14</v>
      </c>
      <c r="DC2" s="758" t="s">
        <v>35</v>
      </c>
      <c r="DD2" s="758" t="s">
        <v>36</v>
      </c>
      <c r="DE2" s="758" t="s">
        <v>37</v>
      </c>
      <c r="DF2" s="754" t="s">
        <v>38</v>
      </c>
      <c r="DH2" s="759" t="s">
        <v>7</v>
      </c>
      <c r="DI2" s="757" t="s">
        <v>8</v>
      </c>
      <c r="DJ2" s="757" t="s">
        <v>9</v>
      </c>
      <c r="DK2" s="757" t="s">
        <v>10</v>
      </c>
      <c r="DL2" s="757" t="s">
        <v>11</v>
      </c>
      <c r="DM2" s="757" t="s">
        <v>12</v>
      </c>
      <c r="DN2" s="757" t="s">
        <v>14</v>
      </c>
      <c r="DO2" s="758" t="s">
        <v>35</v>
      </c>
      <c r="DP2" s="758" t="s">
        <v>36</v>
      </c>
      <c r="DQ2" s="758" t="s">
        <v>37</v>
      </c>
      <c r="DR2" s="754" t="s">
        <v>38</v>
      </c>
      <c r="DT2" s="759" t="s">
        <v>7</v>
      </c>
      <c r="DU2" s="757" t="s">
        <v>8</v>
      </c>
      <c r="DV2" s="757" t="s">
        <v>9</v>
      </c>
      <c r="DW2" s="757" t="s">
        <v>10</v>
      </c>
      <c r="DX2" s="757" t="s">
        <v>11</v>
      </c>
      <c r="DY2" s="757" t="s">
        <v>12</v>
      </c>
      <c r="DZ2" s="757" t="s">
        <v>14</v>
      </c>
      <c r="EA2" s="758" t="s">
        <v>35</v>
      </c>
      <c r="EB2" s="758" t="s">
        <v>36</v>
      </c>
      <c r="EC2" s="758" t="s">
        <v>37</v>
      </c>
      <c r="ED2" s="754" t="s">
        <v>38</v>
      </c>
      <c r="EF2" s="759" t="s">
        <v>7</v>
      </c>
      <c r="EG2" s="757" t="s">
        <v>8</v>
      </c>
      <c r="EH2" s="757" t="s">
        <v>9</v>
      </c>
      <c r="EI2" s="757" t="s">
        <v>10</v>
      </c>
      <c r="EJ2" s="757" t="s">
        <v>11</v>
      </c>
      <c r="EK2" s="757" t="s">
        <v>12</v>
      </c>
      <c r="EL2" s="757" t="s">
        <v>14</v>
      </c>
      <c r="EM2" s="758" t="s">
        <v>35</v>
      </c>
      <c r="EN2" s="758" t="s">
        <v>36</v>
      </c>
      <c r="EO2" s="758" t="s">
        <v>37</v>
      </c>
      <c r="EP2" s="754" t="s">
        <v>38</v>
      </c>
      <c r="ER2" s="759" t="s">
        <v>7</v>
      </c>
      <c r="ES2" s="757" t="s">
        <v>8</v>
      </c>
      <c r="ET2" s="757" t="s">
        <v>9</v>
      </c>
      <c r="EU2" s="757" t="s">
        <v>10</v>
      </c>
      <c r="EV2" s="757" t="s">
        <v>11</v>
      </c>
      <c r="EW2" s="757" t="s">
        <v>12</v>
      </c>
      <c r="EX2" s="757" t="s">
        <v>14</v>
      </c>
      <c r="EY2" s="758" t="s">
        <v>35</v>
      </c>
      <c r="EZ2" s="758" t="s">
        <v>36</v>
      </c>
      <c r="FA2" s="758" t="s">
        <v>37</v>
      </c>
      <c r="FB2" s="754" t="s">
        <v>38</v>
      </c>
      <c r="FC2" s="759" t="s">
        <v>7</v>
      </c>
      <c r="FD2" s="757" t="s">
        <v>8</v>
      </c>
      <c r="FE2" s="757" t="s">
        <v>9</v>
      </c>
      <c r="FF2" s="757" t="s">
        <v>10</v>
      </c>
      <c r="FG2" s="757" t="s">
        <v>11</v>
      </c>
      <c r="FH2" s="757" t="s">
        <v>12</v>
      </c>
      <c r="FI2" s="764" t="s">
        <v>13</v>
      </c>
      <c r="FJ2" s="764" t="s">
        <v>14</v>
      </c>
      <c r="FK2" s="764" t="s">
        <v>15</v>
      </c>
      <c r="FL2" s="757" t="s">
        <v>16</v>
      </c>
      <c r="FM2" s="757" t="s">
        <v>17</v>
      </c>
      <c r="FN2" s="763" t="s">
        <v>18</v>
      </c>
      <c r="FO2" s="763"/>
      <c r="FP2" s="763"/>
      <c r="FQ2" s="760" t="s">
        <v>19</v>
      </c>
      <c r="FR2" s="760" t="s">
        <v>20</v>
      </c>
      <c r="FS2" s="760" t="s">
        <v>21</v>
      </c>
      <c r="FT2" s="760" t="s">
        <v>22</v>
      </c>
      <c r="FU2" s="761" t="s">
        <v>23</v>
      </c>
      <c r="FV2" s="760" t="s">
        <v>24</v>
      </c>
      <c r="FW2" s="760" t="s">
        <v>25</v>
      </c>
      <c r="FX2" s="760" t="s">
        <v>26</v>
      </c>
      <c r="FY2" s="760" t="s">
        <v>27</v>
      </c>
      <c r="FZ2" s="760" t="s">
        <v>28</v>
      </c>
      <c r="GA2" s="757" t="s">
        <v>29</v>
      </c>
      <c r="GB2" s="760" t="s">
        <v>30</v>
      </c>
      <c r="GC2" s="760" t="s">
        <v>22</v>
      </c>
      <c r="GD2" s="761" t="s">
        <v>23</v>
      </c>
      <c r="GE2" s="760" t="s">
        <v>31</v>
      </c>
      <c r="GF2" s="760" t="s">
        <v>24</v>
      </c>
      <c r="GG2" s="760" t="s">
        <v>25</v>
      </c>
      <c r="GH2" s="760" t="s">
        <v>26</v>
      </c>
      <c r="GI2" s="760" t="s">
        <v>27</v>
      </c>
      <c r="GJ2" s="760" t="s">
        <v>28</v>
      </c>
      <c r="GK2" s="760" t="s">
        <v>32</v>
      </c>
      <c r="GL2" s="760" t="s">
        <v>33</v>
      </c>
      <c r="GM2" s="754" t="s">
        <v>34</v>
      </c>
    </row>
    <row r="3" spans="1:195" ht="51" x14ac:dyDescent="0.3">
      <c r="A3" s="483" t="s">
        <v>39</v>
      </c>
      <c r="B3" s="484" t="s">
        <v>40</v>
      </c>
      <c r="C3" s="485" t="s">
        <v>12</v>
      </c>
      <c r="E3" s="465" t="s">
        <v>7</v>
      </c>
      <c r="F3" s="402" t="s">
        <v>8</v>
      </c>
      <c r="G3" s="402" t="s">
        <v>9</v>
      </c>
      <c r="H3" s="466" t="s">
        <v>10</v>
      </c>
      <c r="I3" s="466" t="s">
        <v>11</v>
      </c>
      <c r="J3" s="467" t="s">
        <v>12</v>
      </c>
      <c r="L3" s="759"/>
      <c r="M3" s="757"/>
      <c r="N3" s="757"/>
      <c r="O3" s="757"/>
      <c r="P3" s="757"/>
      <c r="Q3" s="757"/>
      <c r="R3" s="764"/>
      <c r="S3" s="764"/>
      <c r="T3" s="764"/>
      <c r="U3" s="757"/>
      <c r="V3" s="757"/>
      <c r="W3" s="468" t="s">
        <v>41</v>
      </c>
      <c r="X3" s="469" t="s">
        <v>42</v>
      </c>
      <c r="Y3" s="468" t="s">
        <v>43</v>
      </c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57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54"/>
      <c r="AX3" s="759"/>
      <c r="AY3" s="757"/>
      <c r="AZ3" s="757"/>
      <c r="BA3" s="757"/>
      <c r="BB3" s="757"/>
      <c r="BC3" s="757"/>
      <c r="BD3" s="764"/>
      <c r="BE3" s="764"/>
      <c r="BF3" s="764"/>
      <c r="BG3" s="757"/>
      <c r="BH3" s="757"/>
      <c r="BI3" s="468" t="s">
        <v>41</v>
      </c>
      <c r="BJ3" s="469" t="s">
        <v>42</v>
      </c>
      <c r="BK3" s="468" t="s">
        <v>43</v>
      </c>
      <c r="BL3" s="760"/>
      <c r="BM3" s="760"/>
      <c r="BN3" s="760"/>
      <c r="BO3" s="760"/>
      <c r="BP3" s="762"/>
      <c r="BQ3" s="760"/>
      <c r="BR3" s="760"/>
      <c r="BS3" s="760"/>
      <c r="BT3" s="760"/>
      <c r="BU3" s="760"/>
      <c r="BV3" s="757"/>
      <c r="BW3" s="760"/>
      <c r="BX3" s="760"/>
      <c r="BY3" s="762"/>
      <c r="BZ3" s="760"/>
      <c r="CA3" s="760"/>
      <c r="CB3" s="760"/>
      <c r="CC3" s="760"/>
      <c r="CD3" s="760"/>
      <c r="CE3" s="760"/>
      <c r="CF3" s="760"/>
      <c r="CG3" s="760"/>
      <c r="CH3" s="754"/>
      <c r="CJ3" s="759"/>
      <c r="CK3" s="757"/>
      <c r="CL3" s="757"/>
      <c r="CM3" s="757"/>
      <c r="CN3" s="757"/>
      <c r="CO3" s="757"/>
      <c r="CP3" s="757"/>
      <c r="CQ3" s="594"/>
      <c r="CR3" s="594"/>
      <c r="CS3" s="594"/>
      <c r="CT3" s="754"/>
      <c r="CV3" s="759"/>
      <c r="CW3" s="757"/>
      <c r="CX3" s="757"/>
      <c r="CY3" s="757"/>
      <c r="CZ3" s="757"/>
      <c r="DA3" s="757"/>
      <c r="DB3" s="757"/>
      <c r="DC3" s="594"/>
      <c r="DD3" s="594"/>
      <c r="DE3" s="594"/>
      <c r="DF3" s="754"/>
      <c r="DH3" s="759"/>
      <c r="DI3" s="757"/>
      <c r="DJ3" s="757"/>
      <c r="DK3" s="757"/>
      <c r="DL3" s="757"/>
      <c r="DM3" s="757"/>
      <c r="DN3" s="757"/>
      <c r="DO3" s="594"/>
      <c r="DP3" s="594"/>
      <c r="DQ3" s="594"/>
      <c r="DR3" s="754"/>
      <c r="DT3" s="759"/>
      <c r="DU3" s="757"/>
      <c r="DV3" s="757"/>
      <c r="DW3" s="757"/>
      <c r="DX3" s="757"/>
      <c r="DY3" s="757"/>
      <c r="DZ3" s="757"/>
      <c r="EA3" s="594"/>
      <c r="EB3" s="594"/>
      <c r="EC3" s="594"/>
      <c r="ED3" s="754"/>
      <c r="EF3" s="759"/>
      <c r="EG3" s="757"/>
      <c r="EH3" s="757"/>
      <c r="EI3" s="757"/>
      <c r="EJ3" s="757"/>
      <c r="EK3" s="757"/>
      <c r="EL3" s="757"/>
      <c r="EM3" s="594"/>
      <c r="EN3" s="594"/>
      <c r="EO3" s="594"/>
      <c r="EP3" s="754"/>
      <c r="ER3" s="786"/>
      <c r="ES3" s="758"/>
      <c r="ET3" s="758"/>
      <c r="EU3" s="758"/>
      <c r="EV3" s="758"/>
      <c r="EW3" s="758"/>
      <c r="EX3" s="758"/>
      <c r="EY3" s="614"/>
      <c r="EZ3" s="614"/>
      <c r="FA3" s="614"/>
      <c r="FB3" s="754"/>
      <c r="FC3" s="759"/>
      <c r="FD3" s="757"/>
      <c r="FE3" s="757"/>
      <c r="FF3" s="757"/>
      <c r="FG3" s="757"/>
      <c r="FH3" s="757"/>
      <c r="FI3" s="764"/>
      <c r="FJ3" s="764"/>
      <c r="FK3" s="764"/>
      <c r="FL3" s="757"/>
      <c r="FM3" s="757"/>
      <c r="FN3" s="468" t="s">
        <v>41</v>
      </c>
      <c r="FO3" s="469" t="s">
        <v>42</v>
      </c>
      <c r="FP3" s="468" t="s">
        <v>43</v>
      </c>
      <c r="FQ3" s="760"/>
      <c r="FR3" s="760"/>
      <c r="FS3" s="760"/>
      <c r="FT3" s="760"/>
      <c r="FU3" s="762"/>
      <c r="FV3" s="760"/>
      <c r="FW3" s="760"/>
      <c r="FX3" s="760"/>
      <c r="FY3" s="760"/>
      <c r="FZ3" s="760"/>
      <c r="GA3" s="757"/>
      <c r="GB3" s="760"/>
      <c r="GC3" s="760"/>
      <c r="GD3" s="762"/>
      <c r="GE3" s="760"/>
      <c r="GF3" s="760"/>
      <c r="GG3" s="760"/>
      <c r="GH3" s="760"/>
      <c r="GI3" s="760"/>
      <c r="GJ3" s="760"/>
      <c r="GK3" s="760"/>
      <c r="GL3" s="760"/>
      <c r="GM3" s="754"/>
    </row>
    <row r="4" spans="1:195" ht="26.25" customHeight="1" x14ac:dyDescent="0.3">
      <c r="A4" s="10">
        <v>1</v>
      </c>
      <c r="B4" s="11" t="s">
        <v>99</v>
      </c>
      <c r="C4" s="12">
        <f>J35</f>
        <v>7950</v>
      </c>
      <c r="E4" s="13">
        <v>1</v>
      </c>
      <c r="F4" s="405">
        <v>6455</v>
      </c>
      <c r="G4" s="405">
        <v>6487</v>
      </c>
      <c r="H4" s="14">
        <f>G4-F4</f>
        <v>32</v>
      </c>
      <c r="I4" s="15">
        <v>1</v>
      </c>
      <c r="J4" s="16">
        <f>I4*H4</f>
        <v>32</v>
      </c>
      <c r="L4" s="13">
        <v>1</v>
      </c>
      <c r="M4" s="405">
        <v>5473</v>
      </c>
      <c r="N4" s="405">
        <v>5473</v>
      </c>
      <c r="O4" s="14">
        <f>N4-M4</f>
        <v>0</v>
      </c>
      <c r="P4" s="15">
        <v>1</v>
      </c>
      <c r="Q4" s="16">
        <f>O4*P4</f>
        <v>0</v>
      </c>
      <c r="R4" s="97"/>
      <c r="S4" s="17"/>
      <c r="T4" s="17"/>
      <c r="U4" s="17"/>
      <c r="V4" s="18"/>
      <c r="W4" s="18">
        <v>1</v>
      </c>
      <c r="X4" s="17"/>
      <c r="Y4" s="17">
        <f>(X4*20)/W4</f>
        <v>0</v>
      </c>
      <c r="Z4" s="17"/>
      <c r="AA4" s="19"/>
      <c r="AB4" s="20" t="str">
        <f>IF(AND(R4=$B$40,(OR(V4=$F$39,(V4=$F$40),(V4=$F$41),(V4=$F$42),(V4=$F$43))),(S4=$C$48)),(Q4),(IF(AND(R4=$B$40,(OR(V4=$F$39,(V4=$F$40),(V4=$F$41),(V4=$F$42),(V4=$F$43))),(Z4&gt;0),(S4=$C$49)),(Q4-Z4),(""))))</f>
        <v/>
      </c>
      <c r="AC4" s="17" t="str">
        <f>IF(AND(R4=$B$40,(V4=$F$44),(Q4&gt;300),(S4=$C$48)),(Q4-300),(IF(AND(R4=$B$40,(V4=$F$44),(Q4&gt;300),(Z4&gt;0),(S4=$C$49)),(Q4-(300+Z4)),"")))</f>
        <v/>
      </c>
      <c r="AD4" s="17" t="str">
        <f>IF(AND(R4=$B$40,(V4=$F$50),(W4&gt;1),((Q4+BC4)&gt;300),(S4=$C$48)),((Q4+BC4)-300),(IF(AND(R4=$B$40,(V4=$F$50),(W4&gt;1),((Q4+BC4)&gt;300),(Z4&gt;0),(S4=$C$49)),((Q4+BC4)-(300+Z4)),"")))</f>
        <v/>
      </c>
      <c r="AE4" s="17" t="str">
        <f>(IF(AND(R4=$B$40,(S4=$C$48),(V4=$F$45),(Y4&gt;0),(Q4&gt;(300+Y4))),(Q4-(300+Y4)),""))</f>
        <v/>
      </c>
      <c r="AF4" s="17" t="str">
        <f>(IF(AND(R4=$B$40,(S4=$C$49),(V4=$F$46),(Y4&gt;0),(Q4&gt;(300+Y4+Z4))),(Q4-(300+Y4+Z4)),""))</f>
        <v/>
      </c>
      <c r="AG4" s="17" t="str">
        <f>IF(AND(R4=$B$40,(S4=$C$48),(V4=$F$47),(AA4=1),(Q4&gt;300)),(Q4-300),(IF(AND(R4=$B$40,(S4=$C$48),(V4=$F$47),(AA4&gt;1),(Q4&gt;150)),(Q4-150),"")))</f>
        <v/>
      </c>
      <c r="AH4" s="17" t="str">
        <f>IF(AND(R4=$B$40,(S4=$C$48),(V4=$F$48),(AA4=1),(Q4&gt;(300+Y4))),(Q4-(300+Y4)),(IF(AND(R4=$B$40,(S4=$C$48),(V4=$F$48),(AA4&gt;1),(Q4&gt;(150+Y4))),(Q4-(150+Y4)),"")))</f>
        <v/>
      </c>
      <c r="AI4" s="17" t="str">
        <f>IF(AND(R4=$B$40,(S4=$C$49),(V4=$F$49),(AA4=1),(Q4&gt;(300+Y4+Z4))),(Q4-(300+Y4+Z4)),(IF(AND(R4=$B$40,(S4=$C$49),(V4=$F$49),(AA4&gt;1),(Q4&gt;(150+Y4+Z4))),(Q4-(150+Y4+Z4)),"")))</f>
        <v/>
      </c>
      <c r="AJ4" s="19">
        <f t="shared" ref="AJ4:AJ34" si="0">SUM(AB4:AI4)</f>
        <v>0</v>
      </c>
      <c r="AK4" s="20" t="str">
        <f>IF(AND(R4=$B$39,(OR(S4=$C$39,(S4=$C$40),(S4=$C$41),(S4=$C$42),(S4=$C$43),(S4=$C$44),(S4=$C$46),(S4=$C$47)))),Q4,"")</f>
        <v/>
      </c>
      <c r="AL4" s="17" t="str">
        <f>IF(AND(R4=$B$40,(S4=$C$48),(V4=$F$44),(Q4&lt;=300)),(Q4),(IF(AND(R4=$B$40,(S4=$C$48),(V4=$F$44),(Q4&gt;300)),(300),"")))</f>
        <v/>
      </c>
      <c r="AM4" s="17" t="str">
        <f>IF(AND(R4=$B$40,(S4=$C$48),(V4=$F$50),(W4&gt;1),((Q4+BC4)&lt;=300)),(Q4+BC4),(IF(AND(R4=$B$40,(S4=$C$48),(V4=$F$50),(W4&gt;1),((Q4+BC4)&gt;300)),(300),"")))</f>
        <v/>
      </c>
      <c r="AN4" s="17" t="str">
        <f>IF(AND(R4=$B$40,(S4=$C$49),(V4=$F$44),(Z4&gt;0),(Q4&lt;=300)),(Q4-Z4),(IF(AND(R4=$B$40,(S4=$C$49),(V4=$F$44),(Z4&gt;0),(Q4&gt;300)),(300),"")))</f>
        <v/>
      </c>
      <c r="AO4" s="17" t="str">
        <f>(IF(AND(R4=$B$40,(S4=$C$48),(V4=$F$45),(Y4&gt;0),(Q4&lt;=(300+Y4))),(Q4),(IF(AND(R4=$B$40,(S4=$C$48),(V4=$F$45),(Q4&gt;(300+Y4))),(300+Y4),""))))</f>
        <v/>
      </c>
      <c r="AP4" s="17" t="str">
        <f>(IF(AND(R4=$B$40,(S4=$C$49),(V4=$F$46),(Y4&gt;0),(Q4&lt;=(300+Y4+Z4))),(Q4-Z4),(IF(AND(R4=$B$40,(S4=$C$49),(V4=$F$46),(Q4&gt;(300+Y4+Z4))),(300+Y4),""))))</f>
        <v/>
      </c>
      <c r="AQ4" s="17" t="str">
        <f>IF(AND(R4=$B$40,(S4=$C$48),(V4=$F$47),(AA4=1),(Q4&lt;=300)),(Q4),(IF(AND(R4=$B$40,(S4=$C$48),(V4=$F$47),(AA4=1),(Q4&gt;300)),(300),(IF(AND(R4=$B$40,(S4=$C$48),(V4=$F$47),(AA4&gt;1),(Q4&lt;=150)),(Q4),(IF(AND(R4=$B$40,(S4=$C$48),(V4=$F$47),(AA4&gt;1),(Q4&gt;150)),(150),"")))))))</f>
        <v/>
      </c>
      <c r="AR4" s="17" t="str">
        <f>IF(AND(R4=$B$40,(S4=$C$48),(V4=$F$48),(Y4&gt;0),(AA4=1),(Q4&lt;=(300+Y4))),(Q4),(IF(AND(R4=$B$40,(S4=$C$48),(V4=$F$48),(AA4=1),(Y4&gt;0),(Q4&gt;(300+Y4))),(300+Y4),(IF(AND(R4=$B$40,(S4=$C$48),(V4=$F$48),(AA4&gt;1),(Y4&gt;0),(Q4&lt;=(150+Y4))),(Q4),(IF(AND(R4=$B$40,(S4=$C$48),(V4=$F$48),(AA4&gt;1),(Y4&gt;0),(Q4&gt;150)),(150+Y4),"")))))))</f>
        <v/>
      </c>
      <c r="AS4" s="17" t="str">
        <f>IF(AND(R4=$B$40,(S4=$C$49),(V4=$F$49),(Y4&gt;0),(Z4&gt;0)*(AA4=1),(Q4&lt;=(300+Y4+Z4))),(Q4-Z4),(IF(AND(R4=$B$40,(S4=$C$49),(V4=$F$49),(AA4=1),(Z4&gt;0),(Q4&gt;(300+Y4+Z4))),(300+Y4),(IF(AND(R4=$B$40,(S4=$C$49),(V4=$F$49),(AA4&gt;1),(Y4&gt;0),(Z4&gt;0),(Q4&lt;=(150+Y4+Z4))),(Q4-Z4),(IF(AND(R4=$B$40,(S4=$C$49),(V4=$F$49),(AA4&gt;1),(Y4&gt;0),(Z4&gt;0),(Q4&gt;150)),(150+Y4),"")))))))</f>
        <v/>
      </c>
      <c r="AT4" s="17" t="str">
        <f>IF(AND(R4=$B$40,(S4=$C$49),(Z4&gt;0)),Z4,"")</f>
        <v/>
      </c>
      <c r="AU4" s="17" t="str">
        <f>IF(AND(R4=$B$39,(S4=$C$45)),(Q4),"")</f>
        <v/>
      </c>
      <c r="AV4" s="21">
        <f>SUM(AK4:AU4)</f>
        <v>0</v>
      </c>
      <c r="AW4" s="22"/>
      <c r="AX4" s="13">
        <v>1</v>
      </c>
      <c r="AY4" s="405">
        <v>1111</v>
      </c>
      <c r="AZ4" s="405">
        <v>1143</v>
      </c>
      <c r="BA4" s="14">
        <f>AZ4-AY4</f>
        <v>32</v>
      </c>
      <c r="BB4" s="15">
        <v>1</v>
      </c>
      <c r="BC4" s="16">
        <f>BA4*BB4</f>
        <v>32</v>
      </c>
      <c r="BD4" s="501" t="s">
        <v>60</v>
      </c>
      <c r="BE4" s="18" t="s">
        <v>46</v>
      </c>
      <c r="BF4" s="18"/>
      <c r="BG4" s="18"/>
      <c r="BH4" s="18"/>
      <c r="BI4" s="18">
        <v>1</v>
      </c>
      <c r="BJ4" s="18"/>
      <c r="BK4" s="18">
        <f>(BJ4*20)/BI4</f>
        <v>0</v>
      </c>
      <c r="BL4" s="18"/>
      <c r="BM4" s="24"/>
      <c r="BN4" s="25" t="str">
        <f>IF(AND(BD4=$B$40,(OR(BH4=$F$39,(BH4=$F$40),(BH4=$F$41),(BH4=$F$42),(BH4=$F$43))),(BE4=$C$48)),(BC4),(IF(AND(BD4=$B$40,(OR(BH4=$F$39,(BH4=$F$40),(BH4=$F$41),(BH4=$F$42),(BH4=$F$43))),(BL4&gt;0),(BE4=$C$49)),(BC4-BL4),(""))))</f>
        <v/>
      </c>
      <c r="BO4" s="18" t="str">
        <f>IF(AND(BD4=$B$40,(BH4=$F$44),(BC4&gt;300),(BE4=$C$48)),(BC4-300),(IF(AND(BD4=$B$40,(BH4=$F$44),(BC4&gt;300),(BL4&gt;0),(BE4=$C$49)),(BC4-(300+BL4)),"")))</f>
        <v/>
      </c>
      <c r="BP4" s="17" t="str">
        <f>IF(AND(BD4=$B$40,(BH4=$F$50),(BI4&gt;1)),(0),"")</f>
        <v/>
      </c>
      <c r="BQ4" s="18" t="str">
        <f>(IF(AND(BD4=$B$40,(BE4=$C$48),(BH4=$F$45),(BK4&gt;0),(BC4&gt;(300+BK4))),(BC4-(300+BK4)),""))</f>
        <v/>
      </c>
      <c r="BR4" s="18" t="str">
        <f>(IF(AND(BD4=$B$40,(BE4=$C$49),(BH4=$F$46),(BK4&gt;0),(BC4&gt;(300+BK4+BL4))),(BC4-(300+BK4+BL4)),""))</f>
        <v/>
      </c>
      <c r="BS4" s="18" t="str">
        <f>IF(AND(BD4=$B$40,(BE4=$C$48),(BH4=$F$47),(BM4=1),(BC4&gt;300)),(BC4-300),(IF(AND(BD4=$B$40,(BE4=$C$48),(BH4=$F$47),(BM4&gt;1),(BC4&gt;150)),(BC4-150),"")))</f>
        <v/>
      </c>
      <c r="BT4" s="18" t="str">
        <f>IF(AND(BD4=$B$40,(BE4=$C$48),(BH4=$F$48),(BM4=1),(BC4&gt;(300+BK4))),(BC4-(300+BK4)),(IF(AND(BD4=$B$40,(BE4=$C$48),(BH4=$F$48),(BM4&gt;1),(BC4&gt;(150+BK4))),(BC4-(150+BK4)),"")))</f>
        <v/>
      </c>
      <c r="BU4" s="18" t="str">
        <f>IF(AND(BD4=$B$40,(BE4=$C$49),(BH4=$F$49),(BM4=1),(BC4&gt;(300+BK4+BL4))),(BC4-(300+BK4+BL4)),(IF(AND(BD4=$B$40,(BE4=$C$49),(BH4=$F$49),(BM4&gt;1),(BC4&gt;(150+BK4+BL4))),(BC4-(150+BK4+BL4)),"")))</f>
        <v/>
      </c>
      <c r="BV4" s="24">
        <f t="shared" ref="BV4:BV34" si="1">SUM(BN4:BU4)</f>
        <v>0</v>
      </c>
      <c r="BW4" s="25">
        <f>IF(AND(BD4=$B$39,(OR(BE4=$C$39,(BE4=$C$40),(BE4=$C$41),(BE4=$C$42),(BE4=$C$43),(BE4=$C$44),(BE4=$C$46),(BE4=$C$47)))),BC4,"")</f>
        <v>32</v>
      </c>
      <c r="BX4" s="18" t="str">
        <f>IF(AND(BD4=$B$40,(BE4=$C$48),(BH4=$F$44),(BC4&lt;=300)),(BC4),(IF(AND(BD4=$B$40,(BE4=$C$48),(BH4=$F$44),(BC4&gt;300)),(300),"")))</f>
        <v/>
      </c>
      <c r="BY4" s="17" t="str">
        <f>IF(AND(BD4=$B$40,(BE4=$C$48),(BH4=$F$50),(BI4&gt;1)),(0),"")</f>
        <v/>
      </c>
      <c r="BZ4" s="18" t="str">
        <f>IF(AND(BD4=$B$40,(BE4=$C$49),(BH4=$F$44),(BL4&gt;0),(BC4&lt;=300)),(BC4-BL4),(IF(AND(BD4=$B$40,(BE4=$C$49),(BH4=$F$44),(BL4&gt;0),(BC4&gt;300)),(300),"")))</f>
        <v/>
      </c>
      <c r="CA4" s="18" t="str">
        <f>(IF(AND(BD4=$B$40,(BE4=$C$48),(BH4=$F$45),(BK4&gt;0),(BC4&lt;=(300+BK4))),(BC4),(IF(AND(BD4=$B$40,(BE4=$C$48),(BH4=$F$45),(BC4&gt;(300+BK4))),(300+BK4),""))))</f>
        <v/>
      </c>
      <c r="CB4" s="18" t="str">
        <f>(IF(AND(BD4=$B$40,(BE4=$C$49),(BH4=$F$46),(BK4&gt;0),(BC4&lt;=(300+BK4+BL4))),(BC4-BL4),(IF(AND(BD4=$B$40,(BE4=$C$49),(BH4=$F$46),(BC4&gt;(300+BK4+BL4))),(300+BK4),""))))</f>
        <v/>
      </c>
      <c r="CC4" s="18" t="str">
        <f>IF(AND(BD4=$B$40,(BE4=$C$48),(BH4=$F$47),(BM4=1),(BC4&lt;=300)),(BC4),(IF(AND(BD4=$B$40,(BE4=$C$48),(BH4=$F$47),(BM4=1),(BC4&gt;300)),(300),(IF(AND(BD4=$B$40,(BE4=$C$48),(BH4=$F$47),(BM4&gt;1),(BC4&lt;=150)),(BC4),(IF(AND(BD4=$B$40,(BE4=$C$48),(BH4=$F$47),(BM4&gt;1),(BC4&gt;150)),(150),"")))))))</f>
        <v/>
      </c>
      <c r="CD4" s="18" t="str">
        <f>IF(AND(BD4=$B$40,(BE4=$C$48),(BH4=$F$48),(BK4&gt;0),(BM4=1),(BC4&lt;=(300+BK4))),(BC4),(IF(AND(BD4=$B$40,(BE4=$C$48),(BH4=$F$48),(BM4=1),(BK4&gt;0),(BC4&gt;(300+BK4))),(300+BK4),(IF(AND(BD4=$B$40,(BE4=$C$48),(BH4=$F$48),(BM4&gt;1),(BK4&gt;0),(BC4&lt;=(150+BK4))),(BC4),(IF(AND(BD4=$B$40,(BE4=$C$48),(BH4=$F$48),(BM4&gt;1),(BK4&gt;0),(BC4&gt;150)),(150+BK4),"")))))))</f>
        <v/>
      </c>
      <c r="CE4" s="18" t="str">
        <f>IF(AND(BD4=$B$40,(BE4=$C$49),(BH4=$F$49),(BK4&gt;0),(BL4&gt;0)*(BM4=1),(BC4&lt;=(300+BK4+BL4))),(BC4-BL4),(IF(AND(BD4=$B$40,(BE4=$C$49),(BH4=$F$49),(BM4=1),(BL4&gt;0),(BC4&gt;(300+BK4+BL4))),(300+BK4),(IF(AND(BD4=$B$40,(BE4=$C$49),(BH4=$F$49),(BM4&gt;1),(BK4&gt;0),(BL4&gt;0),(BC4&lt;=(150+BK4+BL4))),(BC4-BL4),(IF(AND(BD4=$B$40,(BE4=$C$49),(BH4=$F$49),(BM4&gt;1),(BK4&gt;0),(BL4&gt;0),(BC4&gt;150)),(150+BK4),"")))))))</f>
        <v/>
      </c>
      <c r="CF4" s="18" t="str">
        <f>IF(AND(BD4=$B$40,(BE4=$C$49),(BL4&gt;0)),BL4,"")</f>
        <v/>
      </c>
      <c r="CG4" s="18" t="str">
        <f>IF(AND(BD4=$B$39,(BE4=$C$45)),(BC4),"")</f>
        <v/>
      </c>
      <c r="CH4" s="26">
        <f>SUM(BW4:CG4)</f>
        <v>32</v>
      </c>
      <c r="CJ4" s="404">
        <v>1</v>
      </c>
      <c r="CK4" s="405">
        <v>0</v>
      </c>
      <c r="CL4" s="405"/>
      <c r="CM4" s="405">
        <f>CL4-CK4</f>
        <v>0</v>
      </c>
      <c r="CN4" s="405">
        <v>1</v>
      </c>
      <c r="CO4" s="406">
        <f>CM4*CN4</f>
        <v>0</v>
      </c>
      <c r="CP4" s="414"/>
      <c r="CQ4" s="324"/>
      <c r="CR4" s="324"/>
      <c r="CS4" s="324"/>
      <c r="CT4" s="409" t="str">
        <f>IF(OR(CP4=$C$39,(CP4=$C$40),(CP4=$C$41),(CP4=$C$42),(CP4=$C$43),(CP4=$C$44),(CP4=$C$45),(CP4=$C$46),(CP4=$C$47)),(CO4),"")</f>
        <v/>
      </c>
      <c r="CV4" s="404">
        <v>1</v>
      </c>
      <c r="CW4" s="405">
        <v>0</v>
      </c>
      <c r="CX4" s="405"/>
      <c r="CY4" s="405">
        <f>CX4-CW4</f>
        <v>0</v>
      </c>
      <c r="CZ4" s="405">
        <v>1</v>
      </c>
      <c r="DA4" s="406">
        <f>CY4*CZ4</f>
        <v>0</v>
      </c>
      <c r="DB4" s="414"/>
      <c r="DC4" s="324"/>
      <c r="DD4" s="324"/>
      <c r="DE4" s="324"/>
      <c r="DF4" s="409" t="str">
        <f>IF(OR(DB4=$C$39,(DB4=$C$40),(DB4=$C$41),(DB4=$C$42),(DB4=$C$43),(DB4=$C$44),(DB4=$C$45),(DB4=$C$46),(DB4=$C$47)),(DA4),"")</f>
        <v/>
      </c>
      <c r="DH4" s="404">
        <v>1</v>
      </c>
      <c r="DI4" s="405">
        <v>0</v>
      </c>
      <c r="DJ4" s="405"/>
      <c r="DK4" s="405">
        <f>DJ4-DI4</f>
        <v>0</v>
      </c>
      <c r="DL4" s="405">
        <v>1</v>
      </c>
      <c r="DM4" s="406">
        <f>DK4*DL4</f>
        <v>0</v>
      </c>
      <c r="DN4" s="414"/>
      <c r="DO4" s="324"/>
      <c r="DP4" s="324"/>
      <c r="DQ4" s="324"/>
      <c r="DR4" s="409" t="str">
        <f>IF(OR(DN4=$C$39,(DN4=$C$40),(DN4=$C$41),(DN4=$C$42),(DN4=$C$43),(DN4=$C$44),(DN4=$C$45),(DN4=$C$46),(DN4=$C$47)),(DM4),"")</f>
        <v/>
      </c>
      <c r="DT4" s="404">
        <v>1</v>
      </c>
      <c r="DU4" s="405">
        <v>0</v>
      </c>
      <c r="DV4" s="405"/>
      <c r="DW4" s="405">
        <f>DV4-DU4</f>
        <v>0</v>
      </c>
      <c r="DX4" s="405">
        <v>1</v>
      </c>
      <c r="DY4" s="406">
        <f>DW4*DX4</f>
        <v>0</v>
      </c>
      <c r="DZ4" s="414"/>
      <c r="EA4" s="324"/>
      <c r="EB4" s="324"/>
      <c r="EC4" s="324"/>
      <c r="ED4" s="409" t="str">
        <f>IF(OR(DZ4=$C$39,(DZ4=$C$40),(DZ4=$C$41),(DZ4=$C$42),(DZ4=$C$43),(DZ4=$C$44),(DZ4=$C$45),(DZ4=$C$46),(DZ4=$C$47)),(DY4),"")</f>
        <v/>
      </c>
      <c r="EF4" s="404">
        <v>1</v>
      </c>
      <c r="EG4" s="405">
        <v>0</v>
      </c>
      <c r="EH4" s="405"/>
      <c r="EI4" s="405">
        <f>EH4-EG4</f>
        <v>0</v>
      </c>
      <c r="EJ4" s="405">
        <v>1</v>
      </c>
      <c r="EK4" s="406">
        <f>EJ4*EI4</f>
        <v>0</v>
      </c>
      <c r="EL4" s="414"/>
      <c r="EM4" s="324"/>
      <c r="EN4" s="324"/>
      <c r="EO4" s="324"/>
      <c r="EP4" s="409" t="str">
        <f>IF(OR(EL4=$C$39,(EL4=$C$40),(EL4=$C$41),(EL4=$C$42),(EL4=$C$43),(EL4=$C$44),(EL4=$C$45),(EL4=$C$46),(EL4=$C$47)),(EK4),"")</f>
        <v/>
      </c>
      <c r="ER4" s="404">
        <v>1</v>
      </c>
      <c r="ES4" s="405">
        <v>0</v>
      </c>
      <c r="ET4" s="405"/>
      <c r="EU4" s="405">
        <f>ET4-ES4</f>
        <v>0</v>
      </c>
      <c r="EV4" s="405">
        <v>1</v>
      </c>
      <c r="EW4" s="406">
        <f>EU4*EV4</f>
        <v>0</v>
      </c>
      <c r="EX4" s="414"/>
      <c r="EY4" s="324"/>
      <c r="EZ4" s="324"/>
      <c r="FA4" s="324"/>
      <c r="FB4" s="409" t="str">
        <f>IF(OR(EX4=$C$39,(EX4=$C$40),(EX4=$C$41),(EX4=$C$42),(EX4=$C$43),(EX4=$C$44),(EX4=$C$45),(EX4=$C$46),(EX4=$C$47)),(EW4),"")</f>
        <v/>
      </c>
      <c r="FC4" s="13">
        <v>1</v>
      </c>
      <c r="FD4" s="14">
        <v>0</v>
      </c>
      <c r="FE4" s="14"/>
      <c r="FF4" s="14">
        <f>FE4-FD4</f>
        <v>0</v>
      </c>
      <c r="FG4" s="15">
        <v>1</v>
      </c>
      <c r="FH4" s="16">
        <f>FF4*FG4</f>
        <v>0</v>
      </c>
      <c r="FI4" s="23"/>
      <c r="FJ4" s="18"/>
      <c r="FK4" s="18"/>
      <c r="FL4" s="18"/>
      <c r="FM4" s="18"/>
      <c r="FN4" s="18">
        <v>1</v>
      </c>
      <c r="FO4" s="18"/>
      <c r="FP4" s="18">
        <f>(FO4*20)/FN4</f>
        <v>0</v>
      </c>
      <c r="FQ4" s="18"/>
      <c r="FR4" s="24"/>
      <c r="FS4" s="25" t="str">
        <f>IF(AND(FI4=$B$40,(OR(FM4=$F$39,(FM4=$F$40),(FM4=$F$41),(FM4=$F$42),(FM4=$F$43))),(FJ4=$C$48)),(FH4),(IF(AND(FI4=$B$40,(OR(FM4=$F$39,(FM4=$F$40),(FM4=$F$41),(FM4=$F$42),(FM4=$F$43))),(FQ4&gt;0),(FJ4=$C$49)),(FH4-FQ4),(""))))</f>
        <v/>
      </c>
      <c r="FT4" s="18" t="str">
        <f>IF(AND(FI4=$B$40,(FM4=$F$44),(FH4&gt;300),(FJ4=$C$48)),(FH4-300),(IF(AND(FI4=$B$40,(FM4=$F$44),(FH4&gt;300),(FQ4&gt;0),(FJ4=$C$49)),(FH4-(300+FQ4)),"")))</f>
        <v/>
      </c>
      <c r="FU4" s="17" t="str">
        <f>IF(AND(FI4=$B$40,(FM4=$F$50),(FN4&gt;1)),(0),"")</f>
        <v/>
      </c>
      <c r="FV4" s="18" t="str">
        <f>(IF(AND(FI4=$B$40,(FJ4=$C$48),(FM4=$F$45),(FP4&gt;0),(FH4&gt;(300+FP4))),(FH4-(300+FP4)),""))</f>
        <v/>
      </c>
      <c r="FW4" s="18" t="str">
        <f>(IF(AND(FI4=$B$40,(FJ4=$C$49),(FM4=$F$46),(FP4&gt;0),(FH4&gt;(300+FP4+FQ4))),(FH4-(300+FP4+FQ4)),""))</f>
        <v/>
      </c>
      <c r="FX4" s="18" t="str">
        <f>IF(AND(FI4=$B$40,(FJ4=$C$48),(FM4=$F$47),(FR4=1),(FH4&gt;300)),(FH4-300),(IF(AND(FI4=$B$40,(FJ4=$C$48),(FM4=$F$47),(FR4&gt;1),(FH4&gt;150)),(FH4-150),"")))</f>
        <v/>
      </c>
      <c r="FY4" s="18" t="str">
        <f>IF(AND(FI4=$B$40,(FJ4=$C$48),(FM4=$F$48),(FR4=1),(FH4&gt;(300+FP4))),(FH4-(300+FP4)),(IF(AND(FI4=$B$40,(FJ4=$C$48),(FM4=$F$48),(FR4&gt;1),(FH4&gt;(150+FP4))),(FH4-(150+FP4)),"")))</f>
        <v/>
      </c>
      <c r="FZ4" s="18" t="str">
        <f>IF(AND(FI4=$B$40,(FJ4=$C$49),(FM4=$F$49),(FR4=1),(FH4&gt;(300+FP4+FQ4))),(FH4-(300+FP4+FQ4)),(IF(AND(FI4=$B$40,(FJ4=$C$49),(FM4=$F$49),(FR4&gt;1),(FH4&gt;(150+FP4+FQ4))),(FH4-(150+FP4+FQ4)),"")))</f>
        <v/>
      </c>
      <c r="GA4" s="24">
        <f t="shared" ref="GA4:GA34" si="2">SUM(FS4:FZ4)</f>
        <v>0</v>
      </c>
      <c r="GB4" s="25" t="str">
        <f>IF(AND(FI4=$B$39,(OR(FJ4=$C$39,(FJ4=$C$40),(FJ4=$C$41),(FJ4=$C$42),(FJ4=$C$43),(FJ4=$C$44),(FJ4=$C$46),(FJ4=$C$47)))),FH4,"")</f>
        <v/>
      </c>
      <c r="GC4" s="18" t="str">
        <f>IF(AND(FI4=$B$40,(FJ4=$C$48),(FM4=$F$44),(FH4&lt;=300)),(FH4),(IF(AND(FI4=$B$40,(FJ4=$C$48),(FM4=$F$44),(FH4&gt;300)),(300),"")))</f>
        <v/>
      </c>
      <c r="GD4" s="17" t="str">
        <f>IF(AND(FI4=$B$40,(FJ4=$C$48),(FM4=$F$50),(FN4&gt;1)),(0),"")</f>
        <v/>
      </c>
      <c r="GE4" s="18" t="str">
        <f>IF(AND(FI4=$B$40,(FJ4=$C$49),(FM4=$F$44),(FQ4&gt;0),(FH4&lt;=300)),(FH4-FQ4),(IF(AND(FI4=$B$40,(FJ4=$C$49),(FM4=$F$44),(FQ4&gt;0),(FH4&gt;300)),(300),"")))</f>
        <v/>
      </c>
      <c r="GF4" s="18" t="str">
        <f>(IF(AND(FI4=$B$40,(FJ4=$C$48),(FM4=$F$45),(FP4&gt;0),(FH4&lt;=(300+FP4))),(FH4),(IF(AND(FI4=$B$40,(FJ4=$C$48),(FM4=$F$45),(FH4&gt;(300+FP4))),(300+FP4),""))))</f>
        <v/>
      </c>
      <c r="GG4" s="18" t="str">
        <f>(IF(AND(FI4=$B$40,(FJ4=$C$49),(FM4=$F$46),(FP4&gt;0),(FH4&lt;=(300+FP4+FQ4))),(FH4-FQ4),(IF(AND(FI4=$B$40,(FJ4=$C$49),(FM4=$F$46),(FH4&gt;(300+FP4+FQ4))),(300+FP4),""))))</f>
        <v/>
      </c>
      <c r="GH4" s="18" t="str">
        <f>IF(AND(FI4=$B$40,(FJ4=$C$48),(FM4=$F$47),(FR4=1),(FH4&lt;=300)),(FH4),(IF(AND(FI4=$B$40,(FJ4=$C$48),(FM4=$F$47),(FR4=1),(FH4&gt;300)),(300),(IF(AND(FI4=$B$40,(FJ4=$C$48),(FM4=$F$47),(FR4&gt;1),(FH4&lt;=150)),(FH4),(IF(AND(FI4=$B$40,(FJ4=$C$48),(FM4=$F$47),(FR4&gt;1),(FH4&gt;150)),(150),"")))))))</f>
        <v/>
      </c>
      <c r="GI4" s="18" t="str">
        <f>IF(AND(FI4=$B$40,(FJ4=$C$48),(FM4=$F$48),(FP4&gt;0),(FR4=1),(FH4&lt;=(300+FP4))),(FH4),(IF(AND(FI4=$B$40,(FJ4=$C$48),(FM4=$F$48),(FR4=1),(FP4&gt;0),(FH4&gt;(300+FP4))),(300+FP4),(IF(AND(FI4=$B$40,(FJ4=$C$48),(FM4=$F$48),(FR4&gt;1),(FP4&gt;0),(FH4&lt;=(150+FP4))),(FH4),(IF(AND(FI4=$B$40,(FJ4=$C$48),(FM4=$F$48),(FR4&gt;1),(FP4&gt;0),(FH4&gt;150)),(150+FP4),"")))))))</f>
        <v/>
      </c>
      <c r="GJ4" s="18" t="str">
        <f>IF(AND(FI4=$B$40,(FJ4=$C$49),(FM4=$F$49),(FP4&gt;0),(FQ4&gt;0)*(FR4=1),(FH4&lt;=(300+FP4+FQ4))),(FH4-FQ4),(IF(AND(FI4=$B$40,(FJ4=$C$49),(FM4=$F$49),(FR4=1),(FQ4&gt;0),(FH4&gt;(300+FP4+FQ4))),(300+FP4),(IF(AND(FI4=$B$40,(FJ4=$C$49),(FM4=$F$49),(FR4&gt;1),(FP4&gt;0),(FQ4&gt;0),(FH4&lt;=(150+FP4+FQ4))),(FH4-FQ4),(IF(AND(FI4=$B$40,(FJ4=$C$49),(FM4=$F$49),(FR4&gt;1),(FP4&gt;0),(FQ4&gt;0),(FH4&gt;150)),(150+FP4),"")))))))</f>
        <v/>
      </c>
      <c r="GK4" s="18" t="str">
        <f>IF(AND(FI4=$B$40,(FJ4=$C$49),(FQ4&gt;0)),FQ4,"")</f>
        <v/>
      </c>
      <c r="GL4" s="18" t="str">
        <f>IF(AND(FI4=$B$39,(FJ4=$C$45)),(FH4),"")</f>
        <v/>
      </c>
      <c r="GM4" s="26">
        <f>SUM(GB4:GL4)</f>
        <v>0</v>
      </c>
    </row>
    <row r="5" spans="1:195" ht="36.75" customHeight="1" x14ac:dyDescent="0.3">
      <c r="A5" s="414">
        <v>2</v>
      </c>
      <c r="B5" s="470" t="s">
        <v>100</v>
      </c>
      <c r="C5" s="409">
        <f>Q35</f>
        <v>5762</v>
      </c>
      <c r="E5" s="404">
        <v>2</v>
      </c>
      <c r="F5" s="405">
        <f>G4</f>
        <v>6487</v>
      </c>
      <c r="G5" s="405">
        <v>6541</v>
      </c>
      <c r="H5" s="405">
        <f t="shared" ref="H5:H34" si="3">G5-F5</f>
        <v>54</v>
      </c>
      <c r="I5" s="405">
        <v>1</v>
      </c>
      <c r="J5" s="406">
        <f t="shared" ref="J5:J34" si="4">I5*H5</f>
        <v>54</v>
      </c>
      <c r="L5" s="404">
        <v>2</v>
      </c>
      <c r="M5" s="405">
        <f>N4</f>
        <v>5473</v>
      </c>
      <c r="N5" s="405">
        <v>5478</v>
      </c>
      <c r="O5" s="405">
        <f t="shared" ref="O5:O34" si="5">N5-M5</f>
        <v>5</v>
      </c>
      <c r="P5" s="405">
        <v>1</v>
      </c>
      <c r="Q5" s="406">
        <f t="shared" ref="Q5:Q34" si="6">P5*O5</f>
        <v>5</v>
      </c>
      <c r="R5" s="414" t="s">
        <v>60</v>
      </c>
      <c r="S5" s="324" t="s">
        <v>61</v>
      </c>
      <c r="T5" s="324"/>
      <c r="U5" s="324"/>
      <c r="V5" s="265"/>
      <c r="W5" s="265">
        <v>1</v>
      </c>
      <c r="X5" s="324"/>
      <c r="Y5" s="324">
        <f t="shared" ref="Y5:Y34" si="7">(X5*20)/W5</f>
        <v>0</v>
      </c>
      <c r="Z5" s="324"/>
      <c r="AA5" s="407"/>
      <c r="AB5" s="408" t="str">
        <f t="shared" ref="AB5:AB34" si="8">IF(AND(R5=$B$40,(OR(V5=$F$39,(V5=$F$40),(V5=$F$41),(V5=$F$42),(V5=$F$43))),(S5=$C$48)),(Q5),(IF(AND(R5=$B$40,(OR(V5=$F$39,(V5=$F$40),(V5=$F$41),(V5=$F$42),(V5=$F$43))),(Z5&gt;0),(S5=$C$49)),(Q5-Z5),(""))))</f>
        <v/>
      </c>
      <c r="AC5" s="324" t="str">
        <f t="shared" ref="AC5:AC34" si="9">IF(AND(R5=$B$40,(V5=$F$44),(Q5&gt;300),(S5=$C$48)),(Q5-300),(IF(AND(R5=$B$40,(V5=$F$44),(Q5&gt;300),(Z5&gt;0),(S5=$C$49)),(Q5-(300+Z5)),"")))</f>
        <v/>
      </c>
      <c r="AD5" s="324" t="str">
        <f t="shared" ref="AD5:AD34" si="10">IF(AND(R5=$B$40,(V5=$F$50),(W5&gt;1),((Q5+BC5)&gt;300),(S5=$C$48)),((Q5+BC5)-300),(IF(AND(R5=$B$40,(V5=$F$50),(W5&gt;1),((Q5+BC5)&gt;300),(Z5&gt;0),(S5=$C$49)),((Q5+BC5)-(300+Z5)),"")))</f>
        <v/>
      </c>
      <c r="AE5" s="324" t="str">
        <f t="shared" ref="AE5:AE34" si="11">(IF(AND(R5=$B$40,(S5=$C$48),(V5=$F$45),(Y5&gt;0),(Q5&gt;(300+Y5))),(Q5-(300+Y5)),""))</f>
        <v/>
      </c>
      <c r="AF5" s="324" t="str">
        <f t="shared" ref="AF5:AF34" si="12">(IF(AND(R5=$B$40,(S5=$C$49),(V5=$F$46),(Y5&gt;0),(Q5&gt;(300+Y5+Z5))),(Q5-(300+Y5+Z5)),""))</f>
        <v/>
      </c>
      <c r="AG5" s="324" t="str">
        <f t="shared" ref="AG5:AG34" si="13">IF(AND(R5=$B$40,(S5=$C$48),(V5=$F$47),(AA5=1),(Q5&gt;300)),(Q5-300),(IF(AND(R5=$B$40,(S5=$C$48),(V5=$F$47),(AA5&gt;1),(Q5&gt;150)),(Q5-150),"")))</f>
        <v/>
      </c>
      <c r="AH5" s="324" t="str">
        <f t="shared" ref="AH5:AH34" si="14">IF(AND(R5=$B$40,(S5=$C$48),(V5=$F$48),(AA5=1),(Q5&gt;(300+Y5))),(Q5-(300+Y5)),(IF(AND(R5=$B$40,(S5=$C$48),(V5=$F$48),(AA5&gt;1),(Q5&gt;(150+Y5))),(Q5-(150+Y5)),"")))</f>
        <v/>
      </c>
      <c r="AI5" s="324" t="str">
        <f t="shared" ref="AI5:AI34" si="15">IF(AND(R5=$B$40,(S5=$C$49),(V5=$F$49),(AA5=1),(Q5&gt;(300+Y5+Z5))),(Q5-(300+Y5+Z5)),(IF(AND(R5=$B$40,(S5=$C$49),(V5=$F$49),(AA5&gt;1),(Q5&gt;(150+Y5+Z5))),(Q5-(150+Y5+Z5)),"")))</f>
        <v/>
      </c>
      <c r="AJ5" s="407">
        <f t="shared" si="0"/>
        <v>0</v>
      </c>
      <c r="AK5" s="408">
        <f t="shared" ref="AK5:AK34" si="16">IF(AND(R5=$B$39,(OR(S5=$C$39,(S5=$C$40),(S5=$C$41),(S5=$C$42),(S5=$C$43),(S5=$C$44),(S5=$C$46),(S5=$C$47)))),Q5,"")</f>
        <v>5</v>
      </c>
      <c r="AL5" s="324" t="str">
        <f t="shared" ref="AL5:AL34" si="17">IF(AND(R5=$B$40,(S5=$C$48),(V5=$F$44),(Q5&lt;=300)),(Q5),(IF(AND(R5=$B$40,(S5=$C$48),(V5=$F$44),(Q5&gt;300)),(300),"")))</f>
        <v/>
      </c>
      <c r="AM5" s="324" t="str">
        <f t="shared" ref="AM5:AM34" si="18">IF(AND(R5=$B$40,(S5=$C$48),(V5=$F$50),(W5&gt;1),((Q5+BC5)&lt;=300)),(Q5+BC5),(IF(AND(R5=$B$40,(S5=$C$48),(V5=$F$50),(W5&gt;1),((Q5+BC5)&gt;300)),(300),"")))</f>
        <v/>
      </c>
      <c r="AN5" s="324" t="str">
        <f t="shared" ref="AN5:AN34" si="19">IF(AND(R5=$B$40,(S5=$C$49),(V5=$F$44),(Z5&gt;0),(Q5&lt;=300)),(Q5-Z5),(IF(AND(R5=$B$40,(S5=$C$49),(V5=$F$44),(Z5&gt;0),(Q5&gt;300)),(300),"")))</f>
        <v/>
      </c>
      <c r="AO5" s="324" t="str">
        <f t="shared" ref="AO5:AO34" si="20">(IF(AND(R5=$B$40,(S5=$C$48),(V5=$F$45),(Y5&gt;0),(Q5&lt;=(300+Y5))),(Q5),(IF(AND(R5=$B$40,(S5=$C$48),(V5=$F$45),(Q5&gt;(300+Y5))),(300+Y5),""))))</f>
        <v/>
      </c>
      <c r="AP5" s="324" t="str">
        <f t="shared" ref="AP5:AP34" si="21">(IF(AND(R5=$B$40,(S5=$C$49),(V5=$F$46),(Y5&gt;0),(Q5&lt;=(300+Y5+Z5))),(Q5-Z5),(IF(AND(R5=$B$40,(S5=$C$49),(V5=$F$46),(Q5&gt;(300+Y5+Z5))),(300+Y5),""))))</f>
        <v/>
      </c>
      <c r="AQ5" s="324" t="str">
        <f t="shared" ref="AQ5:AQ34" si="22">IF(AND(R5=$B$40,(S5=$C$48),(V5=$F$47),(AA5=1),(Q5&lt;=300)),(Q5),(IF(AND(R5=$B$40,(S5=$C$48),(V5=$F$47),(AA5=1),(Q5&gt;300)),(300),(IF(AND(R5=$B$40,(S5=$C$48),(V5=$F$47),(AA5&gt;1),(Q5&lt;=150)),(Q5),(IF(AND(R5=$B$40,(S5=$C$48),(V5=$F$47),(AA5&gt;1),(Q5&gt;150)),(150),"")))))))</f>
        <v/>
      </c>
      <c r="AR5" s="324" t="str">
        <f t="shared" ref="AR5:AR34" si="23">IF(AND(R5=$B$40,(S5=$C$48),(V5=$F$48),(Y5&gt;0),(AA5=1),(Q5&lt;=(300+Y5))),(Q5),(IF(AND(R5=$B$40,(S5=$C$48),(V5=$F$48),(AA5=1),(Y5&gt;0),(Q5&gt;(300+Y5))),(300+Y5),(IF(AND(R5=$B$40,(S5=$C$48),(V5=$F$48),(AA5&gt;1),(Y5&gt;0),(Q5&lt;=(150+Y5))),(Q5),(IF(AND(R5=$B$40,(S5=$C$48),(V5=$F$48),(AA5&gt;1),(Y5&gt;0),(Q5&gt;150)),(150+Y5),"")))))))</f>
        <v/>
      </c>
      <c r="AS5" s="324" t="str">
        <f t="shared" ref="AS5:AS34" si="24">IF(AND(R5=$B$40,(S5=$C$49),(V5=$F$49),(Y5&gt;0),(Z5&gt;0)*(AA5=1),(Q5&lt;=(300+Y5+Z5))),(Q5-Z5),(IF(AND(R5=$B$40,(S5=$C$49),(V5=$F$49),(AA5=1),(Z5&gt;0),(Q5&gt;(300+Y5+Z5))),(300+Y5),(IF(AND(R5=$B$40,(S5=$C$49),(V5=$F$49),(AA5&gt;1),(Y5&gt;0),(Z5&gt;0),(Q5&lt;=(150+Y5+Z5))),(Q5-Z5),(IF(AND(R5=$B$40,(S5=$C$49),(V5=$F$49),(AA5&gt;1),(Y5&gt;0),(Z5&gt;0),(Q5&gt;150)),(150+Y5),"")))))))</f>
        <v/>
      </c>
      <c r="AT5" s="324" t="str">
        <f t="shared" ref="AT5:AT34" si="25">IF(AND(R5=$B$40,(S5=$C$49),(Z5&gt;0)),Z5,"")</f>
        <v/>
      </c>
      <c r="AU5" s="324" t="str">
        <f t="shared" ref="AU5:AU34" si="26">IF(AND(R5=$B$39,(S5=$C$45)),(Q5),"")</f>
        <v/>
      </c>
      <c r="AV5" s="409">
        <f t="shared" ref="AV5:AV34" si="27">SUM(AK5:AU5)</f>
        <v>5</v>
      </c>
      <c r="AW5" s="22"/>
      <c r="AX5" s="404">
        <v>2</v>
      </c>
      <c r="AY5" s="405">
        <f>AZ4</f>
        <v>1143</v>
      </c>
      <c r="AZ5" s="405">
        <v>1190</v>
      </c>
      <c r="BA5" s="405">
        <f t="shared" ref="BA5:BA34" si="28">AZ5-AY5</f>
        <v>47</v>
      </c>
      <c r="BB5" s="405">
        <v>1</v>
      </c>
      <c r="BC5" s="406">
        <f t="shared" ref="BC5:BC34" si="29">BB5*BA5</f>
        <v>47</v>
      </c>
      <c r="BD5" s="471" t="s">
        <v>60</v>
      </c>
      <c r="BE5" s="265" t="s">
        <v>46</v>
      </c>
      <c r="BF5" s="265"/>
      <c r="BG5" s="265"/>
      <c r="BH5" s="265"/>
      <c r="BI5" s="265">
        <v>1</v>
      </c>
      <c r="BJ5" s="265"/>
      <c r="BK5" s="265">
        <f t="shared" ref="BK5:BK34" si="30">(BJ5*20)/BI5</f>
        <v>0</v>
      </c>
      <c r="BL5" s="265"/>
      <c r="BM5" s="411"/>
      <c r="BN5" s="412" t="str">
        <f t="shared" ref="BN5:BN34" si="31">IF(AND(BD5=$B$40,(OR(BH5=$F$39,(BH5=$F$40),(BH5=$F$41),(BH5=$F$42),(BH5=$F$43))),(BE5=$C$48)),(BC5),(IF(AND(BD5=$B$40,(OR(BH5=$F$39,(BH5=$F$40),(BH5=$F$41),(BH5=$F$42),(BH5=$F$43))),(BL5&gt;0),(BE5=$C$49)),(BC5-BL5),(""))))</f>
        <v/>
      </c>
      <c r="BO5" s="265" t="str">
        <f t="shared" ref="BO5:BO34" si="32">IF(AND(BD5=$B$40,(BH5=$F$44),(BC5&gt;300),(BE5=$C$48)),(BC5-300),(IF(AND(BD5=$B$40,(BH5=$F$44),(BC5&gt;300),(BL5&gt;0),(BE5=$C$49)),(BC5-(300+BL5)),"")))</f>
        <v/>
      </c>
      <c r="BP5" s="324" t="str">
        <f t="shared" ref="BP5:BP34" si="33">IF(AND(BD5=$B$40,(BH5=$F$50),(BI5&gt;1)),(0),"")</f>
        <v/>
      </c>
      <c r="BQ5" s="265" t="str">
        <f t="shared" ref="BQ5:BQ34" si="34">(IF(AND(BD5=$B$40,(BE5=$C$48),(BH5=$F$45),(BK5&gt;0),(BC5&gt;(300+BK5))),(BC5-(300+BK5)),""))</f>
        <v/>
      </c>
      <c r="BR5" s="265" t="str">
        <f t="shared" ref="BR5:BR34" si="35">(IF(AND(BD5=$B$40,(BE5=$C$49),(BH5=$F$46),(BK5&gt;0),(BC5&gt;(300+BK5+BL5))),(BC5-(300+BK5+BL5)),""))</f>
        <v/>
      </c>
      <c r="BS5" s="265" t="str">
        <f t="shared" ref="BS5:BS34" si="36">IF(AND(BD5=$B$40,(BE5=$C$48),(BH5=$F$47),(BM5=1),(BC5&gt;300)),(BC5-300),(IF(AND(BD5=$B$40,(BE5=$C$48),(BH5=$F$47),(BM5&gt;1),(BC5&gt;150)),(BC5-150),"")))</f>
        <v/>
      </c>
      <c r="BT5" s="265" t="str">
        <f t="shared" ref="BT5:BT34" si="37">IF(AND(BD5=$B$40,(BE5=$C$48),(BH5=$F$48),(BM5=1),(BC5&gt;(300+BK5))),(BC5-(300+BK5)),(IF(AND(BD5=$B$40,(BE5=$C$48),(BH5=$F$48),(BM5&gt;1),(BC5&gt;(150+BK5))),(BC5-(150+BK5)),"")))</f>
        <v/>
      </c>
      <c r="BU5" s="265" t="str">
        <f t="shared" ref="BU5:BU34" si="38">IF(AND(BD5=$B$40,(BE5=$C$49),(BH5=$F$49),(BM5=1),(BC5&gt;(300+BK5+BL5))),(BC5-(300+BK5+BL5)),(IF(AND(BD5=$B$40,(BE5=$C$49),(BH5=$F$49),(BM5&gt;1),(BC5&gt;(150+BK5+BL5))),(BC5-(150+BK5+BL5)),"")))</f>
        <v/>
      </c>
      <c r="BV5" s="411">
        <f t="shared" si="1"/>
        <v>0</v>
      </c>
      <c r="BW5" s="412">
        <f t="shared" ref="BW5:BW34" si="39">IF(AND(BD5=$B$39,(OR(BE5=$C$39,(BE5=$C$40),(BE5=$C$41),(BE5=$C$42),(BE5=$C$43),(BE5=$C$44),(BE5=$C$46),(BE5=$C$47)))),BC5,"")</f>
        <v>47</v>
      </c>
      <c r="BX5" s="265" t="str">
        <f t="shared" ref="BX5:BX34" si="40">IF(AND(BD5=$B$40,(BE5=$C$48),(BH5=$F$44),(BC5&lt;=300)),(BC5),(IF(AND(BD5=$B$40,(BE5=$C$48),(BH5=$F$44),(BC5&gt;300)),(300),"")))</f>
        <v/>
      </c>
      <c r="BY5" s="324" t="str">
        <f t="shared" ref="BY5:BY34" si="41">IF(AND(BD5=$B$40,(BE5=$C$48),(BH5=$F$50),(BI5&gt;1)),(0),"")</f>
        <v/>
      </c>
      <c r="BZ5" s="265" t="str">
        <f t="shared" ref="BZ5:BZ34" si="42">IF(AND(BD5=$B$40,(BE5=$C$49),(BH5=$F$44),(BL5&gt;0),(BC5&lt;=300)),(BC5-BL5),(IF(AND(BD5=$B$40,(BE5=$C$49),(BH5=$F$44),(BL5&gt;0),(BC5&gt;300)),(300),"")))</f>
        <v/>
      </c>
      <c r="CA5" s="265" t="str">
        <f t="shared" ref="CA5:CA34" si="43">(IF(AND(BD5=$B$40,(BE5=$C$48),(BH5=$F$45),(BK5&gt;0),(BC5&lt;=(300+BK5))),(BC5),(IF(AND(BD5=$B$40,(BE5=$C$48),(BH5=$F$45),(BC5&gt;(300+BK5))),(300+BK5),""))))</f>
        <v/>
      </c>
      <c r="CB5" s="265" t="str">
        <f t="shared" ref="CB5:CB34" si="44">(IF(AND(BD5=$B$40,(BE5=$C$49),(BH5=$F$46),(BK5&gt;0),(BC5&lt;=(300+BK5+BL5))),(BC5-BL5),(IF(AND(BD5=$B$40,(BE5=$C$49),(BH5=$F$46),(BC5&gt;(300+BK5+BL5))),(300+BK5),""))))</f>
        <v/>
      </c>
      <c r="CC5" s="265" t="str">
        <f t="shared" ref="CC5:CC34" si="45">IF(AND(BD5=$B$40,(BE5=$C$48),(BH5=$F$47),(BM5=1),(BC5&lt;=300)),(BC5),(IF(AND(BD5=$B$40,(BE5=$C$48),(BH5=$F$47),(BM5=1),(BC5&gt;300)),(300),(IF(AND(BD5=$B$40,(BE5=$C$48),(BH5=$F$47),(BM5&gt;1),(BC5&lt;=150)),(BC5),(IF(AND(BD5=$B$40,(BE5=$C$48),(BH5=$F$47),(BM5&gt;1),(BC5&gt;150)),(150),"")))))))</f>
        <v/>
      </c>
      <c r="CD5" s="265" t="str">
        <f t="shared" ref="CD5:CD34" si="46">IF(AND(BD5=$B$40,(BE5=$C$48),(BH5=$F$48),(BK5&gt;0),(BM5=1),(BC5&lt;=(300+BK5))),(BC5),(IF(AND(BD5=$B$40,(BE5=$C$48),(BH5=$F$48),(BM5=1),(BK5&gt;0),(BC5&gt;(300+BK5))),(300+BK5),(IF(AND(BD5=$B$40,(BE5=$C$48),(BH5=$F$48),(BM5&gt;1),(BK5&gt;0),(BC5&lt;=(150+BK5))),(BC5),(IF(AND(BD5=$B$40,(BE5=$C$48),(BH5=$F$48),(BM5&gt;1),(BK5&gt;0),(BC5&gt;150)),(150+BK5),"")))))))</f>
        <v/>
      </c>
      <c r="CE5" s="265" t="str">
        <f t="shared" ref="CE5:CE34" si="47">IF(AND(BD5=$B$40,(BE5=$C$49),(BH5=$F$49),(BK5&gt;0),(BL5&gt;0)*(BM5=1),(BC5&lt;=(300+BK5+BL5))),(BC5-BL5),(IF(AND(BD5=$B$40,(BE5=$C$49),(BH5=$F$49),(BM5=1),(BL5&gt;0),(BC5&gt;(300+BK5+BL5))),(300+BK5),(IF(AND(BD5=$B$40,(BE5=$C$49),(BH5=$F$49),(BM5&gt;1),(BK5&gt;0),(BL5&gt;0),(BC5&lt;=(150+BK5+BL5))),(BC5-BL5),(IF(AND(BD5=$B$40,(BE5=$C$49),(BH5=$F$49),(BM5&gt;1),(BK5&gt;0),(BL5&gt;0),(BC5&gt;150)),(150+BK5),"")))))))</f>
        <v/>
      </c>
      <c r="CF5" s="265"/>
      <c r="CG5" s="265" t="str">
        <f t="shared" ref="CG5:CG34" si="48">IF(AND(BD5=$B$39,(BE5=$C$45)),(BC5),"")</f>
        <v/>
      </c>
      <c r="CH5" s="413">
        <f t="shared" ref="CH5:CH34" si="49">SUM(BW5:CG5)</f>
        <v>47</v>
      </c>
      <c r="CJ5" s="404">
        <v>2</v>
      </c>
      <c r="CK5" s="405">
        <f>CL4</f>
        <v>0</v>
      </c>
      <c r="CL5" s="405"/>
      <c r="CM5" s="405">
        <f t="shared" ref="CM5:CM34" si="50">CL5-CK5</f>
        <v>0</v>
      </c>
      <c r="CN5" s="405">
        <v>1</v>
      </c>
      <c r="CO5" s="406">
        <f t="shared" ref="CO5:CO34" si="51">CN5*CM5</f>
        <v>0</v>
      </c>
      <c r="CP5" s="414"/>
      <c r="CQ5" s="324"/>
      <c r="CR5" s="324"/>
      <c r="CS5" s="324" t="str">
        <f t="shared" ref="CS5:CS34" si="52">IF(CP5=$C$48,CO5,"")</f>
        <v/>
      </c>
      <c r="CT5" s="409" t="str">
        <f t="shared" ref="CT5:CT34" si="53">IF(OR(CP5=$C$39,(CP5=$C$40),(CP5=$C$41),(CP5=$C$42),(CP5=$C$43),(CP5=$C$44),(CP5=$C$45),(CP5=$C$46),(CP5=$C$47)),(CO5),"")</f>
        <v/>
      </c>
      <c r="CV5" s="404">
        <v>2</v>
      </c>
      <c r="CW5" s="405">
        <f>CX4</f>
        <v>0</v>
      </c>
      <c r="CX5" s="405"/>
      <c r="CY5" s="405">
        <f t="shared" ref="CY5:CY34" si="54">CX5-CW5</f>
        <v>0</v>
      </c>
      <c r="CZ5" s="405">
        <v>1</v>
      </c>
      <c r="DA5" s="406">
        <f t="shared" ref="DA5:DA34" si="55">CZ5*CY5</f>
        <v>0</v>
      </c>
      <c r="DB5" s="414"/>
      <c r="DC5" s="324"/>
      <c r="DD5" s="324"/>
      <c r="DE5" s="324" t="str">
        <f t="shared" ref="DE5:DE34" si="56">IF(DB5=$C$48,DA5,"")</f>
        <v/>
      </c>
      <c r="DF5" s="409" t="str">
        <f t="shared" ref="DF5:DF34" si="57">IF(OR(DB5=$C$39,(DB5=$C$40),(DB5=$C$41),(DB5=$C$42),(DB5=$C$43),(DB5=$C$44),(DB5=$C$45),(DB5=$C$46),(DB5=$C$47)),(DA5),"")</f>
        <v/>
      </c>
      <c r="DH5" s="404">
        <v>2</v>
      </c>
      <c r="DI5" s="405">
        <f>DJ4</f>
        <v>0</v>
      </c>
      <c r="DJ5" s="405"/>
      <c r="DK5" s="405">
        <f t="shared" ref="DK5:DK34" si="58">DJ5-DI5</f>
        <v>0</v>
      </c>
      <c r="DL5" s="405">
        <v>1</v>
      </c>
      <c r="DM5" s="406">
        <f t="shared" ref="DM5:DM34" si="59">DL5*DK5</f>
        <v>0</v>
      </c>
      <c r="DN5" s="414"/>
      <c r="DO5" s="324"/>
      <c r="DP5" s="324"/>
      <c r="DQ5" s="324" t="str">
        <f t="shared" ref="DQ5:DQ34" si="60">IF(DN5=$C$48,DM5,"")</f>
        <v/>
      </c>
      <c r="DR5" s="409" t="str">
        <f t="shared" ref="DR5:DR34" si="61">IF(OR(DN5=$C$39,(DN5=$C$40),(DN5=$C$41),(DN5=$C$42),(DN5=$C$43),(DN5=$C$44),(DN5=$C$45),(DN5=$C$46),(DN5=$C$47)),(DM5),"")</f>
        <v/>
      </c>
      <c r="DT5" s="404">
        <v>2</v>
      </c>
      <c r="DU5" s="405">
        <f>DV4</f>
        <v>0</v>
      </c>
      <c r="DV5" s="405"/>
      <c r="DW5" s="405">
        <f t="shared" ref="DW5:DW34" si="62">DV5-DU5</f>
        <v>0</v>
      </c>
      <c r="DX5" s="405">
        <v>1</v>
      </c>
      <c r="DY5" s="406">
        <f t="shared" ref="DY5:DY34" si="63">DX5*DW5</f>
        <v>0</v>
      </c>
      <c r="DZ5" s="414"/>
      <c r="EA5" s="324"/>
      <c r="EB5" s="324"/>
      <c r="EC5" s="324" t="str">
        <f t="shared" ref="EC5:EC34" si="64">IF(DZ5=$C$48,DY5,"")</f>
        <v/>
      </c>
      <c r="ED5" s="409" t="str">
        <f t="shared" ref="ED5:ED34" si="65">IF(OR(DZ5=$C$39,(DZ5=$C$40),(DZ5=$C$41),(DZ5=$C$42),(DZ5=$C$43),(DZ5=$C$44),(DZ5=$C$45),(DZ5=$C$46),(DZ5=$C$47)),(DY5),"")</f>
        <v/>
      </c>
      <c r="EF5" s="404">
        <v>2</v>
      </c>
      <c r="EG5" s="405">
        <f>EH4</f>
        <v>0</v>
      </c>
      <c r="EH5" s="405"/>
      <c r="EI5" s="405">
        <f t="shared" ref="EI5:EI34" si="66">EH5-EG5</f>
        <v>0</v>
      </c>
      <c r="EJ5" s="405">
        <v>1</v>
      </c>
      <c r="EK5" s="406">
        <f t="shared" ref="EK5:EK34" si="67">EJ5*EI5</f>
        <v>0</v>
      </c>
      <c r="EL5" s="414"/>
      <c r="EM5" s="324"/>
      <c r="EN5" s="324"/>
      <c r="EO5" s="324" t="str">
        <f t="shared" ref="EO5:EO34" si="68">IF(EL5=$C$48,EK5,"")</f>
        <v/>
      </c>
      <c r="EP5" s="409" t="str">
        <f t="shared" ref="EP5:EP34" si="69">IF(OR(EL5=$C$39,(EL5=$C$40),(EL5=$C$41),(EL5=$C$42),(EL5=$C$43),(EL5=$C$44),(EL5=$C$45),(EL5=$C$46),(EL5=$C$47)),(EK5),"")</f>
        <v/>
      </c>
      <c r="ER5" s="404">
        <v>2</v>
      </c>
      <c r="ES5" s="405">
        <f>ET4</f>
        <v>0</v>
      </c>
      <c r="ET5" s="405"/>
      <c r="EU5" s="405">
        <f t="shared" ref="EU5:EU34" si="70">ET5-ES5</f>
        <v>0</v>
      </c>
      <c r="EV5" s="405">
        <v>1</v>
      </c>
      <c r="EW5" s="406">
        <f t="shared" ref="EW5:EW34" si="71">EV5*EU5</f>
        <v>0</v>
      </c>
      <c r="EX5" s="414"/>
      <c r="EY5" s="324"/>
      <c r="EZ5" s="324"/>
      <c r="FA5" s="324" t="str">
        <f t="shared" ref="FA5:FA34" si="72">IF(EX5=$C$48,EW5,"")</f>
        <v/>
      </c>
      <c r="FB5" s="409" t="str">
        <f t="shared" ref="FB5:FB34" si="73">IF(OR(EX5=$C$39,(EX5=$C$40),(EX5=$C$41),(EX5=$C$42),(EX5=$C$43),(EX5=$C$44),(EX5=$C$45),(EX5=$C$46),(EX5=$C$47)),(EW5),"")</f>
        <v/>
      </c>
      <c r="FC5" s="404">
        <v>2</v>
      </c>
      <c r="FD5" s="405">
        <f>FE4</f>
        <v>0</v>
      </c>
      <c r="FE5" s="405"/>
      <c r="FF5" s="405">
        <f t="shared" ref="FF5:FF34" si="74">FE5-FD5</f>
        <v>0</v>
      </c>
      <c r="FG5" s="405">
        <v>1</v>
      </c>
      <c r="FH5" s="406">
        <f t="shared" ref="FH5:FH34" si="75">FG5*FF5</f>
        <v>0</v>
      </c>
      <c r="FI5" s="410"/>
      <c r="FJ5" s="265"/>
      <c r="FK5" s="265"/>
      <c r="FL5" s="265"/>
      <c r="FM5" s="265"/>
      <c r="FN5" s="265">
        <v>1</v>
      </c>
      <c r="FO5" s="265"/>
      <c r="FP5" s="265">
        <f t="shared" ref="FP5:FP34" si="76">(FO5*20)/FN5</f>
        <v>0</v>
      </c>
      <c r="FQ5" s="265"/>
      <c r="FR5" s="411"/>
      <c r="FS5" s="412" t="str">
        <f t="shared" ref="FS5:FS34" si="77">IF(AND(FI5=$B$40,(OR(FM5=$F$39,(FM5=$F$40),(FM5=$F$41),(FM5=$F$42),(FM5=$F$43))),(FJ5=$C$48)),(FH5),(IF(AND(FI5=$B$40,(OR(FM5=$F$39,(FM5=$F$40),(FM5=$F$41),(FM5=$F$42),(FM5=$F$43))),(FQ5&gt;0),(FJ5=$C$49)),(FH5-FQ5),(""))))</f>
        <v/>
      </c>
      <c r="FT5" s="265" t="str">
        <f t="shared" ref="FT5:FT34" si="78">IF(AND(FI5=$B$40,(FM5=$F$44),(FH5&gt;300),(FJ5=$C$48)),(FH5-300),(IF(AND(FI5=$B$40,(FM5=$F$44),(FH5&gt;300),(FQ5&gt;0),(FJ5=$C$49)),(FH5-(300+FQ5)),"")))</f>
        <v/>
      </c>
      <c r="FU5" s="324" t="str">
        <f t="shared" ref="FU5:FU34" si="79">IF(AND(FI5=$B$40,(FM5=$F$50),(FN5&gt;1)),(0),"")</f>
        <v/>
      </c>
      <c r="FV5" s="265" t="str">
        <f t="shared" ref="FV5:FV34" si="80">(IF(AND(FI5=$B$40,(FJ5=$C$48),(FM5=$F$45),(FP5&gt;0),(FH5&gt;(300+FP5))),(FH5-(300+FP5)),""))</f>
        <v/>
      </c>
      <c r="FW5" s="265" t="str">
        <f t="shared" ref="FW5:FW34" si="81">(IF(AND(FI5=$B$40,(FJ5=$C$49),(FM5=$F$46),(FP5&gt;0),(FH5&gt;(300+FP5+FQ5))),(FH5-(300+FP5+FQ5)),""))</f>
        <v/>
      </c>
      <c r="FX5" s="265" t="str">
        <f t="shared" ref="FX5:FX34" si="82">IF(AND(FI5=$B$40,(FJ5=$C$48),(FM5=$F$47),(FR5=1),(FH5&gt;300)),(FH5-300),(IF(AND(FI5=$B$40,(FJ5=$C$48),(FM5=$F$47),(FR5&gt;1),(FH5&gt;150)),(FH5-150),"")))</f>
        <v/>
      </c>
      <c r="FY5" s="265" t="str">
        <f t="shared" ref="FY5:FY34" si="83">IF(AND(FI5=$B$40,(FJ5=$C$48),(FM5=$F$48),(FR5=1),(FH5&gt;(300+FP5))),(FH5-(300+FP5)),(IF(AND(FI5=$B$40,(FJ5=$C$48),(FM5=$F$48),(FR5&gt;1),(FH5&gt;(150+FP5))),(FH5-(150+FP5)),"")))</f>
        <v/>
      </c>
      <c r="FZ5" s="265" t="str">
        <f t="shared" ref="FZ5:FZ34" si="84">IF(AND(FI5=$B$40,(FJ5=$C$49),(FM5=$F$49),(FR5=1),(FH5&gt;(300+FP5+FQ5))),(FH5-(300+FP5+FQ5)),(IF(AND(FI5=$B$40,(FJ5=$C$49),(FM5=$F$49),(FR5&gt;1),(FH5&gt;(150+FP5+FQ5))),(FH5-(150+FP5+FQ5)),"")))</f>
        <v/>
      </c>
      <c r="GA5" s="411">
        <f t="shared" si="2"/>
        <v>0</v>
      </c>
      <c r="GB5" s="412" t="str">
        <f t="shared" ref="GB5:GB34" si="85">IF(AND(FI5=$B$39,(OR(FJ5=$C$39,(FJ5=$C$40),(FJ5=$C$41),(FJ5=$C$42),(FJ5=$C$43),(FJ5=$C$44),(FJ5=$C$46),(FJ5=$C$47)))),FH5,"")</f>
        <v/>
      </c>
      <c r="GC5" s="265" t="str">
        <f t="shared" ref="GC5:GC34" si="86">IF(AND(FI5=$B$40,(FJ5=$C$48),(FM5=$F$44),(FH5&lt;=300)),(FH5),(IF(AND(FI5=$B$40,(FJ5=$C$48),(FM5=$F$44),(FH5&gt;300)),(300),"")))</f>
        <v/>
      </c>
      <c r="GD5" s="324" t="str">
        <f t="shared" ref="GD5:GD34" si="87">IF(AND(FI5=$B$40,(FJ5=$C$48),(FM5=$F$50),(FN5&gt;1)),(0),"")</f>
        <v/>
      </c>
      <c r="GE5" s="265" t="str">
        <f t="shared" ref="GE5:GE34" si="88">IF(AND(FI5=$B$40,(FJ5=$C$49),(FM5=$F$44),(FQ5&gt;0),(FH5&lt;=300)),(FH5-FQ5),(IF(AND(FI5=$B$40,(FJ5=$C$49),(FM5=$F$44),(FQ5&gt;0),(FH5&gt;300)),(300),"")))</f>
        <v/>
      </c>
      <c r="GF5" s="265" t="str">
        <f t="shared" ref="GF5:GF34" si="89">(IF(AND(FI5=$B$40,(FJ5=$C$48),(FM5=$F$45),(FP5&gt;0),(FH5&lt;=(300+FP5))),(FH5),(IF(AND(FI5=$B$40,(FJ5=$C$48),(FM5=$F$45),(FH5&gt;(300+FP5))),(300+FP5),""))))</f>
        <v/>
      </c>
      <c r="GG5" s="265" t="str">
        <f t="shared" ref="GG5:GG34" si="90">(IF(AND(FI5=$B$40,(FJ5=$C$49),(FM5=$F$46),(FP5&gt;0),(FH5&lt;=(300+FP5+FQ5))),(FH5-FQ5),(IF(AND(FI5=$B$40,(FJ5=$C$49),(FM5=$F$46),(FH5&gt;(300+FP5+FQ5))),(300+FP5),""))))</f>
        <v/>
      </c>
      <c r="GH5" s="265" t="str">
        <f t="shared" ref="GH5:GH34" si="91">IF(AND(FI5=$B$40,(FJ5=$C$48),(FM5=$F$47),(FR5=1),(FH5&lt;=300)),(FH5),(IF(AND(FI5=$B$40,(FJ5=$C$48),(FM5=$F$47),(FR5=1),(FH5&gt;300)),(300),(IF(AND(FI5=$B$40,(FJ5=$C$48),(FM5=$F$47),(FR5&gt;1),(FH5&lt;=150)),(FH5),(IF(AND(FI5=$B$40,(FJ5=$C$48),(FM5=$F$47),(FR5&gt;1),(FH5&gt;150)),(150),"")))))))</f>
        <v/>
      </c>
      <c r="GI5" s="265" t="str">
        <f t="shared" ref="GI5:GI34" si="92">IF(AND(FI5=$B$40,(FJ5=$C$48),(FM5=$F$48),(FP5&gt;0),(FR5=1),(FH5&lt;=(300+FP5))),(FH5),(IF(AND(FI5=$B$40,(FJ5=$C$48),(FM5=$F$48),(FR5=1),(FP5&gt;0),(FH5&gt;(300+FP5))),(300+FP5),(IF(AND(FI5=$B$40,(FJ5=$C$48),(FM5=$F$48),(FR5&gt;1),(FP5&gt;0),(FH5&lt;=(150+FP5))),(FH5),(IF(AND(FI5=$B$40,(FJ5=$C$48),(FM5=$F$48),(FR5&gt;1),(FP5&gt;0),(FH5&gt;150)),(150+FP5),"")))))))</f>
        <v/>
      </c>
      <c r="GJ5" s="265" t="str">
        <f t="shared" ref="GJ5:GJ34" si="93">IF(AND(FI5=$B$40,(FJ5=$C$49),(FM5=$F$49),(FP5&gt;0),(FQ5&gt;0)*(FR5=1),(FH5&lt;=(300+FP5+FQ5))),(FH5-FQ5),(IF(AND(FI5=$B$40,(FJ5=$C$49),(FM5=$F$49),(FR5=1),(FQ5&gt;0),(FH5&gt;(300+FP5+FQ5))),(300+FP5),(IF(AND(FI5=$B$40,(FJ5=$C$49),(FM5=$F$49),(FR5&gt;1),(FP5&gt;0),(FQ5&gt;0),(FH5&lt;=(150+FP5+FQ5))),(FH5-FQ5),(IF(AND(FI5=$B$40,(FJ5=$C$49),(FM5=$F$49),(FR5&gt;1),(FP5&gt;0),(FQ5&gt;0),(FH5&gt;150)),(150+FP5),"")))))))</f>
        <v/>
      </c>
      <c r="GK5" s="265" t="str">
        <f t="shared" ref="GK5:GK34" si="94">IF(AND(FI5=$B$40,(FJ5=$C$49),(FQ5&gt;0)),FQ5,"")</f>
        <v/>
      </c>
      <c r="GL5" s="265" t="str">
        <f t="shared" ref="GL5:GL34" si="95">IF(AND(FI5=$B$39,(FJ5=$C$45)),(FH5),"")</f>
        <v/>
      </c>
      <c r="GM5" s="413">
        <f t="shared" ref="GM5:GM34" si="96">SUM(GB5:GL5)</f>
        <v>0</v>
      </c>
    </row>
    <row r="6" spans="1:195" ht="35.25" customHeight="1" x14ac:dyDescent="0.3">
      <c r="A6" s="471">
        <v>3</v>
      </c>
      <c r="B6" s="470" t="s">
        <v>101</v>
      </c>
      <c r="C6" s="413">
        <f>BC35</f>
        <v>1942</v>
      </c>
      <c r="E6" s="404">
        <v>3</v>
      </c>
      <c r="F6" s="405">
        <f t="shared" ref="F6:F34" si="97">G5</f>
        <v>6541</v>
      </c>
      <c r="G6" s="405">
        <v>6588</v>
      </c>
      <c r="H6" s="405">
        <f t="shared" si="3"/>
        <v>47</v>
      </c>
      <c r="I6" s="405">
        <v>1</v>
      </c>
      <c r="J6" s="406">
        <f t="shared" si="4"/>
        <v>47</v>
      </c>
      <c r="L6" s="404">
        <v>3</v>
      </c>
      <c r="M6" s="405">
        <f t="shared" ref="M6:M34" si="98">N5</f>
        <v>5478</v>
      </c>
      <c r="N6" s="405">
        <v>5479</v>
      </c>
      <c r="O6" s="405">
        <f t="shared" si="5"/>
        <v>1</v>
      </c>
      <c r="P6" s="405">
        <v>1</v>
      </c>
      <c r="Q6" s="406">
        <f t="shared" si="6"/>
        <v>1</v>
      </c>
      <c r="R6" s="414" t="s">
        <v>60</v>
      </c>
      <c r="S6" s="324" t="s">
        <v>61</v>
      </c>
      <c r="T6" s="324"/>
      <c r="U6" s="324"/>
      <c r="V6" s="265"/>
      <c r="W6" s="265">
        <v>1</v>
      </c>
      <c r="X6" s="324"/>
      <c r="Y6" s="324">
        <f t="shared" si="7"/>
        <v>0</v>
      </c>
      <c r="Z6" s="324"/>
      <c r="AA6" s="407"/>
      <c r="AB6" s="408" t="str">
        <f t="shared" si="8"/>
        <v/>
      </c>
      <c r="AC6" s="324" t="str">
        <f t="shared" si="9"/>
        <v/>
      </c>
      <c r="AD6" s="324" t="str">
        <f t="shared" si="10"/>
        <v/>
      </c>
      <c r="AE6" s="324" t="str">
        <f t="shared" si="11"/>
        <v/>
      </c>
      <c r="AF6" s="324" t="str">
        <f t="shared" si="12"/>
        <v/>
      </c>
      <c r="AG6" s="324" t="str">
        <f t="shared" si="13"/>
        <v/>
      </c>
      <c r="AH6" s="324" t="str">
        <f t="shared" si="14"/>
        <v/>
      </c>
      <c r="AI6" s="324" t="str">
        <f t="shared" si="15"/>
        <v/>
      </c>
      <c r="AJ6" s="407">
        <f t="shared" si="0"/>
        <v>0</v>
      </c>
      <c r="AK6" s="408">
        <f t="shared" si="16"/>
        <v>1</v>
      </c>
      <c r="AL6" s="324" t="str">
        <f t="shared" si="17"/>
        <v/>
      </c>
      <c r="AM6" s="324" t="str">
        <f t="shared" si="18"/>
        <v/>
      </c>
      <c r="AN6" s="324" t="str">
        <f t="shared" si="19"/>
        <v/>
      </c>
      <c r="AO6" s="324" t="str">
        <f t="shared" si="20"/>
        <v/>
      </c>
      <c r="AP6" s="324" t="str">
        <f t="shared" si="21"/>
        <v/>
      </c>
      <c r="AQ6" s="324" t="str">
        <f t="shared" si="22"/>
        <v/>
      </c>
      <c r="AR6" s="324" t="str">
        <f t="shared" si="23"/>
        <v/>
      </c>
      <c r="AS6" s="324" t="str">
        <f t="shared" si="24"/>
        <v/>
      </c>
      <c r="AT6" s="324" t="str">
        <f t="shared" si="25"/>
        <v/>
      </c>
      <c r="AU6" s="324" t="str">
        <f t="shared" si="26"/>
        <v/>
      </c>
      <c r="AV6" s="409">
        <f t="shared" si="27"/>
        <v>1</v>
      </c>
      <c r="AW6" s="22"/>
      <c r="AX6" s="404">
        <v>3</v>
      </c>
      <c r="AY6" s="405">
        <f t="shared" ref="AY6:AY34" si="99">AZ5</f>
        <v>1190</v>
      </c>
      <c r="AZ6" s="405">
        <v>1233</v>
      </c>
      <c r="BA6" s="405">
        <f t="shared" si="28"/>
        <v>43</v>
      </c>
      <c r="BB6" s="405">
        <v>1</v>
      </c>
      <c r="BC6" s="406">
        <f t="shared" si="29"/>
        <v>43</v>
      </c>
      <c r="BD6" s="471" t="s">
        <v>60</v>
      </c>
      <c r="BE6" s="265" t="s">
        <v>46</v>
      </c>
      <c r="BF6" s="265"/>
      <c r="BG6" s="265"/>
      <c r="BH6" s="265"/>
      <c r="BI6" s="265">
        <v>1</v>
      </c>
      <c r="BJ6" s="265"/>
      <c r="BK6" s="265">
        <f t="shared" si="30"/>
        <v>0</v>
      </c>
      <c r="BL6" s="265"/>
      <c r="BM6" s="411"/>
      <c r="BN6" s="412" t="str">
        <f t="shared" si="31"/>
        <v/>
      </c>
      <c r="BO6" s="265" t="str">
        <f t="shared" si="32"/>
        <v/>
      </c>
      <c r="BP6" s="324" t="str">
        <f t="shared" si="33"/>
        <v/>
      </c>
      <c r="BQ6" s="265" t="str">
        <f t="shared" si="34"/>
        <v/>
      </c>
      <c r="BR6" s="265" t="str">
        <f t="shared" si="35"/>
        <v/>
      </c>
      <c r="BS6" s="265" t="str">
        <f t="shared" si="36"/>
        <v/>
      </c>
      <c r="BT6" s="265" t="str">
        <f t="shared" si="37"/>
        <v/>
      </c>
      <c r="BU6" s="265" t="str">
        <f t="shared" si="38"/>
        <v/>
      </c>
      <c r="BV6" s="411">
        <f t="shared" si="1"/>
        <v>0</v>
      </c>
      <c r="BW6" s="412">
        <f t="shared" si="39"/>
        <v>43</v>
      </c>
      <c r="BX6" s="265" t="str">
        <f t="shared" si="40"/>
        <v/>
      </c>
      <c r="BY6" s="324" t="str">
        <f t="shared" si="41"/>
        <v/>
      </c>
      <c r="BZ6" s="265" t="str">
        <f t="shared" si="42"/>
        <v/>
      </c>
      <c r="CA6" s="265" t="str">
        <f t="shared" si="43"/>
        <v/>
      </c>
      <c r="CB6" s="265" t="str">
        <f t="shared" si="44"/>
        <v/>
      </c>
      <c r="CC6" s="265" t="str">
        <f t="shared" si="45"/>
        <v/>
      </c>
      <c r="CD6" s="265" t="str">
        <f t="shared" si="46"/>
        <v/>
      </c>
      <c r="CE6" s="265" t="str">
        <f t="shared" si="47"/>
        <v/>
      </c>
      <c r="CF6" s="265"/>
      <c r="CG6" s="265" t="str">
        <f t="shared" si="48"/>
        <v/>
      </c>
      <c r="CH6" s="413">
        <f t="shared" si="49"/>
        <v>43</v>
      </c>
      <c r="CJ6" s="404">
        <v>3</v>
      </c>
      <c r="CK6" s="405">
        <f t="shared" ref="CK6:CK34" si="100">CL5</f>
        <v>0</v>
      </c>
      <c r="CL6" s="405"/>
      <c r="CM6" s="405">
        <f t="shared" si="50"/>
        <v>0</v>
      </c>
      <c r="CN6" s="405">
        <v>1</v>
      </c>
      <c r="CO6" s="406">
        <f t="shared" si="51"/>
        <v>0</v>
      </c>
      <c r="CP6" s="414"/>
      <c r="CQ6" s="324"/>
      <c r="CR6" s="324"/>
      <c r="CS6" s="324" t="str">
        <f t="shared" si="52"/>
        <v/>
      </c>
      <c r="CT6" s="409" t="str">
        <f t="shared" si="53"/>
        <v/>
      </c>
      <c r="CV6" s="404">
        <v>3</v>
      </c>
      <c r="CW6" s="405">
        <f t="shared" ref="CW6:CW34" si="101">CX5</f>
        <v>0</v>
      </c>
      <c r="CX6" s="405"/>
      <c r="CY6" s="405">
        <f t="shared" si="54"/>
        <v>0</v>
      </c>
      <c r="CZ6" s="405">
        <v>1</v>
      </c>
      <c r="DA6" s="406">
        <f t="shared" si="55"/>
        <v>0</v>
      </c>
      <c r="DB6" s="414"/>
      <c r="DC6" s="324"/>
      <c r="DD6" s="324"/>
      <c r="DE6" s="324" t="str">
        <f t="shared" si="56"/>
        <v/>
      </c>
      <c r="DF6" s="409" t="str">
        <f t="shared" si="57"/>
        <v/>
      </c>
      <c r="DH6" s="404">
        <v>3</v>
      </c>
      <c r="DI6" s="405">
        <f t="shared" ref="DI6:DI34" si="102">DJ5</f>
        <v>0</v>
      </c>
      <c r="DJ6" s="405"/>
      <c r="DK6" s="405">
        <f t="shared" si="58"/>
        <v>0</v>
      </c>
      <c r="DL6" s="405">
        <v>1</v>
      </c>
      <c r="DM6" s="406">
        <f t="shared" si="59"/>
        <v>0</v>
      </c>
      <c r="DN6" s="414"/>
      <c r="DO6" s="324"/>
      <c r="DP6" s="324"/>
      <c r="DQ6" s="324" t="str">
        <f t="shared" si="60"/>
        <v/>
      </c>
      <c r="DR6" s="409" t="str">
        <f t="shared" si="61"/>
        <v/>
      </c>
      <c r="DT6" s="404">
        <v>3</v>
      </c>
      <c r="DU6" s="405">
        <f t="shared" ref="DU6:DU34" si="103">DV5</f>
        <v>0</v>
      </c>
      <c r="DV6" s="405"/>
      <c r="DW6" s="405">
        <f t="shared" si="62"/>
        <v>0</v>
      </c>
      <c r="DX6" s="405">
        <v>1</v>
      </c>
      <c r="DY6" s="406">
        <f t="shared" si="63"/>
        <v>0</v>
      </c>
      <c r="DZ6" s="414"/>
      <c r="EA6" s="324"/>
      <c r="EB6" s="324"/>
      <c r="EC6" s="324" t="str">
        <f t="shared" si="64"/>
        <v/>
      </c>
      <c r="ED6" s="409" t="str">
        <f t="shared" si="65"/>
        <v/>
      </c>
      <c r="EF6" s="404">
        <v>3</v>
      </c>
      <c r="EG6" s="405">
        <f t="shared" ref="EG6:EG34" si="104">EH5</f>
        <v>0</v>
      </c>
      <c r="EH6" s="405"/>
      <c r="EI6" s="405">
        <f t="shared" si="66"/>
        <v>0</v>
      </c>
      <c r="EJ6" s="405">
        <v>1</v>
      </c>
      <c r="EK6" s="406">
        <f t="shared" si="67"/>
        <v>0</v>
      </c>
      <c r="EL6" s="414"/>
      <c r="EM6" s="324"/>
      <c r="EN6" s="324"/>
      <c r="EO6" s="324" t="str">
        <f t="shared" si="68"/>
        <v/>
      </c>
      <c r="EP6" s="409" t="str">
        <f t="shared" si="69"/>
        <v/>
      </c>
      <c r="ER6" s="404">
        <v>3</v>
      </c>
      <c r="ES6" s="405">
        <f t="shared" ref="ES6:ES34" si="105">ET5</f>
        <v>0</v>
      </c>
      <c r="ET6" s="405"/>
      <c r="EU6" s="405">
        <f t="shared" si="70"/>
        <v>0</v>
      </c>
      <c r="EV6" s="405">
        <v>1</v>
      </c>
      <c r="EW6" s="406">
        <f t="shared" si="71"/>
        <v>0</v>
      </c>
      <c r="EX6" s="414"/>
      <c r="EY6" s="324"/>
      <c r="EZ6" s="324"/>
      <c r="FA6" s="324" t="str">
        <f t="shared" si="72"/>
        <v/>
      </c>
      <c r="FB6" s="409" t="str">
        <f t="shared" si="73"/>
        <v/>
      </c>
      <c r="FC6" s="404">
        <v>3</v>
      </c>
      <c r="FD6" s="405">
        <f t="shared" ref="FD6:FD34" si="106">FE5</f>
        <v>0</v>
      </c>
      <c r="FE6" s="405"/>
      <c r="FF6" s="405">
        <f t="shared" si="74"/>
        <v>0</v>
      </c>
      <c r="FG6" s="405">
        <v>1</v>
      </c>
      <c r="FH6" s="406">
        <f t="shared" si="75"/>
        <v>0</v>
      </c>
      <c r="FI6" s="410"/>
      <c r="FJ6" s="265"/>
      <c r="FK6" s="265"/>
      <c r="FL6" s="265"/>
      <c r="FM6" s="265"/>
      <c r="FN6" s="265">
        <v>1</v>
      </c>
      <c r="FO6" s="265"/>
      <c r="FP6" s="265">
        <f t="shared" si="76"/>
        <v>0</v>
      </c>
      <c r="FQ6" s="265"/>
      <c r="FR6" s="411"/>
      <c r="FS6" s="412" t="str">
        <f t="shared" si="77"/>
        <v/>
      </c>
      <c r="FT6" s="265" t="str">
        <f t="shared" si="78"/>
        <v/>
      </c>
      <c r="FU6" s="324" t="str">
        <f t="shared" si="79"/>
        <v/>
      </c>
      <c r="FV6" s="265" t="str">
        <f t="shared" si="80"/>
        <v/>
      </c>
      <c r="FW6" s="265" t="str">
        <f t="shared" si="81"/>
        <v/>
      </c>
      <c r="FX6" s="265" t="str">
        <f t="shared" si="82"/>
        <v/>
      </c>
      <c r="FY6" s="265" t="str">
        <f t="shared" si="83"/>
        <v/>
      </c>
      <c r="FZ6" s="265" t="str">
        <f t="shared" si="84"/>
        <v/>
      </c>
      <c r="GA6" s="411">
        <f t="shared" si="2"/>
        <v>0</v>
      </c>
      <c r="GB6" s="412" t="str">
        <f t="shared" si="85"/>
        <v/>
      </c>
      <c r="GC6" s="265" t="str">
        <f t="shared" si="86"/>
        <v/>
      </c>
      <c r="GD6" s="324" t="str">
        <f t="shared" si="87"/>
        <v/>
      </c>
      <c r="GE6" s="265" t="str">
        <f t="shared" si="88"/>
        <v/>
      </c>
      <c r="GF6" s="265" t="str">
        <f t="shared" si="89"/>
        <v/>
      </c>
      <c r="GG6" s="265" t="str">
        <f t="shared" si="90"/>
        <v/>
      </c>
      <c r="GH6" s="265" t="str">
        <f t="shared" si="91"/>
        <v/>
      </c>
      <c r="GI6" s="265" t="str">
        <f t="shared" si="92"/>
        <v/>
      </c>
      <c r="GJ6" s="265" t="str">
        <f t="shared" si="93"/>
        <v/>
      </c>
      <c r="GK6" s="265" t="str">
        <f t="shared" si="94"/>
        <v/>
      </c>
      <c r="GL6" s="265" t="str">
        <f t="shared" si="95"/>
        <v/>
      </c>
      <c r="GM6" s="413">
        <f t="shared" si="96"/>
        <v>0</v>
      </c>
    </row>
    <row r="7" spans="1:195" ht="28.95" customHeight="1" x14ac:dyDescent="0.3">
      <c r="A7" s="414">
        <v>4</v>
      </c>
      <c r="B7" s="470" t="s">
        <v>102</v>
      </c>
      <c r="C7" s="409">
        <f>C5+C6</f>
        <v>7704</v>
      </c>
      <c r="E7" s="404">
        <v>4</v>
      </c>
      <c r="F7" s="405">
        <f t="shared" si="97"/>
        <v>6588</v>
      </c>
      <c r="G7" s="405">
        <v>6629</v>
      </c>
      <c r="H7" s="405">
        <f t="shared" si="3"/>
        <v>41</v>
      </c>
      <c r="I7" s="405">
        <v>1</v>
      </c>
      <c r="J7" s="406">
        <f t="shared" si="4"/>
        <v>41</v>
      </c>
      <c r="L7" s="404">
        <v>4</v>
      </c>
      <c r="M7" s="405">
        <f t="shared" si="98"/>
        <v>5479</v>
      </c>
      <c r="N7" s="405">
        <v>5480</v>
      </c>
      <c r="O7" s="405">
        <f t="shared" si="5"/>
        <v>1</v>
      </c>
      <c r="P7" s="405">
        <v>1</v>
      </c>
      <c r="Q7" s="406">
        <f t="shared" si="6"/>
        <v>1</v>
      </c>
      <c r="R7" s="414" t="s">
        <v>60</v>
      </c>
      <c r="S7" s="324" t="s">
        <v>61</v>
      </c>
      <c r="T7" s="324"/>
      <c r="U7" s="324"/>
      <c r="V7" s="265"/>
      <c r="W7" s="265">
        <v>1</v>
      </c>
      <c r="X7" s="324"/>
      <c r="Y7" s="324">
        <f t="shared" si="7"/>
        <v>0</v>
      </c>
      <c r="Z7" s="324"/>
      <c r="AA7" s="407"/>
      <c r="AB7" s="408" t="str">
        <f t="shared" si="8"/>
        <v/>
      </c>
      <c r="AC7" s="324" t="str">
        <f t="shared" si="9"/>
        <v/>
      </c>
      <c r="AD7" s="324" t="str">
        <f t="shared" si="10"/>
        <v/>
      </c>
      <c r="AE7" s="324" t="str">
        <f t="shared" si="11"/>
        <v/>
      </c>
      <c r="AF7" s="324" t="str">
        <f t="shared" si="12"/>
        <v/>
      </c>
      <c r="AG7" s="324" t="str">
        <f t="shared" si="13"/>
        <v/>
      </c>
      <c r="AH7" s="324" t="str">
        <f t="shared" si="14"/>
        <v/>
      </c>
      <c r="AI7" s="324" t="str">
        <f t="shared" si="15"/>
        <v/>
      </c>
      <c r="AJ7" s="407">
        <f t="shared" si="0"/>
        <v>0</v>
      </c>
      <c r="AK7" s="408">
        <f t="shared" ref="AK7:AK33" si="107">IF(AND(R7=$B$39,(OR(S7=$C$39,(S7=$C$40),(S7=$C$41),(S7=$C$42),(S7=$C$43),(S7=$C$44),(S7=$C$46),(S7=$C$47)))),Q7,"")</f>
        <v>1</v>
      </c>
      <c r="AL7" s="324" t="str">
        <f t="shared" ref="AL7:AL33" si="108">IF(AND(R7=$B$40,(S7=$C$48),(V7=$F$44),(Q7&lt;=300)),(Q7),(IF(AND(R7=$B$40,(S7=$C$48),(V7=$F$44),(Q7&gt;300)),(300),"")))</f>
        <v/>
      </c>
      <c r="AM7" s="324" t="str">
        <f t="shared" ref="AM7:AM33" si="109">IF(AND(R7=$B$40,(S7=$C$48),(V7=$F$50),(W7&gt;1),((Q7+BC7)&lt;=300)),(Q7+BC7),(IF(AND(R7=$B$40,(S7=$C$48),(V7=$F$50),(W7&gt;1),((Q7+BC7)&gt;300)),(300),"")))</f>
        <v/>
      </c>
      <c r="AN7" s="324" t="str">
        <f t="shared" ref="AN7:AN33" si="110">IF(AND(R7=$B$40,(S7=$C$49),(V7=$F$44),(Z7&gt;0),(Q7&lt;=300)),(Q7-Z7),(IF(AND(R7=$B$40,(S7=$C$49),(V7=$F$44),(Z7&gt;0),(Q7&gt;300)),(300),"")))</f>
        <v/>
      </c>
      <c r="AO7" s="324" t="str">
        <f t="shared" ref="AO7:AO33" si="111">(IF(AND(R7=$B$40,(S7=$C$48),(V7=$F$45),(Y7&gt;0),(Q7&lt;=(300+Y7))),(Q7),(IF(AND(R7=$B$40,(S7=$C$48),(V7=$F$45),(Q7&gt;(300+Y7))),(300+Y7),""))))</f>
        <v/>
      </c>
      <c r="AP7" s="324" t="str">
        <f t="shared" ref="AP7:AP33" si="112">(IF(AND(R7=$B$40,(S7=$C$49),(V7=$F$46),(Y7&gt;0),(Q7&lt;=(300+Y7+Z7))),(Q7-Z7),(IF(AND(R7=$B$40,(S7=$C$49),(V7=$F$46),(Q7&gt;(300+Y7+Z7))),(300+Y7),""))))</f>
        <v/>
      </c>
      <c r="AQ7" s="324" t="str">
        <f t="shared" ref="AQ7:AQ33" si="113">IF(AND(R7=$B$40,(S7=$C$48),(V7=$F$47),(AA7=1),(Q7&lt;=300)),(Q7),(IF(AND(R7=$B$40,(S7=$C$48),(V7=$F$47),(AA7=1),(Q7&gt;300)),(300),(IF(AND(R7=$B$40,(S7=$C$48),(V7=$F$47),(AA7&gt;1),(Q7&lt;=150)),(Q7),(IF(AND(R7=$B$40,(S7=$C$48),(V7=$F$47),(AA7&gt;1),(Q7&gt;150)),(150),"")))))))</f>
        <v/>
      </c>
      <c r="AR7" s="324" t="str">
        <f t="shared" ref="AR7:AR33" si="114">IF(AND(R7=$B$40,(S7=$C$48),(V7=$F$48),(Y7&gt;0),(AA7=1),(Q7&lt;=(300+Y7))),(Q7),(IF(AND(R7=$B$40,(S7=$C$48),(V7=$F$48),(AA7=1),(Y7&gt;0),(Q7&gt;(300+Y7))),(300+Y7),(IF(AND(R7=$B$40,(S7=$C$48),(V7=$F$48),(AA7&gt;1),(Y7&gt;0),(Q7&lt;=(150+Y7))),(Q7),(IF(AND(R7=$B$40,(S7=$C$48),(V7=$F$48),(AA7&gt;1),(Y7&gt;0),(Q7&gt;150)),(150+Y7),"")))))))</f>
        <v/>
      </c>
      <c r="AS7" s="324" t="str">
        <f t="shared" ref="AS7:AS33" si="115">IF(AND(R7=$B$40,(S7=$C$49),(V7=$F$49),(Y7&gt;0),(Z7&gt;0)*(AA7=1),(Q7&lt;=(300+Y7+Z7))),(Q7-Z7),(IF(AND(R7=$B$40,(S7=$C$49),(V7=$F$49),(AA7=1),(Z7&gt;0),(Q7&gt;(300+Y7+Z7))),(300+Y7),(IF(AND(R7=$B$40,(S7=$C$49),(V7=$F$49),(AA7&gt;1),(Y7&gt;0),(Z7&gt;0),(Q7&lt;=(150+Y7+Z7))),(Q7-Z7),(IF(AND(R7=$B$40,(S7=$C$49),(V7=$F$49),(AA7&gt;1),(Y7&gt;0),(Z7&gt;0),(Q7&gt;150)),(150+Y7),"")))))))</f>
        <v/>
      </c>
      <c r="AT7" s="324" t="str">
        <f t="shared" ref="AT7:AT33" si="116">IF(AND(R7=$B$40,(S7=$C$49),(Z7&gt;0)),Z7,"")</f>
        <v/>
      </c>
      <c r="AU7" s="324" t="str">
        <f t="shared" ref="AU7:AU33" si="117">IF(AND(R7=$B$39,(S7=$C$45)),(Q7),"")</f>
        <v/>
      </c>
      <c r="AV7" s="409">
        <f t="shared" ref="AV7:AV33" si="118">SUM(AK7:AU7)</f>
        <v>1</v>
      </c>
      <c r="AW7" s="22"/>
      <c r="AX7" s="404">
        <v>4</v>
      </c>
      <c r="AY7" s="405">
        <f t="shared" si="99"/>
        <v>1233</v>
      </c>
      <c r="AZ7" s="405">
        <v>1270</v>
      </c>
      <c r="BA7" s="405">
        <f t="shared" si="28"/>
        <v>37</v>
      </c>
      <c r="BB7" s="405">
        <v>1</v>
      </c>
      <c r="BC7" s="406">
        <f t="shared" si="29"/>
        <v>37</v>
      </c>
      <c r="BD7" s="471" t="s">
        <v>60</v>
      </c>
      <c r="BE7" s="265" t="s">
        <v>46</v>
      </c>
      <c r="BF7" s="265"/>
      <c r="BG7" s="265"/>
      <c r="BH7" s="265"/>
      <c r="BI7" s="265">
        <v>1</v>
      </c>
      <c r="BJ7" s="265"/>
      <c r="BK7" s="265">
        <f t="shared" si="30"/>
        <v>0</v>
      </c>
      <c r="BL7" s="265"/>
      <c r="BM7" s="411"/>
      <c r="BN7" s="412" t="str">
        <f t="shared" si="31"/>
        <v/>
      </c>
      <c r="BO7" s="265" t="str">
        <f t="shared" si="32"/>
        <v/>
      </c>
      <c r="BP7" s="324" t="str">
        <f t="shared" si="33"/>
        <v/>
      </c>
      <c r="BQ7" s="265" t="str">
        <f t="shared" si="34"/>
        <v/>
      </c>
      <c r="BR7" s="265" t="str">
        <f t="shared" si="35"/>
        <v/>
      </c>
      <c r="BS7" s="265" t="str">
        <f t="shared" si="36"/>
        <v/>
      </c>
      <c r="BT7" s="265" t="str">
        <f t="shared" si="37"/>
        <v/>
      </c>
      <c r="BU7" s="265" t="str">
        <f t="shared" si="38"/>
        <v/>
      </c>
      <c r="BV7" s="411">
        <f t="shared" si="1"/>
        <v>0</v>
      </c>
      <c r="BW7" s="412">
        <f t="shared" si="39"/>
        <v>37</v>
      </c>
      <c r="BX7" s="265" t="str">
        <f t="shared" si="40"/>
        <v/>
      </c>
      <c r="BY7" s="324" t="str">
        <f t="shared" si="41"/>
        <v/>
      </c>
      <c r="BZ7" s="265" t="str">
        <f t="shared" si="42"/>
        <v/>
      </c>
      <c r="CA7" s="265" t="str">
        <f t="shared" si="43"/>
        <v/>
      </c>
      <c r="CB7" s="265" t="str">
        <f t="shared" si="44"/>
        <v/>
      </c>
      <c r="CC7" s="265" t="str">
        <f t="shared" si="45"/>
        <v/>
      </c>
      <c r="CD7" s="265" t="str">
        <f t="shared" si="46"/>
        <v/>
      </c>
      <c r="CE7" s="265" t="str">
        <f t="shared" si="47"/>
        <v/>
      </c>
      <c r="CF7" s="265"/>
      <c r="CG7" s="265" t="str">
        <f t="shared" si="48"/>
        <v/>
      </c>
      <c r="CH7" s="413">
        <f t="shared" si="49"/>
        <v>37</v>
      </c>
      <c r="CJ7" s="404">
        <v>4</v>
      </c>
      <c r="CK7" s="405">
        <f t="shared" si="100"/>
        <v>0</v>
      </c>
      <c r="CL7" s="405"/>
      <c r="CM7" s="405">
        <f t="shared" si="50"/>
        <v>0</v>
      </c>
      <c r="CN7" s="405">
        <v>1</v>
      </c>
      <c r="CO7" s="406">
        <f t="shared" si="51"/>
        <v>0</v>
      </c>
      <c r="CP7" s="414"/>
      <c r="CQ7" s="324"/>
      <c r="CR7" s="324"/>
      <c r="CS7" s="324" t="str">
        <f t="shared" si="52"/>
        <v/>
      </c>
      <c r="CT7" s="409" t="str">
        <f t="shared" si="53"/>
        <v/>
      </c>
      <c r="CV7" s="404">
        <v>4</v>
      </c>
      <c r="CW7" s="405">
        <f t="shared" si="101"/>
        <v>0</v>
      </c>
      <c r="CX7" s="405"/>
      <c r="CY7" s="405">
        <f t="shared" si="54"/>
        <v>0</v>
      </c>
      <c r="CZ7" s="405">
        <v>1</v>
      </c>
      <c r="DA7" s="406">
        <f t="shared" si="55"/>
        <v>0</v>
      </c>
      <c r="DB7" s="414"/>
      <c r="DC7" s="324"/>
      <c r="DD7" s="324"/>
      <c r="DE7" s="324" t="str">
        <f t="shared" si="56"/>
        <v/>
      </c>
      <c r="DF7" s="409" t="str">
        <f t="shared" si="57"/>
        <v/>
      </c>
      <c r="DH7" s="404">
        <v>4</v>
      </c>
      <c r="DI7" s="405">
        <f t="shared" si="102"/>
        <v>0</v>
      </c>
      <c r="DJ7" s="405"/>
      <c r="DK7" s="405">
        <f t="shared" si="58"/>
        <v>0</v>
      </c>
      <c r="DL7" s="405">
        <v>1</v>
      </c>
      <c r="DM7" s="406">
        <f t="shared" si="59"/>
        <v>0</v>
      </c>
      <c r="DN7" s="414"/>
      <c r="DO7" s="324"/>
      <c r="DP7" s="324"/>
      <c r="DQ7" s="324" t="str">
        <f t="shared" si="60"/>
        <v/>
      </c>
      <c r="DR7" s="409" t="str">
        <f t="shared" si="61"/>
        <v/>
      </c>
      <c r="DT7" s="404">
        <v>4</v>
      </c>
      <c r="DU7" s="405">
        <f t="shared" si="103"/>
        <v>0</v>
      </c>
      <c r="DV7" s="405"/>
      <c r="DW7" s="405">
        <f t="shared" si="62"/>
        <v>0</v>
      </c>
      <c r="DX7" s="405">
        <v>1</v>
      </c>
      <c r="DY7" s="406">
        <f t="shared" si="63"/>
        <v>0</v>
      </c>
      <c r="DZ7" s="414"/>
      <c r="EA7" s="324"/>
      <c r="EB7" s="324"/>
      <c r="EC7" s="324" t="str">
        <f t="shared" si="64"/>
        <v/>
      </c>
      <c r="ED7" s="409" t="str">
        <f t="shared" si="65"/>
        <v/>
      </c>
      <c r="EF7" s="404">
        <v>4</v>
      </c>
      <c r="EG7" s="405">
        <f t="shared" si="104"/>
        <v>0</v>
      </c>
      <c r="EH7" s="405"/>
      <c r="EI7" s="405">
        <f t="shared" si="66"/>
        <v>0</v>
      </c>
      <c r="EJ7" s="405">
        <v>1</v>
      </c>
      <c r="EK7" s="406">
        <f t="shared" si="67"/>
        <v>0</v>
      </c>
      <c r="EL7" s="414"/>
      <c r="EM7" s="324"/>
      <c r="EN7" s="324"/>
      <c r="EO7" s="324" t="str">
        <f t="shared" si="68"/>
        <v/>
      </c>
      <c r="EP7" s="409" t="str">
        <f t="shared" si="69"/>
        <v/>
      </c>
      <c r="ER7" s="404">
        <v>4</v>
      </c>
      <c r="ES7" s="405">
        <f t="shared" si="105"/>
        <v>0</v>
      </c>
      <c r="ET7" s="405"/>
      <c r="EU7" s="405">
        <f t="shared" si="70"/>
        <v>0</v>
      </c>
      <c r="EV7" s="405">
        <v>1</v>
      </c>
      <c r="EW7" s="406">
        <f t="shared" si="71"/>
        <v>0</v>
      </c>
      <c r="EX7" s="414"/>
      <c r="EY7" s="324"/>
      <c r="EZ7" s="324"/>
      <c r="FA7" s="324" t="str">
        <f t="shared" si="72"/>
        <v/>
      </c>
      <c r="FB7" s="409" t="str">
        <f t="shared" si="73"/>
        <v/>
      </c>
      <c r="FC7" s="404">
        <v>4</v>
      </c>
      <c r="FD7" s="405">
        <f t="shared" si="106"/>
        <v>0</v>
      </c>
      <c r="FE7" s="405"/>
      <c r="FF7" s="405">
        <f t="shared" si="74"/>
        <v>0</v>
      </c>
      <c r="FG7" s="405">
        <v>1</v>
      </c>
      <c r="FH7" s="406">
        <f t="shared" si="75"/>
        <v>0</v>
      </c>
      <c r="FI7" s="410"/>
      <c r="FJ7" s="265"/>
      <c r="FK7" s="265"/>
      <c r="FL7" s="265"/>
      <c r="FM7" s="265"/>
      <c r="FN7" s="265">
        <v>1</v>
      </c>
      <c r="FO7" s="265"/>
      <c r="FP7" s="265">
        <f t="shared" si="76"/>
        <v>0</v>
      </c>
      <c r="FQ7" s="265"/>
      <c r="FR7" s="411"/>
      <c r="FS7" s="412" t="str">
        <f t="shared" si="77"/>
        <v/>
      </c>
      <c r="FT7" s="265" t="str">
        <f t="shared" si="78"/>
        <v/>
      </c>
      <c r="FU7" s="324" t="str">
        <f t="shared" si="79"/>
        <v/>
      </c>
      <c r="FV7" s="265" t="str">
        <f t="shared" si="80"/>
        <v/>
      </c>
      <c r="FW7" s="265" t="str">
        <f t="shared" si="81"/>
        <v/>
      </c>
      <c r="FX7" s="265" t="str">
        <f t="shared" si="82"/>
        <v/>
      </c>
      <c r="FY7" s="265" t="str">
        <f t="shared" si="83"/>
        <v/>
      </c>
      <c r="FZ7" s="265" t="str">
        <f t="shared" si="84"/>
        <v/>
      </c>
      <c r="GA7" s="411">
        <f t="shared" si="2"/>
        <v>0</v>
      </c>
      <c r="GB7" s="412" t="str">
        <f t="shared" si="85"/>
        <v/>
      </c>
      <c r="GC7" s="265" t="str">
        <f t="shared" si="86"/>
        <v/>
      </c>
      <c r="GD7" s="324" t="str">
        <f t="shared" si="87"/>
        <v/>
      </c>
      <c r="GE7" s="265" t="str">
        <f t="shared" si="88"/>
        <v/>
      </c>
      <c r="GF7" s="265" t="str">
        <f t="shared" si="89"/>
        <v/>
      </c>
      <c r="GG7" s="265" t="str">
        <f t="shared" si="90"/>
        <v/>
      </c>
      <c r="GH7" s="265" t="str">
        <f t="shared" si="91"/>
        <v/>
      </c>
      <c r="GI7" s="265" t="str">
        <f t="shared" si="92"/>
        <v/>
      </c>
      <c r="GJ7" s="265" t="str">
        <f t="shared" si="93"/>
        <v/>
      </c>
      <c r="GK7" s="265" t="str">
        <f t="shared" si="94"/>
        <v/>
      </c>
      <c r="GL7" s="265" t="str">
        <f t="shared" si="95"/>
        <v/>
      </c>
      <c r="GM7" s="413">
        <f t="shared" si="96"/>
        <v>0</v>
      </c>
    </row>
    <row r="8" spans="1:195" ht="28.95" customHeight="1" x14ac:dyDescent="0.3">
      <c r="A8" s="471">
        <v>5</v>
      </c>
      <c r="B8" s="470" t="s">
        <v>103</v>
      </c>
      <c r="C8" s="406">
        <f>C4-C7</f>
        <v>246</v>
      </c>
      <c r="E8" s="404">
        <v>5</v>
      </c>
      <c r="F8" s="405">
        <f t="shared" si="97"/>
        <v>6629</v>
      </c>
      <c r="G8" s="405">
        <v>6657</v>
      </c>
      <c r="H8" s="405">
        <f t="shared" si="3"/>
        <v>28</v>
      </c>
      <c r="I8" s="405">
        <v>1</v>
      </c>
      <c r="J8" s="406">
        <f t="shared" si="4"/>
        <v>28</v>
      </c>
      <c r="L8" s="404">
        <v>5</v>
      </c>
      <c r="M8" s="405">
        <f t="shared" si="98"/>
        <v>5480</v>
      </c>
      <c r="N8" s="405">
        <v>5482</v>
      </c>
      <c r="O8" s="405">
        <f t="shared" si="5"/>
        <v>2</v>
      </c>
      <c r="P8" s="405">
        <v>1</v>
      </c>
      <c r="Q8" s="406">
        <f t="shared" si="6"/>
        <v>2</v>
      </c>
      <c r="R8" s="414" t="s">
        <v>60</v>
      </c>
      <c r="S8" s="324" t="s">
        <v>61</v>
      </c>
      <c r="T8" s="324"/>
      <c r="U8" s="324"/>
      <c r="V8" s="265"/>
      <c r="W8" s="265">
        <v>1</v>
      </c>
      <c r="X8" s="324"/>
      <c r="Y8" s="324">
        <f t="shared" si="7"/>
        <v>0</v>
      </c>
      <c r="Z8" s="324"/>
      <c r="AA8" s="407"/>
      <c r="AB8" s="408" t="str">
        <f t="shared" si="8"/>
        <v/>
      </c>
      <c r="AC8" s="324" t="str">
        <f t="shared" si="9"/>
        <v/>
      </c>
      <c r="AD8" s="324" t="str">
        <f t="shared" si="10"/>
        <v/>
      </c>
      <c r="AE8" s="324" t="str">
        <f t="shared" si="11"/>
        <v/>
      </c>
      <c r="AF8" s="324" t="str">
        <f t="shared" si="12"/>
        <v/>
      </c>
      <c r="AG8" s="324" t="str">
        <f t="shared" si="13"/>
        <v/>
      </c>
      <c r="AH8" s="324" t="str">
        <f t="shared" si="14"/>
        <v/>
      </c>
      <c r="AI8" s="324" t="str">
        <f t="shared" si="15"/>
        <v/>
      </c>
      <c r="AJ8" s="407">
        <f t="shared" si="0"/>
        <v>0</v>
      </c>
      <c r="AK8" s="408">
        <f t="shared" si="107"/>
        <v>2</v>
      </c>
      <c r="AL8" s="324" t="str">
        <f t="shared" si="108"/>
        <v/>
      </c>
      <c r="AM8" s="324" t="str">
        <f t="shared" si="109"/>
        <v/>
      </c>
      <c r="AN8" s="324" t="str">
        <f t="shared" si="110"/>
        <v/>
      </c>
      <c r="AO8" s="324" t="str">
        <f t="shared" si="111"/>
        <v/>
      </c>
      <c r="AP8" s="324" t="str">
        <f t="shared" si="112"/>
        <v/>
      </c>
      <c r="AQ8" s="324" t="str">
        <f t="shared" si="113"/>
        <v/>
      </c>
      <c r="AR8" s="324" t="str">
        <f t="shared" si="114"/>
        <v/>
      </c>
      <c r="AS8" s="324" t="str">
        <f t="shared" si="115"/>
        <v/>
      </c>
      <c r="AT8" s="324" t="str">
        <f t="shared" si="116"/>
        <v/>
      </c>
      <c r="AU8" s="324" t="str">
        <f t="shared" si="117"/>
        <v/>
      </c>
      <c r="AV8" s="409">
        <f t="shared" si="118"/>
        <v>2</v>
      </c>
      <c r="AW8" s="22"/>
      <c r="AX8" s="404">
        <v>5</v>
      </c>
      <c r="AY8" s="405">
        <f t="shared" si="99"/>
        <v>1270</v>
      </c>
      <c r="AZ8" s="405">
        <v>1296</v>
      </c>
      <c r="BA8" s="405">
        <f t="shared" si="28"/>
        <v>26</v>
      </c>
      <c r="BB8" s="405">
        <v>1</v>
      </c>
      <c r="BC8" s="406">
        <f t="shared" si="29"/>
        <v>26</v>
      </c>
      <c r="BD8" s="471" t="s">
        <v>60</v>
      </c>
      <c r="BE8" s="265" t="s">
        <v>46</v>
      </c>
      <c r="BF8" s="265"/>
      <c r="BG8" s="265"/>
      <c r="BH8" s="265"/>
      <c r="BI8" s="265">
        <v>1</v>
      </c>
      <c r="BJ8" s="265"/>
      <c r="BK8" s="265">
        <f t="shared" si="30"/>
        <v>0</v>
      </c>
      <c r="BL8" s="265"/>
      <c r="BM8" s="411"/>
      <c r="BN8" s="412" t="str">
        <f t="shared" si="31"/>
        <v/>
      </c>
      <c r="BO8" s="265" t="str">
        <f t="shared" si="32"/>
        <v/>
      </c>
      <c r="BP8" s="324" t="str">
        <f t="shared" si="33"/>
        <v/>
      </c>
      <c r="BQ8" s="265" t="str">
        <f t="shared" si="34"/>
        <v/>
      </c>
      <c r="BR8" s="265" t="str">
        <f t="shared" si="35"/>
        <v/>
      </c>
      <c r="BS8" s="265" t="str">
        <f t="shared" si="36"/>
        <v/>
      </c>
      <c r="BT8" s="265" t="str">
        <f t="shared" si="37"/>
        <v/>
      </c>
      <c r="BU8" s="265" t="str">
        <f t="shared" si="38"/>
        <v/>
      </c>
      <c r="BV8" s="411">
        <f t="shared" si="1"/>
        <v>0</v>
      </c>
      <c r="BW8" s="412">
        <f t="shared" si="39"/>
        <v>26</v>
      </c>
      <c r="BX8" s="265" t="str">
        <f t="shared" si="40"/>
        <v/>
      </c>
      <c r="BY8" s="324" t="str">
        <f t="shared" si="41"/>
        <v/>
      </c>
      <c r="BZ8" s="265" t="str">
        <f t="shared" si="42"/>
        <v/>
      </c>
      <c r="CA8" s="265" t="str">
        <f t="shared" si="43"/>
        <v/>
      </c>
      <c r="CB8" s="265" t="str">
        <f t="shared" si="44"/>
        <v/>
      </c>
      <c r="CC8" s="265" t="str">
        <f t="shared" si="45"/>
        <v/>
      </c>
      <c r="CD8" s="265" t="str">
        <f t="shared" si="46"/>
        <v/>
      </c>
      <c r="CE8" s="265" t="str">
        <f t="shared" si="47"/>
        <v/>
      </c>
      <c r="CF8" s="265"/>
      <c r="CG8" s="265" t="str">
        <f t="shared" si="48"/>
        <v/>
      </c>
      <c r="CH8" s="413">
        <f t="shared" si="49"/>
        <v>26</v>
      </c>
      <c r="CJ8" s="404">
        <v>5</v>
      </c>
      <c r="CK8" s="405">
        <f t="shared" si="100"/>
        <v>0</v>
      </c>
      <c r="CL8" s="405"/>
      <c r="CM8" s="405">
        <f t="shared" si="50"/>
        <v>0</v>
      </c>
      <c r="CN8" s="405">
        <v>1</v>
      </c>
      <c r="CO8" s="406">
        <f t="shared" si="51"/>
        <v>0</v>
      </c>
      <c r="CP8" s="414"/>
      <c r="CQ8" s="324"/>
      <c r="CR8" s="324"/>
      <c r="CS8" s="324" t="str">
        <f t="shared" si="52"/>
        <v/>
      </c>
      <c r="CT8" s="409" t="str">
        <f t="shared" si="53"/>
        <v/>
      </c>
      <c r="CV8" s="404">
        <v>5</v>
      </c>
      <c r="CW8" s="405">
        <f t="shared" si="101"/>
        <v>0</v>
      </c>
      <c r="CX8" s="405"/>
      <c r="CY8" s="405">
        <f t="shared" si="54"/>
        <v>0</v>
      </c>
      <c r="CZ8" s="405">
        <v>1</v>
      </c>
      <c r="DA8" s="406">
        <f t="shared" si="55"/>
        <v>0</v>
      </c>
      <c r="DB8" s="414"/>
      <c r="DC8" s="324"/>
      <c r="DD8" s="324"/>
      <c r="DE8" s="324" t="str">
        <f t="shared" si="56"/>
        <v/>
      </c>
      <c r="DF8" s="409" t="str">
        <f t="shared" si="57"/>
        <v/>
      </c>
      <c r="DH8" s="404">
        <v>5</v>
      </c>
      <c r="DI8" s="405">
        <f t="shared" si="102"/>
        <v>0</v>
      </c>
      <c r="DJ8" s="405"/>
      <c r="DK8" s="405">
        <f t="shared" si="58"/>
        <v>0</v>
      </c>
      <c r="DL8" s="405">
        <v>1</v>
      </c>
      <c r="DM8" s="406">
        <f t="shared" si="59"/>
        <v>0</v>
      </c>
      <c r="DN8" s="414"/>
      <c r="DO8" s="324"/>
      <c r="DP8" s="324"/>
      <c r="DQ8" s="324" t="str">
        <f t="shared" si="60"/>
        <v/>
      </c>
      <c r="DR8" s="409" t="str">
        <f t="shared" si="61"/>
        <v/>
      </c>
      <c r="DT8" s="404">
        <v>5</v>
      </c>
      <c r="DU8" s="405">
        <f t="shared" si="103"/>
        <v>0</v>
      </c>
      <c r="DV8" s="405"/>
      <c r="DW8" s="405">
        <f t="shared" si="62"/>
        <v>0</v>
      </c>
      <c r="DX8" s="405">
        <v>1</v>
      </c>
      <c r="DY8" s="406">
        <f t="shared" si="63"/>
        <v>0</v>
      </c>
      <c r="DZ8" s="414"/>
      <c r="EA8" s="324"/>
      <c r="EB8" s="324"/>
      <c r="EC8" s="324" t="str">
        <f t="shared" si="64"/>
        <v/>
      </c>
      <c r="ED8" s="409" t="str">
        <f t="shared" si="65"/>
        <v/>
      </c>
      <c r="EF8" s="404">
        <v>5</v>
      </c>
      <c r="EG8" s="405">
        <f t="shared" si="104"/>
        <v>0</v>
      </c>
      <c r="EH8" s="405"/>
      <c r="EI8" s="405">
        <f t="shared" si="66"/>
        <v>0</v>
      </c>
      <c r="EJ8" s="405">
        <v>1</v>
      </c>
      <c r="EK8" s="406">
        <f t="shared" si="67"/>
        <v>0</v>
      </c>
      <c r="EL8" s="414"/>
      <c r="EM8" s="324"/>
      <c r="EN8" s="324"/>
      <c r="EO8" s="324" t="str">
        <f t="shared" si="68"/>
        <v/>
      </c>
      <c r="EP8" s="409" t="str">
        <f t="shared" si="69"/>
        <v/>
      </c>
      <c r="ER8" s="404">
        <v>5</v>
      </c>
      <c r="ES8" s="405">
        <f t="shared" si="105"/>
        <v>0</v>
      </c>
      <c r="ET8" s="405"/>
      <c r="EU8" s="405">
        <f t="shared" si="70"/>
        <v>0</v>
      </c>
      <c r="EV8" s="405">
        <v>1</v>
      </c>
      <c r="EW8" s="406">
        <f t="shared" si="71"/>
        <v>0</v>
      </c>
      <c r="EX8" s="414"/>
      <c r="EY8" s="324"/>
      <c r="EZ8" s="324"/>
      <c r="FA8" s="324" t="str">
        <f t="shared" si="72"/>
        <v/>
      </c>
      <c r="FB8" s="409" t="str">
        <f t="shared" si="73"/>
        <v/>
      </c>
      <c r="FC8" s="404">
        <v>5</v>
      </c>
      <c r="FD8" s="405">
        <f t="shared" si="106"/>
        <v>0</v>
      </c>
      <c r="FE8" s="405"/>
      <c r="FF8" s="405">
        <f t="shared" si="74"/>
        <v>0</v>
      </c>
      <c r="FG8" s="405">
        <v>1</v>
      </c>
      <c r="FH8" s="406">
        <f t="shared" si="75"/>
        <v>0</v>
      </c>
      <c r="FI8" s="410"/>
      <c r="FJ8" s="265"/>
      <c r="FK8" s="265"/>
      <c r="FL8" s="265"/>
      <c r="FM8" s="265"/>
      <c r="FN8" s="265">
        <v>1</v>
      </c>
      <c r="FO8" s="265"/>
      <c r="FP8" s="265">
        <f t="shared" si="76"/>
        <v>0</v>
      </c>
      <c r="FQ8" s="265"/>
      <c r="FR8" s="411"/>
      <c r="FS8" s="412" t="str">
        <f t="shared" si="77"/>
        <v/>
      </c>
      <c r="FT8" s="265" t="str">
        <f t="shared" si="78"/>
        <v/>
      </c>
      <c r="FU8" s="324" t="str">
        <f t="shared" si="79"/>
        <v/>
      </c>
      <c r="FV8" s="265" t="str">
        <f t="shared" si="80"/>
        <v/>
      </c>
      <c r="FW8" s="265" t="str">
        <f t="shared" si="81"/>
        <v/>
      </c>
      <c r="FX8" s="265" t="str">
        <f t="shared" si="82"/>
        <v/>
      </c>
      <c r="FY8" s="265" t="str">
        <f t="shared" si="83"/>
        <v/>
      </c>
      <c r="FZ8" s="265" t="str">
        <f t="shared" si="84"/>
        <v/>
      </c>
      <c r="GA8" s="411">
        <f t="shared" si="2"/>
        <v>0</v>
      </c>
      <c r="GB8" s="412" t="str">
        <f t="shared" si="85"/>
        <v/>
      </c>
      <c r="GC8" s="265" t="str">
        <f t="shared" si="86"/>
        <v/>
      </c>
      <c r="GD8" s="324" t="str">
        <f t="shared" si="87"/>
        <v/>
      </c>
      <c r="GE8" s="265" t="str">
        <f t="shared" si="88"/>
        <v/>
      </c>
      <c r="GF8" s="265" t="str">
        <f t="shared" si="89"/>
        <v/>
      </c>
      <c r="GG8" s="265" t="str">
        <f t="shared" si="90"/>
        <v/>
      </c>
      <c r="GH8" s="265" t="str">
        <f t="shared" si="91"/>
        <v/>
      </c>
      <c r="GI8" s="265" t="str">
        <f t="shared" si="92"/>
        <v/>
      </c>
      <c r="GJ8" s="265" t="str">
        <f t="shared" si="93"/>
        <v/>
      </c>
      <c r="GK8" s="265" t="str">
        <f t="shared" si="94"/>
        <v/>
      </c>
      <c r="GL8" s="265" t="str">
        <f t="shared" si="95"/>
        <v/>
      </c>
      <c r="GM8" s="413">
        <f t="shared" si="96"/>
        <v>0</v>
      </c>
    </row>
    <row r="9" spans="1:195" ht="30.6" x14ac:dyDescent="0.3">
      <c r="A9" s="414">
        <v>6</v>
      </c>
      <c r="B9" s="470" t="s">
        <v>104</v>
      </c>
      <c r="C9" s="409">
        <f>AJ35+BV35</f>
        <v>5142</v>
      </c>
      <c r="E9" s="404">
        <v>6</v>
      </c>
      <c r="F9" s="405">
        <f t="shared" si="97"/>
        <v>6657</v>
      </c>
      <c r="G9" s="405">
        <v>7080</v>
      </c>
      <c r="H9" s="405">
        <f t="shared" si="3"/>
        <v>423</v>
      </c>
      <c r="I9" s="405">
        <v>1</v>
      </c>
      <c r="J9" s="406">
        <f t="shared" si="4"/>
        <v>423</v>
      </c>
      <c r="L9" s="404">
        <v>6</v>
      </c>
      <c r="M9" s="405">
        <f t="shared" si="98"/>
        <v>5482</v>
      </c>
      <c r="N9" s="405">
        <v>5842</v>
      </c>
      <c r="O9" s="405">
        <f t="shared" si="5"/>
        <v>360</v>
      </c>
      <c r="P9" s="405">
        <v>1</v>
      </c>
      <c r="Q9" s="406">
        <f t="shared" si="6"/>
        <v>360</v>
      </c>
      <c r="R9" s="414" t="s">
        <v>44</v>
      </c>
      <c r="S9" s="324" t="s">
        <v>45</v>
      </c>
      <c r="T9" s="324" t="s">
        <v>460</v>
      </c>
      <c r="U9" s="324"/>
      <c r="V9" s="265" t="s">
        <v>22</v>
      </c>
      <c r="W9" s="265">
        <v>1</v>
      </c>
      <c r="X9" s="324"/>
      <c r="Y9" s="324">
        <f t="shared" si="7"/>
        <v>0</v>
      </c>
      <c r="Z9" s="324"/>
      <c r="AA9" s="407"/>
      <c r="AB9" s="408" t="str">
        <f t="shared" si="8"/>
        <v/>
      </c>
      <c r="AC9" s="324">
        <f t="shared" si="9"/>
        <v>60</v>
      </c>
      <c r="AD9" s="324" t="str">
        <f t="shared" si="10"/>
        <v/>
      </c>
      <c r="AE9" s="324" t="str">
        <f t="shared" si="11"/>
        <v/>
      </c>
      <c r="AF9" s="324" t="str">
        <f t="shared" si="12"/>
        <v/>
      </c>
      <c r="AG9" s="324" t="str">
        <f t="shared" si="13"/>
        <v/>
      </c>
      <c r="AH9" s="324" t="str">
        <f t="shared" si="14"/>
        <v/>
      </c>
      <c r="AI9" s="324" t="str">
        <f t="shared" si="15"/>
        <v/>
      </c>
      <c r="AJ9" s="407">
        <f t="shared" si="0"/>
        <v>60</v>
      </c>
      <c r="AK9" s="408" t="str">
        <f t="shared" si="107"/>
        <v/>
      </c>
      <c r="AL9" s="324">
        <f t="shared" si="108"/>
        <v>300</v>
      </c>
      <c r="AM9" s="324" t="str">
        <f t="shared" si="109"/>
        <v/>
      </c>
      <c r="AN9" s="324" t="str">
        <f t="shared" si="110"/>
        <v/>
      </c>
      <c r="AO9" s="324" t="str">
        <f t="shared" si="111"/>
        <v/>
      </c>
      <c r="AP9" s="324" t="str">
        <f t="shared" si="112"/>
        <v/>
      </c>
      <c r="AQ9" s="324" t="str">
        <f t="shared" si="113"/>
        <v/>
      </c>
      <c r="AR9" s="324" t="str">
        <f t="shared" si="114"/>
        <v/>
      </c>
      <c r="AS9" s="324" t="str">
        <f t="shared" si="115"/>
        <v/>
      </c>
      <c r="AT9" s="324" t="str">
        <f t="shared" si="116"/>
        <v/>
      </c>
      <c r="AU9" s="324" t="str">
        <f t="shared" si="117"/>
        <v/>
      </c>
      <c r="AV9" s="409">
        <f t="shared" si="118"/>
        <v>300</v>
      </c>
      <c r="AW9" s="22"/>
      <c r="AX9" s="404">
        <v>6</v>
      </c>
      <c r="AY9" s="405">
        <f t="shared" si="99"/>
        <v>1296</v>
      </c>
      <c r="AZ9" s="405">
        <v>1357</v>
      </c>
      <c r="BA9" s="405">
        <f t="shared" si="28"/>
        <v>61</v>
      </c>
      <c r="BB9" s="405">
        <v>1</v>
      </c>
      <c r="BC9" s="406">
        <f t="shared" si="29"/>
        <v>61</v>
      </c>
      <c r="BD9" s="471" t="s">
        <v>60</v>
      </c>
      <c r="BE9" s="265" t="s">
        <v>46</v>
      </c>
      <c r="BF9" s="265"/>
      <c r="BG9" s="265"/>
      <c r="BH9" s="265"/>
      <c r="BI9" s="265">
        <v>1</v>
      </c>
      <c r="BJ9" s="265"/>
      <c r="BK9" s="265">
        <f t="shared" si="30"/>
        <v>0</v>
      </c>
      <c r="BL9" s="265"/>
      <c r="BM9" s="411"/>
      <c r="BN9" s="412" t="str">
        <f t="shared" si="31"/>
        <v/>
      </c>
      <c r="BO9" s="265" t="str">
        <f t="shared" si="32"/>
        <v/>
      </c>
      <c r="BP9" s="324" t="str">
        <f t="shared" si="33"/>
        <v/>
      </c>
      <c r="BQ9" s="265" t="str">
        <f t="shared" si="34"/>
        <v/>
      </c>
      <c r="BR9" s="265" t="str">
        <f t="shared" si="35"/>
        <v/>
      </c>
      <c r="BS9" s="265" t="str">
        <f t="shared" si="36"/>
        <v/>
      </c>
      <c r="BT9" s="265" t="str">
        <f t="shared" si="37"/>
        <v/>
      </c>
      <c r="BU9" s="265" t="str">
        <f t="shared" si="38"/>
        <v/>
      </c>
      <c r="BV9" s="411">
        <f t="shared" si="1"/>
        <v>0</v>
      </c>
      <c r="BW9" s="412">
        <f t="shared" si="39"/>
        <v>61</v>
      </c>
      <c r="BX9" s="265" t="str">
        <f t="shared" si="40"/>
        <v/>
      </c>
      <c r="BY9" s="324" t="str">
        <f t="shared" si="41"/>
        <v/>
      </c>
      <c r="BZ9" s="265" t="str">
        <f t="shared" si="42"/>
        <v/>
      </c>
      <c r="CA9" s="265" t="str">
        <f t="shared" si="43"/>
        <v/>
      </c>
      <c r="CB9" s="265" t="str">
        <f t="shared" si="44"/>
        <v/>
      </c>
      <c r="CC9" s="265" t="str">
        <f t="shared" si="45"/>
        <v/>
      </c>
      <c r="CD9" s="265" t="str">
        <f t="shared" si="46"/>
        <v/>
      </c>
      <c r="CE9" s="265" t="str">
        <f t="shared" si="47"/>
        <v/>
      </c>
      <c r="CF9" s="265"/>
      <c r="CG9" s="265" t="str">
        <f t="shared" si="48"/>
        <v/>
      </c>
      <c r="CH9" s="413">
        <f t="shared" si="49"/>
        <v>61</v>
      </c>
      <c r="CJ9" s="404">
        <v>6</v>
      </c>
      <c r="CK9" s="405">
        <f t="shared" si="100"/>
        <v>0</v>
      </c>
      <c r="CL9" s="405"/>
      <c r="CM9" s="405">
        <f t="shared" si="50"/>
        <v>0</v>
      </c>
      <c r="CN9" s="405">
        <v>1</v>
      </c>
      <c r="CO9" s="406">
        <f t="shared" si="51"/>
        <v>0</v>
      </c>
      <c r="CP9" s="414"/>
      <c r="CQ9" s="324"/>
      <c r="CR9" s="324"/>
      <c r="CS9" s="324" t="str">
        <f t="shared" si="52"/>
        <v/>
      </c>
      <c r="CT9" s="409" t="str">
        <f t="shared" si="53"/>
        <v/>
      </c>
      <c r="CV9" s="404">
        <v>6</v>
      </c>
      <c r="CW9" s="405">
        <f t="shared" si="101"/>
        <v>0</v>
      </c>
      <c r="CX9" s="405"/>
      <c r="CY9" s="405">
        <f t="shared" si="54"/>
        <v>0</v>
      </c>
      <c r="CZ9" s="405">
        <v>1</v>
      </c>
      <c r="DA9" s="406">
        <f t="shared" si="55"/>
        <v>0</v>
      </c>
      <c r="DB9" s="414"/>
      <c r="DC9" s="324"/>
      <c r="DD9" s="324"/>
      <c r="DE9" s="324" t="str">
        <f t="shared" si="56"/>
        <v/>
      </c>
      <c r="DF9" s="409" t="str">
        <f t="shared" si="57"/>
        <v/>
      </c>
      <c r="DH9" s="404">
        <v>6</v>
      </c>
      <c r="DI9" s="405">
        <f t="shared" si="102"/>
        <v>0</v>
      </c>
      <c r="DJ9" s="405"/>
      <c r="DK9" s="405">
        <f t="shared" si="58"/>
        <v>0</v>
      </c>
      <c r="DL9" s="405">
        <v>1</v>
      </c>
      <c r="DM9" s="406">
        <f t="shared" si="59"/>
        <v>0</v>
      </c>
      <c r="DN9" s="414"/>
      <c r="DO9" s="324"/>
      <c r="DP9" s="324"/>
      <c r="DQ9" s="324" t="str">
        <f t="shared" si="60"/>
        <v/>
      </c>
      <c r="DR9" s="409" t="str">
        <f t="shared" si="61"/>
        <v/>
      </c>
      <c r="DT9" s="404">
        <v>6</v>
      </c>
      <c r="DU9" s="405">
        <f t="shared" si="103"/>
        <v>0</v>
      </c>
      <c r="DV9" s="405"/>
      <c r="DW9" s="405">
        <f t="shared" si="62"/>
        <v>0</v>
      </c>
      <c r="DX9" s="405">
        <v>1</v>
      </c>
      <c r="DY9" s="406">
        <f t="shared" si="63"/>
        <v>0</v>
      </c>
      <c r="DZ9" s="414"/>
      <c r="EA9" s="324"/>
      <c r="EB9" s="324"/>
      <c r="EC9" s="324" t="str">
        <f t="shared" si="64"/>
        <v/>
      </c>
      <c r="ED9" s="409" t="str">
        <f t="shared" si="65"/>
        <v/>
      </c>
      <c r="EF9" s="404">
        <v>6</v>
      </c>
      <c r="EG9" s="405">
        <f t="shared" si="104"/>
        <v>0</v>
      </c>
      <c r="EH9" s="405"/>
      <c r="EI9" s="405">
        <f t="shared" si="66"/>
        <v>0</v>
      </c>
      <c r="EJ9" s="405">
        <v>1</v>
      </c>
      <c r="EK9" s="406">
        <f t="shared" si="67"/>
        <v>0</v>
      </c>
      <c r="EL9" s="414"/>
      <c r="EM9" s="324"/>
      <c r="EN9" s="324"/>
      <c r="EO9" s="324" t="str">
        <f t="shared" si="68"/>
        <v/>
      </c>
      <c r="EP9" s="409" t="str">
        <f t="shared" si="69"/>
        <v/>
      </c>
      <c r="ER9" s="404">
        <v>6</v>
      </c>
      <c r="ES9" s="405">
        <f t="shared" si="105"/>
        <v>0</v>
      </c>
      <c r="ET9" s="405"/>
      <c r="EU9" s="405">
        <f t="shared" si="70"/>
        <v>0</v>
      </c>
      <c r="EV9" s="405">
        <v>1</v>
      </c>
      <c r="EW9" s="406">
        <f t="shared" si="71"/>
        <v>0</v>
      </c>
      <c r="EX9" s="414"/>
      <c r="EY9" s="324"/>
      <c r="EZ9" s="324"/>
      <c r="FA9" s="324" t="str">
        <f t="shared" si="72"/>
        <v/>
      </c>
      <c r="FB9" s="409" t="str">
        <f t="shared" si="73"/>
        <v/>
      </c>
      <c r="FC9" s="404">
        <v>6</v>
      </c>
      <c r="FD9" s="405">
        <f t="shared" si="106"/>
        <v>0</v>
      </c>
      <c r="FE9" s="405"/>
      <c r="FF9" s="405">
        <f t="shared" si="74"/>
        <v>0</v>
      </c>
      <c r="FG9" s="405">
        <v>1</v>
      </c>
      <c r="FH9" s="406">
        <f t="shared" si="75"/>
        <v>0</v>
      </c>
      <c r="FI9" s="410"/>
      <c r="FJ9" s="265"/>
      <c r="FK9" s="265"/>
      <c r="FL9" s="265"/>
      <c r="FM9" s="265"/>
      <c r="FN9" s="265">
        <v>1</v>
      </c>
      <c r="FO9" s="265"/>
      <c r="FP9" s="265">
        <f t="shared" si="76"/>
        <v>0</v>
      </c>
      <c r="FQ9" s="265"/>
      <c r="FR9" s="411"/>
      <c r="FS9" s="412" t="str">
        <f t="shared" si="77"/>
        <v/>
      </c>
      <c r="FT9" s="265" t="str">
        <f t="shared" si="78"/>
        <v/>
      </c>
      <c r="FU9" s="324" t="str">
        <f t="shared" si="79"/>
        <v/>
      </c>
      <c r="FV9" s="265" t="str">
        <f t="shared" si="80"/>
        <v/>
      </c>
      <c r="FW9" s="265" t="str">
        <f t="shared" si="81"/>
        <v/>
      </c>
      <c r="FX9" s="265" t="str">
        <f t="shared" si="82"/>
        <v/>
      </c>
      <c r="FY9" s="265" t="str">
        <f t="shared" si="83"/>
        <v/>
      </c>
      <c r="FZ9" s="265" t="str">
        <f t="shared" si="84"/>
        <v/>
      </c>
      <c r="GA9" s="411">
        <f t="shared" si="2"/>
        <v>0</v>
      </c>
      <c r="GB9" s="412" t="str">
        <f t="shared" si="85"/>
        <v/>
      </c>
      <c r="GC9" s="265" t="str">
        <f t="shared" si="86"/>
        <v/>
      </c>
      <c r="GD9" s="324" t="str">
        <f t="shared" si="87"/>
        <v/>
      </c>
      <c r="GE9" s="265" t="str">
        <f t="shared" si="88"/>
        <v/>
      </c>
      <c r="GF9" s="265" t="str">
        <f t="shared" si="89"/>
        <v/>
      </c>
      <c r="GG9" s="265" t="str">
        <f t="shared" si="90"/>
        <v/>
      </c>
      <c r="GH9" s="265" t="str">
        <f t="shared" si="91"/>
        <v/>
      </c>
      <c r="GI9" s="265" t="str">
        <f t="shared" si="92"/>
        <v/>
      </c>
      <c r="GJ9" s="265" t="str">
        <f t="shared" si="93"/>
        <v/>
      </c>
      <c r="GK9" s="265" t="str">
        <f t="shared" si="94"/>
        <v/>
      </c>
      <c r="GL9" s="265" t="str">
        <f t="shared" si="95"/>
        <v/>
      </c>
      <c r="GM9" s="413">
        <f t="shared" si="96"/>
        <v>0</v>
      </c>
    </row>
    <row r="10" spans="1:195" ht="20.399999999999999" x14ac:dyDescent="0.3">
      <c r="A10" s="471">
        <v>7</v>
      </c>
      <c r="B10" s="470" t="s">
        <v>105</v>
      </c>
      <c r="C10" s="413">
        <f>AV35+CH35</f>
        <v>2562</v>
      </c>
      <c r="E10" s="404">
        <v>7</v>
      </c>
      <c r="F10" s="405">
        <f t="shared" si="97"/>
        <v>7080</v>
      </c>
      <c r="G10" s="405">
        <v>7134</v>
      </c>
      <c r="H10" s="405">
        <f t="shared" si="3"/>
        <v>54</v>
      </c>
      <c r="I10" s="405">
        <v>1</v>
      </c>
      <c r="J10" s="406">
        <f t="shared" si="4"/>
        <v>54</v>
      </c>
      <c r="L10" s="404">
        <v>7</v>
      </c>
      <c r="M10" s="405">
        <f t="shared" si="98"/>
        <v>5842</v>
      </c>
      <c r="N10" s="405">
        <v>5909</v>
      </c>
      <c r="O10" s="405">
        <f t="shared" si="5"/>
        <v>67</v>
      </c>
      <c r="P10" s="405">
        <v>1</v>
      </c>
      <c r="Q10" s="406">
        <f t="shared" si="6"/>
        <v>67</v>
      </c>
      <c r="R10" s="414" t="s">
        <v>44</v>
      </c>
      <c r="S10" s="324" t="s">
        <v>45</v>
      </c>
      <c r="T10" s="324" t="s">
        <v>487</v>
      </c>
      <c r="U10" s="324"/>
      <c r="V10" s="265" t="s">
        <v>62</v>
      </c>
      <c r="W10" s="265">
        <v>1</v>
      </c>
      <c r="X10" s="324"/>
      <c r="Y10" s="324">
        <f t="shared" si="7"/>
        <v>0</v>
      </c>
      <c r="Z10" s="324"/>
      <c r="AA10" s="407"/>
      <c r="AB10" s="408">
        <f t="shared" si="8"/>
        <v>67</v>
      </c>
      <c r="AC10" s="324" t="str">
        <f t="shared" si="9"/>
        <v/>
      </c>
      <c r="AD10" s="324" t="str">
        <f t="shared" si="10"/>
        <v/>
      </c>
      <c r="AE10" s="324" t="str">
        <f t="shared" si="11"/>
        <v/>
      </c>
      <c r="AF10" s="324" t="str">
        <f t="shared" si="12"/>
        <v/>
      </c>
      <c r="AG10" s="324" t="str">
        <f t="shared" si="13"/>
        <v/>
      </c>
      <c r="AH10" s="324" t="str">
        <f t="shared" si="14"/>
        <v/>
      </c>
      <c r="AI10" s="324" t="str">
        <f t="shared" si="15"/>
        <v/>
      </c>
      <c r="AJ10" s="407">
        <f t="shared" si="0"/>
        <v>67</v>
      </c>
      <c r="AK10" s="408" t="str">
        <f t="shared" si="107"/>
        <v/>
      </c>
      <c r="AL10" s="324" t="str">
        <f t="shared" si="108"/>
        <v/>
      </c>
      <c r="AM10" s="324" t="str">
        <f t="shared" si="109"/>
        <v/>
      </c>
      <c r="AN10" s="324" t="str">
        <f t="shared" si="110"/>
        <v/>
      </c>
      <c r="AO10" s="324" t="str">
        <f t="shared" si="111"/>
        <v/>
      </c>
      <c r="AP10" s="324" t="str">
        <f t="shared" si="112"/>
        <v/>
      </c>
      <c r="AQ10" s="324" t="str">
        <f t="shared" si="113"/>
        <v/>
      </c>
      <c r="AR10" s="324" t="str">
        <f t="shared" si="114"/>
        <v/>
      </c>
      <c r="AS10" s="324" t="str">
        <f t="shared" si="115"/>
        <v/>
      </c>
      <c r="AT10" s="324" t="str">
        <f t="shared" si="116"/>
        <v/>
      </c>
      <c r="AU10" s="324" t="str">
        <f t="shared" si="117"/>
        <v/>
      </c>
      <c r="AV10" s="409">
        <f t="shared" si="118"/>
        <v>0</v>
      </c>
      <c r="AW10" s="22"/>
      <c r="AX10" s="404">
        <v>7</v>
      </c>
      <c r="AY10" s="405">
        <f t="shared" si="99"/>
        <v>1357</v>
      </c>
      <c r="AZ10" s="405">
        <v>1359</v>
      </c>
      <c r="BA10" s="405">
        <f t="shared" si="28"/>
        <v>2</v>
      </c>
      <c r="BB10" s="405">
        <v>1</v>
      </c>
      <c r="BC10" s="406">
        <f t="shared" si="29"/>
        <v>2</v>
      </c>
      <c r="BD10" s="471" t="s">
        <v>60</v>
      </c>
      <c r="BE10" s="265" t="s">
        <v>46</v>
      </c>
      <c r="BF10" s="265"/>
      <c r="BG10" s="265"/>
      <c r="BH10" s="265"/>
      <c r="BI10" s="265">
        <v>1</v>
      </c>
      <c r="BJ10" s="265"/>
      <c r="BK10" s="265">
        <f t="shared" si="30"/>
        <v>0</v>
      </c>
      <c r="BL10" s="265"/>
      <c r="BM10" s="411"/>
      <c r="BN10" s="412" t="str">
        <f t="shared" si="31"/>
        <v/>
      </c>
      <c r="BO10" s="265" t="str">
        <f t="shared" si="32"/>
        <v/>
      </c>
      <c r="BP10" s="324" t="str">
        <f t="shared" si="33"/>
        <v/>
      </c>
      <c r="BQ10" s="265" t="str">
        <f t="shared" si="34"/>
        <v/>
      </c>
      <c r="BR10" s="265" t="str">
        <f t="shared" si="35"/>
        <v/>
      </c>
      <c r="BS10" s="265" t="str">
        <f t="shared" si="36"/>
        <v/>
      </c>
      <c r="BT10" s="265" t="str">
        <f t="shared" si="37"/>
        <v/>
      </c>
      <c r="BU10" s="265" t="str">
        <f t="shared" si="38"/>
        <v/>
      </c>
      <c r="BV10" s="411">
        <f t="shared" si="1"/>
        <v>0</v>
      </c>
      <c r="BW10" s="412">
        <f t="shared" si="39"/>
        <v>2</v>
      </c>
      <c r="BX10" s="265" t="str">
        <f t="shared" si="40"/>
        <v/>
      </c>
      <c r="BY10" s="324" t="str">
        <f t="shared" si="41"/>
        <v/>
      </c>
      <c r="BZ10" s="265" t="str">
        <f t="shared" si="42"/>
        <v/>
      </c>
      <c r="CA10" s="265" t="str">
        <f t="shared" si="43"/>
        <v/>
      </c>
      <c r="CB10" s="265" t="str">
        <f t="shared" si="44"/>
        <v/>
      </c>
      <c r="CC10" s="265" t="str">
        <f t="shared" si="45"/>
        <v/>
      </c>
      <c r="CD10" s="265" t="str">
        <f t="shared" si="46"/>
        <v/>
      </c>
      <c r="CE10" s="265" t="str">
        <f t="shared" si="47"/>
        <v/>
      </c>
      <c r="CF10" s="265"/>
      <c r="CG10" s="265" t="str">
        <f t="shared" si="48"/>
        <v/>
      </c>
      <c r="CH10" s="413">
        <f t="shared" si="49"/>
        <v>2</v>
      </c>
      <c r="CJ10" s="404">
        <v>7</v>
      </c>
      <c r="CK10" s="405">
        <f t="shared" si="100"/>
        <v>0</v>
      </c>
      <c r="CL10" s="405"/>
      <c r="CM10" s="405">
        <f t="shared" si="50"/>
        <v>0</v>
      </c>
      <c r="CN10" s="405">
        <v>1</v>
      </c>
      <c r="CO10" s="406">
        <f t="shared" si="51"/>
        <v>0</v>
      </c>
      <c r="CP10" s="414"/>
      <c r="CQ10" s="324"/>
      <c r="CR10" s="324"/>
      <c r="CS10" s="324" t="str">
        <f t="shared" si="52"/>
        <v/>
      </c>
      <c r="CT10" s="409" t="str">
        <f t="shared" si="53"/>
        <v/>
      </c>
      <c r="CV10" s="404">
        <v>7</v>
      </c>
      <c r="CW10" s="405">
        <f t="shared" si="101"/>
        <v>0</v>
      </c>
      <c r="CX10" s="405"/>
      <c r="CY10" s="405">
        <f t="shared" si="54"/>
        <v>0</v>
      </c>
      <c r="CZ10" s="405">
        <v>1</v>
      </c>
      <c r="DA10" s="406">
        <f t="shared" si="55"/>
        <v>0</v>
      </c>
      <c r="DB10" s="414"/>
      <c r="DC10" s="324"/>
      <c r="DD10" s="324"/>
      <c r="DE10" s="324" t="str">
        <f t="shared" si="56"/>
        <v/>
      </c>
      <c r="DF10" s="409" t="str">
        <f t="shared" si="57"/>
        <v/>
      </c>
      <c r="DH10" s="404">
        <v>7</v>
      </c>
      <c r="DI10" s="405">
        <f t="shared" si="102"/>
        <v>0</v>
      </c>
      <c r="DJ10" s="405"/>
      <c r="DK10" s="405">
        <f t="shared" si="58"/>
        <v>0</v>
      </c>
      <c r="DL10" s="405">
        <v>1</v>
      </c>
      <c r="DM10" s="406">
        <f t="shared" si="59"/>
        <v>0</v>
      </c>
      <c r="DN10" s="414"/>
      <c r="DO10" s="324"/>
      <c r="DP10" s="324"/>
      <c r="DQ10" s="324" t="str">
        <f t="shared" si="60"/>
        <v/>
      </c>
      <c r="DR10" s="409" t="str">
        <f t="shared" si="61"/>
        <v/>
      </c>
      <c r="DT10" s="404">
        <v>7</v>
      </c>
      <c r="DU10" s="405">
        <f t="shared" si="103"/>
        <v>0</v>
      </c>
      <c r="DV10" s="405"/>
      <c r="DW10" s="405">
        <f t="shared" si="62"/>
        <v>0</v>
      </c>
      <c r="DX10" s="405">
        <v>1</v>
      </c>
      <c r="DY10" s="406">
        <f t="shared" si="63"/>
        <v>0</v>
      </c>
      <c r="DZ10" s="414"/>
      <c r="EA10" s="324"/>
      <c r="EB10" s="324"/>
      <c r="EC10" s="324" t="str">
        <f t="shared" si="64"/>
        <v/>
      </c>
      <c r="ED10" s="409" t="str">
        <f t="shared" si="65"/>
        <v/>
      </c>
      <c r="EF10" s="404">
        <v>7</v>
      </c>
      <c r="EG10" s="405">
        <f t="shared" si="104"/>
        <v>0</v>
      </c>
      <c r="EH10" s="405"/>
      <c r="EI10" s="405">
        <f t="shared" si="66"/>
        <v>0</v>
      </c>
      <c r="EJ10" s="405">
        <v>1</v>
      </c>
      <c r="EK10" s="406">
        <f t="shared" si="67"/>
        <v>0</v>
      </c>
      <c r="EL10" s="414"/>
      <c r="EM10" s="324"/>
      <c r="EN10" s="324"/>
      <c r="EO10" s="324" t="str">
        <f t="shared" si="68"/>
        <v/>
      </c>
      <c r="EP10" s="409" t="str">
        <f t="shared" si="69"/>
        <v/>
      </c>
      <c r="ER10" s="404">
        <v>7</v>
      </c>
      <c r="ES10" s="405">
        <f t="shared" si="105"/>
        <v>0</v>
      </c>
      <c r="ET10" s="405"/>
      <c r="EU10" s="405">
        <f t="shared" si="70"/>
        <v>0</v>
      </c>
      <c r="EV10" s="405">
        <v>1</v>
      </c>
      <c r="EW10" s="406">
        <f t="shared" si="71"/>
        <v>0</v>
      </c>
      <c r="EX10" s="414"/>
      <c r="EY10" s="324"/>
      <c r="EZ10" s="324"/>
      <c r="FA10" s="324" t="str">
        <f t="shared" si="72"/>
        <v/>
      </c>
      <c r="FB10" s="409" t="str">
        <f t="shared" si="73"/>
        <v/>
      </c>
      <c r="FC10" s="404">
        <v>7</v>
      </c>
      <c r="FD10" s="405">
        <f t="shared" si="106"/>
        <v>0</v>
      </c>
      <c r="FE10" s="405"/>
      <c r="FF10" s="405">
        <f t="shared" si="74"/>
        <v>0</v>
      </c>
      <c r="FG10" s="405">
        <v>1</v>
      </c>
      <c r="FH10" s="406">
        <f t="shared" si="75"/>
        <v>0</v>
      </c>
      <c r="FI10" s="410"/>
      <c r="FJ10" s="265"/>
      <c r="FK10" s="265"/>
      <c r="FL10" s="265"/>
      <c r="FM10" s="265"/>
      <c r="FN10" s="265">
        <v>1</v>
      </c>
      <c r="FO10" s="265"/>
      <c r="FP10" s="265">
        <f t="shared" si="76"/>
        <v>0</v>
      </c>
      <c r="FQ10" s="265"/>
      <c r="FR10" s="411"/>
      <c r="FS10" s="412" t="str">
        <f t="shared" si="77"/>
        <v/>
      </c>
      <c r="FT10" s="265" t="str">
        <f t="shared" si="78"/>
        <v/>
      </c>
      <c r="FU10" s="324" t="str">
        <f t="shared" si="79"/>
        <v/>
      </c>
      <c r="FV10" s="265" t="str">
        <f t="shared" si="80"/>
        <v/>
      </c>
      <c r="FW10" s="265" t="str">
        <f t="shared" si="81"/>
        <v/>
      </c>
      <c r="FX10" s="265" t="str">
        <f t="shared" si="82"/>
        <v/>
      </c>
      <c r="FY10" s="265" t="str">
        <f t="shared" si="83"/>
        <v/>
      </c>
      <c r="FZ10" s="265" t="str">
        <f t="shared" si="84"/>
        <v/>
      </c>
      <c r="GA10" s="411">
        <f t="shared" si="2"/>
        <v>0</v>
      </c>
      <c r="GB10" s="412" t="str">
        <f t="shared" si="85"/>
        <v/>
      </c>
      <c r="GC10" s="265" t="str">
        <f t="shared" si="86"/>
        <v/>
      </c>
      <c r="GD10" s="324" t="str">
        <f t="shared" si="87"/>
        <v/>
      </c>
      <c r="GE10" s="265" t="str">
        <f t="shared" si="88"/>
        <v/>
      </c>
      <c r="GF10" s="265" t="str">
        <f t="shared" si="89"/>
        <v/>
      </c>
      <c r="GG10" s="265" t="str">
        <f t="shared" si="90"/>
        <v/>
      </c>
      <c r="GH10" s="265" t="str">
        <f t="shared" si="91"/>
        <v/>
      </c>
      <c r="GI10" s="265" t="str">
        <f t="shared" si="92"/>
        <v/>
      </c>
      <c r="GJ10" s="265" t="str">
        <f t="shared" si="93"/>
        <v/>
      </c>
      <c r="GK10" s="265" t="str">
        <f t="shared" si="94"/>
        <v/>
      </c>
      <c r="GL10" s="265" t="str">
        <f t="shared" si="95"/>
        <v/>
      </c>
      <c r="GM10" s="413">
        <f t="shared" si="96"/>
        <v>0</v>
      </c>
    </row>
    <row r="11" spans="1:195" ht="28.95" customHeight="1" thickBot="1" x14ac:dyDescent="0.35">
      <c r="A11" s="42">
        <v>8</v>
      </c>
      <c r="B11" s="43" t="s">
        <v>106</v>
      </c>
      <c r="C11" s="406">
        <f>C7-(C9+C10)</f>
        <v>0</v>
      </c>
      <c r="E11" s="404">
        <v>8</v>
      </c>
      <c r="F11" s="405">
        <f t="shared" si="97"/>
        <v>7134</v>
      </c>
      <c r="G11" s="405">
        <v>8165</v>
      </c>
      <c r="H11" s="405">
        <f t="shared" si="3"/>
        <v>1031</v>
      </c>
      <c r="I11" s="405">
        <v>1</v>
      </c>
      <c r="J11" s="406">
        <f t="shared" si="4"/>
        <v>1031</v>
      </c>
      <c r="L11" s="404">
        <v>8</v>
      </c>
      <c r="M11" s="405">
        <f t="shared" si="98"/>
        <v>5909</v>
      </c>
      <c r="N11" s="405">
        <v>6882</v>
      </c>
      <c r="O11" s="405">
        <f t="shared" si="5"/>
        <v>973</v>
      </c>
      <c r="P11" s="405">
        <v>1</v>
      </c>
      <c r="Q11" s="406">
        <f t="shared" si="6"/>
        <v>973</v>
      </c>
      <c r="R11" s="414" t="s">
        <v>44</v>
      </c>
      <c r="S11" s="324" t="s">
        <v>45</v>
      </c>
      <c r="T11" s="324" t="s">
        <v>487</v>
      </c>
      <c r="U11" s="324"/>
      <c r="V11" s="265" t="s">
        <v>62</v>
      </c>
      <c r="W11" s="265">
        <v>1</v>
      </c>
      <c r="X11" s="324"/>
      <c r="Y11" s="324">
        <f t="shared" si="7"/>
        <v>0</v>
      </c>
      <c r="Z11" s="324"/>
      <c r="AA11" s="407"/>
      <c r="AB11" s="408">
        <f t="shared" si="8"/>
        <v>973</v>
      </c>
      <c r="AC11" s="324" t="str">
        <f t="shared" si="9"/>
        <v/>
      </c>
      <c r="AD11" s="324" t="str">
        <f t="shared" si="10"/>
        <v/>
      </c>
      <c r="AE11" s="324" t="str">
        <f t="shared" si="11"/>
        <v/>
      </c>
      <c r="AF11" s="324" t="str">
        <f t="shared" si="12"/>
        <v/>
      </c>
      <c r="AG11" s="324" t="str">
        <f t="shared" si="13"/>
        <v/>
      </c>
      <c r="AH11" s="324" t="str">
        <f t="shared" si="14"/>
        <v/>
      </c>
      <c r="AI11" s="324" t="str">
        <f t="shared" si="15"/>
        <v/>
      </c>
      <c r="AJ11" s="407">
        <f t="shared" si="0"/>
        <v>973</v>
      </c>
      <c r="AK11" s="408" t="str">
        <f t="shared" si="107"/>
        <v/>
      </c>
      <c r="AL11" s="324" t="str">
        <f t="shared" si="108"/>
        <v/>
      </c>
      <c r="AM11" s="324" t="str">
        <f t="shared" si="109"/>
        <v/>
      </c>
      <c r="AN11" s="324" t="str">
        <f t="shared" si="110"/>
        <v/>
      </c>
      <c r="AO11" s="324" t="str">
        <f t="shared" si="111"/>
        <v/>
      </c>
      <c r="AP11" s="324" t="str">
        <f t="shared" si="112"/>
        <v/>
      </c>
      <c r="AQ11" s="324" t="str">
        <f t="shared" si="113"/>
        <v/>
      </c>
      <c r="AR11" s="324" t="str">
        <f t="shared" si="114"/>
        <v/>
      </c>
      <c r="AS11" s="324" t="str">
        <f t="shared" si="115"/>
        <v/>
      </c>
      <c r="AT11" s="324" t="str">
        <f t="shared" si="116"/>
        <v/>
      </c>
      <c r="AU11" s="324" t="str">
        <f t="shared" si="117"/>
        <v/>
      </c>
      <c r="AV11" s="409">
        <f t="shared" si="118"/>
        <v>0</v>
      </c>
      <c r="AW11" s="22"/>
      <c r="AX11" s="404">
        <v>8</v>
      </c>
      <c r="AY11" s="405">
        <f t="shared" si="99"/>
        <v>1359</v>
      </c>
      <c r="AZ11" s="405">
        <v>1392</v>
      </c>
      <c r="BA11" s="405">
        <f t="shared" si="28"/>
        <v>33</v>
      </c>
      <c r="BB11" s="405">
        <v>1</v>
      </c>
      <c r="BC11" s="406">
        <f t="shared" si="29"/>
        <v>33</v>
      </c>
      <c r="BD11" s="471" t="s">
        <v>60</v>
      </c>
      <c r="BE11" s="265" t="s">
        <v>46</v>
      </c>
      <c r="BF11" s="265"/>
      <c r="BG11" s="265"/>
      <c r="BH11" s="265"/>
      <c r="BI11" s="265">
        <v>1</v>
      </c>
      <c r="BJ11" s="265"/>
      <c r="BK11" s="265">
        <f t="shared" si="30"/>
        <v>0</v>
      </c>
      <c r="BL11" s="265"/>
      <c r="BM11" s="411"/>
      <c r="BN11" s="412" t="str">
        <f t="shared" si="31"/>
        <v/>
      </c>
      <c r="BO11" s="265" t="str">
        <f t="shared" si="32"/>
        <v/>
      </c>
      <c r="BP11" s="324" t="str">
        <f t="shared" si="33"/>
        <v/>
      </c>
      <c r="BQ11" s="265" t="str">
        <f t="shared" si="34"/>
        <v/>
      </c>
      <c r="BR11" s="265" t="str">
        <f t="shared" si="35"/>
        <v/>
      </c>
      <c r="BS11" s="265" t="str">
        <f t="shared" si="36"/>
        <v/>
      </c>
      <c r="BT11" s="265" t="str">
        <f t="shared" si="37"/>
        <v/>
      </c>
      <c r="BU11" s="265" t="str">
        <f t="shared" si="38"/>
        <v/>
      </c>
      <c r="BV11" s="411">
        <f t="shared" si="1"/>
        <v>0</v>
      </c>
      <c r="BW11" s="412">
        <f t="shared" si="39"/>
        <v>33</v>
      </c>
      <c r="BX11" s="265" t="str">
        <f t="shared" si="40"/>
        <v/>
      </c>
      <c r="BY11" s="324" t="str">
        <f t="shared" si="41"/>
        <v/>
      </c>
      <c r="BZ11" s="265" t="str">
        <f t="shared" si="42"/>
        <v/>
      </c>
      <c r="CA11" s="265" t="str">
        <f t="shared" si="43"/>
        <v/>
      </c>
      <c r="CB11" s="265" t="str">
        <f t="shared" si="44"/>
        <v/>
      </c>
      <c r="CC11" s="265" t="str">
        <f t="shared" si="45"/>
        <v/>
      </c>
      <c r="CD11" s="265" t="str">
        <f t="shared" si="46"/>
        <v/>
      </c>
      <c r="CE11" s="265" t="str">
        <f t="shared" si="47"/>
        <v/>
      </c>
      <c r="CF11" s="265"/>
      <c r="CG11" s="265" t="str">
        <f t="shared" si="48"/>
        <v/>
      </c>
      <c r="CH11" s="413">
        <f t="shared" si="49"/>
        <v>33</v>
      </c>
      <c r="CJ11" s="404">
        <v>8</v>
      </c>
      <c r="CK11" s="405">
        <f t="shared" si="100"/>
        <v>0</v>
      </c>
      <c r="CL11" s="405"/>
      <c r="CM11" s="405">
        <f t="shared" si="50"/>
        <v>0</v>
      </c>
      <c r="CN11" s="405">
        <v>1</v>
      </c>
      <c r="CO11" s="406">
        <f t="shared" si="51"/>
        <v>0</v>
      </c>
      <c r="CP11" s="414"/>
      <c r="CQ11" s="324"/>
      <c r="CR11" s="324"/>
      <c r="CS11" s="324" t="str">
        <f t="shared" si="52"/>
        <v/>
      </c>
      <c r="CT11" s="409" t="str">
        <f t="shared" si="53"/>
        <v/>
      </c>
      <c r="CV11" s="404">
        <v>8</v>
      </c>
      <c r="CW11" s="405">
        <f t="shared" si="101"/>
        <v>0</v>
      </c>
      <c r="CX11" s="405"/>
      <c r="CY11" s="405">
        <f t="shared" si="54"/>
        <v>0</v>
      </c>
      <c r="CZ11" s="405">
        <v>1</v>
      </c>
      <c r="DA11" s="406">
        <f t="shared" si="55"/>
        <v>0</v>
      </c>
      <c r="DB11" s="414"/>
      <c r="DC11" s="324"/>
      <c r="DD11" s="324"/>
      <c r="DE11" s="324" t="str">
        <f t="shared" si="56"/>
        <v/>
      </c>
      <c r="DF11" s="409" t="str">
        <f t="shared" si="57"/>
        <v/>
      </c>
      <c r="DH11" s="404">
        <v>8</v>
      </c>
      <c r="DI11" s="405">
        <f t="shared" si="102"/>
        <v>0</v>
      </c>
      <c r="DJ11" s="405"/>
      <c r="DK11" s="405">
        <f t="shared" si="58"/>
        <v>0</v>
      </c>
      <c r="DL11" s="405">
        <v>1</v>
      </c>
      <c r="DM11" s="406">
        <f t="shared" si="59"/>
        <v>0</v>
      </c>
      <c r="DN11" s="414"/>
      <c r="DO11" s="324"/>
      <c r="DP11" s="324"/>
      <c r="DQ11" s="324" t="str">
        <f t="shared" si="60"/>
        <v/>
      </c>
      <c r="DR11" s="409" t="str">
        <f t="shared" si="61"/>
        <v/>
      </c>
      <c r="DT11" s="404">
        <v>8</v>
      </c>
      <c r="DU11" s="405">
        <f t="shared" si="103"/>
        <v>0</v>
      </c>
      <c r="DV11" s="405"/>
      <c r="DW11" s="405">
        <f t="shared" si="62"/>
        <v>0</v>
      </c>
      <c r="DX11" s="405">
        <v>1</v>
      </c>
      <c r="DY11" s="406">
        <f t="shared" si="63"/>
        <v>0</v>
      </c>
      <c r="DZ11" s="414"/>
      <c r="EA11" s="324"/>
      <c r="EB11" s="324"/>
      <c r="EC11" s="324" t="str">
        <f t="shared" si="64"/>
        <v/>
      </c>
      <c r="ED11" s="409" t="str">
        <f t="shared" si="65"/>
        <v/>
      </c>
      <c r="EF11" s="404">
        <v>8</v>
      </c>
      <c r="EG11" s="405">
        <f t="shared" si="104"/>
        <v>0</v>
      </c>
      <c r="EH11" s="405"/>
      <c r="EI11" s="405">
        <f t="shared" si="66"/>
        <v>0</v>
      </c>
      <c r="EJ11" s="405">
        <v>1</v>
      </c>
      <c r="EK11" s="406">
        <f t="shared" si="67"/>
        <v>0</v>
      </c>
      <c r="EL11" s="414"/>
      <c r="EM11" s="324"/>
      <c r="EN11" s="324"/>
      <c r="EO11" s="324" t="str">
        <f t="shared" si="68"/>
        <v/>
      </c>
      <c r="EP11" s="409" t="str">
        <f t="shared" si="69"/>
        <v/>
      </c>
      <c r="ER11" s="404">
        <v>8</v>
      </c>
      <c r="ES11" s="405">
        <f t="shared" si="105"/>
        <v>0</v>
      </c>
      <c r="ET11" s="405"/>
      <c r="EU11" s="405">
        <f t="shared" si="70"/>
        <v>0</v>
      </c>
      <c r="EV11" s="405">
        <v>1</v>
      </c>
      <c r="EW11" s="406">
        <f t="shared" si="71"/>
        <v>0</v>
      </c>
      <c r="EX11" s="414"/>
      <c r="EY11" s="324"/>
      <c r="EZ11" s="324"/>
      <c r="FA11" s="324" t="str">
        <f t="shared" si="72"/>
        <v/>
      </c>
      <c r="FB11" s="409" t="str">
        <f t="shared" si="73"/>
        <v/>
      </c>
      <c r="FC11" s="404">
        <v>8</v>
      </c>
      <c r="FD11" s="405">
        <f t="shared" si="106"/>
        <v>0</v>
      </c>
      <c r="FE11" s="405"/>
      <c r="FF11" s="405">
        <f t="shared" si="74"/>
        <v>0</v>
      </c>
      <c r="FG11" s="405">
        <v>1</v>
      </c>
      <c r="FH11" s="406">
        <f t="shared" si="75"/>
        <v>0</v>
      </c>
      <c r="FI11" s="410"/>
      <c r="FJ11" s="265"/>
      <c r="FK11" s="265"/>
      <c r="FL11" s="265"/>
      <c r="FM11" s="265"/>
      <c r="FN11" s="265">
        <v>1</v>
      </c>
      <c r="FO11" s="265"/>
      <c r="FP11" s="265">
        <f t="shared" si="76"/>
        <v>0</v>
      </c>
      <c r="FQ11" s="265"/>
      <c r="FR11" s="411"/>
      <c r="FS11" s="412" t="str">
        <f t="shared" si="77"/>
        <v/>
      </c>
      <c r="FT11" s="265" t="str">
        <f t="shared" si="78"/>
        <v/>
      </c>
      <c r="FU11" s="324" t="str">
        <f t="shared" si="79"/>
        <v/>
      </c>
      <c r="FV11" s="265" t="str">
        <f t="shared" si="80"/>
        <v/>
      </c>
      <c r="FW11" s="265" t="str">
        <f t="shared" si="81"/>
        <v/>
      </c>
      <c r="FX11" s="265" t="str">
        <f t="shared" si="82"/>
        <v/>
      </c>
      <c r="FY11" s="265" t="str">
        <f t="shared" si="83"/>
        <v/>
      </c>
      <c r="FZ11" s="265" t="str">
        <f t="shared" si="84"/>
        <v/>
      </c>
      <c r="GA11" s="411">
        <f t="shared" si="2"/>
        <v>0</v>
      </c>
      <c r="GB11" s="412" t="str">
        <f t="shared" si="85"/>
        <v/>
      </c>
      <c r="GC11" s="265" t="str">
        <f t="shared" si="86"/>
        <v/>
      </c>
      <c r="GD11" s="324" t="str">
        <f t="shared" si="87"/>
        <v/>
      </c>
      <c r="GE11" s="265" t="str">
        <f t="shared" si="88"/>
        <v/>
      </c>
      <c r="GF11" s="265" t="str">
        <f t="shared" si="89"/>
        <v/>
      </c>
      <c r="GG11" s="265" t="str">
        <f t="shared" si="90"/>
        <v/>
      </c>
      <c r="GH11" s="265" t="str">
        <f t="shared" si="91"/>
        <v/>
      </c>
      <c r="GI11" s="265" t="str">
        <f t="shared" si="92"/>
        <v/>
      </c>
      <c r="GJ11" s="265" t="str">
        <f t="shared" si="93"/>
        <v/>
      </c>
      <c r="GK11" s="265" t="str">
        <f t="shared" si="94"/>
        <v/>
      </c>
      <c r="GL11" s="265" t="str">
        <f t="shared" si="95"/>
        <v/>
      </c>
      <c r="GM11" s="413">
        <f t="shared" si="96"/>
        <v>0</v>
      </c>
    </row>
    <row r="12" spans="1:195" ht="28.95" customHeight="1" x14ac:dyDescent="0.3">
      <c r="A12" s="96"/>
      <c r="B12" s="46"/>
      <c r="C12" s="96"/>
      <c r="E12" s="404">
        <v>9</v>
      </c>
      <c r="F12" s="405">
        <f t="shared" si="97"/>
        <v>8165</v>
      </c>
      <c r="G12" s="405">
        <v>8224</v>
      </c>
      <c r="H12" s="405">
        <f t="shared" si="3"/>
        <v>59</v>
      </c>
      <c r="I12" s="405">
        <v>1</v>
      </c>
      <c r="J12" s="406">
        <f t="shared" si="4"/>
        <v>59</v>
      </c>
      <c r="L12" s="404">
        <v>9</v>
      </c>
      <c r="M12" s="405">
        <f t="shared" si="98"/>
        <v>6882</v>
      </c>
      <c r="N12" s="405">
        <v>6890</v>
      </c>
      <c r="O12" s="405">
        <f t="shared" si="5"/>
        <v>8</v>
      </c>
      <c r="P12" s="405">
        <v>1</v>
      </c>
      <c r="Q12" s="406">
        <f t="shared" si="6"/>
        <v>8</v>
      </c>
      <c r="R12" s="414" t="s">
        <v>44</v>
      </c>
      <c r="S12" s="324" t="s">
        <v>45</v>
      </c>
      <c r="T12" s="324" t="s">
        <v>487</v>
      </c>
      <c r="U12" s="324"/>
      <c r="V12" s="265" t="s">
        <v>62</v>
      </c>
      <c r="W12" s="265">
        <v>1</v>
      </c>
      <c r="X12" s="324"/>
      <c r="Y12" s="324">
        <f t="shared" si="7"/>
        <v>0</v>
      </c>
      <c r="Z12" s="324"/>
      <c r="AA12" s="407"/>
      <c r="AB12" s="408">
        <f t="shared" si="8"/>
        <v>8</v>
      </c>
      <c r="AC12" s="324" t="str">
        <f t="shared" si="9"/>
        <v/>
      </c>
      <c r="AD12" s="324" t="str">
        <f t="shared" si="10"/>
        <v/>
      </c>
      <c r="AE12" s="324" t="str">
        <f t="shared" si="11"/>
        <v/>
      </c>
      <c r="AF12" s="324" t="str">
        <f t="shared" si="12"/>
        <v/>
      </c>
      <c r="AG12" s="324" t="str">
        <f t="shared" si="13"/>
        <v/>
      </c>
      <c r="AH12" s="324" t="str">
        <f t="shared" si="14"/>
        <v/>
      </c>
      <c r="AI12" s="324" t="str">
        <f t="shared" si="15"/>
        <v/>
      </c>
      <c r="AJ12" s="407">
        <f t="shared" si="0"/>
        <v>8</v>
      </c>
      <c r="AK12" s="408" t="str">
        <f t="shared" si="107"/>
        <v/>
      </c>
      <c r="AL12" s="324" t="str">
        <f t="shared" si="108"/>
        <v/>
      </c>
      <c r="AM12" s="324" t="str">
        <f t="shared" si="109"/>
        <v/>
      </c>
      <c r="AN12" s="324" t="str">
        <f t="shared" si="110"/>
        <v/>
      </c>
      <c r="AO12" s="324" t="str">
        <f t="shared" si="111"/>
        <v/>
      </c>
      <c r="AP12" s="324" t="str">
        <f t="shared" si="112"/>
        <v/>
      </c>
      <c r="AQ12" s="324" t="str">
        <f t="shared" si="113"/>
        <v/>
      </c>
      <c r="AR12" s="324" t="str">
        <f t="shared" si="114"/>
        <v/>
      </c>
      <c r="AS12" s="324" t="str">
        <f t="shared" si="115"/>
        <v/>
      </c>
      <c r="AT12" s="324" t="str">
        <f t="shared" si="116"/>
        <v/>
      </c>
      <c r="AU12" s="324" t="str">
        <f t="shared" si="117"/>
        <v/>
      </c>
      <c r="AV12" s="409">
        <f t="shared" si="118"/>
        <v>0</v>
      </c>
      <c r="AW12" s="22"/>
      <c r="AX12" s="404">
        <v>9</v>
      </c>
      <c r="AY12" s="405">
        <f t="shared" si="99"/>
        <v>1392</v>
      </c>
      <c r="AZ12" s="405">
        <v>1438</v>
      </c>
      <c r="BA12" s="405">
        <f t="shared" si="28"/>
        <v>46</v>
      </c>
      <c r="BB12" s="405">
        <v>1</v>
      </c>
      <c r="BC12" s="406">
        <f t="shared" si="29"/>
        <v>46</v>
      </c>
      <c r="BD12" s="471" t="s">
        <v>60</v>
      </c>
      <c r="BE12" s="265" t="s">
        <v>46</v>
      </c>
      <c r="BF12" s="265"/>
      <c r="BG12" s="265"/>
      <c r="BH12" s="265"/>
      <c r="BI12" s="265">
        <v>1</v>
      </c>
      <c r="BJ12" s="265"/>
      <c r="BK12" s="265">
        <f t="shared" si="30"/>
        <v>0</v>
      </c>
      <c r="BL12" s="265"/>
      <c r="BM12" s="411"/>
      <c r="BN12" s="412" t="str">
        <f t="shared" si="31"/>
        <v/>
      </c>
      <c r="BO12" s="265" t="str">
        <f t="shared" si="32"/>
        <v/>
      </c>
      <c r="BP12" s="324" t="str">
        <f t="shared" si="33"/>
        <v/>
      </c>
      <c r="BQ12" s="265" t="str">
        <f t="shared" si="34"/>
        <v/>
      </c>
      <c r="BR12" s="265" t="str">
        <f t="shared" si="35"/>
        <v/>
      </c>
      <c r="BS12" s="265" t="str">
        <f t="shared" si="36"/>
        <v/>
      </c>
      <c r="BT12" s="265" t="str">
        <f t="shared" si="37"/>
        <v/>
      </c>
      <c r="BU12" s="265" t="str">
        <f t="shared" si="38"/>
        <v/>
      </c>
      <c r="BV12" s="411">
        <f t="shared" si="1"/>
        <v>0</v>
      </c>
      <c r="BW12" s="412">
        <f t="shared" si="39"/>
        <v>46</v>
      </c>
      <c r="BX12" s="265" t="str">
        <f t="shared" si="40"/>
        <v/>
      </c>
      <c r="BY12" s="324" t="str">
        <f t="shared" si="41"/>
        <v/>
      </c>
      <c r="BZ12" s="265" t="str">
        <f t="shared" si="42"/>
        <v/>
      </c>
      <c r="CA12" s="265" t="str">
        <f t="shared" si="43"/>
        <v/>
      </c>
      <c r="CB12" s="265" t="str">
        <f t="shared" si="44"/>
        <v/>
      </c>
      <c r="CC12" s="265" t="str">
        <f t="shared" si="45"/>
        <v/>
      </c>
      <c r="CD12" s="265" t="str">
        <f t="shared" si="46"/>
        <v/>
      </c>
      <c r="CE12" s="265" t="str">
        <f t="shared" si="47"/>
        <v/>
      </c>
      <c r="CF12" s="265"/>
      <c r="CG12" s="265" t="str">
        <f t="shared" si="48"/>
        <v/>
      </c>
      <c r="CH12" s="413">
        <f t="shared" si="49"/>
        <v>46</v>
      </c>
      <c r="CJ12" s="404">
        <v>9</v>
      </c>
      <c r="CK12" s="405">
        <f t="shared" si="100"/>
        <v>0</v>
      </c>
      <c r="CL12" s="405"/>
      <c r="CM12" s="405">
        <f t="shared" si="50"/>
        <v>0</v>
      </c>
      <c r="CN12" s="405">
        <v>1</v>
      </c>
      <c r="CO12" s="406">
        <f t="shared" si="51"/>
        <v>0</v>
      </c>
      <c r="CP12" s="414"/>
      <c r="CQ12" s="324"/>
      <c r="CR12" s="324"/>
      <c r="CS12" s="324" t="str">
        <f t="shared" si="52"/>
        <v/>
      </c>
      <c r="CT12" s="409" t="str">
        <f t="shared" si="53"/>
        <v/>
      </c>
      <c r="CV12" s="404">
        <v>9</v>
      </c>
      <c r="CW12" s="405">
        <f t="shared" si="101"/>
        <v>0</v>
      </c>
      <c r="CX12" s="405"/>
      <c r="CY12" s="405">
        <f t="shared" si="54"/>
        <v>0</v>
      </c>
      <c r="CZ12" s="405">
        <v>1</v>
      </c>
      <c r="DA12" s="406">
        <f t="shared" si="55"/>
        <v>0</v>
      </c>
      <c r="DB12" s="414"/>
      <c r="DC12" s="324"/>
      <c r="DD12" s="324"/>
      <c r="DE12" s="324" t="str">
        <f t="shared" si="56"/>
        <v/>
      </c>
      <c r="DF12" s="409" t="str">
        <f t="shared" si="57"/>
        <v/>
      </c>
      <c r="DH12" s="404">
        <v>9</v>
      </c>
      <c r="DI12" s="405">
        <f t="shared" si="102"/>
        <v>0</v>
      </c>
      <c r="DJ12" s="405"/>
      <c r="DK12" s="405">
        <f t="shared" si="58"/>
        <v>0</v>
      </c>
      <c r="DL12" s="405">
        <v>1</v>
      </c>
      <c r="DM12" s="406">
        <f t="shared" si="59"/>
        <v>0</v>
      </c>
      <c r="DN12" s="414"/>
      <c r="DO12" s="324"/>
      <c r="DP12" s="324"/>
      <c r="DQ12" s="324" t="str">
        <f t="shared" si="60"/>
        <v/>
      </c>
      <c r="DR12" s="409" t="str">
        <f t="shared" si="61"/>
        <v/>
      </c>
      <c r="DT12" s="404">
        <v>9</v>
      </c>
      <c r="DU12" s="405">
        <f t="shared" si="103"/>
        <v>0</v>
      </c>
      <c r="DV12" s="405"/>
      <c r="DW12" s="405">
        <f t="shared" si="62"/>
        <v>0</v>
      </c>
      <c r="DX12" s="405">
        <v>1</v>
      </c>
      <c r="DY12" s="406">
        <f t="shared" si="63"/>
        <v>0</v>
      </c>
      <c r="DZ12" s="414"/>
      <c r="EA12" s="324"/>
      <c r="EB12" s="324"/>
      <c r="EC12" s="324" t="str">
        <f t="shared" si="64"/>
        <v/>
      </c>
      <c r="ED12" s="409" t="str">
        <f t="shared" si="65"/>
        <v/>
      </c>
      <c r="EF12" s="404">
        <v>9</v>
      </c>
      <c r="EG12" s="405">
        <f t="shared" si="104"/>
        <v>0</v>
      </c>
      <c r="EH12" s="405"/>
      <c r="EI12" s="405">
        <f t="shared" si="66"/>
        <v>0</v>
      </c>
      <c r="EJ12" s="405">
        <v>1</v>
      </c>
      <c r="EK12" s="406">
        <f t="shared" si="67"/>
        <v>0</v>
      </c>
      <c r="EL12" s="414"/>
      <c r="EM12" s="324"/>
      <c r="EN12" s="324"/>
      <c r="EO12" s="324" t="str">
        <f t="shared" si="68"/>
        <v/>
      </c>
      <c r="EP12" s="409" t="str">
        <f t="shared" si="69"/>
        <v/>
      </c>
      <c r="ER12" s="404">
        <v>9</v>
      </c>
      <c r="ES12" s="405">
        <f t="shared" si="105"/>
        <v>0</v>
      </c>
      <c r="ET12" s="405"/>
      <c r="EU12" s="405">
        <f t="shared" si="70"/>
        <v>0</v>
      </c>
      <c r="EV12" s="405">
        <v>1</v>
      </c>
      <c r="EW12" s="406">
        <f t="shared" si="71"/>
        <v>0</v>
      </c>
      <c r="EX12" s="414"/>
      <c r="EY12" s="324"/>
      <c r="EZ12" s="324"/>
      <c r="FA12" s="324" t="str">
        <f t="shared" si="72"/>
        <v/>
      </c>
      <c r="FB12" s="409" t="str">
        <f t="shared" si="73"/>
        <v/>
      </c>
      <c r="FC12" s="404">
        <v>9</v>
      </c>
      <c r="FD12" s="405">
        <f t="shared" si="106"/>
        <v>0</v>
      </c>
      <c r="FE12" s="405"/>
      <c r="FF12" s="405">
        <f t="shared" si="74"/>
        <v>0</v>
      </c>
      <c r="FG12" s="405">
        <v>1</v>
      </c>
      <c r="FH12" s="406">
        <f t="shared" si="75"/>
        <v>0</v>
      </c>
      <c r="FI12" s="410"/>
      <c r="FJ12" s="265"/>
      <c r="FK12" s="265"/>
      <c r="FL12" s="265"/>
      <c r="FM12" s="265"/>
      <c r="FN12" s="265">
        <v>1</v>
      </c>
      <c r="FO12" s="265"/>
      <c r="FP12" s="265">
        <f t="shared" si="76"/>
        <v>0</v>
      </c>
      <c r="FQ12" s="265"/>
      <c r="FR12" s="411"/>
      <c r="FS12" s="412" t="str">
        <f t="shared" si="77"/>
        <v/>
      </c>
      <c r="FT12" s="265" t="str">
        <f t="shared" si="78"/>
        <v/>
      </c>
      <c r="FU12" s="324" t="str">
        <f t="shared" si="79"/>
        <v/>
      </c>
      <c r="FV12" s="265" t="str">
        <f t="shared" si="80"/>
        <v/>
      </c>
      <c r="FW12" s="265" t="str">
        <f t="shared" si="81"/>
        <v/>
      </c>
      <c r="FX12" s="265" t="str">
        <f t="shared" si="82"/>
        <v/>
      </c>
      <c r="FY12" s="265" t="str">
        <f t="shared" si="83"/>
        <v/>
      </c>
      <c r="FZ12" s="265" t="str">
        <f t="shared" si="84"/>
        <v/>
      </c>
      <c r="GA12" s="411">
        <f t="shared" si="2"/>
        <v>0</v>
      </c>
      <c r="GB12" s="412" t="str">
        <f t="shared" si="85"/>
        <v/>
      </c>
      <c r="GC12" s="265" t="str">
        <f t="shared" si="86"/>
        <v/>
      </c>
      <c r="GD12" s="324" t="str">
        <f t="shared" si="87"/>
        <v/>
      </c>
      <c r="GE12" s="265" t="str">
        <f t="shared" si="88"/>
        <v/>
      </c>
      <c r="GF12" s="265" t="str">
        <f t="shared" si="89"/>
        <v/>
      </c>
      <c r="GG12" s="265" t="str">
        <f t="shared" si="90"/>
        <v/>
      </c>
      <c r="GH12" s="265" t="str">
        <f t="shared" si="91"/>
        <v/>
      </c>
      <c r="GI12" s="265" t="str">
        <f t="shared" si="92"/>
        <v/>
      </c>
      <c r="GJ12" s="265" t="str">
        <f t="shared" si="93"/>
        <v/>
      </c>
      <c r="GK12" s="265" t="str">
        <f t="shared" si="94"/>
        <v/>
      </c>
      <c r="GL12" s="265" t="str">
        <f t="shared" si="95"/>
        <v/>
      </c>
      <c r="GM12" s="413">
        <f t="shared" si="96"/>
        <v>0</v>
      </c>
    </row>
    <row r="13" spans="1:195" ht="28.95" customHeight="1" x14ac:dyDescent="0.3">
      <c r="A13" s="77" t="s">
        <v>457</v>
      </c>
      <c r="B13" s="85"/>
      <c r="C13" s="77"/>
      <c r="E13" s="404">
        <v>10</v>
      </c>
      <c r="F13" s="405">
        <f t="shared" si="97"/>
        <v>8224</v>
      </c>
      <c r="G13" s="405">
        <v>8302</v>
      </c>
      <c r="H13" s="405">
        <f t="shared" si="3"/>
        <v>78</v>
      </c>
      <c r="I13" s="405">
        <v>1</v>
      </c>
      <c r="J13" s="406">
        <f t="shared" si="4"/>
        <v>78</v>
      </c>
      <c r="L13" s="404">
        <v>10</v>
      </c>
      <c r="M13" s="405">
        <f t="shared" si="98"/>
        <v>6890</v>
      </c>
      <c r="N13" s="405">
        <v>6951</v>
      </c>
      <c r="O13" s="405">
        <f t="shared" si="5"/>
        <v>61</v>
      </c>
      <c r="P13" s="405">
        <v>1</v>
      </c>
      <c r="Q13" s="406">
        <f t="shared" si="6"/>
        <v>61</v>
      </c>
      <c r="R13" s="414" t="s">
        <v>44</v>
      </c>
      <c r="S13" s="324" t="s">
        <v>45</v>
      </c>
      <c r="T13" s="324" t="s">
        <v>487</v>
      </c>
      <c r="U13" s="324"/>
      <c r="V13" s="265" t="s">
        <v>62</v>
      </c>
      <c r="W13" s="265">
        <v>1</v>
      </c>
      <c r="X13" s="324"/>
      <c r="Y13" s="324">
        <f t="shared" si="7"/>
        <v>0</v>
      </c>
      <c r="Z13" s="324"/>
      <c r="AA13" s="407"/>
      <c r="AB13" s="408">
        <f t="shared" si="8"/>
        <v>61</v>
      </c>
      <c r="AC13" s="324" t="str">
        <f t="shared" si="9"/>
        <v/>
      </c>
      <c r="AD13" s="324" t="str">
        <f t="shared" si="10"/>
        <v/>
      </c>
      <c r="AE13" s="324" t="str">
        <f t="shared" si="11"/>
        <v/>
      </c>
      <c r="AF13" s="324" t="str">
        <f t="shared" si="12"/>
        <v/>
      </c>
      <c r="AG13" s="324" t="str">
        <f t="shared" si="13"/>
        <v/>
      </c>
      <c r="AH13" s="324" t="str">
        <f t="shared" si="14"/>
        <v/>
      </c>
      <c r="AI13" s="324" t="str">
        <f t="shared" si="15"/>
        <v/>
      </c>
      <c r="AJ13" s="407">
        <f t="shared" si="0"/>
        <v>61</v>
      </c>
      <c r="AK13" s="408" t="str">
        <f t="shared" si="107"/>
        <v/>
      </c>
      <c r="AL13" s="324" t="str">
        <f t="shared" si="108"/>
        <v/>
      </c>
      <c r="AM13" s="324" t="str">
        <f t="shared" si="109"/>
        <v/>
      </c>
      <c r="AN13" s="324" t="str">
        <f t="shared" si="110"/>
        <v/>
      </c>
      <c r="AO13" s="324" t="str">
        <f t="shared" si="111"/>
        <v/>
      </c>
      <c r="AP13" s="324" t="str">
        <f t="shared" si="112"/>
        <v/>
      </c>
      <c r="AQ13" s="324" t="str">
        <f t="shared" si="113"/>
        <v/>
      </c>
      <c r="AR13" s="324" t="str">
        <f t="shared" si="114"/>
        <v/>
      </c>
      <c r="AS13" s="324" t="str">
        <f t="shared" si="115"/>
        <v/>
      </c>
      <c r="AT13" s="324" t="str">
        <f t="shared" si="116"/>
        <v/>
      </c>
      <c r="AU13" s="324" t="str">
        <f t="shared" si="117"/>
        <v/>
      </c>
      <c r="AV13" s="409">
        <f t="shared" si="118"/>
        <v>0</v>
      </c>
      <c r="AW13" s="22"/>
      <c r="AX13" s="404">
        <v>10</v>
      </c>
      <c r="AY13" s="405">
        <f t="shared" si="99"/>
        <v>1438</v>
      </c>
      <c r="AZ13" s="405">
        <v>1451</v>
      </c>
      <c r="BA13" s="405">
        <f t="shared" si="28"/>
        <v>13</v>
      </c>
      <c r="BB13" s="405">
        <v>1</v>
      </c>
      <c r="BC13" s="406">
        <f t="shared" si="29"/>
        <v>13</v>
      </c>
      <c r="BD13" s="471" t="s">
        <v>60</v>
      </c>
      <c r="BE13" s="265" t="s">
        <v>46</v>
      </c>
      <c r="BF13" s="265"/>
      <c r="BG13" s="265"/>
      <c r="BH13" s="265"/>
      <c r="BI13" s="265">
        <v>1</v>
      </c>
      <c r="BJ13" s="265"/>
      <c r="BK13" s="265">
        <f t="shared" si="30"/>
        <v>0</v>
      </c>
      <c r="BL13" s="265"/>
      <c r="BM13" s="411"/>
      <c r="BN13" s="412" t="str">
        <f t="shared" si="31"/>
        <v/>
      </c>
      <c r="BO13" s="265" t="str">
        <f t="shared" si="32"/>
        <v/>
      </c>
      <c r="BP13" s="324" t="str">
        <f t="shared" si="33"/>
        <v/>
      </c>
      <c r="BQ13" s="265" t="str">
        <f t="shared" si="34"/>
        <v/>
      </c>
      <c r="BR13" s="265" t="str">
        <f t="shared" si="35"/>
        <v/>
      </c>
      <c r="BS13" s="265" t="str">
        <f t="shared" si="36"/>
        <v/>
      </c>
      <c r="BT13" s="265" t="str">
        <f t="shared" si="37"/>
        <v/>
      </c>
      <c r="BU13" s="265" t="str">
        <f t="shared" si="38"/>
        <v/>
      </c>
      <c r="BV13" s="411">
        <f t="shared" si="1"/>
        <v>0</v>
      </c>
      <c r="BW13" s="412">
        <f t="shared" si="39"/>
        <v>13</v>
      </c>
      <c r="BX13" s="265" t="str">
        <f t="shared" si="40"/>
        <v/>
      </c>
      <c r="BY13" s="324" t="str">
        <f t="shared" si="41"/>
        <v/>
      </c>
      <c r="BZ13" s="265" t="str">
        <f t="shared" si="42"/>
        <v/>
      </c>
      <c r="CA13" s="265" t="str">
        <f t="shared" si="43"/>
        <v/>
      </c>
      <c r="CB13" s="265" t="str">
        <f t="shared" si="44"/>
        <v/>
      </c>
      <c r="CC13" s="265" t="str">
        <f t="shared" si="45"/>
        <v/>
      </c>
      <c r="CD13" s="265" t="str">
        <f t="shared" si="46"/>
        <v/>
      </c>
      <c r="CE13" s="265" t="str">
        <f t="shared" si="47"/>
        <v/>
      </c>
      <c r="CF13" s="265"/>
      <c r="CG13" s="265" t="str">
        <f t="shared" si="48"/>
        <v/>
      </c>
      <c r="CH13" s="413">
        <f t="shared" si="49"/>
        <v>13</v>
      </c>
      <c r="CJ13" s="404">
        <v>10</v>
      </c>
      <c r="CK13" s="405">
        <f t="shared" si="100"/>
        <v>0</v>
      </c>
      <c r="CL13" s="405"/>
      <c r="CM13" s="405">
        <f t="shared" si="50"/>
        <v>0</v>
      </c>
      <c r="CN13" s="405">
        <v>1</v>
      </c>
      <c r="CO13" s="406">
        <f t="shared" si="51"/>
        <v>0</v>
      </c>
      <c r="CP13" s="414"/>
      <c r="CQ13" s="324"/>
      <c r="CR13" s="324"/>
      <c r="CS13" s="324" t="str">
        <f t="shared" si="52"/>
        <v/>
      </c>
      <c r="CT13" s="409" t="str">
        <f t="shared" si="53"/>
        <v/>
      </c>
      <c r="CV13" s="404">
        <v>10</v>
      </c>
      <c r="CW13" s="405">
        <f t="shared" si="101"/>
        <v>0</v>
      </c>
      <c r="CX13" s="405"/>
      <c r="CY13" s="405">
        <f t="shared" si="54"/>
        <v>0</v>
      </c>
      <c r="CZ13" s="405">
        <v>1</v>
      </c>
      <c r="DA13" s="406">
        <f t="shared" si="55"/>
        <v>0</v>
      </c>
      <c r="DB13" s="414"/>
      <c r="DC13" s="324"/>
      <c r="DD13" s="324"/>
      <c r="DE13" s="324" t="str">
        <f t="shared" si="56"/>
        <v/>
      </c>
      <c r="DF13" s="409" t="str">
        <f t="shared" si="57"/>
        <v/>
      </c>
      <c r="DH13" s="404">
        <v>10</v>
      </c>
      <c r="DI13" s="405">
        <f t="shared" si="102"/>
        <v>0</v>
      </c>
      <c r="DJ13" s="405"/>
      <c r="DK13" s="405">
        <f t="shared" si="58"/>
        <v>0</v>
      </c>
      <c r="DL13" s="405">
        <v>1</v>
      </c>
      <c r="DM13" s="406">
        <f t="shared" si="59"/>
        <v>0</v>
      </c>
      <c r="DN13" s="414"/>
      <c r="DO13" s="324"/>
      <c r="DP13" s="324"/>
      <c r="DQ13" s="324" t="str">
        <f t="shared" si="60"/>
        <v/>
      </c>
      <c r="DR13" s="409" t="str">
        <f t="shared" si="61"/>
        <v/>
      </c>
      <c r="DT13" s="404">
        <v>10</v>
      </c>
      <c r="DU13" s="405">
        <f t="shared" si="103"/>
        <v>0</v>
      </c>
      <c r="DV13" s="405"/>
      <c r="DW13" s="405">
        <f t="shared" si="62"/>
        <v>0</v>
      </c>
      <c r="DX13" s="405">
        <v>1</v>
      </c>
      <c r="DY13" s="406">
        <f t="shared" si="63"/>
        <v>0</v>
      </c>
      <c r="DZ13" s="414"/>
      <c r="EA13" s="324"/>
      <c r="EB13" s="324"/>
      <c r="EC13" s="324" t="str">
        <f t="shared" si="64"/>
        <v/>
      </c>
      <c r="ED13" s="409" t="str">
        <f t="shared" si="65"/>
        <v/>
      </c>
      <c r="EF13" s="404">
        <v>10</v>
      </c>
      <c r="EG13" s="405">
        <f t="shared" si="104"/>
        <v>0</v>
      </c>
      <c r="EH13" s="405"/>
      <c r="EI13" s="405">
        <f t="shared" si="66"/>
        <v>0</v>
      </c>
      <c r="EJ13" s="405">
        <v>1</v>
      </c>
      <c r="EK13" s="406">
        <f t="shared" si="67"/>
        <v>0</v>
      </c>
      <c r="EL13" s="414"/>
      <c r="EM13" s="324"/>
      <c r="EN13" s="324"/>
      <c r="EO13" s="324" t="str">
        <f t="shared" si="68"/>
        <v/>
      </c>
      <c r="EP13" s="409" t="str">
        <f t="shared" si="69"/>
        <v/>
      </c>
      <c r="ER13" s="404">
        <v>10</v>
      </c>
      <c r="ES13" s="405">
        <f t="shared" si="105"/>
        <v>0</v>
      </c>
      <c r="ET13" s="405"/>
      <c r="EU13" s="405">
        <f t="shared" si="70"/>
        <v>0</v>
      </c>
      <c r="EV13" s="405">
        <v>1</v>
      </c>
      <c r="EW13" s="406">
        <f t="shared" si="71"/>
        <v>0</v>
      </c>
      <c r="EX13" s="414"/>
      <c r="EY13" s="324"/>
      <c r="EZ13" s="324"/>
      <c r="FA13" s="324" t="str">
        <f t="shared" si="72"/>
        <v/>
      </c>
      <c r="FB13" s="409" t="str">
        <f t="shared" si="73"/>
        <v/>
      </c>
      <c r="FC13" s="404">
        <v>10</v>
      </c>
      <c r="FD13" s="405">
        <f t="shared" si="106"/>
        <v>0</v>
      </c>
      <c r="FE13" s="405"/>
      <c r="FF13" s="405">
        <f t="shared" si="74"/>
        <v>0</v>
      </c>
      <c r="FG13" s="405">
        <v>1</v>
      </c>
      <c r="FH13" s="406">
        <f t="shared" si="75"/>
        <v>0</v>
      </c>
      <c r="FI13" s="410"/>
      <c r="FJ13" s="265"/>
      <c r="FK13" s="265"/>
      <c r="FL13" s="265"/>
      <c r="FM13" s="265"/>
      <c r="FN13" s="265">
        <v>1</v>
      </c>
      <c r="FO13" s="265"/>
      <c r="FP13" s="265">
        <f t="shared" si="76"/>
        <v>0</v>
      </c>
      <c r="FQ13" s="265"/>
      <c r="FR13" s="411"/>
      <c r="FS13" s="412" t="str">
        <f t="shared" si="77"/>
        <v/>
      </c>
      <c r="FT13" s="265" t="str">
        <f t="shared" si="78"/>
        <v/>
      </c>
      <c r="FU13" s="324" t="str">
        <f t="shared" si="79"/>
        <v/>
      </c>
      <c r="FV13" s="265" t="str">
        <f t="shared" si="80"/>
        <v/>
      </c>
      <c r="FW13" s="265" t="str">
        <f t="shared" si="81"/>
        <v/>
      </c>
      <c r="FX13" s="265" t="str">
        <f t="shared" si="82"/>
        <v/>
      </c>
      <c r="FY13" s="265" t="str">
        <f t="shared" si="83"/>
        <v/>
      </c>
      <c r="FZ13" s="265" t="str">
        <f t="shared" si="84"/>
        <v/>
      </c>
      <c r="GA13" s="411">
        <f t="shared" si="2"/>
        <v>0</v>
      </c>
      <c r="GB13" s="412" t="str">
        <f t="shared" si="85"/>
        <v/>
      </c>
      <c r="GC13" s="265" t="str">
        <f t="shared" si="86"/>
        <v/>
      </c>
      <c r="GD13" s="324" t="str">
        <f t="shared" si="87"/>
        <v/>
      </c>
      <c r="GE13" s="265" t="str">
        <f t="shared" si="88"/>
        <v/>
      </c>
      <c r="GF13" s="265" t="str">
        <f t="shared" si="89"/>
        <v/>
      </c>
      <c r="GG13" s="265" t="str">
        <f t="shared" si="90"/>
        <v/>
      </c>
      <c r="GH13" s="265" t="str">
        <f t="shared" si="91"/>
        <v/>
      </c>
      <c r="GI13" s="265" t="str">
        <f t="shared" si="92"/>
        <v/>
      </c>
      <c r="GJ13" s="265" t="str">
        <f t="shared" si="93"/>
        <v/>
      </c>
      <c r="GK13" s="265" t="str">
        <f t="shared" si="94"/>
        <v/>
      </c>
      <c r="GL13" s="265" t="str">
        <f t="shared" si="95"/>
        <v/>
      </c>
      <c r="GM13" s="413">
        <f t="shared" si="96"/>
        <v>0</v>
      </c>
    </row>
    <row r="14" spans="1:195" ht="28.95" customHeight="1" x14ac:dyDescent="0.3">
      <c r="A14" s="77"/>
      <c r="B14" s="85"/>
      <c r="C14" s="86"/>
      <c r="E14" s="404">
        <v>11</v>
      </c>
      <c r="F14" s="405">
        <f t="shared" si="97"/>
        <v>8302</v>
      </c>
      <c r="G14" s="405">
        <v>8837</v>
      </c>
      <c r="H14" s="405">
        <f t="shared" si="3"/>
        <v>535</v>
      </c>
      <c r="I14" s="405">
        <v>1</v>
      </c>
      <c r="J14" s="406">
        <f t="shared" si="4"/>
        <v>535</v>
      </c>
      <c r="L14" s="404">
        <v>11</v>
      </c>
      <c r="M14" s="405">
        <f t="shared" si="98"/>
        <v>6951</v>
      </c>
      <c r="N14" s="405">
        <v>7416</v>
      </c>
      <c r="O14" s="405">
        <f t="shared" si="5"/>
        <v>465</v>
      </c>
      <c r="P14" s="405">
        <v>1</v>
      </c>
      <c r="Q14" s="406">
        <f t="shared" si="6"/>
        <v>465</v>
      </c>
      <c r="R14" s="414" t="s">
        <v>44</v>
      </c>
      <c r="S14" s="324" t="s">
        <v>45</v>
      </c>
      <c r="T14" s="324" t="s">
        <v>487</v>
      </c>
      <c r="U14" s="324"/>
      <c r="V14" s="265" t="s">
        <v>62</v>
      </c>
      <c r="W14" s="265">
        <v>1</v>
      </c>
      <c r="X14" s="324"/>
      <c r="Y14" s="324">
        <f t="shared" si="7"/>
        <v>0</v>
      </c>
      <c r="Z14" s="324"/>
      <c r="AA14" s="407"/>
      <c r="AB14" s="408">
        <f t="shared" si="8"/>
        <v>465</v>
      </c>
      <c r="AC14" s="324" t="str">
        <f t="shared" si="9"/>
        <v/>
      </c>
      <c r="AD14" s="324" t="str">
        <f t="shared" si="10"/>
        <v/>
      </c>
      <c r="AE14" s="324" t="str">
        <f t="shared" si="11"/>
        <v/>
      </c>
      <c r="AF14" s="324" t="str">
        <f t="shared" si="12"/>
        <v/>
      </c>
      <c r="AG14" s="324" t="str">
        <f t="shared" si="13"/>
        <v/>
      </c>
      <c r="AH14" s="324" t="str">
        <f t="shared" si="14"/>
        <v/>
      </c>
      <c r="AI14" s="324" t="str">
        <f t="shared" si="15"/>
        <v/>
      </c>
      <c r="AJ14" s="407">
        <f t="shared" si="0"/>
        <v>465</v>
      </c>
      <c r="AK14" s="408" t="str">
        <f t="shared" si="107"/>
        <v/>
      </c>
      <c r="AL14" s="324" t="str">
        <f t="shared" si="108"/>
        <v/>
      </c>
      <c r="AM14" s="324" t="str">
        <f t="shared" si="109"/>
        <v/>
      </c>
      <c r="AN14" s="324" t="str">
        <f t="shared" si="110"/>
        <v/>
      </c>
      <c r="AO14" s="324" t="str">
        <f t="shared" si="111"/>
        <v/>
      </c>
      <c r="AP14" s="324" t="str">
        <f t="shared" si="112"/>
        <v/>
      </c>
      <c r="AQ14" s="324" t="str">
        <f t="shared" si="113"/>
        <v/>
      </c>
      <c r="AR14" s="324" t="str">
        <f t="shared" si="114"/>
        <v/>
      </c>
      <c r="AS14" s="324" t="str">
        <f t="shared" si="115"/>
        <v/>
      </c>
      <c r="AT14" s="324" t="str">
        <f t="shared" si="116"/>
        <v/>
      </c>
      <c r="AU14" s="324" t="str">
        <f t="shared" si="117"/>
        <v/>
      </c>
      <c r="AV14" s="409">
        <f t="shared" si="118"/>
        <v>0</v>
      </c>
      <c r="AW14" s="22"/>
      <c r="AX14" s="404">
        <v>11</v>
      </c>
      <c r="AY14" s="405">
        <f t="shared" si="99"/>
        <v>1451</v>
      </c>
      <c r="AZ14" s="405">
        <v>1511</v>
      </c>
      <c r="BA14" s="405">
        <f t="shared" si="28"/>
        <v>60</v>
      </c>
      <c r="BB14" s="405">
        <v>1</v>
      </c>
      <c r="BC14" s="406">
        <f t="shared" si="29"/>
        <v>60</v>
      </c>
      <c r="BD14" s="471" t="s">
        <v>60</v>
      </c>
      <c r="BE14" s="265" t="s">
        <v>46</v>
      </c>
      <c r="BF14" s="265"/>
      <c r="BG14" s="265"/>
      <c r="BH14" s="265"/>
      <c r="BI14" s="265">
        <v>1</v>
      </c>
      <c r="BJ14" s="265"/>
      <c r="BK14" s="265">
        <f t="shared" si="30"/>
        <v>0</v>
      </c>
      <c r="BL14" s="265"/>
      <c r="BM14" s="411"/>
      <c r="BN14" s="412" t="str">
        <f t="shared" si="31"/>
        <v/>
      </c>
      <c r="BO14" s="265" t="str">
        <f t="shared" si="32"/>
        <v/>
      </c>
      <c r="BP14" s="324" t="str">
        <f t="shared" si="33"/>
        <v/>
      </c>
      <c r="BQ14" s="265" t="str">
        <f t="shared" si="34"/>
        <v/>
      </c>
      <c r="BR14" s="265" t="str">
        <f t="shared" si="35"/>
        <v/>
      </c>
      <c r="BS14" s="265" t="str">
        <f t="shared" si="36"/>
        <v/>
      </c>
      <c r="BT14" s="265" t="str">
        <f t="shared" si="37"/>
        <v/>
      </c>
      <c r="BU14" s="265" t="str">
        <f t="shared" si="38"/>
        <v/>
      </c>
      <c r="BV14" s="411">
        <f t="shared" si="1"/>
        <v>0</v>
      </c>
      <c r="BW14" s="412">
        <f t="shared" si="39"/>
        <v>60</v>
      </c>
      <c r="BX14" s="265" t="str">
        <f t="shared" si="40"/>
        <v/>
      </c>
      <c r="BY14" s="324" t="str">
        <f t="shared" si="41"/>
        <v/>
      </c>
      <c r="BZ14" s="265" t="str">
        <f t="shared" si="42"/>
        <v/>
      </c>
      <c r="CA14" s="265" t="str">
        <f t="shared" si="43"/>
        <v/>
      </c>
      <c r="CB14" s="265" t="str">
        <f t="shared" si="44"/>
        <v/>
      </c>
      <c r="CC14" s="265" t="str">
        <f t="shared" si="45"/>
        <v/>
      </c>
      <c r="CD14" s="265" t="str">
        <f t="shared" si="46"/>
        <v/>
      </c>
      <c r="CE14" s="265" t="str">
        <f t="shared" si="47"/>
        <v/>
      </c>
      <c r="CF14" s="265"/>
      <c r="CG14" s="265" t="str">
        <f t="shared" si="48"/>
        <v/>
      </c>
      <c r="CH14" s="413">
        <f t="shared" si="49"/>
        <v>60</v>
      </c>
      <c r="CJ14" s="404">
        <v>11</v>
      </c>
      <c r="CK14" s="405">
        <f t="shared" si="100"/>
        <v>0</v>
      </c>
      <c r="CL14" s="405"/>
      <c r="CM14" s="405">
        <f t="shared" si="50"/>
        <v>0</v>
      </c>
      <c r="CN14" s="405">
        <v>1</v>
      </c>
      <c r="CO14" s="406">
        <f t="shared" si="51"/>
        <v>0</v>
      </c>
      <c r="CP14" s="414"/>
      <c r="CQ14" s="324"/>
      <c r="CR14" s="324"/>
      <c r="CS14" s="324" t="str">
        <f t="shared" si="52"/>
        <v/>
      </c>
      <c r="CT14" s="409" t="str">
        <f t="shared" si="53"/>
        <v/>
      </c>
      <c r="CV14" s="404">
        <v>11</v>
      </c>
      <c r="CW14" s="405">
        <f t="shared" si="101"/>
        <v>0</v>
      </c>
      <c r="CX14" s="405"/>
      <c r="CY14" s="405">
        <f t="shared" si="54"/>
        <v>0</v>
      </c>
      <c r="CZ14" s="405">
        <v>1</v>
      </c>
      <c r="DA14" s="406">
        <f t="shared" si="55"/>
        <v>0</v>
      </c>
      <c r="DB14" s="414"/>
      <c r="DC14" s="324"/>
      <c r="DD14" s="324"/>
      <c r="DE14" s="324" t="str">
        <f t="shared" si="56"/>
        <v/>
      </c>
      <c r="DF14" s="409" t="str">
        <f t="shared" si="57"/>
        <v/>
      </c>
      <c r="DH14" s="404">
        <v>11</v>
      </c>
      <c r="DI14" s="405">
        <f t="shared" si="102"/>
        <v>0</v>
      </c>
      <c r="DJ14" s="405"/>
      <c r="DK14" s="405">
        <f t="shared" si="58"/>
        <v>0</v>
      </c>
      <c r="DL14" s="405">
        <v>1</v>
      </c>
      <c r="DM14" s="406">
        <f t="shared" si="59"/>
        <v>0</v>
      </c>
      <c r="DN14" s="414"/>
      <c r="DO14" s="324"/>
      <c r="DP14" s="324"/>
      <c r="DQ14" s="324" t="str">
        <f t="shared" si="60"/>
        <v/>
      </c>
      <c r="DR14" s="409" t="str">
        <f t="shared" si="61"/>
        <v/>
      </c>
      <c r="DT14" s="404">
        <v>11</v>
      </c>
      <c r="DU14" s="405">
        <f t="shared" si="103"/>
        <v>0</v>
      </c>
      <c r="DV14" s="405"/>
      <c r="DW14" s="405">
        <f t="shared" si="62"/>
        <v>0</v>
      </c>
      <c r="DX14" s="405">
        <v>1</v>
      </c>
      <c r="DY14" s="406">
        <f t="shared" si="63"/>
        <v>0</v>
      </c>
      <c r="DZ14" s="414"/>
      <c r="EA14" s="324"/>
      <c r="EB14" s="324"/>
      <c r="EC14" s="324" t="str">
        <f t="shared" si="64"/>
        <v/>
      </c>
      <c r="ED14" s="409" t="str">
        <f t="shared" si="65"/>
        <v/>
      </c>
      <c r="EF14" s="404">
        <v>11</v>
      </c>
      <c r="EG14" s="405">
        <f t="shared" si="104"/>
        <v>0</v>
      </c>
      <c r="EH14" s="405"/>
      <c r="EI14" s="405">
        <f t="shared" si="66"/>
        <v>0</v>
      </c>
      <c r="EJ14" s="405">
        <v>1</v>
      </c>
      <c r="EK14" s="406">
        <f t="shared" si="67"/>
        <v>0</v>
      </c>
      <c r="EL14" s="414"/>
      <c r="EM14" s="324"/>
      <c r="EN14" s="324"/>
      <c r="EO14" s="324" t="str">
        <f t="shared" si="68"/>
        <v/>
      </c>
      <c r="EP14" s="409" t="str">
        <f t="shared" si="69"/>
        <v/>
      </c>
      <c r="ER14" s="404">
        <v>11</v>
      </c>
      <c r="ES14" s="405">
        <f t="shared" si="105"/>
        <v>0</v>
      </c>
      <c r="ET14" s="405"/>
      <c r="EU14" s="405">
        <f t="shared" si="70"/>
        <v>0</v>
      </c>
      <c r="EV14" s="405">
        <v>1</v>
      </c>
      <c r="EW14" s="406">
        <f t="shared" si="71"/>
        <v>0</v>
      </c>
      <c r="EX14" s="414"/>
      <c r="EY14" s="324"/>
      <c r="EZ14" s="324"/>
      <c r="FA14" s="324" t="str">
        <f t="shared" si="72"/>
        <v/>
      </c>
      <c r="FB14" s="409" t="str">
        <f t="shared" si="73"/>
        <v/>
      </c>
      <c r="FC14" s="404">
        <v>11</v>
      </c>
      <c r="FD14" s="405">
        <f t="shared" si="106"/>
        <v>0</v>
      </c>
      <c r="FE14" s="405"/>
      <c r="FF14" s="405">
        <f t="shared" si="74"/>
        <v>0</v>
      </c>
      <c r="FG14" s="405">
        <v>1</v>
      </c>
      <c r="FH14" s="406">
        <f t="shared" si="75"/>
        <v>0</v>
      </c>
      <c r="FI14" s="410"/>
      <c r="FJ14" s="265"/>
      <c r="FK14" s="265"/>
      <c r="FL14" s="265"/>
      <c r="FM14" s="265"/>
      <c r="FN14" s="265">
        <v>1</v>
      </c>
      <c r="FO14" s="265"/>
      <c r="FP14" s="265">
        <f t="shared" si="76"/>
        <v>0</v>
      </c>
      <c r="FQ14" s="265"/>
      <c r="FR14" s="411"/>
      <c r="FS14" s="412" t="str">
        <f t="shared" si="77"/>
        <v/>
      </c>
      <c r="FT14" s="265" t="str">
        <f t="shared" si="78"/>
        <v/>
      </c>
      <c r="FU14" s="324" t="str">
        <f t="shared" si="79"/>
        <v/>
      </c>
      <c r="FV14" s="265" t="str">
        <f t="shared" si="80"/>
        <v/>
      </c>
      <c r="FW14" s="265" t="str">
        <f t="shared" si="81"/>
        <v/>
      </c>
      <c r="FX14" s="265" t="str">
        <f t="shared" si="82"/>
        <v/>
      </c>
      <c r="FY14" s="265" t="str">
        <f t="shared" si="83"/>
        <v/>
      </c>
      <c r="FZ14" s="265" t="str">
        <f t="shared" si="84"/>
        <v/>
      </c>
      <c r="GA14" s="411">
        <f t="shared" si="2"/>
        <v>0</v>
      </c>
      <c r="GB14" s="412" t="str">
        <f t="shared" si="85"/>
        <v/>
      </c>
      <c r="GC14" s="265" t="str">
        <f t="shared" si="86"/>
        <v/>
      </c>
      <c r="GD14" s="324" t="str">
        <f t="shared" si="87"/>
        <v/>
      </c>
      <c r="GE14" s="265" t="str">
        <f t="shared" si="88"/>
        <v/>
      </c>
      <c r="GF14" s="265" t="str">
        <f t="shared" si="89"/>
        <v/>
      </c>
      <c r="GG14" s="265" t="str">
        <f t="shared" si="90"/>
        <v/>
      </c>
      <c r="GH14" s="265" t="str">
        <f t="shared" si="91"/>
        <v/>
      </c>
      <c r="GI14" s="265" t="str">
        <f t="shared" si="92"/>
        <v/>
      </c>
      <c r="GJ14" s="265" t="str">
        <f t="shared" si="93"/>
        <v/>
      </c>
      <c r="GK14" s="265" t="str">
        <f t="shared" si="94"/>
        <v/>
      </c>
      <c r="GL14" s="265" t="str">
        <f t="shared" si="95"/>
        <v/>
      </c>
      <c r="GM14" s="413">
        <f t="shared" si="96"/>
        <v>0</v>
      </c>
    </row>
    <row r="15" spans="1:195" ht="36" customHeight="1" x14ac:dyDescent="0.3">
      <c r="A15" s="77"/>
      <c r="B15" s="85"/>
      <c r="C15" s="77"/>
      <c r="E15" s="404">
        <v>12</v>
      </c>
      <c r="F15" s="405">
        <f t="shared" si="97"/>
        <v>8837</v>
      </c>
      <c r="G15" s="405">
        <v>8956</v>
      </c>
      <c r="H15" s="405">
        <f t="shared" si="3"/>
        <v>119</v>
      </c>
      <c r="I15" s="405">
        <v>1</v>
      </c>
      <c r="J15" s="406">
        <f t="shared" si="4"/>
        <v>119</v>
      </c>
      <c r="L15" s="404">
        <v>12</v>
      </c>
      <c r="M15" s="405">
        <f t="shared" si="98"/>
        <v>7416</v>
      </c>
      <c r="N15" s="405">
        <v>7419</v>
      </c>
      <c r="O15" s="405">
        <f t="shared" si="5"/>
        <v>3</v>
      </c>
      <c r="P15" s="405">
        <v>1</v>
      </c>
      <c r="Q15" s="406">
        <f t="shared" si="6"/>
        <v>3</v>
      </c>
      <c r="R15" s="414" t="s">
        <v>60</v>
      </c>
      <c r="S15" s="324" t="s">
        <v>61</v>
      </c>
      <c r="T15" s="324"/>
      <c r="U15" s="324"/>
      <c r="V15" s="265"/>
      <c r="W15" s="265">
        <v>1</v>
      </c>
      <c r="X15" s="324"/>
      <c r="Y15" s="324">
        <f t="shared" si="7"/>
        <v>0</v>
      </c>
      <c r="Z15" s="324"/>
      <c r="AA15" s="407"/>
      <c r="AB15" s="408" t="str">
        <f t="shared" si="8"/>
        <v/>
      </c>
      <c r="AC15" s="324" t="str">
        <f t="shared" si="9"/>
        <v/>
      </c>
      <c r="AD15" s="324" t="str">
        <f t="shared" si="10"/>
        <v/>
      </c>
      <c r="AE15" s="324" t="str">
        <f t="shared" si="11"/>
        <v/>
      </c>
      <c r="AF15" s="324" t="str">
        <f t="shared" si="12"/>
        <v/>
      </c>
      <c r="AG15" s="324" t="str">
        <f t="shared" si="13"/>
        <v/>
      </c>
      <c r="AH15" s="324" t="str">
        <f t="shared" si="14"/>
        <v/>
      </c>
      <c r="AI15" s="324" t="str">
        <f t="shared" si="15"/>
        <v/>
      </c>
      <c r="AJ15" s="407">
        <f t="shared" si="0"/>
        <v>0</v>
      </c>
      <c r="AK15" s="408">
        <f t="shared" si="107"/>
        <v>3</v>
      </c>
      <c r="AL15" s="324" t="str">
        <f t="shared" si="108"/>
        <v/>
      </c>
      <c r="AM15" s="324" t="str">
        <f t="shared" si="109"/>
        <v/>
      </c>
      <c r="AN15" s="324" t="str">
        <f t="shared" si="110"/>
        <v/>
      </c>
      <c r="AO15" s="324" t="str">
        <f t="shared" si="111"/>
        <v/>
      </c>
      <c r="AP15" s="324" t="str">
        <f t="shared" si="112"/>
        <v/>
      </c>
      <c r="AQ15" s="324" t="str">
        <f t="shared" si="113"/>
        <v/>
      </c>
      <c r="AR15" s="324" t="str">
        <f t="shared" si="114"/>
        <v/>
      </c>
      <c r="AS15" s="324" t="str">
        <f t="shared" si="115"/>
        <v/>
      </c>
      <c r="AT15" s="324" t="str">
        <f t="shared" si="116"/>
        <v/>
      </c>
      <c r="AU15" s="324" t="str">
        <f t="shared" si="117"/>
        <v/>
      </c>
      <c r="AV15" s="409">
        <f t="shared" si="118"/>
        <v>3</v>
      </c>
      <c r="AW15" s="22"/>
      <c r="AX15" s="404">
        <v>12</v>
      </c>
      <c r="AY15" s="405">
        <f t="shared" si="99"/>
        <v>1511</v>
      </c>
      <c r="AZ15" s="405">
        <v>1606</v>
      </c>
      <c r="BA15" s="405">
        <f t="shared" si="28"/>
        <v>95</v>
      </c>
      <c r="BB15" s="405">
        <v>1</v>
      </c>
      <c r="BC15" s="406">
        <f t="shared" si="29"/>
        <v>95</v>
      </c>
      <c r="BD15" s="471" t="s">
        <v>60</v>
      </c>
      <c r="BE15" s="265" t="s">
        <v>46</v>
      </c>
      <c r="BF15" s="265"/>
      <c r="BG15" s="265"/>
      <c r="BH15" s="265"/>
      <c r="BI15" s="265">
        <v>1</v>
      </c>
      <c r="BJ15" s="265"/>
      <c r="BK15" s="265">
        <f t="shared" si="30"/>
        <v>0</v>
      </c>
      <c r="BL15" s="265"/>
      <c r="BM15" s="411"/>
      <c r="BN15" s="412" t="str">
        <f t="shared" si="31"/>
        <v/>
      </c>
      <c r="BO15" s="265" t="str">
        <f t="shared" si="32"/>
        <v/>
      </c>
      <c r="BP15" s="324" t="str">
        <f t="shared" si="33"/>
        <v/>
      </c>
      <c r="BQ15" s="265" t="str">
        <f t="shared" si="34"/>
        <v/>
      </c>
      <c r="BR15" s="265" t="str">
        <f t="shared" si="35"/>
        <v/>
      </c>
      <c r="BS15" s="265" t="str">
        <f t="shared" si="36"/>
        <v/>
      </c>
      <c r="BT15" s="265" t="str">
        <f t="shared" si="37"/>
        <v/>
      </c>
      <c r="BU15" s="265" t="str">
        <f t="shared" si="38"/>
        <v/>
      </c>
      <c r="BV15" s="411">
        <f t="shared" si="1"/>
        <v>0</v>
      </c>
      <c r="BW15" s="412">
        <f t="shared" si="39"/>
        <v>95</v>
      </c>
      <c r="BX15" s="265" t="str">
        <f t="shared" si="40"/>
        <v/>
      </c>
      <c r="BY15" s="324" t="str">
        <f t="shared" si="41"/>
        <v/>
      </c>
      <c r="BZ15" s="265" t="str">
        <f t="shared" si="42"/>
        <v/>
      </c>
      <c r="CA15" s="265" t="str">
        <f t="shared" si="43"/>
        <v/>
      </c>
      <c r="CB15" s="265" t="str">
        <f t="shared" si="44"/>
        <v/>
      </c>
      <c r="CC15" s="265" t="str">
        <f t="shared" si="45"/>
        <v/>
      </c>
      <c r="CD15" s="265" t="str">
        <f t="shared" si="46"/>
        <v/>
      </c>
      <c r="CE15" s="265" t="str">
        <f t="shared" si="47"/>
        <v/>
      </c>
      <c r="CF15" s="265"/>
      <c r="CG15" s="265" t="str">
        <f t="shared" si="48"/>
        <v/>
      </c>
      <c r="CH15" s="413">
        <f t="shared" si="49"/>
        <v>95</v>
      </c>
      <c r="CJ15" s="404">
        <v>12</v>
      </c>
      <c r="CK15" s="405">
        <f t="shared" si="100"/>
        <v>0</v>
      </c>
      <c r="CL15" s="405"/>
      <c r="CM15" s="405">
        <f t="shared" si="50"/>
        <v>0</v>
      </c>
      <c r="CN15" s="405">
        <v>1</v>
      </c>
      <c r="CO15" s="406">
        <f t="shared" si="51"/>
        <v>0</v>
      </c>
      <c r="CP15" s="414"/>
      <c r="CQ15" s="324"/>
      <c r="CR15" s="324"/>
      <c r="CS15" s="324" t="str">
        <f t="shared" si="52"/>
        <v/>
      </c>
      <c r="CT15" s="409" t="str">
        <f t="shared" si="53"/>
        <v/>
      </c>
      <c r="CV15" s="404">
        <v>12</v>
      </c>
      <c r="CW15" s="405">
        <f t="shared" si="101"/>
        <v>0</v>
      </c>
      <c r="CX15" s="405"/>
      <c r="CY15" s="405">
        <f t="shared" si="54"/>
        <v>0</v>
      </c>
      <c r="CZ15" s="405">
        <v>1</v>
      </c>
      <c r="DA15" s="406">
        <f t="shared" si="55"/>
        <v>0</v>
      </c>
      <c r="DB15" s="414"/>
      <c r="DC15" s="324"/>
      <c r="DD15" s="324"/>
      <c r="DE15" s="324" t="str">
        <f t="shared" si="56"/>
        <v/>
      </c>
      <c r="DF15" s="409" t="str">
        <f t="shared" si="57"/>
        <v/>
      </c>
      <c r="DH15" s="404">
        <v>12</v>
      </c>
      <c r="DI15" s="405">
        <f t="shared" si="102"/>
        <v>0</v>
      </c>
      <c r="DJ15" s="405"/>
      <c r="DK15" s="405">
        <f t="shared" si="58"/>
        <v>0</v>
      </c>
      <c r="DL15" s="405">
        <v>1</v>
      </c>
      <c r="DM15" s="406">
        <f t="shared" si="59"/>
        <v>0</v>
      </c>
      <c r="DN15" s="414"/>
      <c r="DO15" s="324"/>
      <c r="DP15" s="324"/>
      <c r="DQ15" s="324" t="str">
        <f t="shared" si="60"/>
        <v/>
      </c>
      <c r="DR15" s="409" t="str">
        <f t="shared" si="61"/>
        <v/>
      </c>
      <c r="DT15" s="404">
        <v>12</v>
      </c>
      <c r="DU15" s="405">
        <f t="shared" si="103"/>
        <v>0</v>
      </c>
      <c r="DV15" s="405"/>
      <c r="DW15" s="405">
        <f t="shared" si="62"/>
        <v>0</v>
      </c>
      <c r="DX15" s="405">
        <v>1</v>
      </c>
      <c r="DY15" s="406">
        <f t="shared" si="63"/>
        <v>0</v>
      </c>
      <c r="DZ15" s="414"/>
      <c r="EA15" s="324"/>
      <c r="EB15" s="324"/>
      <c r="EC15" s="324" t="str">
        <f t="shared" si="64"/>
        <v/>
      </c>
      <c r="ED15" s="409" t="str">
        <f t="shared" si="65"/>
        <v/>
      </c>
      <c r="EF15" s="404">
        <v>12</v>
      </c>
      <c r="EG15" s="405">
        <f t="shared" si="104"/>
        <v>0</v>
      </c>
      <c r="EH15" s="405"/>
      <c r="EI15" s="405">
        <f t="shared" si="66"/>
        <v>0</v>
      </c>
      <c r="EJ15" s="405">
        <v>1</v>
      </c>
      <c r="EK15" s="406">
        <f t="shared" si="67"/>
        <v>0</v>
      </c>
      <c r="EL15" s="414"/>
      <c r="EM15" s="324"/>
      <c r="EN15" s="324"/>
      <c r="EO15" s="324" t="str">
        <f t="shared" si="68"/>
        <v/>
      </c>
      <c r="EP15" s="409" t="str">
        <f t="shared" si="69"/>
        <v/>
      </c>
      <c r="ER15" s="404">
        <v>12</v>
      </c>
      <c r="ES15" s="405">
        <f t="shared" si="105"/>
        <v>0</v>
      </c>
      <c r="ET15" s="405"/>
      <c r="EU15" s="405">
        <f t="shared" si="70"/>
        <v>0</v>
      </c>
      <c r="EV15" s="405">
        <v>1</v>
      </c>
      <c r="EW15" s="406">
        <f t="shared" si="71"/>
        <v>0</v>
      </c>
      <c r="EX15" s="414"/>
      <c r="EY15" s="324"/>
      <c r="EZ15" s="324"/>
      <c r="FA15" s="324" t="str">
        <f t="shared" si="72"/>
        <v/>
      </c>
      <c r="FB15" s="409" t="str">
        <f t="shared" si="73"/>
        <v/>
      </c>
      <c r="FC15" s="404">
        <v>12</v>
      </c>
      <c r="FD15" s="405">
        <f t="shared" si="106"/>
        <v>0</v>
      </c>
      <c r="FE15" s="405"/>
      <c r="FF15" s="405">
        <f t="shared" si="74"/>
        <v>0</v>
      </c>
      <c r="FG15" s="405">
        <v>1</v>
      </c>
      <c r="FH15" s="406">
        <f t="shared" si="75"/>
        <v>0</v>
      </c>
      <c r="FI15" s="410"/>
      <c r="FJ15" s="265"/>
      <c r="FK15" s="265"/>
      <c r="FL15" s="265"/>
      <c r="FM15" s="265"/>
      <c r="FN15" s="265">
        <v>1</v>
      </c>
      <c r="FO15" s="265"/>
      <c r="FP15" s="265">
        <f t="shared" si="76"/>
        <v>0</v>
      </c>
      <c r="FQ15" s="265"/>
      <c r="FR15" s="411"/>
      <c r="FS15" s="412" t="str">
        <f t="shared" si="77"/>
        <v/>
      </c>
      <c r="FT15" s="265" t="str">
        <f t="shared" si="78"/>
        <v/>
      </c>
      <c r="FU15" s="324" t="str">
        <f t="shared" si="79"/>
        <v/>
      </c>
      <c r="FV15" s="265" t="str">
        <f t="shared" si="80"/>
        <v/>
      </c>
      <c r="FW15" s="265" t="str">
        <f t="shared" si="81"/>
        <v/>
      </c>
      <c r="FX15" s="265" t="str">
        <f t="shared" si="82"/>
        <v/>
      </c>
      <c r="FY15" s="265" t="str">
        <f t="shared" si="83"/>
        <v/>
      </c>
      <c r="FZ15" s="265" t="str">
        <f t="shared" si="84"/>
        <v/>
      </c>
      <c r="GA15" s="411">
        <f t="shared" si="2"/>
        <v>0</v>
      </c>
      <c r="GB15" s="412" t="str">
        <f t="shared" si="85"/>
        <v/>
      </c>
      <c r="GC15" s="265" t="str">
        <f t="shared" si="86"/>
        <v/>
      </c>
      <c r="GD15" s="324" t="str">
        <f t="shared" si="87"/>
        <v/>
      </c>
      <c r="GE15" s="265" t="str">
        <f t="shared" si="88"/>
        <v/>
      </c>
      <c r="GF15" s="265" t="str">
        <f t="shared" si="89"/>
        <v/>
      </c>
      <c r="GG15" s="265" t="str">
        <f t="shared" si="90"/>
        <v/>
      </c>
      <c r="GH15" s="265" t="str">
        <f t="shared" si="91"/>
        <v/>
      </c>
      <c r="GI15" s="265" t="str">
        <f t="shared" si="92"/>
        <v/>
      </c>
      <c r="GJ15" s="265" t="str">
        <f t="shared" si="93"/>
        <v/>
      </c>
      <c r="GK15" s="265" t="str">
        <f t="shared" si="94"/>
        <v/>
      </c>
      <c r="GL15" s="265" t="str">
        <f t="shared" si="95"/>
        <v/>
      </c>
      <c r="GM15" s="413">
        <f t="shared" si="96"/>
        <v>0</v>
      </c>
    </row>
    <row r="16" spans="1:195" ht="28.95" customHeight="1" x14ac:dyDescent="0.3">
      <c r="A16" s="77"/>
      <c r="B16" s="85"/>
      <c r="C16" s="77"/>
      <c r="E16" s="404">
        <v>13</v>
      </c>
      <c r="F16" s="405">
        <f t="shared" si="97"/>
        <v>8956</v>
      </c>
      <c r="G16" s="405">
        <v>8961</v>
      </c>
      <c r="H16" s="405">
        <f t="shared" si="3"/>
        <v>5</v>
      </c>
      <c r="I16" s="405">
        <v>1</v>
      </c>
      <c r="J16" s="406">
        <f t="shared" si="4"/>
        <v>5</v>
      </c>
      <c r="L16" s="404">
        <v>13</v>
      </c>
      <c r="M16" s="405">
        <f t="shared" si="98"/>
        <v>7419</v>
      </c>
      <c r="N16" s="405">
        <v>7420</v>
      </c>
      <c r="O16" s="405">
        <f t="shared" si="5"/>
        <v>1</v>
      </c>
      <c r="P16" s="405">
        <v>1</v>
      </c>
      <c r="Q16" s="406">
        <f t="shared" si="6"/>
        <v>1</v>
      </c>
      <c r="R16" s="414" t="s">
        <v>60</v>
      </c>
      <c r="S16" s="324" t="s">
        <v>61</v>
      </c>
      <c r="T16" s="324"/>
      <c r="U16" s="324"/>
      <c r="V16" s="265"/>
      <c r="W16" s="265">
        <v>1</v>
      </c>
      <c r="X16" s="324"/>
      <c r="Y16" s="324">
        <f t="shared" si="7"/>
        <v>0</v>
      </c>
      <c r="Z16" s="324"/>
      <c r="AA16" s="407"/>
      <c r="AB16" s="408" t="str">
        <f t="shared" si="8"/>
        <v/>
      </c>
      <c r="AC16" s="324" t="str">
        <f t="shared" si="9"/>
        <v/>
      </c>
      <c r="AD16" s="324" t="str">
        <f t="shared" si="10"/>
        <v/>
      </c>
      <c r="AE16" s="324" t="str">
        <f t="shared" si="11"/>
        <v/>
      </c>
      <c r="AF16" s="324" t="str">
        <f t="shared" si="12"/>
        <v/>
      </c>
      <c r="AG16" s="324" t="str">
        <f t="shared" si="13"/>
        <v/>
      </c>
      <c r="AH16" s="324" t="str">
        <f t="shared" si="14"/>
        <v/>
      </c>
      <c r="AI16" s="324" t="str">
        <f t="shared" si="15"/>
        <v/>
      </c>
      <c r="AJ16" s="407">
        <f t="shared" si="0"/>
        <v>0</v>
      </c>
      <c r="AK16" s="408">
        <f t="shared" si="107"/>
        <v>1</v>
      </c>
      <c r="AL16" s="324" t="str">
        <f t="shared" si="108"/>
        <v/>
      </c>
      <c r="AM16" s="324" t="str">
        <f t="shared" si="109"/>
        <v/>
      </c>
      <c r="AN16" s="324" t="str">
        <f t="shared" si="110"/>
        <v/>
      </c>
      <c r="AO16" s="324" t="str">
        <f t="shared" si="111"/>
        <v/>
      </c>
      <c r="AP16" s="324" t="str">
        <f t="shared" si="112"/>
        <v/>
      </c>
      <c r="AQ16" s="324" t="str">
        <f t="shared" si="113"/>
        <v/>
      </c>
      <c r="AR16" s="324" t="str">
        <f t="shared" si="114"/>
        <v/>
      </c>
      <c r="AS16" s="324" t="str">
        <f t="shared" si="115"/>
        <v/>
      </c>
      <c r="AT16" s="324" t="str">
        <f t="shared" si="116"/>
        <v/>
      </c>
      <c r="AU16" s="324" t="str">
        <f t="shared" si="117"/>
        <v/>
      </c>
      <c r="AV16" s="409">
        <f t="shared" si="118"/>
        <v>1</v>
      </c>
      <c r="AW16" s="22"/>
      <c r="AX16" s="404">
        <v>13</v>
      </c>
      <c r="AY16" s="405">
        <f t="shared" si="99"/>
        <v>1606</v>
      </c>
      <c r="AZ16" s="405">
        <v>1609</v>
      </c>
      <c r="BA16" s="405">
        <f t="shared" si="28"/>
        <v>3</v>
      </c>
      <c r="BB16" s="405">
        <v>1</v>
      </c>
      <c r="BC16" s="406">
        <f t="shared" si="29"/>
        <v>3</v>
      </c>
      <c r="BD16" s="471" t="s">
        <v>60</v>
      </c>
      <c r="BE16" s="265" t="s">
        <v>46</v>
      </c>
      <c r="BF16" s="265"/>
      <c r="BG16" s="265"/>
      <c r="BH16" s="265"/>
      <c r="BI16" s="265">
        <v>1</v>
      </c>
      <c r="BJ16" s="265"/>
      <c r="BK16" s="265">
        <f t="shared" si="30"/>
        <v>0</v>
      </c>
      <c r="BL16" s="265"/>
      <c r="BM16" s="411"/>
      <c r="BN16" s="412" t="str">
        <f t="shared" si="31"/>
        <v/>
      </c>
      <c r="BO16" s="265" t="str">
        <f t="shared" si="32"/>
        <v/>
      </c>
      <c r="BP16" s="324" t="str">
        <f t="shared" si="33"/>
        <v/>
      </c>
      <c r="BQ16" s="265" t="str">
        <f t="shared" si="34"/>
        <v/>
      </c>
      <c r="BR16" s="265" t="str">
        <f t="shared" si="35"/>
        <v/>
      </c>
      <c r="BS16" s="265" t="str">
        <f t="shared" si="36"/>
        <v/>
      </c>
      <c r="BT16" s="265" t="str">
        <f t="shared" si="37"/>
        <v/>
      </c>
      <c r="BU16" s="265" t="str">
        <f t="shared" si="38"/>
        <v/>
      </c>
      <c r="BV16" s="411">
        <f t="shared" si="1"/>
        <v>0</v>
      </c>
      <c r="BW16" s="412">
        <f t="shared" si="39"/>
        <v>3</v>
      </c>
      <c r="BX16" s="265" t="str">
        <f t="shared" si="40"/>
        <v/>
      </c>
      <c r="BY16" s="324" t="str">
        <f t="shared" si="41"/>
        <v/>
      </c>
      <c r="BZ16" s="265" t="str">
        <f t="shared" si="42"/>
        <v/>
      </c>
      <c r="CA16" s="265" t="str">
        <f t="shared" si="43"/>
        <v/>
      </c>
      <c r="CB16" s="265" t="str">
        <f t="shared" si="44"/>
        <v/>
      </c>
      <c r="CC16" s="265" t="str">
        <f t="shared" si="45"/>
        <v/>
      </c>
      <c r="CD16" s="265" t="str">
        <f t="shared" si="46"/>
        <v/>
      </c>
      <c r="CE16" s="265" t="str">
        <f t="shared" si="47"/>
        <v/>
      </c>
      <c r="CF16" s="265"/>
      <c r="CG16" s="265" t="str">
        <f t="shared" si="48"/>
        <v/>
      </c>
      <c r="CH16" s="413">
        <f t="shared" si="49"/>
        <v>3</v>
      </c>
      <c r="CJ16" s="404">
        <v>13</v>
      </c>
      <c r="CK16" s="405">
        <f t="shared" si="100"/>
        <v>0</v>
      </c>
      <c r="CL16" s="405"/>
      <c r="CM16" s="405">
        <f t="shared" si="50"/>
        <v>0</v>
      </c>
      <c r="CN16" s="405">
        <v>1</v>
      </c>
      <c r="CO16" s="406">
        <f t="shared" si="51"/>
        <v>0</v>
      </c>
      <c r="CP16" s="414"/>
      <c r="CQ16" s="324"/>
      <c r="CR16" s="324"/>
      <c r="CS16" s="324" t="str">
        <f t="shared" si="52"/>
        <v/>
      </c>
      <c r="CT16" s="409" t="str">
        <f t="shared" si="53"/>
        <v/>
      </c>
      <c r="CV16" s="404">
        <v>13</v>
      </c>
      <c r="CW16" s="405">
        <f t="shared" si="101"/>
        <v>0</v>
      </c>
      <c r="CX16" s="405"/>
      <c r="CY16" s="405">
        <f t="shared" si="54"/>
        <v>0</v>
      </c>
      <c r="CZ16" s="405">
        <v>1</v>
      </c>
      <c r="DA16" s="406">
        <f t="shared" si="55"/>
        <v>0</v>
      </c>
      <c r="DB16" s="414"/>
      <c r="DC16" s="324"/>
      <c r="DD16" s="324"/>
      <c r="DE16" s="324" t="str">
        <f t="shared" si="56"/>
        <v/>
      </c>
      <c r="DF16" s="409" t="str">
        <f t="shared" si="57"/>
        <v/>
      </c>
      <c r="DH16" s="404">
        <v>13</v>
      </c>
      <c r="DI16" s="405">
        <f t="shared" si="102"/>
        <v>0</v>
      </c>
      <c r="DJ16" s="405"/>
      <c r="DK16" s="405">
        <f t="shared" si="58"/>
        <v>0</v>
      </c>
      <c r="DL16" s="405">
        <v>1</v>
      </c>
      <c r="DM16" s="406">
        <f t="shared" si="59"/>
        <v>0</v>
      </c>
      <c r="DN16" s="414"/>
      <c r="DO16" s="324"/>
      <c r="DP16" s="324"/>
      <c r="DQ16" s="324" t="str">
        <f t="shared" si="60"/>
        <v/>
      </c>
      <c r="DR16" s="409" t="str">
        <f t="shared" si="61"/>
        <v/>
      </c>
      <c r="DT16" s="404">
        <v>13</v>
      </c>
      <c r="DU16" s="405">
        <f t="shared" si="103"/>
        <v>0</v>
      </c>
      <c r="DV16" s="405"/>
      <c r="DW16" s="405">
        <f t="shared" si="62"/>
        <v>0</v>
      </c>
      <c r="DX16" s="405">
        <v>1</v>
      </c>
      <c r="DY16" s="406">
        <f t="shared" si="63"/>
        <v>0</v>
      </c>
      <c r="DZ16" s="414"/>
      <c r="EA16" s="324"/>
      <c r="EB16" s="324"/>
      <c r="EC16" s="324" t="str">
        <f t="shared" si="64"/>
        <v/>
      </c>
      <c r="ED16" s="409" t="str">
        <f t="shared" si="65"/>
        <v/>
      </c>
      <c r="EF16" s="404">
        <v>13</v>
      </c>
      <c r="EG16" s="405">
        <f t="shared" si="104"/>
        <v>0</v>
      </c>
      <c r="EH16" s="405"/>
      <c r="EI16" s="405">
        <f t="shared" si="66"/>
        <v>0</v>
      </c>
      <c r="EJ16" s="405">
        <v>1</v>
      </c>
      <c r="EK16" s="406">
        <f t="shared" si="67"/>
        <v>0</v>
      </c>
      <c r="EL16" s="414"/>
      <c r="EM16" s="324"/>
      <c r="EN16" s="324"/>
      <c r="EO16" s="324" t="str">
        <f t="shared" si="68"/>
        <v/>
      </c>
      <c r="EP16" s="409" t="str">
        <f t="shared" si="69"/>
        <v/>
      </c>
      <c r="ER16" s="404">
        <v>13</v>
      </c>
      <c r="ES16" s="405">
        <f t="shared" si="105"/>
        <v>0</v>
      </c>
      <c r="ET16" s="405"/>
      <c r="EU16" s="405">
        <f t="shared" si="70"/>
        <v>0</v>
      </c>
      <c r="EV16" s="405">
        <v>1</v>
      </c>
      <c r="EW16" s="406">
        <f t="shared" si="71"/>
        <v>0</v>
      </c>
      <c r="EX16" s="414"/>
      <c r="EY16" s="324"/>
      <c r="EZ16" s="324"/>
      <c r="FA16" s="324" t="str">
        <f t="shared" si="72"/>
        <v/>
      </c>
      <c r="FB16" s="409" t="str">
        <f t="shared" si="73"/>
        <v/>
      </c>
      <c r="FC16" s="404">
        <v>13</v>
      </c>
      <c r="FD16" s="405">
        <f t="shared" si="106"/>
        <v>0</v>
      </c>
      <c r="FE16" s="405"/>
      <c r="FF16" s="405">
        <f t="shared" si="74"/>
        <v>0</v>
      </c>
      <c r="FG16" s="405">
        <v>1</v>
      </c>
      <c r="FH16" s="406">
        <f t="shared" si="75"/>
        <v>0</v>
      </c>
      <c r="FI16" s="410"/>
      <c r="FJ16" s="265"/>
      <c r="FK16" s="265"/>
      <c r="FL16" s="265"/>
      <c r="FM16" s="265"/>
      <c r="FN16" s="265">
        <v>1</v>
      </c>
      <c r="FO16" s="265"/>
      <c r="FP16" s="265">
        <f t="shared" si="76"/>
        <v>0</v>
      </c>
      <c r="FQ16" s="265"/>
      <c r="FR16" s="411"/>
      <c r="FS16" s="412" t="str">
        <f t="shared" si="77"/>
        <v/>
      </c>
      <c r="FT16" s="265" t="str">
        <f t="shared" si="78"/>
        <v/>
      </c>
      <c r="FU16" s="324" t="str">
        <f t="shared" si="79"/>
        <v/>
      </c>
      <c r="FV16" s="265" t="str">
        <f t="shared" si="80"/>
        <v/>
      </c>
      <c r="FW16" s="265" t="str">
        <f t="shared" si="81"/>
        <v/>
      </c>
      <c r="FX16" s="265" t="str">
        <f t="shared" si="82"/>
        <v/>
      </c>
      <c r="FY16" s="265" t="str">
        <f t="shared" si="83"/>
        <v/>
      </c>
      <c r="FZ16" s="265" t="str">
        <f t="shared" si="84"/>
        <v/>
      </c>
      <c r="GA16" s="411">
        <f t="shared" si="2"/>
        <v>0</v>
      </c>
      <c r="GB16" s="412" t="str">
        <f t="shared" si="85"/>
        <v/>
      </c>
      <c r="GC16" s="265" t="str">
        <f t="shared" si="86"/>
        <v/>
      </c>
      <c r="GD16" s="324" t="str">
        <f t="shared" si="87"/>
        <v/>
      </c>
      <c r="GE16" s="265" t="str">
        <f t="shared" si="88"/>
        <v/>
      </c>
      <c r="GF16" s="265" t="str">
        <f t="shared" si="89"/>
        <v/>
      </c>
      <c r="GG16" s="265" t="str">
        <f t="shared" si="90"/>
        <v/>
      </c>
      <c r="GH16" s="265" t="str">
        <f t="shared" si="91"/>
        <v/>
      </c>
      <c r="GI16" s="265" t="str">
        <f t="shared" si="92"/>
        <v/>
      </c>
      <c r="GJ16" s="265" t="str">
        <f t="shared" si="93"/>
        <v/>
      </c>
      <c r="GK16" s="265" t="str">
        <f t="shared" si="94"/>
        <v/>
      </c>
      <c r="GL16" s="265" t="str">
        <f t="shared" si="95"/>
        <v/>
      </c>
      <c r="GM16" s="413">
        <f t="shared" si="96"/>
        <v>0</v>
      </c>
    </row>
    <row r="17" spans="1:195" ht="28.95" customHeight="1" x14ac:dyDescent="0.3">
      <c r="A17" s="77"/>
      <c r="B17" s="85"/>
      <c r="C17" s="86"/>
      <c r="E17" s="404">
        <v>14</v>
      </c>
      <c r="F17" s="405">
        <f t="shared" si="97"/>
        <v>8961</v>
      </c>
      <c r="G17" s="405">
        <v>8979</v>
      </c>
      <c r="H17" s="405">
        <f t="shared" si="3"/>
        <v>18</v>
      </c>
      <c r="I17" s="405">
        <v>1</v>
      </c>
      <c r="J17" s="406">
        <f t="shared" si="4"/>
        <v>18</v>
      </c>
      <c r="L17" s="404">
        <v>14</v>
      </c>
      <c r="M17" s="405">
        <f t="shared" si="98"/>
        <v>7420</v>
      </c>
      <c r="N17" s="405">
        <v>7420</v>
      </c>
      <c r="O17" s="405">
        <f t="shared" si="5"/>
        <v>0</v>
      </c>
      <c r="P17" s="405">
        <v>1</v>
      </c>
      <c r="Q17" s="406">
        <f t="shared" si="6"/>
        <v>0</v>
      </c>
      <c r="R17" s="414"/>
      <c r="S17" s="324"/>
      <c r="T17" s="324"/>
      <c r="U17" s="324"/>
      <c r="V17" s="265"/>
      <c r="W17" s="265">
        <v>1</v>
      </c>
      <c r="X17" s="324"/>
      <c r="Y17" s="324">
        <f t="shared" si="7"/>
        <v>0</v>
      </c>
      <c r="Z17" s="324"/>
      <c r="AA17" s="407"/>
      <c r="AB17" s="408" t="str">
        <f t="shared" si="8"/>
        <v/>
      </c>
      <c r="AC17" s="324" t="str">
        <f t="shared" si="9"/>
        <v/>
      </c>
      <c r="AD17" s="324" t="str">
        <f t="shared" si="10"/>
        <v/>
      </c>
      <c r="AE17" s="324" t="str">
        <f t="shared" si="11"/>
        <v/>
      </c>
      <c r="AF17" s="324" t="str">
        <f t="shared" si="12"/>
        <v/>
      </c>
      <c r="AG17" s="324" t="str">
        <f t="shared" si="13"/>
        <v/>
      </c>
      <c r="AH17" s="324" t="str">
        <f t="shared" si="14"/>
        <v/>
      </c>
      <c r="AI17" s="324" t="str">
        <f t="shared" si="15"/>
        <v/>
      </c>
      <c r="AJ17" s="407">
        <f t="shared" si="0"/>
        <v>0</v>
      </c>
      <c r="AK17" s="408" t="str">
        <f t="shared" si="107"/>
        <v/>
      </c>
      <c r="AL17" s="324" t="str">
        <f t="shared" si="108"/>
        <v/>
      </c>
      <c r="AM17" s="324" t="str">
        <f t="shared" si="109"/>
        <v/>
      </c>
      <c r="AN17" s="324" t="str">
        <f t="shared" si="110"/>
        <v/>
      </c>
      <c r="AO17" s="324" t="str">
        <f t="shared" si="111"/>
        <v/>
      </c>
      <c r="AP17" s="324" t="str">
        <f t="shared" si="112"/>
        <v/>
      </c>
      <c r="AQ17" s="324" t="str">
        <f t="shared" si="113"/>
        <v/>
      </c>
      <c r="AR17" s="324" t="str">
        <f t="shared" si="114"/>
        <v/>
      </c>
      <c r="AS17" s="324" t="str">
        <f t="shared" si="115"/>
        <v/>
      </c>
      <c r="AT17" s="324" t="str">
        <f t="shared" si="116"/>
        <v/>
      </c>
      <c r="AU17" s="324" t="str">
        <f t="shared" si="117"/>
        <v/>
      </c>
      <c r="AV17" s="409">
        <f t="shared" si="118"/>
        <v>0</v>
      </c>
      <c r="AW17" s="22"/>
      <c r="AX17" s="404">
        <v>14</v>
      </c>
      <c r="AY17" s="405">
        <f t="shared" si="99"/>
        <v>1609</v>
      </c>
      <c r="AZ17" s="405">
        <v>1626</v>
      </c>
      <c r="BA17" s="405">
        <f t="shared" si="28"/>
        <v>17</v>
      </c>
      <c r="BB17" s="405">
        <v>1</v>
      </c>
      <c r="BC17" s="406">
        <f t="shared" si="29"/>
        <v>17</v>
      </c>
      <c r="BD17" s="471" t="s">
        <v>60</v>
      </c>
      <c r="BE17" s="265" t="s">
        <v>46</v>
      </c>
      <c r="BF17" s="265"/>
      <c r="BG17" s="265"/>
      <c r="BH17" s="265"/>
      <c r="BI17" s="265">
        <v>1</v>
      </c>
      <c r="BJ17" s="265"/>
      <c r="BK17" s="265">
        <f t="shared" si="30"/>
        <v>0</v>
      </c>
      <c r="BL17" s="265"/>
      <c r="BM17" s="411"/>
      <c r="BN17" s="412" t="str">
        <f t="shared" si="31"/>
        <v/>
      </c>
      <c r="BO17" s="265" t="str">
        <f t="shared" si="32"/>
        <v/>
      </c>
      <c r="BP17" s="324" t="str">
        <f t="shared" si="33"/>
        <v/>
      </c>
      <c r="BQ17" s="265" t="str">
        <f t="shared" si="34"/>
        <v/>
      </c>
      <c r="BR17" s="265" t="str">
        <f t="shared" si="35"/>
        <v/>
      </c>
      <c r="BS17" s="265" t="str">
        <f t="shared" si="36"/>
        <v/>
      </c>
      <c r="BT17" s="265" t="str">
        <f t="shared" si="37"/>
        <v/>
      </c>
      <c r="BU17" s="265" t="str">
        <f t="shared" si="38"/>
        <v/>
      </c>
      <c r="BV17" s="411">
        <f t="shared" si="1"/>
        <v>0</v>
      </c>
      <c r="BW17" s="412">
        <f t="shared" si="39"/>
        <v>17</v>
      </c>
      <c r="BX17" s="265" t="str">
        <f t="shared" si="40"/>
        <v/>
      </c>
      <c r="BY17" s="324" t="str">
        <f t="shared" si="41"/>
        <v/>
      </c>
      <c r="BZ17" s="265" t="str">
        <f t="shared" si="42"/>
        <v/>
      </c>
      <c r="CA17" s="265" t="str">
        <f t="shared" si="43"/>
        <v/>
      </c>
      <c r="CB17" s="265" t="str">
        <f t="shared" si="44"/>
        <v/>
      </c>
      <c r="CC17" s="265" t="str">
        <f t="shared" si="45"/>
        <v/>
      </c>
      <c r="CD17" s="265" t="str">
        <f t="shared" si="46"/>
        <v/>
      </c>
      <c r="CE17" s="265" t="str">
        <f t="shared" si="47"/>
        <v/>
      </c>
      <c r="CF17" s="265"/>
      <c r="CG17" s="265" t="str">
        <f t="shared" si="48"/>
        <v/>
      </c>
      <c r="CH17" s="413">
        <f t="shared" si="49"/>
        <v>17</v>
      </c>
      <c r="CJ17" s="404">
        <v>14</v>
      </c>
      <c r="CK17" s="405">
        <f t="shared" si="100"/>
        <v>0</v>
      </c>
      <c r="CL17" s="405"/>
      <c r="CM17" s="405">
        <f t="shared" si="50"/>
        <v>0</v>
      </c>
      <c r="CN17" s="405">
        <v>1</v>
      </c>
      <c r="CO17" s="406">
        <f t="shared" si="51"/>
        <v>0</v>
      </c>
      <c r="CP17" s="414"/>
      <c r="CQ17" s="324"/>
      <c r="CR17" s="324"/>
      <c r="CS17" s="324" t="str">
        <f t="shared" si="52"/>
        <v/>
      </c>
      <c r="CT17" s="409" t="str">
        <f t="shared" si="53"/>
        <v/>
      </c>
      <c r="CV17" s="404">
        <v>14</v>
      </c>
      <c r="CW17" s="405">
        <f t="shared" si="101"/>
        <v>0</v>
      </c>
      <c r="CX17" s="405"/>
      <c r="CY17" s="405">
        <f t="shared" si="54"/>
        <v>0</v>
      </c>
      <c r="CZ17" s="405">
        <v>1</v>
      </c>
      <c r="DA17" s="406">
        <f t="shared" si="55"/>
        <v>0</v>
      </c>
      <c r="DB17" s="414"/>
      <c r="DC17" s="324"/>
      <c r="DD17" s="324"/>
      <c r="DE17" s="324" t="str">
        <f t="shared" si="56"/>
        <v/>
      </c>
      <c r="DF17" s="409" t="str">
        <f t="shared" si="57"/>
        <v/>
      </c>
      <c r="DH17" s="404">
        <v>14</v>
      </c>
      <c r="DI17" s="405">
        <f t="shared" si="102"/>
        <v>0</v>
      </c>
      <c r="DJ17" s="405"/>
      <c r="DK17" s="405">
        <f t="shared" si="58"/>
        <v>0</v>
      </c>
      <c r="DL17" s="405">
        <v>1</v>
      </c>
      <c r="DM17" s="406">
        <f t="shared" si="59"/>
        <v>0</v>
      </c>
      <c r="DN17" s="414"/>
      <c r="DO17" s="324"/>
      <c r="DP17" s="324"/>
      <c r="DQ17" s="324" t="str">
        <f t="shared" si="60"/>
        <v/>
      </c>
      <c r="DR17" s="409" t="str">
        <f t="shared" si="61"/>
        <v/>
      </c>
      <c r="DT17" s="404">
        <v>14</v>
      </c>
      <c r="DU17" s="405">
        <f t="shared" si="103"/>
        <v>0</v>
      </c>
      <c r="DV17" s="405"/>
      <c r="DW17" s="405">
        <f t="shared" si="62"/>
        <v>0</v>
      </c>
      <c r="DX17" s="405">
        <v>1</v>
      </c>
      <c r="DY17" s="406">
        <f t="shared" si="63"/>
        <v>0</v>
      </c>
      <c r="DZ17" s="414"/>
      <c r="EA17" s="324"/>
      <c r="EB17" s="324"/>
      <c r="EC17" s="324" t="str">
        <f t="shared" si="64"/>
        <v/>
      </c>
      <c r="ED17" s="409" t="str">
        <f t="shared" si="65"/>
        <v/>
      </c>
      <c r="EF17" s="404">
        <v>14</v>
      </c>
      <c r="EG17" s="405">
        <f t="shared" si="104"/>
        <v>0</v>
      </c>
      <c r="EH17" s="405"/>
      <c r="EI17" s="405">
        <f t="shared" si="66"/>
        <v>0</v>
      </c>
      <c r="EJ17" s="405">
        <v>1</v>
      </c>
      <c r="EK17" s="406">
        <f t="shared" si="67"/>
        <v>0</v>
      </c>
      <c r="EL17" s="414"/>
      <c r="EM17" s="324"/>
      <c r="EN17" s="324"/>
      <c r="EO17" s="324" t="str">
        <f t="shared" si="68"/>
        <v/>
      </c>
      <c r="EP17" s="409" t="str">
        <f t="shared" si="69"/>
        <v/>
      </c>
      <c r="ER17" s="404">
        <v>14</v>
      </c>
      <c r="ES17" s="405">
        <f t="shared" si="105"/>
        <v>0</v>
      </c>
      <c r="ET17" s="405"/>
      <c r="EU17" s="405">
        <f t="shared" si="70"/>
        <v>0</v>
      </c>
      <c r="EV17" s="405">
        <v>1</v>
      </c>
      <c r="EW17" s="406">
        <f t="shared" si="71"/>
        <v>0</v>
      </c>
      <c r="EX17" s="414"/>
      <c r="EY17" s="324"/>
      <c r="EZ17" s="324"/>
      <c r="FA17" s="324" t="str">
        <f t="shared" si="72"/>
        <v/>
      </c>
      <c r="FB17" s="409" t="str">
        <f t="shared" si="73"/>
        <v/>
      </c>
      <c r="FC17" s="404">
        <v>14</v>
      </c>
      <c r="FD17" s="405">
        <f t="shared" si="106"/>
        <v>0</v>
      </c>
      <c r="FE17" s="405"/>
      <c r="FF17" s="405">
        <f t="shared" si="74"/>
        <v>0</v>
      </c>
      <c r="FG17" s="405">
        <v>1</v>
      </c>
      <c r="FH17" s="406">
        <f t="shared" si="75"/>
        <v>0</v>
      </c>
      <c r="FI17" s="410"/>
      <c r="FJ17" s="265"/>
      <c r="FK17" s="265"/>
      <c r="FL17" s="265"/>
      <c r="FM17" s="265"/>
      <c r="FN17" s="265">
        <v>1</v>
      </c>
      <c r="FO17" s="265"/>
      <c r="FP17" s="265">
        <f t="shared" si="76"/>
        <v>0</v>
      </c>
      <c r="FQ17" s="265"/>
      <c r="FR17" s="411"/>
      <c r="FS17" s="412" t="str">
        <f t="shared" si="77"/>
        <v/>
      </c>
      <c r="FT17" s="265" t="str">
        <f t="shared" si="78"/>
        <v/>
      </c>
      <c r="FU17" s="324" t="str">
        <f t="shared" si="79"/>
        <v/>
      </c>
      <c r="FV17" s="265" t="str">
        <f t="shared" si="80"/>
        <v/>
      </c>
      <c r="FW17" s="265" t="str">
        <f t="shared" si="81"/>
        <v/>
      </c>
      <c r="FX17" s="265" t="str">
        <f t="shared" si="82"/>
        <v/>
      </c>
      <c r="FY17" s="265" t="str">
        <f t="shared" si="83"/>
        <v/>
      </c>
      <c r="FZ17" s="265" t="str">
        <f t="shared" si="84"/>
        <v/>
      </c>
      <c r="GA17" s="411">
        <f t="shared" si="2"/>
        <v>0</v>
      </c>
      <c r="GB17" s="412" t="str">
        <f t="shared" si="85"/>
        <v/>
      </c>
      <c r="GC17" s="265" t="str">
        <f t="shared" si="86"/>
        <v/>
      </c>
      <c r="GD17" s="324" t="str">
        <f t="shared" si="87"/>
        <v/>
      </c>
      <c r="GE17" s="265" t="str">
        <f t="shared" si="88"/>
        <v/>
      </c>
      <c r="GF17" s="265" t="str">
        <f t="shared" si="89"/>
        <v/>
      </c>
      <c r="GG17" s="265" t="str">
        <f t="shared" si="90"/>
        <v/>
      </c>
      <c r="GH17" s="265" t="str">
        <f t="shared" si="91"/>
        <v/>
      </c>
      <c r="GI17" s="265" t="str">
        <f t="shared" si="92"/>
        <v/>
      </c>
      <c r="GJ17" s="265" t="str">
        <f t="shared" si="93"/>
        <v/>
      </c>
      <c r="GK17" s="265" t="str">
        <f t="shared" si="94"/>
        <v/>
      </c>
      <c r="GL17" s="265" t="str">
        <f t="shared" si="95"/>
        <v/>
      </c>
      <c r="GM17" s="413">
        <f t="shared" si="96"/>
        <v>0</v>
      </c>
    </row>
    <row r="18" spans="1:195" ht="30" customHeight="1" x14ac:dyDescent="0.3">
      <c r="A18" s="77"/>
      <c r="B18" s="85"/>
      <c r="C18" s="77"/>
      <c r="E18" s="404">
        <v>15</v>
      </c>
      <c r="F18" s="405">
        <f t="shared" si="97"/>
        <v>8979</v>
      </c>
      <c r="G18" s="405">
        <v>9056</v>
      </c>
      <c r="H18" s="405">
        <f t="shared" si="3"/>
        <v>77</v>
      </c>
      <c r="I18" s="405">
        <v>1</v>
      </c>
      <c r="J18" s="406">
        <f t="shared" si="4"/>
        <v>77</v>
      </c>
      <c r="L18" s="404">
        <v>15</v>
      </c>
      <c r="M18" s="405">
        <f t="shared" si="98"/>
        <v>7420</v>
      </c>
      <c r="N18" s="405">
        <v>7420</v>
      </c>
      <c r="O18" s="405">
        <f t="shared" si="5"/>
        <v>0</v>
      </c>
      <c r="P18" s="405">
        <v>1</v>
      </c>
      <c r="Q18" s="406">
        <f t="shared" si="6"/>
        <v>0</v>
      </c>
      <c r="R18" s="414"/>
      <c r="S18" s="324"/>
      <c r="T18" s="324"/>
      <c r="U18" s="324"/>
      <c r="V18" s="265"/>
      <c r="W18" s="265">
        <v>1</v>
      </c>
      <c r="X18" s="324"/>
      <c r="Y18" s="324">
        <f t="shared" si="7"/>
        <v>0</v>
      </c>
      <c r="Z18" s="324"/>
      <c r="AA18" s="407"/>
      <c r="AB18" s="408" t="str">
        <f t="shared" si="8"/>
        <v/>
      </c>
      <c r="AC18" s="324" t="str">
        <f t="shared" si="9"/>
        <v/>
      </c>
      <c r="AD18" s="324" t="str">
        <f t="shared" si="10"/>
        <v/>
      </c>
      <c r="AE18" s="324" t="str">
        <f t="shared" si="11"/>
        <v/>
      </c>
      <c r="AF18" s="324" t="str">
        <f t="shared" si="12"/>
        <v/>
      </c>
      <c r="AG18" s="324" t="str">
        <f t="shared" si="13"/>
        <v/>
      </c>
      <c r="AH18" s="324" t="str">
        <f t="shared" si="14"/>
        <v/>
      </c>
      <c r="AI18" s="324" t="str">
        <f t="shared" si="15"/>
        <v/>
      </c>
      <c r="AJ18" s="407">
        <f t="shared" si="0"/>
        <v>0</v>
      </c>
      <c r="AK18" s="408" t="str">
        <f t="shared" si="107"/>
        <v/>
      </c>
      <c r="AL18" s="324" t="str">
        <f t="shared" si="108"/>
        <v/>
      </c>
      <c r="AM18" s="324" t="str">
        <f t="shared" si="109"/>
        <v/>
      </c>
      <c r="AN18" s="324" t="str">
        <f t="shared" si="110"/>
        <v/>
      </c>
      <c r="AO18" s="324" t="str">
        <f t="shared" si="111"/>
        <v/>
      </c>
      <c r="AP18" s="324" t="str">
        <f t="shared" si="112"/>
        <v/>
      </c>
      <c r="AQ18" s="324" t="str">
        <f t="shared" si="113"/>
        <v/>
      </c>
      <c r="AR18" s="324" t="str">
        <f t="shared" si="114"/>
        <v/>
      </c>
      <c r="AS18" s="324" t="str">
        <f t="shared" si="115"/>
        <v/>
      </c>
      <c r="AT18" s="324" t="str">
        <f t="shared" si="116"/>
        <v/>
      </c>
      <c r="AU18" s="324" t="str">
        <f t="shared" si="117"/>
        <v/>
      </c>
      <c r="AV18" s="409">
        <f t="shared" si="118"/>
        <v>0</v>
      </c>
      <c r="AW18" s="22"/>
      <c r="AX18" s="404">
        <v>15</v>
      </c>
      <c r="AY18" s="405">
        <f t="shared" si="99"/>
        <v>1626</v>
      </c>
      <c r="AZ18" s="405">
        <v>1687</v>
      </c>
      <c r="BA18" s="405">
        <f t="shared" si="28"/>
        <v>61</v>
      </c>
      <c r="BB18" s="405">
        <v>1</v>
      </c>
      <c r="BC18" s="406">
        <f t="shared" si="29"/>
        <v>61</v>
      </c>
      <c r="BD18" s="471" t="s">
        <v>60</v>
      </c>
      <c r="BE18" s="265" t="s">
        <v>46</v>
      </c>
      <c r="BF18" s="265"/>
      <c r="BG18" s="265"/>
      <c r="BH18" s="265"/>
      <c r="BI18" s="265">
        <v>1</v>
      </c>
      <c r="BJ18" s="265"/>
      <c r="BK18" s="265">
        <f t="shared" si="30"/>
        <v>0</v>
      </c>
      <c r="BL18" s="265"/>
      <c r="BM18" s="411"/>
      <c r="BN18" s="412" t="str">
        <f t="shared" si="31"/>
        <v/>
      </c>
      <c r="BO18" s="265" t="str">
        <f t="shared" si="32"/>
        <v/>
      </c>
      <c r="BP18" s="324" t="str">
        <f t="shared" si="33"/>
        <v/>
      </c>
      <c r="BQ18" s="265" t="str">
        <f t="shared" si="34"/>
        <v/>
      </c>
      <c r="BR18" s="265" t="str">
        <f t="shared" si="35"/>
        <v/>
      </c>
      <c r="BS18" s="265" t="str">
        <f t="shared" si="36"/>
        <v/>
      </c>
      <c r="BT18" s="265" t="str">
        <f t="shared" si="37"/>
        <v/>
      </c>
      <c r="BU18" s="265" t="str">
        <f t="shared" si="38"/>
        <v/>
      </c>
      <c r="BV18" s="411">
        <f t="shared" si="1"/>
        <v>0</v>
      </c>
      <c r="BW18" s="412">
        <f t="shared" si="39"/>
        <v>61</v>
      </c>
      <c r="BX18" s="265" t="str">
        <f t="shared" si="40"/>
        <v/>
      </c>
      <c r="BY18" s="324" t="str">
        <f t="shared" si="41"/>
        <v/>
      </c>
      <c r="BZ18" s="265" t="str">
        <f t="shared" si="42"/>
        <v/>
      </c>
      <c r="CA18" s="265" t="str">
        <f t="shared" si="43"/>
        <v/>
      </c>
      <c r="CB18" s="265" t="str">
        <f t="shared" si="44"/>
        <v/>
      </c>
      <c r="CC18" s="265" t="str">
        <f t="shared" si="45"/>
        <v/>
      </c>
      <c r="CD18" s="265" t="str">
        <f t="shared" si="46"/>
        <v/>
      </c>
      <c r="CE18" s="265" t="str">
        <f t="shared" si="47"/>
        <v/>
      </c>
      <c r="CF18" s="265"/>
      <c r="CG18" s="265" t="str">
        <f t="shared" si="48"/>
        <v/>
      </c>
      <c r="CH18" s="413">
        <f t="shared" si="49"/>
        <v>61</v>
      </c>
      <c r="CJ18" s="404">
        <v>15</v>
      </c>
      <c r="CK18" s="405">
        <f t="shared" si="100"/>
        <v>0</v>
      </c>
      <c r="CL18" s="405"/>
      <c r="CM18" s="405">
        <f t="shared" si="50"/>
        <v>0</v>
      </c>
      <c r="CN18" s="405">
        <v>1</v>
      </c>
      <c r="CO18" s="406">
        <f t="shared" si="51"/>
        <v>0</v>
      </c>
      <c r="CP18" s="414"/>
      <c r="CQ18" s="324"/>
      <c r="CR18" s="324"/>
      <c r="CS18" s="324" t="str">
        <f t="shared" si="52"/>
        <v/>
      </c>
      <c r="CT18" s="409" t="str">
        <f t="shared" si="53"/>
        <v/>
      </c>
      <c r="CV18" s="404">
        <v>15</v>
      </c>
      <c r="CW18" s="405">
        <f t="shared" si="101"/>
        <v>0</v>
      </c>
      <c r="CX18" s="405"/>
      <c r="CY18" s="405">
        <f t="shared" si="54"/>
        <v>0</v>
      </c>
      <c r="CZ18" s="405">
        <v>1</v>
      </c>
      <c r="DA18" s="406">
        <f t="shared" si="55"/>
        <v>0</v>
      </c>
      <c r="DB18" s="414"/>
      <c r="DC18" s="324"/>
      <c r="DD18" s="324"/>
      <c r="DE18" s="324" t="str">
        <f t="shared" si="56"/>
        <v/>
      </c>
      <c r="DF18" s="409" t="str">
        <f t="shared" si="57"/>
        <v/>
      </c>
      <c r="DH18" s="404">
        <v>15</v>
      </c>
      <c r="DI18" s="405">
        <f t="shared" si="102"/>
        <v>0</v>
      </c>
      <c r="DJ18" s="405"/>
      <c r="DK18" s="405">
        <f t="shared" si="58"/>
        <v>0</v>
      </c>
      <c r="DL18" s="405">
        <v>1</v>
      </c>
      <c r="DM18" s="406">
        <f t="shared" si="59"/>
        <v>0</v>
      </c>
      <c r="DN18" s="414"/>
      <c r="DO18" s="324"/>
      <c r="DP18" s="324"/>
      <c r="DQ18" s="324" t="str">
        <f t="shared" si="60"/>
        <v/>
      </c>
      <c r="DR18" s="409" t="str">
        <f t="shared" si="61"/>
        <v/>
      </c>
      <c r="DT18" s="404">
        <v>15</v>
      </c>
      <c r="DU18" s="405">
        <f t="shared" si="103"/>
        <v>0</v>
      </c>
      <c r="DV18" s="405"/>
      <c r="DW18" s="405">
        <f t="shared" si="62"/>
        <v>0</v>
      </c>
      <c r="DX18" s="405">
        <v>1</v>
      </c>
      <c r="DY18" s="406">
        <f t="shared" si="63"/>
        <v>0</v>
      </c>
      <c r="DZ18" s="414"/>
      <c r="EA18" s="324"/>
      <c r="EB18" s="324"/>
      <c r="EC18" s="324" t="str">
        <f t="shared" si="64"/>
        <v/>
      </c>
      <c r="ED18" s="409" t="str">
        <f t="shared" si="65"/>
        <v/>
      </c>
      <c r="EF18" s="404">
        <v>15</v>
      </c>
      <c r="EG18" s="405">
        <f t="shared" si="104"/>
        <v>0</v>
      </c>
      <c r="EH18" s="405"/>
      <c r="EI18" s="405">
        <f t="shared" si="66"/>
        <v>0</v>
      </c>
      <c r="EJ18" s="405">
        <v>1</v>
      </c>
      <c r="EK18" s="406">
        <f t="shared" si="67"/>
        <v>0</v>
      </c>
      <c r="EL18" s="414"/>
      <c r="EM18" s="324"/>
      <c r="EN18" s="324"/>
      <c r="EO18" s="324" t="str">
        <f t="shared" si="68"/>
        <v/>
      </c>
      <c r="EP18" s="409" t="str">
        <f t="shared" si="69"/>
        <v/>
      </c>
      <c r="ER18" s="404">
        <v>15</v>
      </c>
      <c r="ES18" s="405">
        <f t="shared" si="105"/>
        <v>0</v>
      </c>
      <c r="ET18" s="405"/>
      <c r="EU18" s="405">
        <f t="shared" si="70"/>
        <v>0</v>
      </c>
      <c r="EV18" s="405">
        <v>1</v>
      </c>
      <c r="EW18" s="406">
        <f t="shared" si="71"/>
        <v>0</v>
      </c>
      <c r="EX18" s="414"/>
      <c r="EY18" s="324"/>
      <c r="EZ18" s="324"/>
      <c r="FA18" s="324" t="str">
        <f t="shared" si="72"/>
        <v/>
      </c>
      <c r="FB18" s="409" t="str">
        <f t="shared" si="73"/>
        <v/>
      </c>
      <c r="FC18" s="404">
        <v>15</v>
      </c>
      <c r="FD18" s="405">
        <f t="shared" si="106"/>
        <v>0</v>
      </c>
      <c r="FE18" s="405"/>
      <c r="FF18" s="405">
        <f t="shared" si="74"/>
        <v>0</v>
      </c>
      <c r="FG18" s="405">
        <v>1</v>
      </c>
      <c r="FH18" s="406">
        <f t="shared" si="75"/>
        <v>0</v>
      </c>
      <c r="FI18" s="410"/>
      <c r="FJ18" s="265"/>
      <c r="FK18" s="265"/>
      <c r="FL18" s="265"/>
      <c r="FM18" s="265"/>
      <c r="FN18" s="265">
        <v>1</v>
      </c>
      <c r="FO18" s="265"/>
      <c r="FP18" s="265">
        <f t="shared" si="76"/>
        <v>0</v>
      </c>
      <c r="FQ18" s="265"/>
      <c r="FR18" s="411"/>
      <c r="FS18" s="412" t="str">
        <f t="shared" si="77"/>
        <v/>
      </c>
      <c r="FT18" s="265" t="str">
        <f t="shared" si="78"/>
        <v/>
      </c>
      <c r="FU18" s="324" t="str">
        <f t="shared" si="79"/>
        <v/>
      </c>
      <c r="FV18" s="265" t="str">
        <f t="shared" si="80"/>
        <v/>
      </c>
      <c r="FW18" s="265" t="str">
        <f t="shared" si="81"/>
        <v/>
      </c>
      <c r="FX18" s="265" t="str">
        <f t="shared" si="82"/>
        <v/>
      </c>
      <c r="FY18" s="265" t="str">
        <f t="shared" si="83"/>
        <v/>
      </c>
      <c r="FZ18" s="265" t="str">
        <f t="shared" si="84"/>
        <v/>
      </c>
      <c r="GA18" s="411">
        <f t="shared" si="2"/>
        <v>0</v>
      </c>
      <c r="GB18" s="412" t="str">
        <f t="shared" si="85"/>
        <v/>
      </c>
      <c r="GC18" s="265" t="str">
        <f t="shared" si="86"/>
        <v/>
      </c>
      <c r="GD18" s="324" t="str">
        <f t="shared" si="87"/>
        <v/>
      </c>
      <c r="GE18" s="265" t="str">
        <f t="shared" si="88"/>
        <v/>
      </c>
      <c r="GF18" s="265" t="str">
        <f t="shared" si="89"/>
        <v/>
      </c>
      <c r="GG18" s="265" t="str">
        <f t="shared" si="90"/>
        <v/>
      </c>
      <c r="GH18" s="265" t="str">
        <f t="shared" si="91"/>
        <v/>
      </c>
      <c r="GI18" s="265" t="str">
        <f t="shared" si="92"/>
        <v/>
      </c>
      <c r="GJ18" s="265" t="str">
        <f t="shared" si="93"/>
        <v/>
      </c>
      <c r="GK18" s="265" t="str">
        <f t="shared" si="94"/>
        <v/>
      </c>
      <c r="GL18" s="265" t="str">
        <f t="shared" si="95"/>
        <v/>
      </c>
      <c r="GM18" s="413">
        <f t="shared" si="96"/>
        <v>0</v>
      </c>
    </row>
    <row r="19" spans="1:195" ht="30" customHeight="1" x14ac:dyDescent="0.3">
      <c r="E19" s="404">
        <v>16</v>
      </c>
      <c r="F19" s="405">
        <f t="shared" si="97"/>
        <v>9056</v>
      </c>
      <c r="G19" s="405">
        <v>9612</v>
      </c>
      <c r="H19" s="405">
        <f t="shared" si="3"/>
        <v>556</v>
      </c>
      <c r="I19" s="405">
        <v>1</v>
      </c>
      <c r="J19" s="406">
        <f t="shared" si="4"/>
        <v>556</v>
      </c>
      <c r="L19" s="404">
        <v>16</v>
      </c>
      <c r="M19" s="405">
        <f t="shared" si="98"/>
        <v>7420</v>
      </c>
      <c r="N19" s="405">
        <v>7867</v>
      </c>
      <c r="O19" s="405">
        <f t="shared" si="5"/>
        <v>447</v>
      </c>
      <c r="P19" s="405">
        <v>1</v>
      </c>
      <c r="Q19" s="406">
        <f t="shared" si="6"/>
        <v>447</v>
      </c>
      <c r="R19" s="414" t="s">
        <v>44</v>
      </c>
      <c r="S19" s="324" t="s">
        <v>45</v>
      </c>
      <c r="T19" s="324" t="s">
        <v>460</v>
      </c>
      <c r="U19" s="324"/>
      <c r="V19" s="265" t="s">
        <v>22</v>
      </c>
      <c r="W19" s="265">
        <v>1</v>
      </c>
      <c r="X19" s="324"/>
      <c r="Y19" s="324">
        <f t="shared" si="7"/>
        <v>0</v>
      </c>
      <c r="Z19" s="324"/>
      <c r="AA19" s="407"/>
      <c r="AB19" s="408" t="str">
        <f t="shared" si="8"/>
        <v/>
      </c>
      <c r="AC19" s="324">
        <f t="shared" si="9"/>
        <v>147</v>
      </c>
      <c r="AD19" s="324" t="str">
        <f t="shared" si="10"/>
        <v/>
      </c>
      <c r="AE19" s="324" t="str">
        <f t="shared" si="11"/>
        <v/>
      </c>
      <c r="AF19" s="324" t="str">
        <f t="shared" si="12"/>
        <v/>
      </c>
      <c r="AG19" s="324" t="str">
        <f t="shared" si="13"/>
        <v/>
      </c>
      <c r="AH19" s="324" t="str">
        <f t="shared" si="14"/>
        <v/>
      </c>
      <c r="AI19" s="324" t="str">
        <f t="shared" si="15"/>
        <v/>
      </c>
      <c r="AJ19" s="407">
        <f t="shared" si="0"/>
        <v>147</v>
      </c>
      <c r="AK19" s="408" t="str">
        <f t="shared" si="107"/>
        <v/>
      </c>
      <c r="AL19" s="324">
        <f t="shared" si="108"/>
        <v>300</v>
      </c>
      <c r="AM19" s="324" t="str">
        <f t="shared" si="109"/>
        <v/>
      </c>
      <c r="AN19" s="324" t="str">
        <f t="shared" si="110"/>
        <v/>
      </c>
      <c r="AO19" s="324" t="str">
        <f t="shared" si="111"/>
        <v/>
      </c>
      <c r="AP19" s="324" t="str">
        <f t="shared" si="112"/>
        <v/>
      </c>
      <c r="AQ19" s="324" t="str">
        <f t="shared" si="113"/>
        <v/>
      </c>
      <c r="AR19" s="324" t="str">
        <f t="shared" si="114"/>
        <v/>
      </c>
      <c r="AS19" s="324" t="str">
        <f t="shared" si="115"/>
        <v/>
      </c>
      <c r="AT19" s="324" t="str">
        <f t="shared" si="116"/>
        <v/>
      </c>
      <c r="AU19" s="324" t="str">
        <f t="shared" si="117"/>
        <v/>
      </c>
      <c r="AV19" s="409">
        <f t="shared" si="118"/>
        <v>300</v>
      </c>
      <c r="AW19" s="22"/>
      <c r="AX19" s="404">
        <v>16</v>
      </c>
      <c r="AY19" s="405">
        <f t="shared" si="99"/>
        <v>1687</v>
      </c>
      <c r="AZ19" s="405">
        <v>1784</v>
      </c>
      <c r="BA19" s="405">
        <f t="shared" si="28"/>
        <v>97</v>
      </c>
      <c r="BB19" s="405">
        <v>1</v>
      </c>
      <c r="BC19" s="406">
        <f t="shared" si="29"/>
        <v>97</v>
      </c>
      <c r="BD19" s="471" t="s">
        <v>60</v>
      </c>
      <c r="BE19" s="265" t="s">
        <v>46</v>
      </c>
      <c r="BF19" s="265"/>
      <c r="BG19" s="265"/>
      <c r="BH19" s="265"/>
      <c r="BI19" s="265">
        <v>1</v>
      </c>
      <c r="BJ19" s="265"/>
      <c r="BK19" s="265">
        <f t="shared" si="30"/>
        <v>0</v>
      </c>
      <c r="BL19" s="265"/>
      <c r="BM19" s="411"/>
      <c r="BN19" s="412" t="str">
        <f t="shared" si="31"/>
        <v/>
      </c>
      <c r="BO19" s="265" t="str">
        <f t="shared" si="32"/>
        <v/>
      </c>
      <c r="BP19" s="324" t="str">
        <f t="shared" si="33"/>
        <v/>
      </c>
      <c r="BQ19" s="265" t="str">
        <f t="shared" si="34"/>
        <v/>
      </c>
      <c r="BR19" s="265" t="str">
        <f t="shared" si="35"/>
        <v/>
      </c>
      <c r="BS19" s="265" t="str">
        <f t="shared" si="36"/>
        <v/>
      </c>
      <c r="BT19" s="265" t="str">
        <f t="shared" si="37"/>
        <v/>
      </c>
      <c r="BU19" s="265" t="str">
        <f t="shared" si="38"/>
        <v/>
      </c>
      <c r="BV19" s="411">
        <f t="shared" si="1"/>
        <v>0</v>
      </c>
      <c r="BW19" s="412">
        <f t="shared" si="39"/>
        <v>97</v>
      </c>
      <c r="BX19" s="265" t="str">
        <f t="shared" si="40"/>
        <v/>
      </c>
      <c r="BY19" s="324" t="str">
        <f t="shared" si="41"/>
        <v/>
      </c>
      <c r="BZ19" s="265" t="str">
        <f t="shared" si="42"/>
        <v/>
      </c>
      <c r="CA19" s="265" t="str">
        <f t="shared" si="43"/>
        <v/>
      </c>
      <c r="CB19" s="265" t="str">
        <f t="shared" si="44"/>
        <v/>
      </c>
      <c r="CC19" s="265" t="str">
        <f t="shared" si="45"/>
        <v/>
      </c>
      <c r="CD19" s="265" t="str">
        <f t="shared" si="46"/>
        <v/>
      </c>
      <c r="CE19" s="265" t="str">
        <f t="shared" si="47"/>
        <v/>
      </c>
      <c r="CF19" s="265"/>
      <c r="CG19" s="265" t="str">
        <f t="shared" si="48"/>
        <v/>
      </c>
      <c r="CH19" s="413">
        <f t="shared" si="49"/>
        <v>97</v>
      </c>
      <c r="CJ19" s="404">
        <v>16</v>
      </c>
      <c r="CK19" s="405">
        <f t="shared" si="100"/>
        <v>0</v>
      </c>
      <c r="CL19" s="405"/>
      <c r="CM19" s="405">
        <f t="shared" si="50"/>
        <v>0</v>
      </c>
      <c r="CN19" s="405">
        <v>1</v>
      </c>
      <c r="CO19" s="406">
        <f t="shared" si="51"/>
        <v>0</v>
      </c>
      <c r="CP19" s="414"/>
      <c r="CQ19" s="324"/>
      <c r="CR19" s="324"/>
      <c r="CS19" s="324" t="str">
        <f t="shared" si="52"/>
        <v/>
      </c>
      <c r="CT19" s="409" t="str">
        <f t="shared" si="53"/>
        <v/>
      </c>
      <c r="CV19" s="404">
        <v>16</v>
      </c>
      <c r="CW19" s="405">
        <f t="shared" si="101"/>
        <v>0</v>
      </c>
      <c r="CX19" s="405"/>
      <c r="CY19" s="405">
        <f t="shared" si="54"/>
        <v>0</v>
      </c>
      <c r="CZ19" s="405">
        <v>1</v>
      </c>
      <c r="DA19" s="406">
        <f t="shared" si="55"/>
        <v>0</v>
      </c>
      <c r="DB19" s="414"/>
      <c r="DC19" s="324"/>
      <c r="DD19" s="324"/>
      <c r="DE19" s="324" t="str">
        <f t="shared" si="56"/>
        <v/>
      </c>
      <c r="DF19" s="409" t="str">
        <f t="shared" si="57"/>
        <v/>
      </c>
      <c r="DH19" s="404">
        <v>16</v>
      </c>
      <c r="DI19" s="405">
        <f t="shared" si="102"/>
        <v>0</v>
      </c>
      <c r="DJ19" s="405"/>
      <c r="DK19" s="405">
        <f t="shared" si="58"/>
        <v>0</v>
      </c>
      <c r="DL19" s="405">
        <v>1</v>
      </c>
      <c r="DM19" s="406">
        <f t="shared" si="59"/>
        <v>0</v>
      </c>
      <c r="DN19" s="414"/>
      <c r="DO19" s="324"/>
      <c r="DP19" s="324"/>
      <c r="DQ19" s="324" t="str">
        <f t="shared" si="60"/>
        <v/>
      </c>
      <c r="DR19" s="409" t="str">
        <f t="shared" si="61"/>
        <v/>
      </c>
      <c r="DT19" s="404">
        <v>16</v>
      </c>
      <c r="DU19" s="405">
        <f t="shared" si="103"/>
        <v>0</v>
      </c>
      <c r="DV19" s="405"/>
      <c r="DW19" s="405">
        <f t="shared" si="62"/>
        <v>0</v>
      </c>
      <c r="DX19" s="405">
        <v>1</v>
      </c>
      <c r="DY19" s="406">
        <f t="shared" si="63"/>
        <v>0</v>
      </c>
      <c r="DZ19" s="414"/>
      <c r="EA19" s="324"/>
      <c r="EB19" s="324"/>
      <c r="EC19" s="324" t="str">
        <f t="shared" si="64"/>
        <v/>
      </c>
      <c r="ED19" s="409" t="str">
        <f t="shared" si="65"/>
        <v/>
      </c>
      <c r="EF19" s="404">
        <v>16</v>
      </c>
      <c r="EG19" s="405">
        <f t="shared" si="104"/>
        <v>0</v>
      </c>
      <c r="EH19" s="405"/>
      <c r="EI19" s="405">
        <f t="shared" si="66"/>
        <v>0</v>
      </c>
      <c r="EJ19" s="405">
        <v>1</v>
      </c>
      <c r="EK19" s="406">
        <f t="shared" si="67"/>
        <v>0</v>
      </c>
      <c r="EL19" s="414"/>
      <c r="EM19" s="324"/>
      <c r="EN19" s="324"/>
      <c r="EO19" s="324" t="str">
        <f t="shared" si="68"/>
        <v/>
      </c>
      <c r="EP19" s="409" t="str">
        <f t="shared" si="69"/>
        <v/>
      </c>
      <c r="ER19" s="404">
        <v>16</v>
      </c>
      <c r="ES19" s="405">
        <f t="shared" si="105"/>
        <v>0</v>
      </c>
      <c r="ET19" s="405"/>
      <c r="EU19" s="405">
        <f t="shared" si="70"/>
        <v>0</v>
      </c>
      <c r="EV19" s="405">
        <v>1</v>
      </c>
      <c r="EW19" s="406">
        <f t="shared" si="71"/>
        <v>0</v>
      </c>
      <c r="EX19" s="414"/>
      <c r="EY19" s="324"/>
      <c r="EZ19" s="324"/>
      <c r="FA19" s="324" t="str">
        <f t="shared" si="72"/>
        <v/>
      </c>
      <c r="FB19" s="409" t="str">
        <f t="shared" si="73"/>
        <v/>
      </c>
      <c r="FC19" s="404">
        <v>16</v>
      </c>
      <c r="FD19" s="405">
        <f t="shared" si="106"/>
        <v>0</v>
      </c>
      <c r="FE19" s="405"/>
      <c r="FF19" s="405">
        <f t="shared" si="74"/>
        <v>0</v>
      </c>
      <c r="FG19" s="405">
        <v>1</v>
      </c>
      <c r="FH19" s="406">
        <f t="shared" si="75"/>
        <v>0</v>
      </c>
      <c r="FI19" s="410"/>
      <c r="FJ19" s="265"/>
      <c r="FK19" s="265"/>
      <c r="FL19" s="265"/>
      <c r="FM19" s="265"/>
      <c r="FN19" s="265">
        <v>1</v>
      </c>
      <c r="FO19" s="265"/>
      <c r="FP19" s="265">
        <f t="shared" si="76"/>
        <v>0</v>
      </c>
      <c r="FQ19" s="265"/>
      <c r="FR19" s="411"/>
      <c r="FS19" s="412" t="str">
        <f t="shared" si="77"/>
        <v/>
      </c>
      <c r="FT19" s="265" t="str">
        <f t="shared" si="78"/>
        <v/>
      </c>
      <c r="FU19" s="324" t="str">
        <f t="shared" si="79"/>
        <v/>
      </c>
      <c r="FV19" s="265" t="str">
        <f t="shared" si="80"/>
        <v/>
      </c>
      <c r="FW19" s="265" t="str">
        <f t="shared" si="81"/>
        <v/>
      </c>
      <c r="FX19" s="265" t="str">
        <f t="shared" si="82"/>
        <v/>
      </c>
      <c r="FY19" s="265" t="str">
        <f t="shared" si="83"/>
        <v/>
      </c>
      <c r="FZ19" s="265" t="str">
        <f t="shared" si="84"/>
        <v/>
      </c>
      <c r="GA19" s="411">
        <f t="shared" si="2"/>
        <v>0</v>
      </c>
      <c r="GB19" s="412" t="str">
        <f t="shared" si="85"/>
        <v/>
      </c>
      <c r="GC19" s="265" t="str">
        <f t="shared" si="86"/>
        <v/>
      </c>
      <c r="GD19" s="324" t="str">
        <f t="shared" si="87"/>
        <v/>
      </c>
      <c r="GE19" s="265" t="str">
        <f t="shared" si="88"/>
        <v/>
      </c>
      <c r="GF19" s="265" t="str">
        <f t="shared" si="89"/>
        <v/>
      </c>
      <c r="GG19" s="265" t="str">
        <f t="shared" si="90"/>
        <v/>
      </c>
      <c r="GH19" s="265" t="str">
        <f t="shared" si="91"/>
        <v/>
      </c>
      <c r="GI19" s="265" t="str">
        <f t="shared" si="92"/>
        <v/>
      </c>
      <c r="GJ19" s="265" t="str">
        <f t="shared" si="93"/>
        <v/>
      </c>
      <c r="GK19" s="265" t="str">
        <f t="shared" si="94"/>
        <v/>
      </c>
      <c r="GL19" s="265" t="str">
        <f t="shared" si="95"/>
        <v/>
      </c>
      <c r="GM19" s="413">
        <f t="shared" si="96"/>
        <v>0</v>
      </c>
    </row>
    <row r="20" spans="1:195" ht="30" customHeight="1" x14ac:dyDescent="0.3">
      <c r="E20" s="404">
        <v>17</v>
      </c>
      <c r="F20" s="405">
        <f t="shared" si="97"/>
        <v>9612</v>
      </c>
      <c r="G20" s="405">
        <v>9737</v>
      </c>
      <c r="H20" s="405">
        <f t="shared" si="3"/>
        <v>125</v>
      </c>
      <c r="I20" s="405">
        <v>1</v>
      </c>
      <c r="J20" s="406">
        <f t="shared" si="4"/>
        <v>125</v>
      </c>
      <c r="L20" s="404">
        <v>17</v>
      </c>
      <c r="M20" s="405">
        <f t="shared" si="98"/>
        <v>7867</v>
      </c>
      <c r="N20" s="405">
        <v>7870</v>
      </c>
      <c r="O20" s="405">
        <f t="shared" si="5"/>
        <v>3</v>
      </c>
      <c r="P20" s="405">
        <v>1</v>
      </c>
      <c r="Q20" s="406">
        <f t="shared" si="6"/>
        <v>3</v>
      </c>
      <c r="R20" s="414" t="s">
        <v>60</v>
      </c>
      <c r="S20" s="324" t="s">
        <v>61</v>
      </c>
      <c r="T20" s="324"/>
      <c r="U20" s="324"/>
      <c r="V20" s="265"/>
      <c r="W20" s="265">
        <v>1</v>
      </c>
      <c r="X20" s="324"/>
      <c r="Y20" s="324">
        <f t="shared" si="7"/>
        <v>0</v>
      </c>
      <c r="Z20" s="324"/>
      <c r="AA20" s="407"/>
      <c r="AB20" s="408" t="str">
        <f t="shared" si="8"/>
        <v/>
      </c>
      <c r="AC20" s="324" t="str">
        <f>IF(AND(R21=$B$40,(V21=$F$44),(Q20&gt;300),(S21=$C$48)),(Q20-300),(IF(AND(R21=$B$40,(V21=$F$44),(Q20&gt;300),(Z20&gt;0),(S21=$C$49)),(Q20-(300+Z20)),"")))</f>
        <v/>
      </c>
      <c r="AD20" s="324" t="str">
        <f>IF(AND(R21=$B$40,(V21=$F$50),(W20&gt;1),((Q20+BC20)&gt;300),(S21=$C$48)),((Q20+BC20)-300),(IF(AND(R21=$B$40,(V21=$F$50),(W20&gt;1),((Q20+BC20)&gt;300),(Z20&gt;0),(S21=$C$49)),((Q20+BC20)-(300+Z20)),"")))</f>
        <v/>
      </c>
      <c r="AE20" s="324" t="str">
        <f>(IF(AND(R21=$B$40,(S21=$C$48),(V21=$F$45),(Y20&gt;0),(Q20&gt;(300+Y20))),(Q20-(300+Y20)),""))</f>
        <v/>
      </c>
      <c r="AF20" s="324" t="str">
        <f>(IF(AND(R21=$B$40,(S21=$C$49),(V21=$F$46),(Y20&gt;0),(Q20&gt;(300+Y20+Z20))),(Q20-(300+Y20+Z20)),""))</f>
        <v/>
      </c>
      <c r="AG20" s="324" t="str">
        <f>IF(AND(R21=$B$40,(S21=$C$48),(V21=$F$47),(AA20=1),(Q20&gt;300)),(Q20-300),(IF(AND(R21=$B$40,(S21=$C$48),(V21=$F$47),(AA20&gt;1),(Q20&gt;150)),(Q20-150),"")))</f>
        <v/>
      </c>
      <c r="AH20" s="324" t="str">
        <f>IF(AND(R21=$B$40,(S21=$C$48),(V21=$F$48),(AA20=1),(Q20&gt;(300+Y20))),(Q20-(300+Y20)),(IF(AND(R21=$B$40,(S21=$C$48),(V21=$F$48),(AA20&gt;1),(Q20&gt;(150+Y20))),(Q20-(150+Y20)),"")))</f>
        <v/>
      </c>
      <c r="AI20" s="324" t="str">
        <f>IF(AND(R21=$B$40,(S21=$C$49),(V21=$F$49),(AA20=1),(Q20&gt;(300+Y20+Z20))),(Q20-(300+Y20+Z20)),(IF(AND(R21=$B$40,(S21=$C$49),(V21=$F$49),(AA20&gt;1),(Q20&gt;(150+Y20+Z20))),(Q20-(150+Y20+Z20)),"")))</f>
        <v/>
      </c>
      <c r="AJ20" s="407">
        <f t="shared" si="0"/>
        <v>0</v>
      </c>
      <c r="AK20" s="408">
        <f t="shared" si="107"/>
        <v>3</v>
      </c>
      <c r="AL20" s="324" t="str">
        <f t="shared" si="108"/>
        <v/>
      </c>
      <c r="AM20" s="324" t="str">
        <f t="shared" si="109"/>
        <v/>
      </c>
      <c r="AN20" s="324" t="str">
        <f t="shared" si="110"/>
        <v/>
      </c>
      <c r="AO20" s="324" t="str">
        <f t="shared" si="111"/>
        <v/>
      </c>
      <c r="AP20" s="324" t="str">
        <f t="shared" si="112"/>
        <v/>
      </c>
      <c r="AQ20" s="324" t="str">
        <f t="shared" si="113"/>
        <v/>
      </c>
      <c r="AR20" s="324" t="str">
        <f t="shared" si="114"/>
        <v/>
      </c>
      <c r="AS20" s="324" t="str">
        <f t="shared" si="115"/>
        <v/>
      </c>
      <c r="AT20" s="324" t="str">
        <f t="shared" si="116"/>
        <v/>
      </c>
      <c r="AU20" s="324" t="str">
        <f t="shared" si="117"/>
        <v/>
      </c>
      <c r="AV20" s="409">
        <f t="shared" si="118"/>
        <v>3</v>
      </c>
      <c r="AW20" s="22"/>
      <c r="AX20" s="404">
        <v>17</v>
      </c>
      <c r="AY20" s="405">
        <f t="shared" si="99"/>
        <v>1784</v>
      </c>
      <c r="AZ20" s="405">
        <v>1789</v>
      </c>
      <c r="BA20" s="405">
        <f t="shared" si="28"/>
        <v>5</v>
      </c>
      <c r="BB20" s="405">
        <v>1</v>
      </c>
      <c r="BC20" s="406">
        <f t="shared" si="29"/>
        <v>5</v>
      </c>
      <c r="BD20" s="471" t="s">
        <v>60</v>
      </c>
      <c r="BE20" s="265" t="s">
        <v>46</v>
      </c>
      <c r="BF20" s="265"/>
      <c r="BG20" s="265"/>
      <c r="BH20" s="265"/>
      <c r="BI20" s="265">
        <v>1</v>
      </c>
      <c r="BJ20" s="265"/>
      <c r="BK20" s="265">
        <f t="shared" si="30"/>
        <v>0</v>
      </c>
      <c r="BL20" s="265"/>
      <c r="BM20" s="411"/>
      <c r="BN20" s="412" t="str">
        <f t="shared" si="31"/>
        <v/>
      </c>
      <c r="BO20" s="265" t="str">
        <f t="shared" si="32"/>
        <v/>
      </c>
      <c r="BP20" s="324" t="str">
        <f t="shared" si="33"/>
        <v/>
      </c>
      <c r="BQ20" s="265" t="str">
        <f t="shared" si="34"/>
        <v/>
      </c>
      <c r="BR20" s="265" t="str">
        <f t="shared" si="35"/>
        <v/>
      </c>
      <c r="BS20" s="265" t="str">
        <f t="shared" si="36"/>
        <v/>
      </c>
      <c r="BT20" s="265" t="str">
        <f t="shared" si="37"/>
        <v/>
      </c>
      <c r="BU20" s="265" t="str">
        <f t="shared" si="38"/>
        <v/>
      </c>
      <c r="BV20" s="411">
        <f t="shared" si="1"/>
        <v>0</v>
      </c>
      <c r="BW20" s="412">
        <f t="shared" si="39"/>
        <v>5</v>
      </c>
      <c r="BX20" s="265" t="str">
        <f t="shared" si="40"/>
        <v/>
      </c>
      <c r="BY20" s="324" t="str">
        <f t="shared" si="41"/>
        <v/>
      </c>
      <c r="BZ20" s="265" t="str">
        <f t="shared" si="42"/>
        <v/>
      </c>
      <c r="CA20" s="265" t="str">
        <f t="shared" si="43"/>
        <v/>
      </c>
      <c r="CB20" s="265" t="str">
        <f t="shared" si="44"/>
        <v/>
      </c>
      <c r="CC20" s="265" t="str">
        <f t="shared" si="45"/>
        <v/>
      </c>
      <c r="CD20" s="265" t="str">
        <f t="shared" si="46"/>
        <v/>
      </c>
      <c r="CE20" s="265" t="str">
        <f t="shared" si="47"/>
        <v/>
      </c>
      <c r="CF20" s="265"/>
      <c r="CG20" s="265" t="str">
        <f t="shared" si="48"/>
        <v/>
      </c>
      <c r="CH20" s="413">
        <f t="shared" si="49"/>
        <v>5</v>
      </c>
      <c r="CJ20" s="404">
        <v>17</v>
      </c>
      <c r="CK20" s="405">
        <f t="shared" si="100"/>
        <v>0</v>
      </c>
      <c r="CL20" s="405"/>
      <c r="CM20" s="405">
        <f t="shared" si="50"/>
        <v>0</v>
      </c>
      <c r="CN20" s="405">
        <v>1</v>
      </c>
      <c r="CO20" s="406">
        <f t="shared" si="51"/>
        <v>0</v>
      </c>
      <c r="CP20" s="414"/>
      <c r="CQ20" s="324"/>
      <c r="CR20" s="324"/>
      <c r="CS20" s="324" t="str">
        <f t="shared" si="52"/>
        <v/>
      </c>
      <c r="CT20" s="409" t="str">
        <f t="shared" si="53"/>
        <v/>
      </c>
      <c r="CV20" s="404">
        <v>17</v>
      </c>
      <c r="CW20" s="405">
        <f t="shared" si="101"/>
        <v>0</v>
      </c>
      <c r="CX20" s="405"/>
      <c r="CY20" s="405">
        <f t="shared" si="54"/>
        <v>0</v>
      </c>
      <c r="CZ20" s="405">
        <v>1</v>
      </c>
      <c r="DA20" s="406">
        <f t="shared" si="55"/>
        <v>0</v>
      </c>
      <c r="DB20" s="414"/>
      <c r="DC20" s="324"/>
      <c r="DD20" s="324"/>
      <c r="DE20" s="324" t="str">
        <f t="shared" si="56"/>
        <v/>
      </c>
      <c r="DF20" s="409" t="str">
        <f t="shared" si="57"/>
        <v/>
      </c>
      <c r="DH20" s="404">
        <v>17</v>
      </c>
      <c r="DI20" s="405">
        <f t="shared" si="102"/>
        <v>0</v>
      </c>
      <c r="DJ20" s="405"/>
      <c r="DK20" s="405">
        <f t="shared" si="58"/>
        <v>0</v>
      </c>
      <c r="DL20" s="405">
        <v>1</v>
      </c>
      <c r="DM20" s="406">
        <f t="shared" si="59"/>
        <v>0</v>
      </c>
      <c r="DN20" s="414"/>
      <c r="DO20" s="324"/>
      <c r="DP20" s="324"/>
      <c r="DQ20" s="324" t="str">
        <f t="shared" si="60"/>
        <v/>
      </c>
      <c r="DR20" s="409" t="str">
        <f t="shared" si="61"/>
        <v/>
      </c>
      <c r="DT20" s="404">
        <v>17</v>
      </c>
      <c r="DU20" s="405">
        <f t="shared" si="103"/>
        <v>0</v>
      </c>
      <c r="DV20" s="405"/>
      <c r="DW20" s="405">
        <f t="shared" si="62"/>
        <v>0</v>
      </c>
      <c r="DX20" s="405">
        <v>1</v>
      </c>
      <c r="DY20" s="406">
        <f t="shared" si="63"/>
        <v>0</v>
      </c>
      <c r="DZ20" s="414"/>
      <c r="EA20" s="324"/>
      <c r="EB20" s="324"/>
      <c r="EC20" s="324" t="str">
        <f t="shared" si="64"/>
        <v/>
      </c>
      <c r="ED20" s="409" t="str">
        <f t="shared" si="65"/>
        <v/>
      </c>
      <c r="EF20" s="404">
        <v>17</v>
      </c>
      <c r="EG20" s="405">
        <f t="shared" si="104"/>
        <v>0</v>
      </c>
      <c r="EH20" s="405"/>
      <c r="EI20" s="405">
        <f t="shared" si="66"/>
        <v>0</v>
      </c>
      <c r="EJ20" s="405">
        <v>1</v>
      </c>
      <c r="EK20" s="406">
        <f t="shared" si="67"/>
        <v>0</v>
      </c>
      <c r="EL20" s="414"/>
      <c r="EM20" s="324"/>
      <c r="EN20" s="324"/>
      <c r="EO20" s="324" t="str">
        <f t="shared" si="68"/>
        <v/>
      </c>
      <c r="EP20" s="409" t="str">
        <f t="shared" si="69"/>
        <v/>
      </c>
      <c r="ER20" s="404">
        <v>17</v>
      </c>
      <c r="ES20" s="405">
        <f t="shared" si="105"/>
        <v>0</v>
      </c>
      <c r="ET20" s="405"/>
      <c r="EU20" s="405">
        <f t="shared" si="70"/>
        <v>0</v>
      </c>
      <c r="EV20" s="405">
        <v>1</v>
      </c>
      <c r="EW20" s="406">
        <f t="shared" si="71"/>
        <v>0</v>
      </c>
      <c r="EX20" s="414"/>
      <c r="EY20" s="324"/>
      <c r="EZ20" s="324"/>
      <c r="FA20" s="324" t="str">
        <f t="shared" si="72"/>
        <v/>
      </c>
      <c r="FB20" s="409" t="str">
        <f t="shared" si="73"/>
        <v/>
      </c>
      <c r="FC20" s="404">
        <v>17</v>
      </c>
      <c r="FD20" s="405">
        <f t="shared" si="106"/>
        <v>0</v>
      </c>
      <c r="FE20" s="405"/>
      <c r="FF20" s="405">
        <f t="shared" si="74"/>
        <v>0</v>
      </c>
      <c r="FG20" s="405">
        <v>1</v>
      </c>
      <c r="FH20" s="406">
        <f t="shared" si="75"/>
        <v>0</v>
      </c>
      <c r="FI20" s="410"/>
      <c r="FJ20" s="265"/>
      <c r="FK20" s="265"/>
      <c r="FL20" s="265"/>
      <c r="FM20" s="265"/>
      <c r="FN20" s="265">
        <v>1</v>
      </c>
      <c r="FO20" s="265"/>
      <c r="FP20" s="265">
        <f t="shared" si="76"/>
        <v>0</v>
      </c>
      <c r="FQ20" s="265"/>
      <c r="FR20" s="411"/>
      <c r="FS20" s="412" t="str">
        <f t="shared" si="77"/>
        <v/>
      </c>
      <c r="FT20" s="265" t="str">
        <f t="shared" si="78"/>
        <v/>
      </c>
      <c r="FU20" s="324" t="str">
        <f t="shared" si="79"/>
        <v/>
      </c>
      <c r="FV20" s="265" t="str">
        <f t="shared" si="80"/>
        <v/>
      </c>
      <c r="FW20" s="265" t="str">
        <f t="shared" si="81"/>
        <v/>
      </c>
      <c r="FX20" s="265" t="str">
        <f t="shared" si="82"/>
        <v/>
      </c>
      <c r="FY20" s="265" t="str">
        <f t="shared" si="83"/>
        <v/>
      </c>
      <c r="FZ20" s="265" t="str">
        <f t="shared" si="84"/>
        <v/>
      </c>
      <c r="GA20" s="411">
        <f t="shared" si="2"/>
        <v>0</v>
      </c>
      <c r="GB20" s="412" t="str">
        <f t="shared" si="85"/>
        <v/>
      </c>
      <c r="GC20" s="265" t="str">
        <f t="shared" si="86"/>
        <v/>
      </c>
      <c r="GD20" s="324" t="str">
        <f t="shared" si="87"/>
        <v/>
      </c>
      <c r="GE20" s="265" t="str">
        <f t="shared" si="88"/>
        <v/>
      </c>
      <c r="GF20" s="265" t="str">
        <f t="shared" si="89"/>
        <v/>
      </c>
      <c r="GG20" s="265" t="str">
        <f t="shared" si="90"/>
        <v/>
      </c>
      <c r="GH20" s="265" t="str">
        <f t="shared" si="91"/>
        <v/>
      </c>
      <c r="GI20" s="265" t="str">
        <f t="shared" si="92"/>
        <v/>
      </c>
      <c r="GJ20" s="265" t="str">
        <f t="shared" si="93"/>
        <v/>
      </c>
      <c r="GK20" s="265" t="str">
        <f t="shared" si="94"/>
        <v/>
      </c>
      <c r="GL20" s="265" t="str">
        <f t="shared" si="95"/>
        <v/>
      </c>
      <c r="GM20" s="413">
        <f t="shared" si="96"/>
        <v>0</v>
      </c>
    </row>
    <row r="21" spans="1:195" ht="30" customHeight="1" x14ac:dyDescent="0.3">
      <c r="E21" s="404">
        <v>18</v>
      </c>
      <c r="F21" s="405">
        <f t="shared" si="97"/>
        <v>9737</v>
      </c>
      <c r="G21" s="405">
        <v>9887</v>
      </c>
      <c r="H21" s="405">
        <f t="shared" si="3"/>
        <v>150</v>
      </c>
      <c r="I21" s="405">
        <v>1</v>
      </c>
      <c r="J21" s="406">
        <f t="shared" si="4"/>
        <v>150</v>
      </c>
      <c r="L21" s="404">
        <v>18</v>
      </c>
      <c r="M21" s="405">
        <f t="shared" si="98"/>
        <v>7870</v>
      </c>
      <c r="N21" s="405">
        <v>7870</v>
      </c>
      <c r="O21" s="405">
        <f t="shared" si="5"/>
        <v>0</v>
      </c>
      <c r="P21" s="405">
        <v>1</v>
      </c>
      <c r="Q21" s="406">
        <f t="shared" si="6"/>
        <v>0</v>
      </c>
      <c r="R21" s="414"/>
      <c r="S21" s="324"/>
      <c r="T21" s="324"/>
      <c r="U21" s="324"/>
      <c r="V21" s="265"/>
      <c r="W21" s="265">
        <v>1</v>
      </c>
      <c r="X21" s="324"/>
      <c r="Y21" s="324">
        <f t="shared" si="7"/>
        <v>0</v>
      </c>
      <c r="Z21" s="324"/>
      <c r="AA21" s="407"/>
      <c r="AB21" s="408" t="str">
        <f t="shared" si="8"/>
        <v/>
      </c>
      <c r="AC21" s="324" t="str">
        <f>IF(AND(R22=$B$40,(V22=$F$44),(Q21&gt;300),(S22=$C$48)),(Q21-300),(IF(AND(R22=$B$40,(V22=$F$44),(Q21&gt;300),(Z21&gt;0),(S22=$C$49)),(Q21-(300+Z21)),"")))</f>
        <v/>
      </c>
      <c r="AD21" s="324" t="str">
        <f>IF(AND(R22=$B$40,(V22=$F$50),(W21&gt;1),((Q21+BC21)&gt;300),(S22=$C$48)),((Q21+BC21)-300),(IF(AND(R22=$B$40,(V22=$F$50),(W21&gt;1),((Q21+BC21)&gt;300),(Z21&gt;0),(S22=$C$49)),((Q21+BC21)-(300+Z21)),"")))</f>
        <v/>
      </c>
      <c r="AE21" s="324" t="str">
        <f>(IF(AND(R22=$B$40,(S22=$C$48),(V22=$F$45),(Y21&gt;0),(Q21&gt;(300+Y21))),(Q21-(300+Y21)),""))</f>
        <v/>
      </c>
      <c r="AF21" s="324" t="str">
        <f>(IF(AND(R22=$B$40,(S22=$C$49),(V22=$F$46),(Y21&gt;0),(Q21&gt;(300+Y21+Z21))),(Q21-(300+Y21+Z21)),""))</f>
        <v/>
      </c>
      <c r="AG21" s="324" t="str">
        <f>IF(AND(R22=$B$40,(S22=$C$48),(V22=$F$47),(AA21=1),(Q21&gt;300)),(Q21-300),(IF(AND(R22=$B$40,(S22=$C$48),(V22=$F$47),(AA21&gt;1),(Q21&gt;150)),(Q21-150),"")))</f>
        <v/>
      </c>
      <c r="AH21" s="324" t="str">
        <f t="shared" ref="AH21:AH23" si="119">IF(AND(R22=$B$40,(S22=$C$48),(V22=$F$48),(AA21=1),(Q21&gt;(300+Y21))),(Q21-(300+Y21)),(IF(AND(R22=$B$40,(S22=$C$48),(V22=$F$48),(AA21&gt;1),(Q21&gt;(150+Y21))),(Q21-(150+Y21)),"")))</f>
        <v/>
      </c>
      <c r="AI21" s="324" t="str">
        <f t="shared" ref="AI21:AI23" si="120">IF(AND(R22=$B$40,(S22=$C$49),(V22=$F$49),(AA21=1),(Q21&gt;(300+Y21+Z21))),(Q21-(300+Y21+Z21)),(IF(AND(R22=$B$40,(S22=$C$49),(V22=$F$49),(AA21&gt;1),(Q21&gt;(150+Y21+Z21))),(Q21-(150+Y21+Z21)),"")))</f>
        <v/>
      </c>
      <c r="AJ21" s="407">
        <f t="shared" ref="AJ21:AJ23" si="121">SUM(AB21:AI21)</f>
        <v>0</v>
      </c>
      <c r="AK21" s="408" t="str">
        <f t="shared" si="107"/>
        <v/>
      </c>
      <c r="AL21" s="324" t="str">
        <f t="shared" si="108"/>
        <v/>
      </c>
      <c r="AM21" s="324" t="str">
        <f t="shared" si="109"/>
        <v/>
      </c>
      <c r="AN21" s="324" t="str">
        <f t="shared" si="110"/>
        <v/>
      </c>
      <c r="AO21" s="324" t="str">
        <f t="shared" si="111"/>
        <v/>
      </c>
      <c r="AP21" s="324" t="str">
        <f t="shared" si="112"/>
        <v/>
      </c>
      <c r="AQ21" s="324" t="str">
        <f t="shared" si="113"/>
        <v/>
      </c>
      <c r="AR21" s="324" t="str">
        <f t="shared" si="114"/>
        <v/>
      </c>
      <c r="AS21" s="324" t="str">
        <f t="shared" si="115"/>
        <v/>
      </c>
      <c r="AT21" s="324" t="str">
        <f t="shared" si="116"/>
        <v/>
      </c>
      <c r="AU21" s="324" t="str">
        <f t="shared" si="117"/>
        <v/>
      </c>
      <c r="AV21" s="409">
        <f t="shared" si="118"/>
        <v>0</v>
      </c>
      <c r="AW21" s="22"/>
      <c r="AX21" s="404">
        <v>18</v>
      </c>
      <c r="AY21" s="405">
        <f t="shared" si="99"/>
        <v>1789</v>
      </c>
      <c r="AZ21" s="405">
        <v>2016</v>
      </c>
      <c r="BA21" s="405">
        <f t="shared" si="28"/>
        <v>227</v>
      </c>
      <c r="BB21" s="405">
        <v>1</v>
      </c>
      <c r="BC21" s="406">
        <f t="shared" si="29"/>
        <v>227</v>
      </c>
      <c r="BD21" s="471" t="s">
        <v>60</v>
      </c>
      <c r="BE21" s="265" t="s">
        <v>46</v>
      </c>
      <c r="BF21" s="265"/>
      <c r="BG21" s="265"/>
      <c r="BH21" s="265"/>
      <c r="BI21" s="265">
        <v>1</v>
      </c>
      <c r="BJ21" s="265"/>
      <c r="BK21" s="265">
        <f t="shared" si="30"/>
        <v>0</v>
      </c>
      <c r="BL21" s="265"/>
      <c r="BM21" s="411"/>
      <c r="BN21" s="412" t="str">
        <f t="shared" si="31"/>
        <v/>
      </c>
      <c r="BO21" s="265" t="str">
        <f t="shared" si="32"/>
        <v/>
      </c>
      <c r="BP21" s="324" t="str">
        <f t="shared" si="33"/>
        <v/>
      </c>
      <c r="BQ21" s="265" t="str">
        <f t="shared" si="34"/>
        <v/>
      </c>
      <c r="BR21" s="265" t="str">
        <f t="shared" si="35"/>
        <v/>
      </c>
      <c r="BS21" s="265" t="str">
        <f t="shared" si="36"/>
        <v/>
      </c>
      <c r="BT21" s="265" t="str">
        <f t="shared" si="37"/>
        <v/>
      </c>
      <c r="BU21" s="265" t="str">
        <f t="shared" si="38"/>
        <v/>
      </c>
      <c r="BV21" s="411">
        <f t="shared" si="1"/>
        <v>0</v>
      </c>
      <c r="BW21" s="412">
        <f t="shared" si="39"/>
        <v>227</v>
      </c>
      <c r="BX21" s="265" t="str">
        <f t="shared" si="40"/>
        <v/>
      </c>
      <c r="BY21" s="324" t="str">
        <f t="shared" si="41"/>
        <v/>
      </c>
      <c r="BZ21" s="265" t="str">
        <f t="shared" si="42"/>
        <v/>
      </c>
      <c r="CA21" s="265" t="str">
        <f t="shared" si="43"/>
        <v/>
      </c>
      <c r="CB21" s="265" t="str">
        <f t="shared" si="44"/>
        <v/>
      </c>
      <c r="CC21" s="265" t="str">
        <f t="shared" si="45"/>
        <v/>
      </c>
      <c r="CD21" s="265" t="str">
        <f t="shared" si="46"/>
        <v/>
      </c>
      <c r="CE21" s="265" t="str">
        <f t="shared" si="47"/>
        <v/>
      </c>
      <c r="CF21" s="265"/>
      <c r="CG21" s="265" t="str">
        <f t="shared" si="48"/>
        <v/>
      </c>
      <c r="CH21" s="413">
        <f t="shared" si="49"/>
        <v>227</v>
      </c>
      <c r="CJ21" s="404">
        <v>18</v>
      </c>
      <c r="CK21" s="405">
        <f t="shared" si="100"/>
        <v>0</v>
      </c>
      <c r="CL21" s="405"/>
      <c r="CM21" s="405">
        <f t="shared" si="50"/>
        <v>0</v>
      </c>
      <c r="CN21" s="405">
        <v>1</v>
      </c>
      <c r="CO21" s="406">
        <f t="shared" si="51"/>
        <v>0</v>
      </c>
      <c r="CP21" s="414"/>
      <c r="CQ21" s="324"/>
      <c r="CR21" s="324"/>
      <c r="CS21" s="324" t="str">
        <f t="shared" si="52"/>
        <v/>
      </c>
      <c r="CT21" s="409" t="str">
        <f t="shared" si="53"/>
        <v/>
      </c>
      <c r="CV21" s="404">
        <v>18</v>
      </c>
      <c r="CW21" s="405">
        <f t="shared" si="101"/>
        <v>0</v>
      </c>
      <c r="CX21" s="405"/>
      <c r="CY21" s="405">
        <f t="shared" si="54"/>
        <v>0</v>
      </c>
      <c r="CZ21" s="405">
        <v>1</v>
      </c>
      <c r="DA21" s="406">
        <f t="shared" si="55"/>
        <v>0</v>
      </c>
      <c r="DB21" s="414"/>
      <c r="DC21" s="324"/>
      <c r="DD21" s="324"/>
      <c r="DE21" s="324" t="str">
        <f t="shared" si="56"/>
        <v/>
      </c>
      <c r="DF21" s="409" t="str">
        <f t="shared" si="57"/>
        <v/>
      </c>
      <c r="DH21" s="404">
        <v>18</v>
      </c>
      <c r="DI21" s="405">
        <f t="shared" si="102"/>
        <v>0</v>
      </c>
      <c r="DJ21" s="405"/>
      <c r="DK21" s="405">
        <f t="shared" si="58"/>
        <v>0</v>
      </c>
      <c r="DL21" s="405">
        <v>1</v>
      </c>
      <c r="DM21" s="406">
        <f t="shared" si="59"/>
        <v>0</v>
      </c>
      <c r="DN21" s="414"/>
      <c r="DO21" s="324"/>
      <c r="DP21" s="324"/>
      <c r="DQ21" s="324" t="str">
        <f t="shared" si="60"/>
        <v/>
      </c>
      <c r="DR21" s="409" t="str">
        <f t="shared" si="61"/>
        <v/>
      </c>
      <c r="DT21" s="404">
        <v>18</v>
      </c>
      <c r="DU21" s="405">
        <f t="shared" si="103"/>
        <v>0</v>
      </c>
      <c r="DV21" s="405"/>
      <c r="DW21" s="405">
        <f t="shared" si="62"/>
        <v>0</v>
      </c>
      <c r="DX21" s="405">
        <v>1</v>
      </c>
      <c r="DY21" s="406">
        <f t="shared" si="63"/>
        <v>0</v>
      </c>
      <c r="DZ21" s="414"/>
      <c r="EA21" s="324"/>
      <c r="EB21" s="324"/>
      <c r="EC21" s="324" t="str">
        <f t="shared" si="64"/>
        <v/>
      </c>
      <c r="ED21" s="409" t="str">
        <f t="shared" si="65"/>
        <v/>
      </c>
      <c r="EF21" s="404">
        <v>18</v>
      </c>
      <c r="EG21" s="405">
        <f t="shared" si="104"/>
        <v>0</v>
      </c>
      <c r="EH21" s="405"/>
      <c r="EI21" s="405">
        <f t="shared" si="66"/>
        <v>0</v>
      </c>
      <c r="EJ21" s="405">
        <v>1</v>
      </c>
      <c r="EK21" s="406">
        <f t="shared" si="67"/>
        <v>0</v>
      </c>
      <c r="EL21" s="414"/>
      <c r="EM21" s="324"/>
      <c r="EN21" s="324"/>
      <c r="EO21" s="324" t="str">
        <f t="shared" si="68"/>
        <v/>
      </c>
      <c r="EP21" s="409" t="str">
        <f t="shared" si="69"/>
        <v/>
      </c>
      <c r="ER21" s="404">
        <v>18</v>
      </c>
      <c r="ES21" s="405">
        <f t="shared" si="105"/>
        <v>0</v>
      </c>
      <c r="ET21" s="405"/>
      <c r="EU21" s="405">
        <f t="shared" si="70"/>
        <v>0</v>
      </c>
      <c r="EV21" s="405">
        <v>1</v>
      </c>
      <c r="EW21" s="406">
        <f t="shared" si="71"/>
        <v>0</v>
      </c>
      <c r="EX21" s="414"/>
      <c r="EY21" s="324"/>
      <c r="EZ21" s="324"/>
      <c r="FA21" s="324" t="str">
        <f t="shared" si="72"/>
        <v/>
      </c>
      <c r="FB21" s="409" t="str">
        <f t="shared" si="73"/>
        <v/>
      </c>
      <c r="FC21" s="404">
        <v>18</v>
      </c>
      <c r="FD21" s="405">
        <f t="shared" si="106"/>
        <v>0</v>
      </c>
      <c r="FE21" s="405"/>
      <c r="FF21" s="405">
        <f t="shared" si="74"/>
        <v>0</v>
      </c>
      <c r="FG21" s="405">
        <v>1</v>
      </c>
      <c r="FH21" s="406">
        <f t="shared" si="75"/>
        <v>0</v>
      </c>
      <c r="FI21" s="410"/>
      <c r="FJ21" s="265"/>
      <c r="FK21" s="265"/>
      <c r="FL21" s="265"/>
      <c r="FM21" s="265"/>
      <c r="FN21" s="265">
        <v>1</v>
      </c>
      <c r="FO21" s="265"/>
      <c r="FP21" s="265">
        <f t="shared" si="76"/>
        <v>0</v>
      </c>
      <c r="FQ21" s="265"/>
      <c r="FR21" s="411"/>
      <c r="FS21" s="412" t="str">
        <f t="shared" si="77"/>
        <v/>
      </c>
      <c r="FT21" s="265" t="str">
        <f t="shared" si="78"/>
        <v/>
      </c>
      <c r="FU21" s="324" t="str">
        <f t="shared" si="79"/>
        <v/>
      </c>
      <c r="FV21" s="265" t="str">
        <f t="shared" si="80"/>
        <v/>
      </c>
      <c r="FW21" s="265" t="str">
        <f t="shared" si="81"/>
        <v/>
      </c>
      <c r="FX21" s="265" t="str">
        <f t="shared" si="82"/>
        <v/>
      </c>
      <c r="FY21" s="265" t="str">
        <f t="shared" si="83"/>
        <v/>
      </c>
      <c r="FZ21" s="265" t="str">
        <f t="shared" si="84"/>
        <v/>
      </c>
      <c r="GA21" s="411">
        <f t="shared" si="2"/>
        <v>0</v>
      </c>
      <c r="GB21" s="412" t="str">
        <f t="shared" si="85"/>
        <v/>
      </c>
      <c r="GC21" s="265" t="str">
        <f t="shared" si="86"/>
        <v/>
      </c>
      <c r="GD21" s="324" t="str">
        <f t="shared" si="87"/>
        <v/>
      </c>
      <c r="GE21" s="265" t="str">
        <f t="shared" si="88"/>
        <v/>
      </c>
      <c r="GF21" s="265" t="str">
        <f t="shared" si="89"/>
        <v/>
      </c>
      <c r="GG21" s="265" t="str">
        <f t="shared" si="90"/>
        <v/>
      </c>
      <c r="GH21" s="265" t="str">
        <f t="shared" si="91"/>
        <v/>
      </c>
      <c r="GI21" s="265" t="str">
        <f t="shared" si="92"/>
        <v/>
      </c>
      <c r="GJ21" s="265" t="str">
        <f t="shared" si="93"/>
        <v/>
      </c>
      <c r="GK21" s="265" t="str">
        <f t="shared" si="94"/>
        <v/>
      </c>
      <c r="GL21" s="265" t="str">
        <f t="shared" si="95"/>
        <v/>
      </c>
      <c r="GM21" s="413">
        <f t="shared" si="96"/>
        <v>0</v>
      </c>
    </row>
    <row r="22" spans="1:195" ht="30" customHeight="1" x14ac:dyDescent="0.3">
      <c r="E22" s="404">
        <v>19</v>
      </c>
      <c r="F22" s="405">
        <f t="shared" si="97"/>
        <v>9887</v>
      </c>
      <c r="G22" s="405">
        <v>10529</v>
      </c>
      <c r="H22" s="405">
        <f t="shared" si="3"/>
        <v>642</v>
      </c>
      <c r="I22" s="405">
        <v>1</v>
      </c>
      <c r="J22" s="406">
        <f t="shared" si="4"/>
        <v>642</v>
      </c>
      <c r="L22" s="404">
        <v>19</v>
      </c>
      <c r="M22" s="405">
        <f t="shared" si="98"/>
        <v>7870</v>
      </c>
      <c r="N22" s="405">
        <v>8344</v>
      </c>
      <c r="O22" s="405">
        <f t="shared" si="5"/>
        <v>474</v>
      </c>
      <c r="P22" s="405">
        <v>1</v>
      </c>
      <c r="Q22" s="406">
        <f t="shared" si="6"/>
        <v>474</v>
      </c>
      <c r="R22" s="414" t="s">
        <v>44</v>
      </c>
      <c r="S22" s="324" t="s">
        <v>45</v>
      </c>
      <c r="T22" s="324" t="s">
        <v>491</v>
      </c>
      <c r="U22" s="324"/>
      <c r="V22" s="265" t="s">
        <v>62</v>
      </c>
      <c r="W22" s="265">
        <v>1</v>
      </c>
      <c r="X22" s="324"/>
      <c r="Y22" s="324">
        <f t="shared" si="7"/>
        <v>0</v>
      </c>
      <c r="Z22" s="324"/>
      <c r="AA22" s="407"/>
      <c r="AB22" s="408">
        <f t="shared" si="8"/>
        <v>474</v>
      </c>
      <c r="AC22" s="324" t="str">
        <f>IF(AND(R23=$B$40,(V23=$F$44),(Q22&gt;300),(S23=$C$48)),(Q22-300),(IF(AND(R23=$B$40,(V23=$F$44),(Q22&gt;300),(Z22&gt;0),(S23=$C$49)),(Q22-(300+Z22)),"")))</f>
        <v/>
      </c>
      <c r="AD22" s="324" t="str">
        <f>IF(AND(R23=$B$40,(V23=$F$50),(W22&gt;1),((Q22+BC22)&gt;300),(S23=$C$48)),((Q22+BC22)-300),(IF(AND(R23=$B$40,(V23=$F$50),(W22&gt;1),((Q22+BC22)&gt;300),(Z22&gt;0),(S23=$C$49)),((Q22+BC22)-(300+Z22)),"")))</f>
        <v/>
      </c>
      <c r="AE22" s="324" t="str">
        <f>(IF(AND(R23=$B$40,(S23=$C$48),(V23=$F$45),(Y22&gt;0),(Q22&gt;(300+Y22))),(Q22-(300+Y22)),""))</f>
        <v/>
      </c>
      <c r="AF22" s="324" t="str">
        <f>(IF(AND(R23=$B$40,(S23=$C$49),(V23=$F$46),(Y22&gt;0),(Q22&gt;(300+Y22+Z22))),(Q22-(300+Y22+Z22)),""))</f>
        <v/>
      </c>
      <c r="AG22" s="324" t="str">
        <f>IF(AND(R23=$B$40,(S23=$C$48),(V23=$F$47),(AA22=1),(Q22&gt;300)),(Q22-300),(IF(AND(R23=$B$40,(S23=$C$48),(V23=$F$47),(AA22&gt;1),(Q22&gt;150)),(Q22-150),"")))</f>
        <v/>
      </c>
      <c r="AH22" s="324" t="str">
        <f t="shared" si="119"/>
        <v/>
      </c>
      <c r="AI22" s="324" t="str">
        <f t="shared" si="120"/>
        <v/>
      </c>
      <c r="AJ22" s="407">
        <f t="shared" si="121"/>
        <v>474</v>
      </c>
      <c r="AK22" s="408" t="str">
        <f t="shared" si="107"/>
        <v/>
      </c>
      <c r="AL22" s="324" t="str">
        <f t="shared" si="108"/>
        <v/>
      </c>
      <c r="AM22" s="324" t="str">
        <f t="shared" si="109"/>
        <v/>
      </c>
      <c r="AN22" s="324" t="str">
        <f t="shared" si="110"/>
        <v/>
      </c>
      <c r="AO22" s="324" t="str">
        <f t="shared" si="111"/>
        <v/>
      </c>
      <c r="AP22" s="324" t="str">
        <f t="shared" si="112"/>
        <v/>
      </c>
      <c r="AQ22" s="324" t="str">
        <f t="shared" si="113"/>
        <v/>
      </c>
      <c r="AR22" s="324" t="str">
        <f t="shared" si="114"/>
        <v/>
      </c>
      <c r="AS22" s="324" t="str">
        <f t="shared" si="115"/>
        <v/>
      </c>
      <c r="AT22" s="324" t="str">
        <f t="shared" si="116"/>
        <v/>
      </c>
      <c r="AU22" s="324" t="str">
        <f t="shared" si="117"/>
        <v/>
      </c>
      <c r="AV22" s="409">
        <f t="shared" si="118"/>
        <v>0</v>
      </c>
      <c r="AW22" s="22"/>
      <c r="AX22" s="404">
        <v>19</v>
      </c>
      <c r="AY22" s="405">
        <f t="shared" si="99"/>
        <v>2016</v>
      </c>
      <c r="AZ22" s="405">
        <v>2153</v>
      </c>
      <c r="BA22" s="405">
        <f t="shared" si="28"/>
        <v>137</v>
      </c>
      <c r="BB22" s="405">
        <v>1</v>
      </c>
      <c r="BC22" s="406">
        <f t="shared" si="29"/>
        <v>137</v>
      </c>
      <c r="BD22" s="471" t="s">
        <v>60</v>
      </c>
      <c r="BE22" s="265" t="s">
        <v>46</v>
      </c>
      <c r="BF22" s="265"/>
      <c r="BG22" s="265"/>
      <c r="BH22" s="265"/>
      <c r="BI22" s="265">
        <v>1</v>
      </c>
      <c r="BJ22" s="265"/>
      <c r="BK22" s="265">
        <f t="shared" si="30"/>
        <v>0</v>
      </c>
      <c r="BL22" s="265"/>
      <c r="BM22" s="411"/>
      <c r="BN22" s="412" t="str">
        <f t="shared" si="31"/>
        <v/>
      </c>
      <c r="BO22" s="265" t="str">
        <f t="shared" si="32"/>
        <v/>
      </c>
      <c r="BP22" s="324" t="str">
        <f t="shared" si="33"/>
        <v/>
      </c>
      <c r="BQ22" s="265" t="str">
        <f t="shared" si="34"/>
        <v/>
      </c>
      <c r="BR22" s="265" t="str">
        <f t="shared" si="35"/>
        <v/>
      </c>
      <c r="BS22" s="265" t="str">
        <f t="shared" si="36"/>
        <v/>
      </c>
      <c r="BT22" s="265" t="str">
        <f t="shared" si="37"/>
        <v/>
      </c>
      <c r="BU22" s="265" t="str">
        <f t="shared" si="38"/>
        <v/>
      </c>
      <c r="BV22" s="411">
        <f t="shared" si="1"/>
        <v>0</v>
      </c>
      <c r="BW22" s="412">
        <f t="shared" si="39"/>
        <v>137</v>
      </c>
      <c r="BX22" s="265" t="str">
        <f t="shared" si="40"/>
        <v/>
      </c>
      <c r="BY22" s="324" t="str">
        <f t="shared" si="41"/>
        <v/>
      </c>
      <c r="BZ22" s="265" t="str">
        <f t="shared" si="42"/>
        <v/>
      </c>
      <c r="CA22" s="265" t="str">
        <f t="shared" si="43"/>
        <v/>
      </c>
      <c r="CB22" s="265" t="str">
        <f t="shared" si="44"/>
        <v/>
      </c>
      <c r="CC22" s="265" t="str">
        <f t="shared" si="45"/>
        <v/>
      </c>
      <c r="CD22" s="265" t="str">
        <f t="shared" si="46"/>
        <v/>
      </c>
      <c r="CE22" s="265" t="str">
        <f t="shared" si="47"/>
        <v/>
      </c>
      <c r="CF22" s="265"/>
      <c r="CG22" s="265" t="str">
        <f t="shared" si="48"/>
        <v/>
      </c>
      <c r="CH22" s="413">
        <f t="shared" si="49"/>
        <v>137</v>
      </c>
      <c r="CJ22" s="404">
        <v>19</v>
      </c>
      <c r="CK22" s="405">
        <f t="shared" si="100"/>
        <v>0</v>
      </c>
      <c r="CL22" s="405"/>
      <c r="CM22" s="405">
        <f t="shared" si="50"/>
        <v>0</v>
      </c>
      <c r="CN22" s="405">
        <v>1</v>
      </c>
      <c r="CO22" s="406">
        <f t="shared" si="51"/>
        <v>0</v>
      </c>
      <c r="CP22" s="414"/>
      <c r="CQ22" s="324"/>
      <c r="CR22" s="324"/>
      <c r="CS22" s="324" t="str">
        <f t="shared" si="52"/>
        <v/>
      </c>
      <c r="CT22" s="409" t="str">
        <f t="shared" si="53"/>
        <v/>
      </c>
      <c r="CV22" s="404">
        <v>19</v>
      </c>
      <c r="CW22" s="405">
        <f t="shared" si="101"/>
        <v>0</v>
      </c>
      <c r="CX22" s="405"/>
      <c r="CY22" s="405">
        <f t="shared" si="54"/>
        <v>0</v>
      </c>
      <c r="CZ22" s="405">
        <v>1</v>
      </c>
      <c r="DA22" s="406">
        <f t="shared" si="55"/>
        <v>0</v>
      </c>
      <c r="DB22" s="414"/>
      <c r="DC22" s="324"/>
      <c r="DD22" s="324"/>
      <c r="DE22" s="324" t="str">
        <f t="shared" si="56"/>
        <v/>
      </c>
      <c r="DF22" s="409" t="str">
        <f t="shared" si="57"/>
        <v/>
      </c>
      <c r="DH22" s="404">
        <v>19</v>
      </c>
      <c r="DI22" s="405">
        <f t="shared" si="102"/>
        <v>0</v>
      </c>
      <c r="DJ22" s="405"/>
      <c r="DK22" s="405">
        <f t="shared" si="58"/>
        <v>0</v>
      </c>
      <c r="DL22" s="405">
        <v>1</v>
      </c>
      <c r="DM22" s="406">
        <f t="shared" si="59"/>
        <v>0</v>
      </c>
      <c r="DN22" s="414"/>
      <c r="DO22" s="324"/>
      <c r="DP22" s="324"/>
      <c r="DQ22" s="324" t="str">
        <f t="shared" si="60"/>
        <v/>
      </c>
      <c r="DR22" s="409" t="str">
        <f t="shared" si="61"/>
        <v/>
      </c>
      <c r="DT22" s="404">
        <v>19</v>
      </c>
      <c r="DU22" s="405">
        <f t="shared" si="103"/>
        <v>0</v>
      </c>
      <c r="DV22" s="405"/>
      <c r="DW22" s="405">
        <f t="shared" si="62"/>
        <v>0</v>
      </c>
      <c r="DX22" s="405">
        <v>1</v>
      </c>
      <c r="DY22" s="406">
        <f t="shared" si="63"/>
        <v>0</v>
      </c>
      <c r="DZ22" s="414"/>
      <c r="EA22" s="324"/>
      <c r="EB22" s="324"/>
      <c r="EC22" s="324" t="str">
        <f t="shared" si="64"/>
        <v/>
      </c>
      <c r="ED22" s="409" t="str">
        <f t="shared" si="65"/>
        <v/>
      </c>
      <c r="EF22" s="404">
        <v>19</v>
      </c>
      <c r="EG22" s="405">
        <f t="shared" si="104"/>
        <v>0</v>
      </c>
      <c r="EH22" s="405"/>
      <c r="EI22" s="405">
        <f t="shared" si="66"/>
        <v>0</v>
      </c>
      <c r="EJ22" s="405">
        <v>1</v>
      </c>
      <c r="EK22" s="406">
        <f t="shared" si="67"/>
        <v>0</v>
      </c>
      <c r="EL22" s="414"/>
      <c r="EM22" s="324"/>
      <c r="EN22" s="324"/>
      <c r="EO22" s="324" t="str">
        <f t="shared" si="68"/>
        <v/>
      </c>
      <c r="EP22" s="409" t="str">
        <f t="shared" si="69"/>
        <v/>
      </c>
      <c r="ER22" s="404">
        <v>19</v>
      </c>
      <c r="ES22" s="405">
        <f t="shared" si="105"/>
        <v>0</v>
      </c>
      <c r="ET22" s="405"/>
      <c r="EU22" s="405">
        <f t="shared" si="70"/>
        <v>0</v>
      </c>
      <c r="EV22" s="405">
        <v>1</v>
      </c>
      <c r="EW22" s="406">
        <f t="shared" si="71"/>
        <v>0</v>
      </c>
      <c r="EX22" s="414"/>
      <c r="EY22" s="324"/>
      <c r="EZ22" s="324"/>
      <c r="FA22" s="324" t="str">
        <f t="shared" si="72"/>
        <v/>
      </c>
      <c r="FB22" s="409" t="str">
        <f t="shared" si="73"/>
        <v/>
      </c>
      <c r="FC22" s="404">
        <v>19</v>
      </c>
      <c r="FD22" s="405">
        <f t="shared" si="106"/>
        <v>0</v>
      </c>
      <c r="FE22" s="405"/>
      <c r="FF22" s="405">
        <f t="shared" si="74"/>
        <v>0</v>
      </c>
      <c r="FG22" s="405">
        <v>1</v>
      </c>
      <c r="FH22" s="406">
        <f t="shared" si="75"/>
        <v>0</v>
      </c>
      <c r="FI22" s="410"/>
      <c r="FJ22" s="265"/>
      <c r="FK22" s="265"/>
      <c r="FL22" s="265"/>
      <c r="FM22" s="265"/>
      <c r="FN22" s="265">
        <v>1</v>
      </c>
      <c r="FO22" s="265"/>
      <c r="FP22" s="265">
        <f t="shared" si="76"/>
        <v>0</v>
      </c>
      <c r="FQ22" s="265"/>
      <c r="FR22" s="411"/>
      <c r="FS22" s="412" t="str">
        <f t="shared" si="77"/>
        <v/>
      </c>
      <c r="FT22" s="265" t="str">
        <f t="shared" si="78"/>
        <v/>
      </c>
      <c r="FU22" s="324" t="str">
        <f t="shared" si="79"/>
        <v/>
      </c>
      <c r="FV22" s="265" t="str">
        <f t="shared" si="80"/>
        <v/>
      </c>
      <c r="FW22" s="265" t="str">
        <f t="shared" si="81"/>
        <v/>
      </c>
      <c r="FX22" s="265" t="str">
        <f t="shared" si="82"/>
        <v/>
      </c>
      <c r="FY22" s="265" t="str">
        <f t="shared" si="83"/>
        <v/>
      </c>
      <c r="FZ22" s="265" t="str">
        <f t="shared" si="84"/>
        <v/>
      </c>
      <c r="GA22" s="411">
        <f t="shared" si="2"/>
        <v>0</v>
      </c>
      <c r="GB22" s="412" t="str">
        <f t="shared" si="85"/>
        <v/>
      </c>
      <c r="GC22" s="265" t="str">
        <f t="shared" si="86"/>
        <v/>
      </c>
      <c r="GD22" s="324" t="str">
        <f t="shared" si="87"/>
        <v/>
      </c>
      <c r="GE22" s="265" t="str">
        <f t="shared" si="88"/>
        <v/>
      </c>
      <c r="GF22" s="265" t="str">
        <f t="shared" si="89"/>
        <v/>
      </c>
      <c r="GG22" s="265" t="str">
        <f t="shared" si="90"/>
        <v/>
      </c>
      <c r="GH22" s="265" t="str">
        <f t="shared" si="91"/>
        <v/>
      </c>
      <c r="GI22" s="265" t="str">
        <f t="shared" si="92"/>
        <v/>
      </c>
      <c r="GJ22" s="265" t="str">
        <f t="shared" si="93"/>
        <v/>
      </c>
      <c r="GK22" s="265" t="str">
        <f t="shared" si="94"/>
        <v/>
      </c>
      <c r="GL22" s="265" t="str">
        <f t="shared" si="95"/>
        <v/>
      </c>
      <c r="GM22" s="413">
        <f t="shared" si="96"/>
        <v>0</v>
      </c>
    </row>
    <row r="23" spans="1:195" ht="30" customHeight="1" x14ac:dyDescent="0.3">
      <c r="E23" s="404">
        <v>20</v>
      </c>
      <c r="F23" s="405">
        <f t="shared" si="97"/>
        <v>10529</v>
      </c>
      <c r="G23" s="405">
        <v>10974</v>
      </c>
      <c r="H23" s="405">
        <f t="shared" si="3"/>
        <v>445</v>
      </c>
      <c r="I23" s="405">
        <v>1</v>
      </c>
      <c r="J23" s="406">
        <f t="shared" si="4"/>
        <v>445</v>
      </c>
      <c r="L23" s="404">
        <v>20</v>
      </c>
      <c r="M23" s="405">
        <f t="shared" si="98"/>
        <v>8344</v>
      </c>
      <c r="N23" s="405">
        <v>8730</v>
      </c>
      <c r="O23" s="405">
        <f t="shared" si="5"/>
        <v>386</v>
      </c>
      <c r="P23" s="405">
        <v>1</v>
      </c>
      <c r="Q23" s="406">
        <f t="shared" si="6"/>
        <v>386</v>
      </c>
      <c r="R23" s="414" t="s">
        <v>44</v>
      </c>
      <c r="S23" s="324" t="s">
        <v>45</v>
      </c>
      <c r="T23" s="324" t="s">
        <v>489</v>
      </c>
      <c r="U23" s="324"/>
      <c r="V23" s="265" t="s">
        <v>62</v>
      </c>
      <c r="W23" s="265">
        <v>1</v>
      </c>
      <c r="X23" s="324"/>
      <c r="Y23" s="324">
        <f t="shared" si="7"/>
        <v>0</v>
      </c>
      <c r="Z23" s="324"/>
      <c r="AA23" s="407"/>
      <c r="AB23" s="408">
        <f t="shared" si="8"/>
        <v>386</v>
      </c>
      <c r="AC23" s="324" t="str">
        <f>IF(AND(R24=$B$40,(V24=$F$44),(Q23&gt;300),(S24=$C$48)),(Q23-300),(IF(AND(R24=$B$40,(V24=$F$44),(Q23&gt;300),(Z23&gt;0),(S24=$C$49)),(Q23-(300+Z23)),"")))</f>
        <v/>
      </c>
      <c r="AD23" s="324" t="str">
        <f>IF(AND(R24=$B$40,(V24=$F$50),(W23&gt;1),((Q23+BC23)&gt;300),(S24=$C$48)),((Q23+BC23)-300),(IF(AND(R24=$B$40,(V24=$F$50),(W23&gt;1),((Q23+BC23)&gt;300),(Z23&gt;0),(S24=$C$49)),((Q23+BC23)-(300+Z23)),"")))</f>
        <v/>
      </c>
      <c r="AE23" s="324" t="str">
        <f>(IF(AND(R24=$B$40,(S24=$C$48),(V24=$F$45),(Y23&gt;0),(Q23&gt;(300+Y23))),(Q23-(300+Y23)),""))</f>
        <v/>
      </c>
      <c r="AF23" s="324" t="str">
        <f>(IF(AND(R24=$B$40,(S24=$C$49),(V24=$F$46),(Y23&gt;0),(Q23&gt;(300+Y23+Z23))),(Q23-(300+Y23+Z23)),""))</f>
        <v/>
      </c>
      <c r="AG23" s="324" t="str">
        <f>IF(AND(R24=$B$40,(S24=$C$48),(V24=$F$47),(AA23=1),(Q23&gt;300)),(Q23-300),(IF(AND(R24=$B$40,(S24=$C$48),(V24=$F$47),(AA23&gt;1),(Q23&gt;150)),(Q23-150),"")))</f>
        <v/>
      </c>
      <c r="AH23" s="324" t="str">
        <f t="shared" si="119"/>
        <v/>
      </c>
      <c r="AI23" s="324" t="str">
        <f t="shared" si="120"/>
        <v/>
      </c>
      <c r="AJ23" s="407">
        <f t="shared" si="121"/>
        <v>386</v>
      </c>
      <c r="AK23" s="408" t="str">
        <f t="shared" si="107"/>
        <v/>
      </c>
      <c r="AL23" s="324" t="str">
        <f t="shared" si="108"/>
        <v/>
      </c>
      <c r="AM23" s="324" t="str">
        <f t="shared" si="109"/>
        <v/>
      </c>
      <c r="AN23" s="324" t="str">
        <f t="shared" si="110"/>
        <v/>
      </c>
      <c r="AO23" s="324" t="str">
        <f t="shared" si="111"/>
        <v/>
      </c>
      <c r="AP23" s="324" t="str">
        <f t="shared" si="112"/>
        <v/>
      </c>
      <c r="AQ23" s="324" t="str">
        <f t="shared" si="113"/>
        <v/>
      </c>
      <c r="AR23" s="324" t="str">
        <f t="shared" si="114"/>
        <v/>
      </c>
      <c r="AS23" s="324" t="str">
        <f t="shared" si="115"/>
        <v/>
      </c>
      <c r="AT23" s="324" t="str">
        <f t="shared" si="116"/>
        <v/>
      </c>
      <c r="AU23" s="324" t="str">
        <f t="shared" si="117"/>
        <v/>
      </c>
      <c r="AV23" s="409">
        <f t="shared" si="118"/>
        <v>0</v>
      </c>
      <c r="AW23" s="22"/>
      <c r="AX23" s="404">
        <v>20</v>
      </c>
      <c r="AY23" s="405">
        <f t="shared" si="99"/>
        <v>2153</v>
      </c>
      <c r="AZ23" s="405">
        <v>2199</v>
      </c>
      <c r="BA23" s="405">
        <f t="shared" si="28"/>
        <v>46</v>
      </c>
      <c r="BB23" s="405">
        <v>1</v>
      </c>
      <c r="BC23" s="406">
        <f t="shared" si="29"/>
        <v>46</v>
      </c>
      <c r="BD23" s="471" t="s">
        <v>60</v>
      </c>
      <c r="BE23" s="265" t="s">
        <v>46</v>
      </c>
      <c r="BF23" s="265"/>
      <c r="BG23" s="265"/>
      <c r="BH23" s="265"/>
      <c r="BI23" s="265">
        <v>1</v>
      </c>
      <c r="BJ23" s="265"/>
      <c r="BK23" s="265">
        <f t="shared" si="30"/>
        <v>0</v>
      </c>
      <c r="BL23" s="265"/>
      <c r="BM23" s="411"/>
      <c r="BN23" s="412" t="str">
        <f t="shared" si="31"/>
        <v/>
      </c>
      <c r="BO23" s="265" t="str">
        <f t="shared" si="32"/>
        <v/>
      </c>
      <c r="BP23" s="324" t="str">
        <f t="shared" si="33"/>
        <v/>
      </c>
      <c r="BQ23" s="265" t="str">
        <f t="shared" si="34"/>
        <v/>
      </c>
      <c r="BR23" s="265" t="str">
        <f t="shared" si="35"/>
        <v/>
      </c>
      <c r="BS23" s="265" t="str">
        <f t="shared" si="36"/>
        <v/>
      </c>
      <c r="BT23" s="265" t="str">
        <f t="shared" si="37"/>
        <v/>
      </c>
      <c r="BU23" s="265" t="str">
        <f t="shared" si="38"/>
        <v/>
      </c>
      <c r="BV23" s="411">
        <f t="shared" si="1"/>
        <v>0</v>
      </c>
      <c r="BW23" s="412">
        <f t="shared" si="39"/>
        <v>46</v>
      </c>
      <c r="BX23" s="265" t="str">
        <f t="shared" si="40"/>
        <v/>
      </c>
      <c r="BY23" s="324" t="str">
        <f t="shared" si="41"/>
        <v/>
      </c>
      <c r="BZ23" s="265" t="str">
        <f t="shared" si="42"/>
        <v/>
      </c>
      <c r="CA23" s="265" t="str">
        <f t="shared" si="43"/>
        <v/>
      </c>
      <c r="CB23" s="265" t="str">
        <f t="shared" si="44"/>
        <v/>
      </c>
      <c r="CC23" s="265" t="str">
        <f t="shared" si="45"/>
        <v/>
      </c>
      <c r="CD23" s="265" t="str">
        <f t="shared" si="46"/>
        <v/>
      </c>
      <c r="CE23" s="265" t="str">
        <f t="shared" si="47"/>
        <v/>
      </c>
      <c r="CF23" s="265"/>
      <c r="CG23" s="265" t="str">
        <f t="shared" si="48"/>
        <v/>
      </c>
      <c r="CH23" s="413">
        <f t="shared" si="49"/>
        <v>46</v>
      </c>
      <c r="CJ23" s="404">
        <v>20</v>
      </c>
      <c r="CK23" s="405">
        <f t="shared" si="100"/>
        <v>0</v>
      </c>
      <c r="CL23" s="405"/>
      <c r="CM23" s="405">
        <f t="shared" si="50"/>
        <v>0</v>
      </c>
      <c r="CN23" s="405">
        <v>1</v>
      </c>
      <c r="CO23" s="406">
        <f t="shared" si="51"/>
        <v>0</v>
      </c>
      <c r="CP23" s="414"/>
      <c r="CQ23" s="324"/>
      <c r="CR23" s="324"/>
      <c r="CS23" s="324" t="str">
        <f t="shared" si="52"/>
        <v/>
      </c>
      <c r="CT23" s="409" t="str">
        <f t="shared" si="53"/>
        <v/>
      </c>
      <c r="CV23" s="404">
        <v>20</v>
      </c>
      <c r="CW23" s="405">
        <f t="shared" si="101"/>
        <v>0</v>
      </c>
      <c r="CX23" s="405"/>
      <c r="CY23" s="405">
        <f t="shared" si="54"/>
        <v>0</v>
      </c>
      <c r="CZ23" s="405">
        <v>1</v>
      </c>
      <c r="DA23" s="406">
        <f t="shared" si="55"/>
        <v>0</v>
      </c>
      <c r="DB23" s="414"/>
      <c r="DC23" s="324"/>
      <c r="DD23" s="324"/>
      <c r="DE23" s="324" t="str">
        <f t="shared" si="56"/>
        <v/>
      </c>
      <c r="DF23" s="409" t="str">
        <f t="shared" si="57"/>
        <v/>
      </c>
      <c r="DH23" s="404">
        <v>20</v>
      </c>
      <c r="DI23" s="405">
        <f t="shared" si="102"/>
        <v>0</v>
      </c>
      <c r="DJ23" s="405"/>
      <c r="DK23" s="405">
        <f t="shared" si="58"/>
        <v>0</v>
      </c>
      <c r="DL23" s="405">
        <v>1</v>
      </c>
      <c r="DM23" s="406">
        <f t="shared" si="59"/>
        <v>0</v>
      </c>
      <c r="DN23" s="414"/>
      <c r="DO23" s="324"/>
      <c r="DP23" s="324"/>
      <c r="DQ23" s="324" t="str">
        <f t="shared" si="60"/>
        <v/>
      </c>
      <c r="DR23" s="409" t="str">
        <f t="shared" si="61"/>
        <v/>
      </c>
      <c r="DT23" s="404">
        <v>20</v>
      </c>
      <c r="DU23" s="405">
        <f t="shared" si="103"/>
        <v>0</v>
      </c>
      <c r="DV23" s="405"/>
      <c r="DW23" s="405">
        <f t="shared" si="62"/>
        <v>0</v>
      </c>
      <c r="DX23" s="405">
        <v>1</v>
      </c>
      <c r="DY23" s="406">
        <f t="shared" si="63"/>
        <v>0</v>
      </c>
      <c r="DZ23" s="414"/>
      <c r="EA23" s="324"/>
      <c r="EB23" s="324"/>
      <c r="EC23" s="324" t="str">
        <f t="shared" si="64"/>
        <v/>
      </c>
      <c r="ED23" s="409" t="str">
        <f t="shared" si="65"/>
        <v/>
      </c>
      <c r="EF23" s="404">
        <v>20</v>
      </c>
      <c r="EG23" s="405">
        <f t="shared" si="104"/>
        <v>0</v>
      </c>
      <c r="EH23" s="405"/>
      <c r="EI23" s="405">
        <f t="shared" si="66"/>
        <v>0</v>
      </c>
      <c r="EJ23" s="405">
        <v>1</v>
      </c>
      <c r="EK23" s="406">
        <f t="shared" si="67"/>
        <v>0</v>
      </c>
      <c r="EL23" s="414"/>
      <c r="EM23" s="324"/>
      <c r="EN23" s="324"/>
      <c r="EO23" s="324" t="str">
        <f t="shared" si="68"/>
        <v/>
      </c>
      <c r="EP23" s="409" t="str">
        <f t="shared" si="69"/>
        <v/>
      </c>
      <c r="ER23" s="404">
        <v>20</v>
      </c>
      <c r="ES23" s="405">
        <f t="shared" si="105"/>
        <v>0</v>
      </c>
      <c r="ET23" s="405"/>
      <c r="EU23" s="405">
        <f t="shared" si="70"/>
        <v>0</v>
      </c>
      <c r="EV23" s="405">
        <v>1</v>
      </c>
      <c r="EW23" s="406">
        <f t="shared" si="71"/>
        <v>0</v>
      </c>
      <c r="EX23" s="414"/>
      <c r="EY23" s="324"/>
      <c r="EZ23" s="324"/>
      <c r="FA23" s="324" t="str">
        <f t="shared" si="72"/>
        <v/>
      </c>
      <c r="FB23" s="409" t="str">
        <f t="shared" si="73"/>
        <v/>
      </c>
      <c r="FC23" s="404">
        <v>20</v>
      </c>
      <c r="FD23" s="405">
        <f t="shared" si="106"/>
        <v>0</v>
      </c>
      <c r="FE23" s="405"/>
      <c r="FF23" s="405">
        <f t="shared" si="74"/>
        <v>0</v>
      </c>
      <c r="FG23" s="405">
        <v>1</v>
      </c>
      <c r="FH23" s="406">
        <f t="shared" si="75"/>
        <v>0</v>
      </c>
      <c r="FI23" s="410"/>
      <c r="FJ23" s="265"/>
      <c r="FK23" s="265"/>
      <c r="FL23" s="265"/>
      <c r="FM23" s="265"/>
      <c r="FN23" s="265">
        <v>1</v>
      </c>
      <c r="FO23" s="265"/>
      <c r="FP23" s="265">
        <f t="shared" si="76"/>
        <v>0</v>
      </c>
      <c r="FQ23" s="265"/>
      <c r="FR23" s="411"/>
      <c r="FS23" s="412" t="str">
        <f t="shared" si="77"/>
        <v/>
      </c>
      <c r="FT23" s="265" t="str">
        <f t="shared" si="78"/>
        <v/>
      </c>
      <c r="FU23" s="324" t="str">
        <f t="shared" si="79"/>
        <v/>
      </c>
      <c r="FV23" s="265" t="str">
        <f t="shared" si="80"/>
        <v/>
      </c>
      <c r="FW23" s="265" t="str">
        <f t="shared" si="81"/>
        <v/>
      </c>
      <c r="FX23" s="265" t="str">
        <f t="shared" si="82"/>
        <v/>
      </c>
      <c r="FY23" s="265" t="str">
        <f t="shared" si="83"/>
        <v/>
      </c>
      <c r="FZ23" s="265" t="str">
        <f t="shared" si="84"/>
        <v/>
      </c>
      <c r="GA23" s="411">
        <f t="shared" si="2"/>
        <v>0</v>
      </c>
      <c r="GB23" s="412" t="str">
        <f t="shared" si="85"/>
        <v/>
      </c>
      <c r="GC23" s="265" t="str">
        <f t="shared" si="86"/>
        <v/>
      </c>
      <c r="GD23" s="324" t="str">
        <f t="shared" si="87"/>
        <v/>
      </c>
      <c r="GE23" s="265" t="str">
        <f t="shared" si="88"/>
        <v/>
      </c>
      <c r="GF23" s="265" t="str">
        <f t="shared" si="89"/>
        <v/>
      </c>
      <c r="GG23" s="265" t="str">
        <f t="shared" si="90"/>
        <v/>
      </c>
      <c r="GH23" s="265" t="str">
        <f t="shared" si="91"/>
        <v/>
      </c>
      <c r="GI23" s="265" t="str">
        <f t="shared" si="92"/>
        <v/>
      </c>
      <c r="GJ23" s="265" t="str">
        <f t="shared" si="93"/>
        <v/>
      </c>
      <c r="GK23" s="265" t="str">
        <f t="shared" si="94"/>
        <v/>
      </c>
      <c r="GL23" s="265" t="str">
        <f t="shared" si="95"/>
        <v/>
      </c>
      <c r="GM23" s="413">
        <f t="shared" si="96"/>
        <v>0</v>
      </c>
    </row>
    <row r="24" spans="1:195" ht="30" customHeight="1" x14ac:dyDescent="0.3">
      <c r="E24" s="404">
        <v>21</v>
      </c>
      <c r="F24" s="405">
        <f t="shared" si="97"/>
        <v>10974</v>
      </c>
      <c r="G24" s="405">
        <v>11094</v>
      </c>
      <c r="H24" s="405">
        <f t="shared" si="3"/>
        <v>120</v>
      </c>
      <c r="I24" s="405">
        <v>1</v>
      </c>
      <c r="J24" s="406">
        <f t="shared" si="4"/>
        <v>120</v>
      </c>
      <c r="L24" s="404">
        <v>21</v>
      </c>
      <c r="M24" s="405">
        <f t="shared" si="98"/>
        <v>8730</v>
      </c>
      <c r="N24" s="405">
        <v>8794</v>
      </c>
      <c r="O24" s="405">
        <f t="shared" si="5"/>
        <v>64</v>
      </c>
      <c r="P24" s="405">
        <v>1</v>
      </c>
      <c r="Q24" s="406">
        <f t="shared" si="6"/>
        <v>64</v>
      </c>
      <c r="R24" s="414" t="s">
        <v>44</v>
      </c>
      <c r="S24" s="324" t="s">
        <v>45</v>
      </c>
      <c r="T24" s="324" t="s">
        <v>470</v>
      </c>
      <c r="U24" s="324"/>
      <c r="V24" s="265" t="s">
        <v>62</v>
      </c>
      <c r="W24" s="265">
        <v>1</v>
      </c>
      <c r="X24" s="324"/>
      <c r="Y24" s="324">
        <f>(X24*20)/W24</f>
        <v>0</v>
      </c>
      <c r="Z24" s="324"/>
      <c r="AA24" s="407"/>
      <c r="AB24" s="408">
        <f t="shared" si="8"/>
        <v>64</v>
      </c>
      <c r="AC24" s="324" t="str">
        <f t="shared" si="9"/>
        <v/>
      </c>
      <c r="AD24" s="324" t="str">
        <f t="shared" si="10"/>
        <v/>
      </c>
      <c r="AE24" s="324" t="str">
        <f t="shared" si="11"/>
        <v/>
      </c>
      <c r="AF24" s="324" t="str">
        <f t="shared" si="12"/>
        <v/>
      </c>
      <c r="AG24" s="324" t="str">
        <f t="shared" si="13"/>
        <v/>
      </c>
      <c r="AH24" s="324" t="str">
        <f t="shared" si="14"/>
        <v/>
      </c>
      <c r="AI24" s="324" t="str">
        <f t="shared" si="15"/>
        <v/>
      </c>
      <c r="AJ24" s="407">
        <f t="shared" si="0"/>
        <v>64</v>
      </c>
      <c r="AK24" s="408" t="str">
        <f t="shared" si="107"/>
        <v/>
      </c>
      <c r="AL24" s="324" t="str">
        <f t="shared" si="108"/>
        <v/>
      </c>
      <c r="AM24" s="324" t="str">
        <f t="shared" si="109"/>
        <v/>
      </c>
      <c r="AN24" s="324" t="str">
        <f t="shared" si="110"/>
        <v/>
      </c>
      <c r="AO24" s="324" t="str">
        <f t="shared" si="111"/>
        <v/>
      </c>
      <c r="AP24" s="324" t="str">
        <f t="shared" si="112"/>
        <v/>
      </c>
      <c r="AQ24" s="324" t="str">
        <f t="shared" si="113"/>
        <v/>
      </c>
      <c r="AR24" s="324" t="str">
        <f t="shared" si="114"/>
        <v/>
      </c>
      <c r="AS24" s="324" t="str">
        <f t="shared" si="115"/>
        <v/>
      </c>
      <c r="AT24" s="324" t="str">
        <f t="shared" si="116"/>
        <v/>
      </c>
      <c r="AU24" s="324" t="str">
        <f t="shared" si="117"/>
        <v/>
      </c>
      <c r="AV24" s="409">
        <f t="shared" si="118"/>
        <v>0</v>
      </c>
      <c r="AW24" s="22"/>
      <c r="AX24" s="404">
        <v>21</v>
      </c>
      <c r="AY24" s="405">
        <f t="shared" si="99"/>
        <v>2199</v>
      </c>
      <c r="AZ24" s="405">
        <v>2241</v>
      </c>
      <c r="BA24" s="405">
        <f t="shared" si="28"/>
        <v>42</v>
      </c>
      <c r="BB24" s="405">
        <v>1</v>
      </c>
      <c r="BC24" s="406">
        <f t="shared" si="29"/>
        <v>42</v>
      </c>
      <c r="BD24" s="471" t="s">
        <v>60</v>
      </c>
      <c r="BE24" s="265" t="s">
        <v>46</v>
      </c>
      <c r="BF24" s="265"/>
      <c r="BG24" s="265"/>
      <c r="BH24" s="265"/>
      <c r="BI24" s="265">
        <v>1</v>
      </c>
      <c r="BJ24" s="265"/>
      <c r="BK24" s="265">
        <f t="shared" si="30"/>
        <v>0</v>
      </c>
      <c r="BL24" s="265"/>
      <c r="BM24" s="411"/>
      <c r="BN24" s="412" t="str">
        <f t="shared" si="31"/>
        <v/>
      </c>
      <c r="BO24" s="265" t="str">
        <f t="shared" si="32"/>
        <v/>
      </c>
      <c r="BP24" s="324" t="str">
        <f t="shared" si="33"/>
        <v/>
      </c>
      <c r="BQ24" s="265" t="str">
        <f t="shared" si="34"/>
        <v/>
      </c>
      <c r="BR24" s="265" t="str">
        <f t="shared" si="35"/>
        <v/>
      </c>
      <c r="BS24" s="265" t="str">
        <f t="shared" si="36"/>
        <v/>
      </c>
      <c r="BT24" s="265" t="str">
        <f t="shared" si="37"/>
        <v/>
      </c>
      <c r="BU24" s="265" t="str">
        <f t="shared" si="38"/>
        <v/>
      </c>
      <c r="BV24" s="411">
        <f t="shared" si="1"/>
        <v>0</v>
      </c>
      <c r="BW24" s="412">
        <f t="shared" si="39"/>
        <v>42</v>
      </c>
      <c r="BX24" s="265" t="str">
        <f t="shared" si="40"/>
        <v/>
      </c>
      <c r="BY24" s="324" t="str">
        <f t="shared" si="41"/>
        <v/>
      </c>
      <c r="BZ24" s="265" t="str">
        <f t="shared" si="42"/>
        <v/>
      </c>
      <c r="CA24" s="265" t="str">
        <f t="shared" si="43"/>
        <v/>
      </c>
      <c r="CB24" s="265" t="str">
        <f t="shared" si="44"/>
        <v/>
      </c>
      <c r="CC24" s="265" t="str">
        <f t="shared" si="45"/>
        <v/>
      </c>
      <c r="CD24" s="265" t="str">
        <f t="shared" si="46"/>
        <v/>
      </c>
      <c r="CE24" s="265" t="str">
        <f t="shared" si="47"/>
        <v/>
      </c>
      <c r="CF24" s="265"/>
      <c r="CG24" s="265" t="str">
        <f t="shared" si="48"/>
        <v/>
      </c>
      <c r="CH24" s="413">
        <f t="shared" si="49"/>
        <v>42</v>
      </c>
      <c r="CJ24" s="404">
        <v>21</v>
      </c>
      <c r="CK24" s="405">
        <f t="shared" si="100"/>
        <v>0</v>
      </c>
      <c r="CL24" s="405"/>
      <c r="CM24" s="405">
        <f t="shared" si="50"/>
        <v>0</v>
      </c>
      <c r="CN24" s="405">
        <v>1</v>
      </c>
      <c r="CO24" s="406">
        <f t="shared" si="51"/>
        <v>0</v>
      </c>
      <c r="CP24" s="414"/>
      <c r="CQ24" s="324"/>
      <c r="CR24" s="324"/>
      <c r="CS24" s="324" t="str">
        <f t="shared" si="52"/>
        <v/>
      </c>
      <c r="CT24" s="409" t="str">
        <f t="shared" si="53"/>
        <v/>
      </c>
      <c r="CV24" s="404">
        <v>21</v>
      </c>
      <c r="CW24" s="405">
        <f t="shared" si="101"/>
        <v>0</v>
      </c>
      <c r="CX24" s="405"/>
      <c r="CY24" s="405">
        <f t="shared" si="54"/>
        <v>0</v>
      </c>
      <c r="CZ24" s="405">
        <v>1</v>
      </c>
      <c r="DA24" s="406">
        <f t="shared" si="55"/>
        <v>0</v>
      </c>
      <c r="DB24" s="414"/>
      <c r="DC24" s="324"/>
      <c r="DD24" s="324"/>
      <c r="DE24" s="324" t="str">
        <f t="shared" si="56"/>
        <v/>
      </c>
      <c r="DF24" s="409" t="str">
        <f t="shared" si="57"/>
        <v/>
      </c>
      <c r="DH24" s="404">
        <v>21</v>
      </c>
      <c r="DI24" s="405">
        <f t="shared" si="102"/>
        <v>0</v>
      </c>
      <c r="DJ24" s="405"/>
      <c r="DK24" s="405">
        <f t="shared" si="58"/>
        <v>0</v>
      </c>
      <c r="DL24" s="405">
        <v>1</v>
      </c>
      <c r="DM24" s="406">
        <f t="shared" si="59"/>
        <v>0</v>
      </c>
      <c r="DN24" s="414"/>
      <c r="DO24" s="324"/>
      <c r="DP24" s="324"/>
      <c r="DQ24" s="324" t="str">
        <f t="shared" si="60"/>
        <v/>
      </c>
      <c r="DR24" s="409" t="str">
        <f t="shared" si="61"/>
        <v/>
      </c>
      <c r="DT24" s="404">
        <v>21</v>
      </c>
      <c r="DU24" s="405">
        <f t="shared" si="103"/>
        <v>0</v>
      </c>
      <c r="DV24" s="405"/>
      <c r="DW24" s="405">
        <f t="shared" si="62"/>
        <v>0</v>
      </c>
      <c r="DX24" s="405">
        <v>1</v>
      </c>
      <c r="DY24" s="406">
        <f t="shared" si="63"/>
        <v>0</v>
      </c>
      <c r="DZ24" s="414"/>
      <c r="EA24" s="324"/>
      <c r="EB24" s="324"/>
      <c r="EC24" s="324" t="str">
        <f t="shared" si="64"/>
        <v/>
      </c>
      <c r="ED24" s="409" t="str">
        <f t="shared" si="65"/>
        <v/>
      </c>
      <c r="EF24" s="404">
        <v>21</v>
      </c>
      <c r="EG24" s="405">
        <f t="shared" si="104"/>
        <v>0</v>
      </c>
      <c r="EH24" s="405"/>
      <c r="EI24" s="405">
        <f t="shared" si="66"/>
        <v>0</v>
      </c>
      <c r="EJ24" s="405">
        <v>1</v>
      </c>
      <c r="EK24" s="406">
        <f t="shared" si="67"/>
        <v>0</v>
      </c>
      <c r="EL24" s="414"/>
      <c r="EM24" s="324"/>
      <c r="EN24" s="324"/>
      <c r="EO24" s="324" t="str">
        <f t="shared" si="68"/>
        <v/>
      </c>
      <c r="EP24" s="409" t="str">
        <f t="shared" si="69"/>
        <v/>
      </c>
      <c r="ER24" s="404">
        <v>21</v>
      </c>
      <c r="ES24" s="405">
        <f t="shared" si="105"/>
        <v>0</v>
      </c>
      <c r="ET24" s="405"/>
      <c r="EU24" s="405">
        <f t="shared" si="70"/>
        <v>0</v>
      </c>
      <c r="EV24" s="405">
        <v>1</v>
      </c>
      <c r="EW24" s="406">
        <f t="shared" si="71"/>
        <v>0</v>
      </c>
      <c r="EX24" s="414"/>
      <c r="EY24" s="324"/>
      <c r="EZ24" s="324"/>
      <c r="FA24" s="324" t="str">
        <f t="shared" si="72"/>
        <v/>
      </c>
      <c r="FB24" s="409" t="str">
        <f t="shared" si="73"/>
        <v/>
      </c>
      <c r="FC24" s="404">
        <v>21</v>
      </c>
      <c r="FD24" s="405">
        <f t="shared" si="106"/>
        <v>0</v>
      </c>
      <c r="FE24" s="405"/>
      <c r="FF24" s="405">
        <f t="shared" si="74"/>
        <v>0</v>
      </c>
      <c r="FG24" s="405">
        <v>1</v>
      </c>
      <c r="FH24" s="406">
        <f t="shared" si="75"/>
        <v>0</v>
      </c>
      <c r="FI24" s="410"/>
      <c r="FJ24" s="265"/>
      <c r="FK24" s="265"/>
      <c r="FL24" s="265"/>
      <c r="FM24" s="265"/>
      <c r="FN24" s="265">
        <v>1</v>
      </c>
      <c r="FO24" s="265"/>
      <c r="FP24" s="265">
        <f t="shared" si="76"/>
        <v>0</v>
      </c>
      <c r="FQ24" s="265"/>
      <c r="FR24" s="411"/>
      <c r="FS24" s="412" t="str">
        <f t="shared" si="77"/>
        <v/>
      </c>
      <c r="FT24" s="265" t="str">
        <f t="shared" si="78"/>
        <v/>
      </c>
      <c r="FU24" s="324" t="str">
        <f t="shared" si="79"/>
        <v/>
      </c>
      <c r="FV24" s="265" t="str">
        <f t="shared" si="80"/>
        <v/>
      </c>
      <c r="FW24" s="265" t="str">
        <f t="shared" si="81"/>
        <v/>
      </c>
      <c r="FX24" s="265" t="str">
        <f t="shared" si="82"/>
        <v/>
      </c>
      <c r="FY24" s="265" t="str">
        <f t="shared" si="83"/>
        <v/>
      </c>
      <c r="FZ24" s="265" t="str">
        <f t="shared" si="84"/>
        <v/>
      </c>
      <c r="GA24" s="411">
        <f t="shared" si="2"/>
        <v>0</v>
      </c>
      <c r="GB24" s="412" t="str">
        <f t="shared" si="85"/>
        <v/>
      </c>
      <c r="GC24" s="265" t="str">
        <f t="shared" si="86"/>
        <v/>
      </c>
      <c r="GD24" s="324" t="str">
        <f t="shared" si="87"/>
        <v/>
      </c>
      <c r="GE24" s="265" t="str">
        <f t="shared" si="88"/>
        <v/>
      </c>
      <c r="GF24" s="265" t="str">
        <f t="shared" si="89"/>
        <v/>
      </c>
      <c r="GG24" s="265" t="str">
        <f t="shared" si="90"/>
        <v/>
      </c>
      <c r="GH24" s="265" t="str">
        <f t="shared" si="91"/>
        <v/>
      </c>
      <c r="GI24" s="265" t="str">
        <f t="shared" si="92"/>
        <v/>
      </c>
      <c r="GJ24" s="265" t="str">
        <f t="shared" si="93"/>
        <v/>
      </c>
      <c r="GK24" s="265" t="str">
        <f t="shared" si="94"/>
        <v/>
      </c>
      <c r="GL24" s="265" t="str">
        <f t="shared" si="95"/>
        <v/>
      </c>
      <c r="GM24" s="413">
        <f t="shared" si="96"/>
        <v>0</v>
      </c>
    </row>
    <row r="25" spans="1:195" ht="30" customHeight="1" x14ac:dyDescent="0.3">
      <c r="E25" s="404">
        <v>22</v>
      </c>
      <c r="F25" s="405">
        <f t="shared" si="97"/>
        <v>11094</v>
      </c>
      <c r="G25" s="405">
        <v>12381</v>
      </c>
      <c r="H25" s="405">
        <f t="shared" si="3"/>
        <v>1287</v>
      </c>
      <c r="I25" s="405">
        <v>1</v>
      </c>
      <c r="J25" s="406">
        <f t="shared" si="4"/>
        <v>1287</v>
      </c>
      <c r="L25" s="404">
        <v>22</v>
      </c>
      <c r="M25" s="405">
        <f t="shared" si="98"/>
        <v>8794</v>
      </c>
      <c r="N25" s="405">
        <v>9910</v>
      </c>
      <c r="O25" s="405">
        <f t="shared" si="5"/>
        <v>1116</v>
      </c>
      <c r="P25" s="405">
        <v>1</v>
      </c>
      <c r="Q25" s="406">
        <f t="shared" si="6"/>
        <v>1116</v>
      </c>
      <c r="R25" s="414" t="s">
        <v>44</v>
      </c>
      <c r="S25" s="324" t="s">
        <v>45</v>
      </c>
      <c r="T25" s="324" t="s">
        <v>470</v>
      </c>
      <c r="U25" s="324"/>
      <c r="V25" s="265" t="s">
        <v>62</v>
      </c>
      <c r="W25" s="265">
        <v>1</v>
      </c>
      <c r="X25" s="324"/>
      <c r="Y25" s="324">
        <f t="shared" si="7"/>
        <v>0</v>
      </c>
      <c r="Z25" s="324"/>
      <c r="AA25" s="407"/>
      <c r="AB25" s="408">
        <f t="shared" si="8"/>
        <v>1116</v>
      </c>
      <c r="AC25" s="324" t="str">
        <f t="shared" si="9"/>
        <v/>
      </c>
      <c r="AD25" s="324" t="str">
        <f t="shared" si="10"/>
        <v/>
      </c>
      <c r="AE25" s="324" t="str">
        <f t="shared" si="11"/>
        <v/>
      </c>
      <c r="AF25" s="324" t="str">
        <f t="shared" si="12"/>
        <v/>
      </c>
      <c r="AG25" s="324" t="str">
        <f t="shared" si="13"/>
        <v/>
      </c>
      <c r="AH25" s="324" t="str">
        <f t="shared" si="14"/>
        <v/>
      </c>
      <c r="AI25" s="324" t="str">
        <f t="shared" si="15"/>
        <v/>
      </c>
      <c r="AJ25" s="407">
        <f t="shared" si="0"/>
        <v>1116</v>
      </c>
      <c r="AK25" s="408" t="str">
        <f t="shared" si="107"/>
        <v/>
      </c>
      <c r="AL25" s="324" t="str">
        <f t="shared" si="108"/>
        <v/>
      </c>
      <c r="AM25" s="324" t="str">
        <f t="shared" si="109"/>
        <v/>
      </c>
      <c r="AN25" s="324" t="str">
        <f t="shared" si="110"/>
        <v/>
      </c>
      <c r="AO25" s="324" t="str">
        <f t="shared" si="111"/>
        <v/>
      </c>
      <c r="AP25" s="324" t="str">
        <f t="shared" si="112"/>
        <v/>
      </c>
      <c r="AQ25" s="324" t="str">
        <f t="shared" si="113"/>
        <v/>
      </c>
      <c r="AR25" s="324" t="str">
        <f t="shared" si="114"/>
        <v/>
      </c>
      <c r="AS25" s="324" t="str">
        <f t="shared" si="115"/>
        <v/>
      </c>
      <c r="AT25" s="324" t="str">
        <f t="shared" si="116"/>
        <v/>
      </c>
      <c r="AU25" s="324" t="str">
        <f t="shared" si="117"/>
        <v/>
      </c>
      <c r="AV25" s="409">
        <f t="shared" si="118"/>
        <v>0</v>
      </c>
      <c r="AW25" s="22"/>
      <c r="AX25" s="404">
        <v>22</v>
      </c>
      <c r="AY25" s="405">
        <f t="shared" si="99"/>
        <v>2241</v>
      </c>
      <c r="AZ25" s="405">
        <v>2394</v>
      </c>
      <c r="BA25" s="405">
        <f t="shared" si="28"/>
        <v>153</v>
      </c>
      <c r="BB25" s="405">
        <v>1</v>
      </c>
      <c r="BC25" s="406">
        <f t="shared" si="29"/>
        <v>153</v>
      </c>
      <c r="BD25" s="471" t="s">
        <v>60</v>
      </c>
      <c r="BE25" s="265" t="s">
        <v>46</v>
      </c>
      <c r="BF25" s="265"/>
      <c r="BG25" s="265"/>
      <c r="BH25" s="265"/>
      <c r="BI25" s="265">
        <v>1</v>
      </c>
      <c r="BJ25" s="265"/>
      <c r="BK25" s="265">
        <f t="shared" si="30"/>
        <v>0</v>
      </c>
      <c r="BL25" s="265"/>
      <c r="BM25" s="411"/>
      <c r="BN25" s="412" t="str">
        <f t="shared" si="31"/>
        <v/>
      </c>
      <c r="BO25" s="265" t="str">
        <f t="shared" si="32"/>
        <v/>
      </c>
      <c r="BP25" s="324" t="str">
        <f t="shared" si="33"/>
        <v/>
      </c>
      <c r="BQ25" s="265" t="str">
        <f t="shared" si="34"/>
        <v/>
      </c>
      <c r="BR25" s="265" t="str">
        <f t="shared" si="35"/>
        <v/>
      </c>
      <c r="BS25" s="265" t="str">
        <f t="shared" si="36"/>
        <v/>
      </c>
      <c r="BT25" s="265" t="str">
        <f t="shared" si="37"/>
        <v/>
      </c>
      <c r="BU25" s="265" t="str">
        <f t="shared" si="38"/>
        <v/>
      </c>
      <c r="BV25" s="411">
        <f t="shared" si="1"/>
        <v>0</v>
      </c>
      <c r="BW25" s="412">
        <f t="shared" si="39"/>
        <v>153</v>
      </c>
      <c r="BX25" s="265" t="str">
        <f t="shared" si="40"/>
        <v/>
      </c>
      <c r="BY25" s="324" t="str">
        <f t="shared" si="41"/>
        <v/>
      </c>
      <c r="BZ25" s="265" t="str">
        <f t="shared" si="42"/>
        <v/>
      </c>
      <c r="CA25" s="265" t="str">
        <f t="shared" si="43"/>
        <v/>
      </c>
      <c r="CB25" s="265" t="str">
        <f t="shared" si="44"/>
        <v/>
      </c>
      <c r="CC25" s="265" t="str">
        <f t="shared" si="45"/>
        <v/>
      </c>
      <c r="CD25" s="265" t="str">
        <f t="shared" si="46"/>
        <v/>
      </c>
      <c r="CE25" s="265" t="str">
        <f t="shared" si="47"/>
        <v/>
      </c>
      <c r="CF25" s="265"/>
      <c r="CG25" s="265" t="str">
        <f t="shared" si="48"/>
        <v/>
      </c>
      <c r="CH25" s="413">
        <f t="shared" si="49"/>
        <v>153</v>
      </c>
      <c r="CJ25" s="404">
        <v>22</v>
      </c>
      <c r="CK25" s="405">
        <f t="shared" si="100"/>
        <v>0</v>
      </c>
      <c r="CL25" s="405"/>
      <c r="CM25" s="405">
        <f t="shared" si="50"/>
        <v>0</v>
      </c>
      <c r="CN25" s="405">
        <v>1</v>
      </c>
      <c r="CO25" s="406">
        <f t="shared" si="51"/>
        <v>0</v>
      </c>
      <c r="CP25" s="414"/>
      <c r="CQ25" s="324"/>
      <c r="CR25" s="324"/>
      <c r="CS25" s="324" t="str">
        <f t="shared" si="52"/>
        <v/>
      </c>
      <c r="CT25" s="409" t="str">
        <f t="shared" si="53"/>
        <v/>
      </c>
      <c r="CV25" s="404">
        <v>22</v>
      </c>
      <c r="CW25" s="405">
        <f t="shared" si="101"/>
        <v>0</v>
      </c>
      <c r="CX25" s="405"/>
      <c r="CY25" s="405">
        <f t="shared" si="54"/>
        <v>0</v>
      </c>
      <c r="CZ25" s="405">
        <v>1</v>
      </c>
      <c r="DA25" s="406">
        <f t="shared" si="55"/>
        <v>0</v>
      </c>
      <c r="DB25" s="414"/>
      <c r="DC25" s="324"/>
      <c r="DD25" s="324"/>
      <c r="DE25" s="324" t="str">
        <f t="shared" si="56"/>
        <v/>
      </c>
      <c r="DF25" s="409" t="str">
        <f t="shared" si="57"/>
        <v/>
      </c>
      <c r="DH25" s="404">
        <v>22</v>
      </c>
      <c r="DI25" s="405">
        <f t="shared" si="102"/>
        <v>0</v>
      </c>
      <c r="DJ25" s="405"/>
      <c r="DK25" s="405">
        <f t="shared" si="58"/>
        <v>0</v>
      </c>
      <c r="DL25" s="405">
        <v>1</v>
      </c>
      <c r="DM25" s="406">
        <f t="shared" si="59"/>
        <v>0</v>
      </c>
      <c r="DN25" s="414"/>
      <c r="DO25" s="324"/>
      <c r="DP25" s="324"/>
      <c r="DQ25" s="324" t="str">
        <f t="shared" si="60"/>
        <v/>
      </c>
      <c r="DR25" s="409" t="str">
        <f t="shared" si="61"/>
        <v/>
      </c>
      <c r="DT25" s="404">
        <v>22</v>
      </c>
      <c r="DU25" s="405">
        <f t="shared" si="103"/>
        <v>0</v>
      </c>
      <c r="DV25" s="405"/>
      <c r="DW25" s="405">
        <f t="shared" si="62"/>
        <v>0</v>
      </c>
      <c r="DX25" s="405">
        <v>1</v>
      </c>
      <c r="DY25" s="406">
        <f t="shared" si="63"/>
        <v>0</v>
      </c>
      <c r="DZ25" s="414"/>
      <c r="EA25" s="324"/>
      <c r="EB25" s="324"/>
      <c r="EC25" s="324" t="str">
        <f t="shared" si="64"/>
        <v/>
      </c>
      <c r="ED25" s="409" t="str">
        <f t="shared" si="65"/>
        <v/>
      </c>
      <c r="EF25" s="404">
        <v>22</v>
      </c>
      <c r="EG25" s="405">
        <f t="shared" si="104"/>
        <v>0</v>
      </c>
      <c r="EH25" s="405"/>
      <c r="EI25" s="405">
        <f t="shared" si="66"/>
        <v>0</v>
      </c>
      <c r="EJ25" s="405">
        <v>1</v>
      </c>
      <c r="EK25" s="406">
        <f t="shared" si="67"/>
        <v>0</v>
      </c>
      <c r="EL25" s="414"/>
      <c r="EM25" s="324"/>
      <c r="EN25" s="324"/>
      <c r="EO25" s="324" t="str">
        <f t="shared" si="68"/>
        <v/>
      </c>
      <c r="EP25" s="409" t="str">
        <f t="shared" si="69"/>
        <v/>
      </c>
      <c r="ER25" s="404">
        <v>22</v>
      </c>
      <c r="ES25" s="405">
        <f t="shared" si="105"/>
        <v>0</v>
      </c>
      <c r="ET25" s="405"/>
      <c r="EU25" s="405">
        <f t="shared" si="70"/>
        <v>0</v>
      </c>
      <c r="EV25" s="405">
        <v>1</v>
      </c>
      <c r="EW25" s="406">
        <f t="shared" si="71"/>
        <v>0</v>
      </c>
      <c r="EX25" s="414"/>
      <c r="EY25" s="324"/>
      <c r="EZ25" s="324"/>
      <c r="FA25" s="324" t="str">
        <f t="shared" si="72"/>
        <v/>
      </c>
      <c r="FB25" s="409" t="str">
        <f t="shared" si="73"/>
        <v/>
      </c>
      <c r="FC25" s="404">
        <v>22</v>
      </c>
      <c r="FD25" s="405">
        <f t="shared" si="106"/>
        <v>0</v>
      </c>
      <c r="FE25" s="405"/>
      <c r="FF25" s="405">
        <f t="shared" si="74"/>
        <v>0</v>
      </c>
      <c r="FG25" s="405">
        <v>1</v>
      </c>
      <c r="FH25" s="406">
        <f t="shared" si="75"/>
        <v>0</v>
      </c>
      <c r="FI25" s="410"/>
      <c r="FJ25" s="265"/>
      <c r="FK25" s="265"/>
      <c r="FL25" s="265"/>
      <c r="FM25" s="265"/>
      <c r="FN25" s="265">
        <v>1</v>
      </c>
      <c r="FO25" s="265"/>
      <c r="FP25" s="265">
        <f t="shared" si="76"/>
        <v>0</v>
      </c>
      <c r="FQ25" s="265"/>
      <c r="FR25" s="411"/>
      <c r="FS25" s="412" t="str">
        <f t="shared" si="77"/>
        <v/>
      </c>
      <c r="FT25" s="265" t="str">
        <f t="shared" si="78"/>
        <v/>
      </c>
      <c r="FU25" s="324" t="str">
        <f t="shared" si="79"/>
        <v/>
      </c>
      <c r="FV25" s="265" t="str">
        <f t="shared" si="80"/>
        <v/>
      </c>
      <c r="FW25" s="265" t="str">
        <f t="shared" si="81"/>
        <v/>
      </c>
      <c r="FX25" s="265" t="str">
        <f t="shared" si="82"/>
        <v/>
      </c>
      <c r="FY25" s="265" t="str">
        <f t="shared" si="83"/>
        <v/>
      </c>
      <c r="FZ25" s="265" t="str">
        <f t="shared" si="84"/>
        <v/>
      </c>
      <c r="GA25" s="411">
        <f t="shared" si="2"/>
        <v>0</v>
      </c>
      <c r="GB25" s="412" t="str">
        <f t="shared" si="85"/>
        <v/>
      </c>
      <c r="GC25" s="265" t="str">
        <f t="shared" si="86"/>
        <v/>
      </c>
      <c r="GD25" s="324" t="str">
        <f t="shared" si="87"/>
        <v/>
      </c>
      <c r="GE25" s="265" t="str">
        <f t="shared" si="88"/>
        <v/>
      </c>
      <c r="GF25" s="265" t="str">
        <f t="shared" si="89"/>
        <v/>
      </c>
      <c r="GG25" s="265" t="str">
        <f t="shared" si="90"/>
        <v/>
      </c>
      <c r="GH25" s="265" t="str">
        <f t="shared" si="91"/>
        <v/>
      </c>
      <c r="GI25" s="265" t="str">
        <f t="shared" si="92"/>
        <v/>
      </c>
      <c r="GJ25" s="265" t="str">
        <f t="shared" si="93"/>
        <v/>
      </c>
      <c r="GK25" s="265" t="str">
        <f t="shared" si="94"/>
        <v/>
      </c>
      <c r="GL25" s="265" t="str">
        <f t="shared" si="95"/>
        <v/>
      </c>
      <c r="GM25" s="413">
        <f t="shared" si="96"/>
        <v>0</v>
      </c>
    </row>
    <row r="26" spans="1:195" ht="30" customHeight="1" x14ac:dyDescent="0.3">
      <c r="E26" s="404">
        <v>23</v>
      </c>
      <c r="F26" s="405">
        <f t="shared" si="97"/>
        <v>12381</v>
      </c>
      <c r="G26" s="405">
        <v>13240</v>
      </c>
      <c r="H26" s="405">
        <f t="shared" si="3"/>
        <v>859</v>
      </c>
      <c r="I26" s="405">
        <v>1</v>
      </c>
      <c r="J26" s="406">
        <f t="shared" si="4"/>
        <v>859</v>
      </c>
      <c r="L26" s="404">
        <v>23</v>
      </c>
      <c r="M26" s="405">
        <f t="shared" si="98"/>
        <v>9910</v>
      </c>
      <c r="N26" s="405">
        <v>10672</v>
      </c>
      <c r="O26" s="405">
        <f t="shared" si="5"/>
        <v>762</v>
      </c>
      <c r="P26" s="405">
        <v>1</v>
      </c>
      <c r="Q26" s="406">
        <f t="shared" si="6"/>
        <v>762</v>
      </c>
      <c r="R26" s="414" t="s">
        <v>44</v>
      </c>
      <c r="S26" s="324" t="s">
        <v>45</v>
      </c>
      <c r="T26" s="324" t="s">
        <v>470</v>
      </c>
      <c r="U26" s="324"/>
      <c r="V26" s="265" t="s">
        <v>62</v>
      </c>
      <c r="W26" s="265">
        <v>1</v>
      </c>
      <c r="X26" s="324"/>
      <c r="Y26" s="324">
        <f t="shared" si="7"/>
        <v>0</v>
      </c>
      <c r="Z26" s="324"/>
      <c r="AA26" s="407"/>
      <c r="AB26" s="408">
        <f t="shared" si="8"/>
        <v>762</v>
      </c>
      <c r="AC26" s="324" t="str">
        <f t="shared" si="9"/>
        <v/>
      </c>
      <c r="AD26" s="324" t="str">
        <f t="shared" si="10"/>
        <v/>
      </c>
      <c r="AE26" s="324" t="str">
        <f t="shared" si="11"/>
        <v/>
      </c>
      <c r="AF26" s="324" t="str">
        <f t="shared" si="12"/>
        <v/>
      </c>
      <c r="AG26" s="324" t="str">
        <f t="shared" si="13"/>
        <v/>
      </c>
      <c r="AH26" s="324" t="str">
        <f t="shared" si="14"/>
        <v/>
      </c>
      <c r="AI26" s="324" t="str">
        <f t="shared" si="15"/>
        <v/>
      </c>
      <c r="AJ26" s="407">
        <f t="shared" si="0"/>
        <v>762</v>
      </c>
      <c r="AK26" s="408" t="str">
        <f t="shared" si="107"/>
        <v/>
      </c>
      <c r="AL26" s="324" t="str">
        <f t="shared" si="108"/>
        <v/>
      </c>
      <c r="AM26" s="324" t="str">
        <f t="shared" si="109"/>
        <v/>
      </c>
      <c r="AN26" s="324" t="str">
        <f t="shared" si="110"/>
        <v/>
      </c>
      <c r="AO26" s="324" t="str">
        <f t="shared" si="111"/>
        <v/>
      </c>
      <c r="AP26" s="324" t="str">
        <f t="shared" si="112"/>
        <v/>
      </c>
      <c r="AQ26" s="324" t="str">
        <f t="shared" si="113"/>
        <v/>
      </c>
      <c r="AR26" s="324" t="str">
        <f t="shared" si="114"/>
        <v/>
      </c>
      <c r="AS26" s="324" t="str">
        <f t="shared" si="115"/>
        <v/>
      </c>
      <c r="AT26" s="324" t="str">
        <f t="shared" si="116"/>
        <v/>
      </c>
      <c r="AU26" s="324" t="str">
        <f t="shared" si="117"/>
        <v/>
      </c>
      <c r="AV26" s="409">
        <f t="shared" si="118"/>
        <v>0</v>
      </c>
      <c r="AW26" s="22"/>
      <c r="AX26" s="404">
        <v>23</v>
      </c>
      <c r="AY26" s="405">
        <f t="shared" si="99"/>
        <v>2394</v>
      </c>
      <c r="AZ26" s="405">
        <v>2515</v>
      </c>
      <c r="BA26" s="405">
        <f t="shared" si="28"/>
        <v>121</v>
      </c>
      <c r="BB26" s="405">
        <v>1</v>
      </c>
      <c r="BC26" s="406">
        <f t="shared" si="29"/>
        <v>121</v>
      </c>
      <c r="BD26" s="471" t="s">
        <v>60</v>
      </c>
      <c r="BE26" s="265" t="s">
        <v>46</v>
      </c>
      <c r="BF26" s="265"/>
      <c r="BG26" s="265"/>
      <c r="BH26" s="265"/>
      <c r="BI26" s="265">
        <v>1</v>
      </c>
      <c r="BJ26" s="265"/>
      <c r="BK26" s="265">
        <f t="shared" si="30"/>
        <v>0</v>
      </c>
      <c r="BL26" s="265"/>
      <c r="BM26" s="411"/>
      <c r="BN26" s="412" t="str">
        <f t="shared" si="31"/>
        <v/>
      </c>
      <c r="BO26" s="265" t="str">
        <f t="shared" si="32"/>
        <v/>
      </c>
      <c r="BP26" s="324" t="str">
        <f t="shared" si="33"/>
        <v/>
      </c>
      <c r="BQ26" s="265" t="str">
        <f t="shared" si="34"/>
        <v/>
      </c>
      <c r="BR26" s="265" t="str">
        <f t="shared" si="35"/>
        <v/>
      </c>
      <c r="BS26" s="265" t="str">
        <f t="shared" si="36"/>
        <v/>
      </c>
      <c r="BT26" s="265" t="str">
        <f t="shared" si="37"/>
        <v/>
      </c>
      <c r="BU26" s="265" t="str">
        <f t="shared" si="38"/>
        <v/>
      </c>
      <c r="BV26" s="411">
        <f t="shared" si="1"/>
        <v>0</v>
      </c>
      <c r="BW26" s="412">
        <f t="shared" si="39"/>
        <v>121</v>
      </c>
      <c r="BX26" s="265" t="str">
        <f t="shared" si="40"/>
        <v/>
      </c>
      <c r="BY26" s="324" t="str">
        <f t="shared" si="41"/>
        <v/>
      </c>
      <c r="BZ26" s="265" t="str">
        <f t="shared" si="42"/>
        <v/>
      </c>
      <c r="CA26" s="265" t="str">
        <f t="shared" si="43"/>
        <v/>
      </c>
      <c r="CB26" s="265" t="str">
        <f t="shared" si="44"/>
        <v/>
      </c>
      <c r="CC26" s="265" t="str">
        <f t="shared" si="45"/>
        <v/>
      </c>
      <c r="CD26" s="265" t="str">
        <f t="shared" si="46"/>
        <v/>
      </c>
      <c r="CE26" s="265" t="str">
        <f t="shared" si="47"/>
        <v/>
      </c>
      <c r="CF26" s="265"/>
      <c r="CG26" s="265" t="str">
        <f t="shared" si="48"/>
        <v/>
      </c>
      <c r="CH26" s="413">
        <f t="shared" si="49"/>
        <v>121</v>
      </c>
      <c r="CJ26" s="404">
        <v>23</v>
      </c>
      <c r="CK26" s="405">
        <f t="shared" si="100"/>
        <v>0</v>
      </c>
      <c r="CL26" s="405"/>
      <c r="CM26" s="405">
        <f t="shared" si="50"/>
        <v>0</v>
      </c>
      <c r="CN26" s="405">
        <v>1</v>
      </c>
      <c r="CO26" s="406">
        <f t="shared" si="51"/>
        <v>0</v>
      </c>
      <c r="CP26" s="414"/>
      <c r="CQ26" s="324"/>
      <c r="CR26" s="324"/>
      <c r="CS26" s="324" t="str">
        <f t="shared" si="52"/>
        <v/>
      </c>
      <c r="CT26" s="409" t="str">
        <f t="shared" si="53"/>
        <v/>
      </c>
      <c r="CV26" s="404">
        <v>23</v>
      </c>
      <c r="CW26" s="405">
        <f t="shared" si="101"/>
        <v>0</v>
      </c>
      <c r="CX26" s="405"/>
      <c r="CY26" s="405">
        <f t="shared" si="54"/>
        <v>0</v>
      </c>
      <c r="CZ26" s="405">
        <v>1</v>
      </c>
      <c r="DA26" s="406">
        <f t="shared" si="55"/>
        <v>0</v>
      </c>
      <c r="DB26" s="414"/>
      <c r="DC26" s="324"/>
      <c r="DD26" s="324"/>
      <c r="DE26" s="324" t="str">
        <f t="shared" si="56"/>
        <v/>
      </c>
      <c r="DF26" s="409" t="str">
        <f t="shared" si="57"/>
        <v/>
      </c>
      <c r="DH26" s="404">
        <v>23</v>
      </c>
      <c r="DI26" s="405">
        <f t="shared" si="102"/>
        <v>0</v>
      </c>
      <c r="DJ26" s="405"/>
      <c r="DK26" s="405">
        <f t="shared" si="58"/>
        <v>0</v>
      </c>
      <c r="DL26" s="405">
        <v>1</v>
      </c>
      <c r="DM26" s="406">
        <f t="shared" si="59"/>
        <v>0</v>
      </c>
      <c r="DN26" s="414"/>
      <c r="DO26" s="324"/>
      <c r="DP26" s="324"/>
      <c r="DQ26" s="324" t="str">
        <f t="shared" si="60"/>
        <v/>
      </c>
      <c r="DR26" s="409" t="str">
        <f t="shared" si="61"/>
        <v/>
      </c>
      <c r="DT26" s="404">
        <v>23</v>
      </c>
      <c r="DU26" s="405">
        <f t="shared" si="103"/>
        <v>0</v>
      </c>
      <c r="DV26" s="405"/>
      <c r="DW26" s="405">
        <f t="shared" si="62"/>
        <v>0</v>
      </c>
      <c r="DX26" s="405">
        <v>1</v>
      </c>
      <c r="DY26" s="406">
        <f t="shared" si="63"/>
        <v>0</v>
      </c>
      <c r="DZ26" s="414"/>
      <c r="EA26" s="324"/>
      <c r="EB26" s="324"/>
      <c r="EC26" s="324" t="str">
        <f t="shared" si="64"/>
        <v/>
      </c>
      <c r="ED26" s="409" t="str">
        <f t="shared" si="65"/>
        <v/>
      </c>
      <c r="EF26" s="404">
        <v>23</v>
      </c>
      <c r="EG26" s="405">
        <f t="shared" si="104"/>
        <v>0</v>
      </c>
      <c r="EH26" s="405"/>
      <c r="EI26" s="405">
        <f t="shared" si="66"/>
        <v>0</v>
      </c>
      <c r="EJ26" s="405">
        <v>1</v>
      </c>
      <c r="EK26" s="406">
        <f t="shared" si="67"/>
        <v>0</v>
      </c>
      <c r="EL26" s="414"/>
      <c r="EM26" s="324"/>
      <c r="EN26" s="324"/>
      <c r="EO26" s="324" t="str">
        <f t="shared" si="68"/>
        <v/>
      </c>
      <c r="EP26" s="409" t="str">
        <f t="shared" si="69"/>
        <v/>
      </c>
      <c r="ER26" s="404">
        <v>23</v>
      </c>
      <c r="ES26" s="405">
        <f t="shared" si="105"/>
        <v>0</v>
      </c>
      <c r="ET26" s="405"/>
      <c r="EU26" s="405">
        <f t="shared" si="70"/>
        <v>0</v>
      </c>
      <c r="EV26" s="405">
        <v>1</v>
      </c>
      <c r="EW26" s="406">
        <f t="shared" si="71"/>
        <v>0</v>
      </c>
      <c r="EX26" s="414"/>
      <c r="EY26" s="324"/>
      <c r="EZ26" s="324"/>
      <c r="FA26" s="324" t="str">
        <f t="shared" si="72"/>
        <v/>
      </c>
      <c r="FB26" s="409" t="str">
        <f t="shared" si="73"/>
        <v/>
      </c>
      <c r="FC26" s="404">
        <v>23</v>
      </c>
      <c r="FD26" s="405">
        <f t="shared" si="106"/>
        <v>0</v>
      </c>
      <c r="FE26" s="405"/>
      <c r="FF26" s="405">
        <f t="shared" si="74"/>
        <v>0</v>
      </c>
      <c r="FG26" s="405">
        <v>1</v>
      </c>
      <c r="FH26" s="406">
        <f t="shared" si="75"/>
        <v>0</v>
      </c>
      <c r="FI26" s="410"/>
      <c r="FJ26" s="265"/>
      <c r="FK26" s="265"/>
      <c r="FL26" s="265"/>
      <c r="FM26" s="265"/>
      <c r="FN26" s="265">
        <v>1</v>
      </c>
      <c r="FO26" s="265"/>
      <c r="FP26" s="265">
        <f t="shared" si="76"/>
        <v>0</v>
      </c>
      <c r="FQ26" s="265"/>
      <c r="FR26" s="411"/>
      <c r="FS26" s="412" t="str">
        <f t="shared" si="77"/>
        <v/>
      </c>
      <c r="FT26" s="265" t="str">
        <f t="shared" si="78"/>
        <v/>
      </c>
      <c r="FU26" s="324" t="str">
        <f t="shared" si="79"/>
        <v/>
      </c>
      <c r="FV26" s="265" t="str">
        <f t="shared" si="80"/>
        <v/>
      </c>
      <c r="FW26" s="265" t="str">
        <f t="shared" si="81"/>
        <v/>
      </c>
      <c r="FX26" s="265" t="str">
        <f t="shared" si="82"/>
        <v/>
      </c>
      <c r="FY26" s="265" t="str">
        <f t="shared" si="83"/>
        <v/>
      </c>
      <c r="FZ26" s="265" t="str">
        <f t="shared" si="84"/>
        <v/>
      </c>
      <c r="GA26" s="411">
        <f t="shared" si="2"/>
        <v>0</v>
      </c>
      <c r="GB26" s="412" t="str">
        <f t="shared" si="85"/>
        <v/>
      </c>
      <c r="GC26" s="265" t="str">
        <f t="shared" si="86"/>
        <v/>
      </c>
      <c r="GD26" s="324" t="str">
        <f t="shared" si="87"/>
        <v/>
      </c>
      <c r="GE26" s="265" t="str">
        <f t="shared" si="88"/>
        <v/>
      </c>
      <c r="GF26" s="265" t="str">
        <f t="shared" si="89"/>
        <v/>
      </c>
      <c r="GG26" s="265" t="str">
        <f t="shared" si="90"/>
        <v/>
      </c>
      <c r="GH26" s="265" t="str">
        <f t="shared" si="91"/>
        <v/>
      </c>
      <c r="GI26" s="265" t="str">
        <f t="shared" si="92"/>
        <v/>
      </c>
      <c r="GJ26" s="265" t="str">
        <f t="shared" si="93"/>
        <v/>
      </c>
      <c r="GK26" s="265" t="str">
        <f t="shared" si="94"/>
        <v/>
      </c>
      <c r="GL26" s="265" t="str">
        <f t="shared" si="95"/>
        <v/>
      </c>
      <c r="GM26" s="413">
        <f t="shared" si="96"/>
        <v>0</v>
      </c>
    </row>
    <row r="27" spans="1:195" ht="30" customHeight="1" x14ac:dyDescent="0.3">
      <c r="E27" s="404">
        <v>24</v>
      </c>
      <c r="F27" s="405">
        <f t="shared" si="97"/>
        <v>13240</v>
      </c>
      <c r="G27" s="405">
        <v>13388</v>
      </c>
      <c r="H27" s="405">
        <f t="shared" si="3"/>
        <v>148</v>
      </c>
      <c r="I27" s="405">
        <v>1</v>
      </c>
      <c r="J27" s="406">
        <f t="shared" si="4"/>
        <v>148</v>
      </c>
      <c r="L27" s="404">
        <v>24</v>
      </c>
      <c r="M27" s="405">
        <f t="shared" si="98"/>
        <v>10672</v>
      </c>
      <c r="N27" s="405">
        <v>10684</v>
      </c>
      <c r="O27" s="405">
        <f t="shared" si="5"/>
        <v>12</v>
      </c>
      <c r="P27" s="405">
        <v>1</v>
      </c>
      <c r="Q27" s="406">
        <f t="shared" si="6"/>
        <v>12</v>
      </c>
      <c r="R27" s="414" t="s">
        <v>44</v>
      </c>
      <c r="S27" s="324" t="s">
        <v>45</v>
      </c>
      <c r="T27" s="324" t="s">
        <v>470</v>
      </c>
      <c r="U27" s="324"/>
      <c r="V27" s="265" t="s">
        <v>62</v>
      </c>
      <c r="W27" s="265">
        <v>1</v>
      </c>
      <c r="X27" s="324"/>
      <c r="Y27" s="324">
        <f t="shared" si="7"/>
        <v>0</v>
      </c>
      <c r="Z27" s="324"/>
      <c r="AA27" s="407"/>
      <c r="AB27" s="408">
        <f t="shared" si="8"/>
        <v>12</v>
      </c>
      <c r="AC27" s="324" t="str">
        <f t="shared" si="9"/>
        <v/>
      </c>
      <c r="AD27" s="324" t="str">
        <f t="shared" si="10"/>
        <v/>
      </c>
      <c r="AE27" s="324" t="str">
        <f t="shared" si="11"/>
        <v/>
      </c>
      <c r="AF27" s="324" t="str">
        <f t="shared" si="12"/>
        <v/>
      </c>
      <c r="AG27" s="324" t="str">
        <f t="shared" si="13"/>
        <v/>
      </c>
      <c r="AH27" s="324" t="str">
        <f t="shared" si="14"/>
        <v/>
      </c>
      <c r="AI27" s="324" t="str">
        <f t="shared" si="15"/>
        <v/>
      </c>
      <c r="AJ27" s="407">
        <f t="shared" si="0"/>
        <v>12</v>
      </c>
      <c r="AK27" s="408" t="str">
        <f t="shared" si="107"/>
        <v/>
      </c>
      <c r="AL27" s="324" t="str">
        <f t="shared" si="108"/>
        <v/>
      </c>
      <c r="AM27" s="324" t="str">
        <f t="shared" si="109"/>
        <v/>
      </c>
      <c r="AN27" s="324" t="str">
        <f t="shared" si="110"/>
        <v/>
      </c>
      <c r="AO27" s="324" t="str">
        <f t="shared" si="111"/>
        <v/>
      </c>
      <c r="AP27" s="324" t="str">
        <f t="shared" si="112"/>
        <v/>
      </c>
      <c r="AQ27" s="324" t="str">
        <f t="shared" si="113"/>
        <v/>
      </c>
      <c r="AR27" s="324" t="str">
        <f t="shared" si="114"/>
        <v/>
      </c>
      <c r="AS27" s="324" t="str">
        <f t="shared" si="115"/>
        <v/>
      </c>
      <c r="AT27" s="324" t="str">
        <f t="shared" si="116"/>
        <v/>
      </c>
      <c r="AU27" s="324" t="str">
        <f t="shared" si="117"/>
        <v/>
      </c>
      <c r="AV27" s="409">
        <f t="shared" si="118"/>
        <v>0</v>
      </c>
      <c r="AW27" s="22"/>
      <c r="AX27" s="404">
        <v>24</v>
      </c>
      <c r="AY27" s="405">
        <f t="shared" si="99"/>
        <v>2515</v>
      </c>
      <c r="AZ27" s="405">
        <v>2639</v>
      </c>
      <c r="BA27" s="405">
        <f t="shared" si="28"/>
        <v>124</v>
      </c>
      <c r="BB27" s="405">
        <v>1</v>
      </c>
      <c r="BC27" s="406">
        <f t="shared" si="29"/>
        <v>124</v>
      </c>
      <c r="BD27" s="471" t="s">
        <v>60</v>
      </c>
      <c r="BE27" s="265" t="s">
        <v>46</v>
      </c>
      <c r="BF27" s="265"/>
      <c r="BG27" s="265"/>
      <c r="BH27" s="265"/>
      <c r="BI27" s="265">
        <v>1</v>
      </c>
      <c r="BJ27" s="265"/>
      <c r="BK27" s="265">
        <f t="shared" si="30"/>
        <v>0</v>
      </c>
      <c r="BL27" s="265"/>
      <c r="BM27" s="411"/>
      <c r="BN27" s="412" t="str">
        <f t="shared" si="31"/>
        <v/>
      </c>
      <c r="BO27" s="265" t="str">
        <f t="shared" si="32"/>
        <v/>
      </c>
      <c r="BP27" s="324" t="str">
        <f t="shared" si="33"/>
        <v/>
      </c>
      <c r="BQ27" s="265" t="str">
        <f t="shared" si="34"/>
        <v/>
      </c>
      <c r="BR27" s="265" t="str">
        <f t="shared" si="35"/>
        <v/>
      </c>
      <c r="BS27" s="265" t="str">
        <f t="shared" si="36"/>
        <v/>
      </c>
      <c r="BT27" s="265" t="str">
        <f t="shared" si="37"/>
        <v/>
      </c>
      <c r="BU27" s="265" t="str">
        <f t="shared" si="38"/>
        <v/>
      </c>
      <c r="BV27" s="411">
        <f t="shared" si="1"/>
        <v>0</v>
      </c>
      <c r="BW27" s="412">
        <f t="shared" si="39"/>
        <v>124</v>
      </c>
      <c r="BX27" s="265" t="str">
        <f t="shared" si="40"/>
        <v/>
      </c>
      <c r="BY27" s="324" t="str">
        <f t="shared" si="41"/>
        <v/>
      </c>
      <c r="BZ27" s="265" t="str">
        <f t="shared" si="42"/>
        <v/>
      </c>
      <c r="CA27" s="265" t="str">
        <f t="shared" si="43"/>
        <v/>
      </c>
      <c r="CB27" s="265" t="str">
        <f t="shared" si="44"/>
        <v/>
      </c>
      <c r="CC27" s="265" t="str">
        <f t="shared" si="45"/>
        <v/>
      </c>
      <c r="CD27" s="265" t="str">
        <f t="shared" si="46"/>
        <v/>
      </c>
      <c r="CE27" s="265" t="str">
        <f t="shared" si="47"/>
        <v/>
      </c>
      <c r="CF27" s="265"/>
      <c r="CG27" s="265" t="str">
        <f t="shared" si="48"/>
        <v/>
      </c>
      <c r="CH27" s="413">
        <f t="shared" si="49"/>
        <v>124</v>
      </c>
      <c r="CJ27" s="404">
        <v>24</v>
      </c>
      <c r="CK27" s="405">
        <f t="shared" si="100"/>
        <v>0</v>
      </c>
      <c r="CL27" s="405"/>
      <c r="CM27" s="405">
        <f t="shared" si="50"/>
        <v>0</v>
      </c>
      <c r="CN27" s="405">
        <v>1</v>
      </c>
      <c r="CO27" s="406">
        <f t="shared" si="51"/>
        <v>0</v>
      </c>
      <c r="CP27" s="414"/>
      <c r="CQ27" s="324"/>
      <c r="CR27" s="324"/>
      <c r="CS27" s="324" t="str">
        <f t="shared" si="52"/>
        <v/>
      </c>
      <c r="CT27" s="409" t="str">
        <f t="shared" si="53"/>
        <v/>
      </c>
      <c r="CV27" s="404">
        <v>24</v>
      </c>
      <c r="CW27" s="405">
        <f t="shared" si="101"/>
        <v>0</v>
      </c>
      <c r="CX27" s="405"/>
      <c r="CY27" s="405">
        <f t="shared" si="54"/>
        <v>0</v>
      </c>
      <c r="CZ27" s="405">
        <v>1</v>
      </c>
      <c r="DA27" s="406">
        <f t="shared" si="55"/>
        <v>0</v>
      </c>
      <c r="DB27" s="414"/>
      <c r="DC27" s="324"/>
      <c r="DD27" s="324"/>
      <c r="DE27" s="324" t="str">
        <f t="shared" si="56"/>
        <v/>
      </c>
      <c r="DF27" s="409" t="str">
        <f t="shared" si="57"/>
        <v/>
      </c>
      <c r="DH27" s="404">
        <v>24</v>
      </c>
      <c r="DI27" s="405">
        <f t="shared" si="102"/>
        <v>0</v>
      </c>
      <c r="DJ27" s="405"/>
      <c r="DK27" s="405">
        <f t="shared" si="58"/>
        <v>0</v>
      </c>
      <c r="DL27" s="405">
        <v>1</v>
      </c>
      <c r="DM27" s="406">
        <f t="shared" si="59"/>
        <v>0</v>
      </c>
      <c r="DN27" s="414"/>
      <c r="DO27" s="324"/>
      <c r="DP27" s="324"/>
      <c r="DQ27" s="324" t="str">
        <f t="shared" si="60"/>
        <v/>
      </c>
      <c r="DR27" s="409" t="str">
        <f t="shared" si="61"/>
        <v/>
      </c>
      <c r="DT27" s="404">
        <v>24</v>
      </c>
      <c r="DU27" s="405">
        <f t="shared" si="103"/>
        <v>0</v>
      </c>
      <c r="DV27" s="405"/>
      <c r="DW27" s="405">
        <f t="shared" si="62"/>
        <v>0</v>
      </c>
      <c r="DX27" s="405">
        <v>1</v>
      </c>
      <c r="DY27" s="406">
        <f t="shared" si="63"/>
        <v>0</v>
      </c>
      <c r="DZ27" s="414"/>
      <c r="EA27" s="324"/>
      <c r="EB27" s="324"/>
      <c r="EC27" s="324" t="str">
        <f t="shared" si="64"/>
        <v/>
      </c>
      <c r="ED27" s="409" t="str">
        <f t="shared" si="65"/>
        <v/>
      </c>
      <c r="EF27" s="404">
        <v>24</v>
      </c>
      <c r="EG27" s="405">
        <f t="shared" si="104"/>
        <v>0</v>
      </c>
      <c r="EH27" s="405"/>
      <c r="EI27" s="405">
        <f t="shared" si="66"/>
        <v>0</v>
      </c>
      <c r="EJ27" s="405">
        <v>1</v>
      </c>
      <c r="EK27" s="406">
        <f t="shared" si="67"/>
        <v>0</v>
      </c>
      <c r="EL27" s="414"/>
      <c r="EM27" s="324"/>
      <c r="EN27" s="324"/>
      <c r="EO27" s="324" t="str">
        <f t="shared" si="68"/>
        <v/>
      </c>
      <c r="EP27" s="409" t="str">
        <f t="shared" si="69"/>
        <v/>
      </c>
      <c r="ER27" s="404">
        <v>24</v>
      </c>
      <c r="ES27" s="405">
        <f t="shared" si="105"/>
        <v>0</v>
      </c>
      <c r="ET27" s="405"/>
      <c r="EU27" s="405">
        <f t="shared" si="70"/>
        <v>0</v>
      </c>
      <c r="EV27" s="405">
        <v>1</v>
      </c>
      <c r="EW27" s="406">
        <f t="shared" si="71"/>
        <v>0</v>
      </c>
      <c r="EX27" s="414"/>
      <c r="EY27" s="324"/>
      <c r="EZ27" s="324"/>
      <c r="FA27" s="324" t="str">
        <f t="shared" si="72"/>
        <v/>
      </c>
      <c r="FB27" s="409" t="str">
        <f t="shared" si="73"/>
        <v/>
      </c>
      <c r="FC27" s="404">
        <v>24</v>
      </c>
      <c r="FD27" s="405">
        <f t="shared" si="106"/>
        <v>0</v>
      </c>
      <c r="FE27" s="405"/>
      <c r="FF27" s="405">
        <f t="shared" si="74"/>
        <v>0</v>
      </c>
      <c r="FG27" s="405">
        <v>1</v>
      </c>
      <c r="FH27" s="406">
        <f t="shared" si="75"/>
        <v>0</v>
      </c>
      <c r="FI27" s="410"/>
      <c r="FJ27" s="265"/>
      <c r="FK27" s="265"/>
      <c r="FL27" s="265"/>
      <c r="FM27" s="265"/>
      <c r="FN27" s="265">
        <v>1</v>
      </c>
      <c r="FO27" s="265"/>
      <c r="FP27" s="265">
        <f t="shared" si="76"/>
        <v>0</v>
      </c>
      <c r="FQ27" s="265"/>
      <c r="FR27" s="411"/>
      <c r="FS27" s="412" t="str">
        <f t="shared" si="77"/>
        <v/>
      </c>
      <c r="FT27" s="265" t="str">
        <f t="shared" si="78"/>
        <v/>
      </c>
      <c r="FU27" s="324" t="str">
        <f t="shared" si="79"/>
        <v/>
      </c>
      <c r="FV27" s="265" t="str">
        <f t="shared" si="80"/>
        <v/>
      </c>
      <c r="FW27" s="265" t="str">
        <f t="shared" si="81"/>
        <v/>
      </c>
      <c r="FX27" s="265" t="str">
        <f t="shared" si="82"/>
        <v/>
      </c>
      <c r="FY27" s="265" t="str">
        <f t="shared" si="83"/>
        <v/>
      </c>
      <c r="FZ27" s="265" t="str">
        <f t="shared" si="84"/>
        <v/>
      </c>
      <c r="GA27" s="411">
        <f t="shared" si="2"/>
        <v>0</v>
      </c>
      <c r="GB27" s="412" t="str">
        <f t="shared" si="85"/>
        <v/>
      </c>
      <c r="GC27" s="265" t="str">
        <f t="shared" si="86"/>
        <v/>
      </c>
      <c r="GD27" s="324" t="str">
        <f t="shared" si="87"/>
        <v/>
      </c>
      <c r="GE27" s="265" t="str">
        <f t="shared" si="88"/>
        <v/>
      </c>
      <c r="GF27" s="265" t="str">
        <f t="shared" si="89"/>
        <v/>
      </c>
      <c r="GG27" s="265" t="str">
        <f t="shared" si="90"/>
        <v/>
      </c>
      <c r="GH27" s="265" t="str">
        <f t="shared" si="91"/>
        <v/>
      </c>
      <c r="GI27" s="265" t="str">
        <f t="shared" si="92"/>
        <v/>
      </c>
      <c r="GJ27" s="265" t="str">
        <f t="shared" si="93"/>
        <v/>
      </c>
      <c r="GK27" s="265" t="str">
        <f t="shared" si="94"/>
        <v/>
      </c>
      <c r="GL27" s="265" t="str">
        <f t="shared" si="95"/>
        <v/>
      </c>
      <c r="GM27" s="413">
        <f t="shared" si="96"/>
        <v>0</v>
      </c>
    </row>
    <row r="28" spans="1:195" ht="30" customHeight="1" x14ac:dyDescent="0.3">
      <c r="E28" s="404">
        <v>25</v>
      </c>
      <c r="F28" s="405">
        <f t="shared" si="97"/>
        <v>13388</v>
      </c>
      <c r="G28" s="405">
        <v>13504</v>
      </c>
      <c r="H28" s="405">
        <f t="shared" si="3"/>
        <v>116</v>
      </c>
      <c r="I28" s="405">
        <v>1</v>
      </c>
      <c r="J28" s="406">
        <f t="shared" si="4"/>
        <v>116</v>
      </c>
      <c r="L28" s="404">
        <v>25</v>
      </c>
      <c r="M28" s="405">
        <f t="shared" si="98"/>
        <v>10684</v>
      </c>
      <c r="N28" s="405">
        <v>10684</v>
      </c>
      <c r="O28" s="405">
        <f t="shared" si="5"/>
        <v>0</v>
      </c>
      <c r="P28" s="405">
        <v>1</v>
      </c>
      <c r="Q28" s="406">
        <f t="shared" si="6"/>
        <v>0</v>
      </c>
      <c r="R28" s="414" t="s">
        <v>60</v>
      </c>
      <c r="S28" s="324" t="s">
        <v>61</v>
      </c>
      <c r="T28" s="324"/>
      <c r="U28" s="324"/>
      <c r="V28" s="265"/>
      <c r="W28" s="265">
        <v>1</v>
      </c>
      <c r="X28" s="324"/>
      <c r="Y28" s="324">
        <f t="shared" si="7"/>
        <v>0</v>
      </c>
      <c r="Z28" s="324"/>
      <c r="AA28" s="407"/>
      <c r="AB28" s="408" t="str">
        <f t="shared" si="8"/>
        <v/>
      </c>
      <c r="AC28" s="324" t="str">
        <f t="shared" si="9"/>
        <v/>
      </c>
      <c r="AD28" s="324" t="str">
        <f t="shared" si="10"/>
        <v/>
      </c>
      <c r="AE28" s="324" t="str">
        <f t="shared" si="11"/>
        <v/>
      </c>
      <c r="AF28" s="324" t="str">
        <f t="shared" si="12"/>
        <v/>
      </c>
      <c r="AG28" s="324" t="str">
        <f t="shared" si="13"/>
        <v/>
      </c>
      <c r="AH28" s="324" t="str">
        <f t="shared" si="14"/>
        <v/>
      </c>
      <c r="AI28" s="324" t="str">
        <f t="shared" si="15"/>
        <v/>
      </c>
      <c r="AJ28" s="407">
        <f t="shared" si="0"/>
        <v>0</v>
      </c>
      <c r="AK28" s="408">
        <f t="shared" si="107"/>
        <v>0</v>
      </c>
      <c r="AL28" s="324" t="str">
        <f t="shared" si="108"/>
        <v/>
      </c>
      <c r="AM28" s="324" t="str">
        <f t="shared" si="109"/>
        <v/>
      </c>
      <c r="AN28" s="324" t="str">
        <f t="shared" si="110"/>
        <v/>
      </c>
      <c r="AO28" s="324" t="str">
        <f t="shared" si="111"/>
        <v/>
      </c>
      <c r="AP28" s="324" t="str">
        <f t="shared" si="112"/>
        <v/>
      </c>
      <c r="AQ28" s="324" t="str">
        <f t="shared" si="113"/>
        <v/>
      </c>
      <c r="AR28" s="324" t="str">
        <f t="shared" si="114"/>
        <v/>
      </c>
      <c r="AS28" s="324" t="str">
        <f t="shared" si="115"/>
        <v/>
      </c>
      <c r="AT28" s="324" t="str">
        <f t="shared" si="116"/>
        <v/>
      </c>
      <c r="AU28" s="324" t="str">
        <f t="shared" si="117"/>
        <v/>
      </c>
      <c r="AV28" s="409">
        <f t="shared" si="118"/>
        <v>0</v>
      </c>
      <c r="AW28" s="22"/>
      <c r="AX28" s="404">
        <v>25</v>
      </c>
      <c r="AY28" s="405">
        <f t="shared" si="99"/>
        <v>2639</v>
      </c>
      <c r="AZ28" s="405">
        <v>2739</v>
      </c>
      <c r="BA28" s="405">
        <f t="shared" si="28"/>
        <v>100</v>
      </c>
      <c r="BB28" s="405">
        <v>1</v>
      </c>
      <c r="BC28" s="406">
        <f t="shared" si="29"/>
        <v>100</v>
      </c>
      <c r="BD28" s="471" t="s">
        <v>60</v>
      </c>
      <c r="BE28" s="265" t="s">
        <v>46</v>
      </c>
      <c r="BF28" s="265"/>
      <c r="BG28" s="265"/>
      <c r="BH28" s="265"/>
      <c r="BI28" s="265">
        <v>1</v>
      </c>
      <c r="BJ28" s="265"/>
      <c r="BK28" s="265">
        <f t="shared" si="30"/>
        <v>0</v>
      </c>
      <c r="BL28" s="265"/>
      <c r="BM28" s="411"/>
      <c r="BN28" s="412" t="str">
        <f t="shared" si="31"/>
        <v/>
      </c>
      <c r="BO28" s="265" t="str">
        <f t="shared" si="32"/>
        <v/>
      </c>
      <c r="BP28" s="324" t="str">
        <f t="shared" si="33"/>
        <v/>
      </c>
      <c r="BQ28" s="265" t="str">
        <f t="shared" si="34"/>
        <v/>
      </c>
      <c r="BR28" s="265" t="str">
        <f t="shared" si="35"/>
        <v/>
      </c>
      <c r="BS28" s="265" t="str">
        <f t="shared" si="36"/>
        <v/>
      </c>
      <c r="BT28" s="265" t="str">
        <f t="shared" si="37"/>
        <v/>
      </c>
      <c r="BU28" s="265" t="str">
        <f t="shared" si="38"/>
        <v/>
      </c>
      <c r="BV28" s="411">
        <f t="shared" si="1"/>
        <v>0</v>
      </c>
      <c r="BW28" s="412">
        <f t="shared" si="39"/>
        <v>100</v>
      </c>
      <c r="BX28" s="265" t="str">
        <f t="shared" si="40"/>
        <v/>
      </c>
      <c r="BY28" s="324" t="str">
        <f t="shared" si="41"/>
        <v/>
      </c>
      <c r="BZ28" s="265" t="str">
        <f t="shared" si="42"/>
        <v/>
      </c>
      <c r="CA28" s="265" t="str">
        <f t="shared" si="43"/>
        <v/>
      </c>
      <c r="CB28" s="265" t="str">
        <f t="shared" si="44"/>
        <v/>
      </c>
      <c r="CC28" s="265" t="str">
        <f t="shared" si="45"/>
        <v/>
      </c>
      <c r="CD28" s="265" t="str">
        <f t="shared" si="46"/>
        <v/>
      </c>
      <c r="CE28" s="265" t="str">
        <f t="shared" si="47"/>
        <v/>
      </c>
      <c r="CF28" s="265"/>
      <c r="CG28" s="265" t="str">
        <f t="shared" si="48"/>
        <v/>
      </c>
      <c r="CH28" s="413">
        <f t="shared" si="49"/>
        <v>100</v>
      </c>
      <c r="CJ28" s="404">
        <v>25</v>
      </c>
      <c r="CK28" s="405">
        <f t="shared" si="100"/>
        <v>0</v>
      </c>
      <c r="CL28" s="405"/>
      <c r="CM28" s="405">
        <f t="shared" si="50"/>
        <v>0</v>
      </c>
      <c r="CN28" s="405">
        <v>1</v>
      </c>
      <c r="CO28" s="406">
        <f t="shared" si="51"/>
        <v>0</v>
      </c>
      <c r="CP28" s="414"/>
      <c r="CQ28" s="324"/>
      <c r="CR28" s="324"/>
      <c r="CS28" s="324" t="str">
        <f t="shared" si="52"/>
        <v/>
      </c>
      <c r="CT28" s="409" t="str">
        <f t="shared" si="53"/>
        <v/>
      </c>
      <c r="CV28" s="404">
        <v>25</v>
      </c>
      <c r="CW28" s="405">
        <f t="shared" si="101"/>
        <v>0</v>
      </c>
      <c r="CX28" s="405"/>
      <c r="CY28" s="405">
        <f t="shared" si="54"/>
        <v>0</v>
      </c>
      <c r="CZ28" s="405">
        <v>1</v>
      </c>
      <c r="DA28" s="406">
        <f t="shared" si="55"/>
        <v>0</v>
      </c>
      <c r="DB28" s="414"/>
      <c r="DC28" s="324"/>
      <c r="DD28" s="324"/>
      <c r="DE28" s="324" t="str">
        <f t="shared" si="56"/>
        <v/>
      </c>
      <c r="DF28" s="409" t="str">
        <f t="shared" si="57"/>
        <v/>
      </c>
      <c r="DH28" s="404">
        <v>25</v>
      </c>
      <c r="DI28" s="405">
        <f t="shared" si="102"/>
        <v>0</v>
      </c>
      <c r="DJ28" s="405"/>
      <c r="DK28" s="405">
        <f t="shared" si="58"/>
        <v>0</v>
      </c>
      <c r="DL28" s="405">
        <v>1</v>
      </c>
      <c r="DM28" s="406">
        <f t="shared" si="59"/>
        <v>0</v>
      </c>
      <c r="DN28" s="414"/>
      <c r="DO28" s="324"/>
      <c r="DP28" s="324"/>
      <c r="DQ28" s="324" t="str">
        <f t="shared" si="60"/>
        <v/>
      </c>
      <c r="DR28" s="409" t="str">
        <f t="shared" si="61"/>
        <v/>
      </c>
      <c r="DT28" s="404">
        <v>25</v>
      </c>
      <c r="DU28" s="405">
        <f t="shared" si="103"/>
        <v>0</v>
      </c>
      <c r="DV28" s="405"/>
      <c r="DW28" s="405">
        <f t="shared" si="62"/>
        <v>0</v>
      </c>
      <c r="DX28" s="405">
        <v>1</v>
      </c>
      <c r="DY28" s="406">
        <f t="shared" si="63"/>
        <v>0</v>
      </c>
      <c r="DZ28" s="414"/>
      <c r="EA28" s="324"/>
      <c r="EB28" s="324"/>
      <c r="EC28" s="324" t="str">
        <f t="shared" si="64"/>
        <v/>
      </c>
      <c r="ED28" s="409" t="str">
        <f t="shared" si="65"/>
        <v/>
      </c>
      <c r="EF28" s="404">
        <v>25</v>
      </c>
      <c r="EG28" s="405">
        <f t="shared" si="104"/>
        <v>0</v>
      </c>
      <c r="EH28" s="405"/>
      <c r="EI28" s="405">
        <f t="shared" si="66"/>
        <v>0</v>
      </c>
      <c r="EJ28" s="405">
        <v>1</v>
      </c>
      <c r="EK28" s="406">
        <f t="shared" si="67"/>
        <v>0</v>
      </c>
      <c r="EL28" s="414"/>
      <c r="EM28" s="324"/>
      <c r="EN28" s="324"/>
      <c r="EO28" s="324" t="str">
        <f t="shared" si="68"/>
        <v/>
      </c>
      <c r="EP28" s="409" t="str">
        <f t="shared" si="69"/>
        <v/>
      </c>
      <c r="ER28" s="404">
        <v>25</v>
      </c>
      <c r="ES28" s="405">
        <f t="shared" si="105"/>
        <v>0</v>
      </c>
      <c r="ET28" s="405"/>
      <c r="EU28" s="405">
        <f t="shared" si="70"/>
        <v>0</v>
      </c>
      <c r="EV28" s="405">
        <v>1</v>
      </c>
      <c r="EW28" s="406">
        <f t="shared" si="71"/>
        <v>0</v>
      </c>
      <c r="EX28" s="414"/>
      <c r="EY28" s="324"/>
      <c r="EZ28" s="324"/>
      <c r="FA28" s="324" t="str">
        <f t="shared" si="72"/>
        <v/>
      </c>
      <c r="FB28" s="409" t="str">
        <f t="shared" si="73"/>
        <v/>
      </c>
      <c r="FC28" s="404">
        <v>25</v>
      </c>
      <c r="FD28" s="405">
        <f t="shared" si="106"/>
        <v>0</v>
      </c>
      <c r="FE28" s="405"/>
      <c r="FF28" s="405">
        <f t="shared" si="74"/>
        <v>0</v>
      </c>
      <c r="FG28" s="405">
        <v>1</v>
      </c>
      <c r="FH28" s="406">
        <f t="shared" si="75"/>
        <v>0</v>
      </c>
      <c r="FI28" s="410"/>
      <c r="FJ28" s="265"/>
      <c r="FK28" s="265"/>
      <c r="FL28" s="265"/>
      <c r="FM28" s="265"/>
      <c r="FN28" s="265">
        <v>1</v>
      </c>
      <c r="FO28" s="265"/>
      <c r="FP28" s="265">
        <f t="shared" si="76"/>
        <v>0</v>
      </c>
      <c r="FQ28" s="265"/>
      <c r="FR28" s="411"/>
      <c r="FS28" s="412" t="str">
        <f t="shared" si="77"/>
        <v/>
      </c>
      <c r="FT28" s="265" t="str">
        <f t="shared" si="78"/>
        <v/>
      </c>
      <c r="FU28" s="324" t="str">
        <f t="shared" si="79"/>
        <v/>
      </c>
      <c r="FV28" s="265" t="str">
        <f t="shared" si="80"/>
        <v/>
      </c>
      <c r="FW28" s="265" t="str">
        <f t="shared" si="81"/>
        <v/>
      </c>
      <c r="FX28" s="265" t="str">
        <f t="shared" si="82"/>
        <v/>
      </c>
      <c r="FY28" s="265" t="str">
        <f t="shared" si="83"/>
        <v/>
      </c>
      <c r="FZ28" s="265" t="str">
        <f t="shared" si="84"/>
        <v/>
      </c>
      <c r="GA28" s="411">
        <f t="shared" si="2"/>
        <v>0</v>
      </c>
      <c r="GB28" s="412" t="str">
        <f t="shared" si="85"/>
        <v/>
      </c>
      <c r="GC28" s="265" t="str">
        <f t="shared" si="86"/>
        <v/>
      </c>
      <c r="GD28" s="324" t="str">
        <f t="shared" si="87"/>
        <v/>
      </c>
      <c r="GE28" s="265" t="str">
        <f t="shared" si="88"/>
        <v/>
      </c>
      <c r="GF28" s="265" t="str">
        <f t="shared" si="89"/>
        <v/>
      </c>
      <c r="GG28" s="265" t="str">
        <f t="shared" si="90"/>
        <v/>
      </c>
      <c r="GH28" s="265" t="str">
        <f t="shared" si="91"/>
        <v/>
      </c>
      <c r="GI28" s="265" t="str">
        <f t="shared" si="92"/>
        <v/>
      </c>
      <c r="GJ28" s="265" t="str">
        <f t="shared" si="93"/>
        <v/>
      </c>
      <c r="GK28" s="265" t="str">
        <f t="shared" si="94"/>
        <v/>
      </c>
      <c r="GL28" s="265" t="str">
        <f t="shared" si="95"/>
        <v/>
      </c>
      <c r="GM28" s="413">
        <f t="shared" si="96"/>
        <v>0</v>
      </c>
    </row>
    <row r="29" spans="1:195" ht="30" customHeight="1" x14ac:dyDescent="0.3">
      <c r="E29" s="404">
        <v>26</v>
      </c>
      <c r="F29" s="405">
        <f t="shared" si="97"/>
        <v>13504</v>
      </c>
      <c r="G29" s="405">
        <v>14080</v>
      </c>
      <c r="H29" s="405">
        <f t="shared" si="3"/>
        <v>576</v>
      </c>
      <c r="I29" s="405">
        <v>1</v>
      </c>
      <c r="J29" s="406">
        <f t="shared" si="4"/>
        <v>576</v>
      </c>
      <c r="L29" s="404">
        <v>26</v>
      </c>
      <c r="M29" s="405">
        <f t="shared" si="98"/>
        <v>10684</v>
      </c>
      <c r="N29" s="405">
        <v>11231</v>
      </c>
      <c r="O29" s="405">
        <f t="shared" si="5"/>
        <v>547</v>
      </c>
      <c r="P29" s="405">
        <v>1</v>
      </c>
      <c r="Q29" s="406">
        <f t="shared" si="6"/>
        <v>547</v>
      </c>
      <c r="R29" s="414" t="s">
        <v>44</v>
      </c>
      <c r="S29" s="324" t="s">
        <v>45</v>
      </c>
      <c r="T29" s="324" t="s">
        <v>486</v>
      </c>
      <c r="U29" s="324"/>
      <c r="V29" s="265" t="s">
        <v>62</v>
      </c>
      <c r="W29" s="265">
        <v>1</v>
      </c>
      <c r="X29" s="324"/>
      <c r="Y29" s="324">
        <f t="shared" si="7"/>
        <v>0</v>
      </c>
      <c r="Z29" s="324"/>
      <c r="AA29" s="407"/>
      <c r="AB29" s="408">
        <f t="shared" si="8"/>
        <v>547</v>
      </c>
      <c r="AC29" s="324" t="str">
        <f t="shared" si="9"/>
        <v/>
      </c>
      <c r="AD29" s="324" t="str">
        <f t="shared" si="10"/>
        <v/>
      </c>
      <c r="AE29" s="324" t="str">
        <f t="shared" si="11"/>
        <v/>
      </c>
      <c r="AF29" s="324" t="str">
        <f t="shared" si="12"/>
        <v/>
      </c>
      <c r="AG29" s="324" t="str">
        <f t="shared" si="13"/>
        <v/>
      </c>
      <c r="AH29" s="324" t="str">
        <f t="shared" si="14"/>
        <v/>
      </c>
      <c r="AI29" s="324" t="str">
        <f t="shared" si="15"/>
        <v/>
      </c>
      <c r="AJ29" s="407">
        <f t="shared" si="0"/>
        <v>547</v>
      </c>
      <c r="AK29" s="408" t="str">
        <f t="shared" si="107"/>
        <v/>
      </c>
      <c r="AL29" s="324" t="str">
        <f t="shared" si="108"/>
        <v/>
      </c>
      <c r="AM29" s="324" t="str">
        <f t="shared" si="109"/>
        <v/>
      </c>
      <c r="AN29" s="324" t="str">
        <f t="shared" si="110"/>
        <v/>
      </c>
      <c r="AO29" s="324" t="str">
        <f t="shared" si="111"/>
        <v/>
      </c>
      <c r="AP29" s="324" t="str">
        <f t="shared" si="112"/>
        <v/>
      </c>
      <c r="AQ29" s="324" t="str">
        <f t="shared" si="113"/>
        <v/>
      </c>
      <c r="AR29" s="324" t="str">
        <f t="shared" si="114"/>
        <v/>
      </c>
      <c r="AS29" s="324" t="str">
        <f t="shared" si="115"/>
        <v/>
      </c>
      <c r="AT29" s="324" t="str">
        <f t="shared" si="116"/>
        <v/>
      </c>
      <c r="AU29" s="324" t="str">
        <f t="shared" si="117"/>
        <v/>
      </c>
      <c r="AV29" s="409">
        <f t="shared" si="118"/>
        <v>0</v>
      </c>
      <c r="AW29" s="22"/>
      <c r="AX29" s="404">
        <v>26</v>
      </c>
      <c r="AY29" s="405">
        <f t="shared" si="99"/>
        <v>2739</v>
      </c>
      <c r="AZ29" s="405">
        <v>2782</v>
      </c>
      <c r="BA29" s="405">
        <f t="shared" si="28"/>
        <v>43</v>
      </c>
      <c r="BB29" s="405">
        <v>1</v>
      </c>
      <c r="BC29" s="406">
        <f t="shared" si="29"/>
        <v>43</v>
      </c>
      <c r="BD29" s="471" t="s">
        <v>60</v>
      </c>
      <c r="BE29" s="265" t="s">
        <v>46</v>
      </c>
      <c r="BF29" s="265"/>
      <c r="BG29" s="265"/>
      <c r="BH29" s="265"/>
      <c r="BI29" s="265">
        <v>1</v>
      </c>
      <c r="BJ29" s="265"/>
      <c r="BK29" s="265">
        <f t="shared" si="30"/>
        <v>0</v>
      </c>
      <c r="BL29" s="265"/>
      <c r="BM29" s="411"/>
      <c r="BN29" s="412" t="str">
        <f t="shared" si="31"/>
        <v/>
      </c>
      <c r="BO29" s="265" t="str">
        <f t="shared" si="32"/>
        <v/>
      </c>
      <c r="BP29" s="324" t="str">
        <f t="shared" si="33"/>
        <v/>
      </c>
      <c r="BQ29" s="265" t="str">
        <f t="shared" si="34"/>
        <v/>
      </c>
      <c r="BR29" s="265" t="str">
        <f t="shared" si="35"/>
        <v/>
      </c>
      <c r="BS29" s="265" t="str">
        <f t="shared" si="36"/>
        <v/>
      </c>
      <c r="BT29" s="265" t="str">
        <f t="shared" si="37"/>
        <v/>
      </c>
      <c r="BU29" s="265" t="str">
        <f t="shared" si="38"/>
        <v/>
      </c>
      <c r="BV29" s="411">
        <f t="shared" si="1"/>
        <v>0</v>
      </c>
      <c r="BW29" s="412">
        <f t="shared" si="39"/>
        <v>43</v>
      </c>
      <c r="BX29" s="265" t="str">
        <f t="shared" si="40"/>
        <v/>
      </c>
      <c r="BY29" s="324" t="str">
        <f t="shared" si="41"/>
        <v/>
      </c>
      <c r="BZ29" s="265" t="str">
        <f t="shared" si="42"/>
        <v/>
      </c>
      <c r="CA29" s="265" t="str">
        <f t="shared" si="43"/>
        <v/>
      </c>
      <c r="CB29" s="265" t="str">
        <f t="shared" si="44"/>
        <v/>
      </c>
      <c r="CC29" s="265" t="str">
        <f t="shared" si="45"/>
        <v/>
      </c>
      <c r="CD29" s="265" t="str">
        <f t="shared" si="46"/>
        <v/>
      </c>
      <c r="CE29" s="265" t="str">
        <f t="shared" si="47"/>
        <v/>
      </c>
      <c r="CF29" s="265"/>
      <c r="CG29" s="265" t="str">
        <f t="shared" si="48"/>
        <v/>
      </c>
      <c r="CH29" s="413">
        <f t="shared" si="49"/>
        <v>43</v>
      </c>
      <c r="CJ29" s="404">
        <v>26</v>
      </c>
      <c r="CK29" s="405">
        <f t="shared" si="100"/>
        <v>0</v>
      </c>
      <c r="CL29" s="405"/>
      <c r="CM29" s="405">
        <f t="shared" si="50"/>
        <v>0</v>
      </c>
      <c r="CN29" s="405">
        <v>1</v>
      </c>
      <c r="CO29" s="406">
        <f t="shared" si="51"/>
        <v>0</v>
      </c>
      <c r="CP29" s="414"/>
      <c r="CQ29" s="324"/>
      <c r="CR29" s="324"/>
      <c r="CS29" s="324" t="str">
        <f t="shared" si="52"/>
        <v/>
      </c>
      <c r="CT29" s="409" t="str">
        <f t="shared" si="53"/>
        <v/>
      </c>
      <c r="CV29" s="404">
        <v>26</v>
      </c>
      <c r="CW29" s="405">
        <f t="shared" si="101"/>
        <v>0</v>
      </c>
      <c r="CX29" s="405"/>
      <c r="CY29" s="405">
        <f t="shared" si="54"/>
        <v>0</v>
      </c>
      <c r="CZ29" s="405">
        <v>1</v>
      </c>
      <c r="DA29" s="406">
        <f t="shared" si="55"/>
        <v>0</v>
      </c>
      <c r="DB29" s="414"/>
      <c r="DC29" s="324"/>
      <c r="DD29" s="324"/>
      <c r="DE29" s="324" t="str">
        <f t="shared" si="56"/>
        <v/>
      </c>
      <c r="DF29" s="409" t="str">
        <f t="shared" si="57"/>
        <v/>
      </c>
      <c r="DH29" s="404">
        <v>26</v>
      </c>
      <c r="DI29" s="405">
        <f t="shared" si="102"/>
        <v>0</v>
      </c>
      <c r="DJ29" s="405"/>
      <c r="DK29" s="405">
        <f t="shared" si="58"/>
        <v>0</v>
      </c>
      <c r="DL29" s="405">
        <v>1</v>
      </c>
      <c r="DM29" s="406">
        <f t="shared" si="59"/>
        <v>0</v>
      </c>
      <c r="DN29" s="414"/>
      <c r="DO29" s="324"/>
      <c r="DP29" s="324"/>
      <c r="DQ29" s="324" t="str">
        <f t="shared" si="60"/>
        <v/>
      </c>
      <c r="DR29" s="409" t="str">
        <f t="shared" si="61"/>
        <v/>
      </c>
      <c r="DT29" s="404">
        <v>26</v>
      </c>
      <c r="DU29" s="405">
        <f t="shared" si="103"/>
        <v>0</v>
      </c>
      <c r="DV29" s="405"/>
      <c r="DW29" s="405">
        <f t="shared" si="62"/>
        <v>0</v>
      </c>
      <c r="DX29" s="405">
        <v>1</v>
      </c>
      <c r="DY29" s="406">
        <f t="shared" si="63"/>
        <v>0</v>
      </c>
      <c r="DZ29" s="414"/>
      <c r="EA29" s="324"/>
      <c r="EB29" s="324"/>
      <c r="EC29" s="324" t="str">
        <f t="shared" si="64"/>
        <v/>
      </c>
      <c r="ED29" s="409" t="str">
        <f t="shared" si="65"/>
        <v/>
      </c>
      <c r="EF29" s="404">
        <v>26</v>
      </c>
      <c r="EG29" s="405">
        <f t="shared" si="104"/>
        <v>0</v>
      </c>
      <c r="EH29" s="405"/>
      <c r="EI29" s="405">
        <f t="shared" si="66"/>
        <v>0</v>
      </c>
      <c r="EJ29" s="405">
        <v>1</v>
      </c>
      <c r="EK29" s="406">
        <f t="shared" si="67"/>
        <v>0</v>
      </c>
      <c r="EL29" s="414"/>
      <c r="EM29" s="324"/>
      <c r="EN29" s="324"/>
      <c r="EO29" s="324" t="str">
        <f t="shared" si="68"/>
        <v/>
      </c>
      <c r="EP29" s="409" t="str">
        <f t="shared" si="69"/>
        <v/>
      </c>
      <c r="ER29" s="404">
        <v>26</v>
      </c>
      <c r="ES29" s="405">
        <f t="shared" si="105"/>
        <v>0</v>
      </c>
      <c r="ET29" s="405"/>
      <c r="EU29" s="405">
        <f t="shared" si="70"/>
        <v>0</v>
      </c>
      <c r="EV29" s="405">
        <v>1</v>
      </c>
      <c r="EW29" s="406">
        <f t="shared" si="71"/>
        <v>0</v>
      </c>
      <c r="EX29" s="414"/>
      <c r="EY29" s="324"/>
      <c r="EZ29" s="324"/>
      <c r="FA29" s="324" t="str">
        <f t="shared" si="72"/>
        <v/>
      </c>
      <c r="FB29" s="409" t="str">
        <f t="shared" si="73"/>
        <v/>
      </c>
      <c r="FC29" s="404">
        <v>26</v>
      </c>
      <c r="FD29" s="405">
        <f t="shared" si="106"/>
        <v>0</v>
      </c>
      <c r="FE29" s="405"/>
      <c r="FF29" s="405">
        <f t="shared" si="74"/>
        <v>0</v>
      </c>
      <c r="FG29" s="405">
        <v>1</v>
      </c>
      <c r="FH29" s="406">
        <f t="shared" si="75"/>
        <v>0</v>
      </c>
      <c r="FI29" s="410"/>
      <c r="FJ29" s="265"/>
      <c r="FK29" s="265"/>
      <c r="FL29" s="265"/>
      <c r="FM29" s="265"/>
      <c r="FN29" s="265">
        <v>1</v>
      </c>
      <c r="FO29" s="265"/>
      <c r="FP29" s="265">
        <f t="shared" si="76"/>
        <v>0</v>
      </c>
      <c r="FQ29" s="265"/>
      <c r="FR29" s="411"/>
      <c r="FS29" s="412" t="str">
        <f t="shared" si="77"/>
        <v/>
      </c>
      <c r="FT29" s="265" t="str">
        <f t="shared" si="78"/>
        <v/>
      </c>
      <c r="FU29" s="324" t="str">
        <f t="shared" si="79"/>
        <v/>
      </c>
      <c r="FV29" s="265" t="str">
        <f t="shared" si="80"/>
        <v/>
      </c>
      <c r="FW29" s="265" t="str">
        <f t="shared" si="81"/>
        <v/>
      </c>
      <c r="FX29" s="265" t="str">
        <f t="shared" si="82"/>
        <v/>
      </c>
      <c r="FY29" s="265" t="str">
        <f t="shared" si="83"/>
        <v/>
      </c>
      <c r="FZ29" s="265" t="str">
        <f t="shared" si="84"/>
        <v/>
      </c>
      <c r="GA29" s="411">
        <f t="shared" si="2"/>
        <v>0</v>
      </c>
      <c r="GB29" s="412" t="str">
        <f t="shared" si="85"/>
        <v/>
      </c>
      <c r="GC29" s="265" t="str">
        <f t="shared" si="86"/>
        <v/>
      </c>
      <c r="GD29" s="324" t="str">
        <f t="shared" si="87"/>
        <v/>
      </c>
      <c r="GE29" s="265" t="str">
        <f t="shared" si="88"/>
        <v/>
      </c>
      <c r="GF29" s="265" t="str">
        <f t="shared" si="89"/>
        <v/>
      </c>
      <c r="GG29" s="265" t="str">
        <f t="shared" si="90"/>
        <v/>
      </c>
      <c r="GH29" s="265" t="str">
        <f t="shared" si="91"/>
        <v/>
      </c>
      <c r="GI29" s="265" t="str">
        <f t="shared" si="92"/>
        <v/>
      </c>
      <c r="GJ29" s="265" t="str">
        <f t="shared" si="93"/>
        <v/>
      </c>
      <c r="GK29" s="265" t="str">
        <f t="shared" si="94"/>
        <v/>
      </c>
      <c r="GL29" s="265" t="str">
        <f t="shared" si="95"/>
        <v/>
      </c>
      <c r="GM29" s="413">
        <f t="shared" si="96"/>
        <v>0</v>
      </c>
    </row>
    <row r="30" spans="1:195" ht="30" customHeight="1" x14ac:dyDescent="0.3">
      <c r="E30" s="404">
        <v>27</v>
      </c>
      <c r="F30" s="405">
        <f t="shared" si="97"/>
        <v>14080</v>
      </c>
      <c r="G30" s="405">
        <v>14154</v>
      </c>
      <c r="H30" s="405">
        <f t="shared" si="3"/>
        <v>74</v>
      </c>
      <c r="I30" s="405">
        <v>1</v>
      </c>
      <c r="J30" s="406">
        <f t="shared" si="4"/>
        <v>74</v>
      </c>
      <c r="L30" s="404">
        <v>27</v>
      </c>
      <c r="M30" s="405">
        <f t="shared" si="98"/>
        <v>11231</v>
      </c>
      <c r="N30" s="405">
        <v>11234</v>
      </c>
      <c r="O30" s="405">
        <f t="shared" si="5"/>
        <v>3</v>
      </c>
      <c r="P30" s="405">
        <v>1</v>
      </c>
      <c r="Q30" s="406">
        <f t="shared" si="6"/>
        <v>3</v>
      </c>
      <c r="R30" s="414" t="s">
        <v>60</v>
      </c>
      <c r="S30" s="324" t="s">
        <v>61</v>
      </c>
      <c r="T30" s="324"/>
      <c r="U30" s="324"/>
      <c r="V30" s="265"/>
      <c r="W30" s="265">
        <v>1</v>
      </c>
      <c r="X30" s="324"/>
      <c r="Y30" s="324">
        <f t="shared" si="7"/>
        <v>0</v>
      </c>
      <c r="Z30" s="324"/>
      <c r="AA30" s="407"/>
      <c r="AB30" s="408" t="str">
        <f t="shared" si="8"/>
        <v/>
      </c>
      <c r="AC30" s="324" t="str">
        <f t="shared" si="9"/>
        <v/>
      </c>
      <c r="AD30" s="324" t="str">
        <f t="shared" si="10"/>
        <v/>
      </c>
      <c r="AE30" s="324" t="str">
        <f t="shared" si="11"/>
        <v/>
      </c>
      <c r="AF30" s="324" t="str">
        <f t="shared" si="12"/>
        <v/>
      </c>
      <c r="AG30" s="324" t="str">
        <f t="shared" si="13"/>
        <v/>
      </c>
      <c r="AH30" s="324" t="str">
        <f t="shared" si="14"/>
        <v/>
      </c>
      <c r="AI30" s="324" t="str">
        <f t="shared" si="15"/>
        <v/>
      </c>
      <c r="AJ30" s="407">
        <f t="shared" si="0"/>
        <v>0</v>
      </c>
      <c r="AK30" s="408">
        <f t="shared" si="107"/>
        <v>3</v>
      </c>
      <c r="AL30" s="324" t="str">
        <f t="shared" si="108"/>
        <v/>
      </c>
      <c r="AM30" s="324" t="str">
        <f t="shared" si="109"/>
        <v/>
      </c>
      <c r="AN30" s="324" t="str">
        <f t="shared" si="110"/>
        <v/>
      </c>
      <c r="AO30" s="324" t="str">
        <f t="shared" si="111"/>
        <v/>
      </c>
      <c r="AP30" s="324" t="str">
        <f t="shared" si="112"/>
        <v/>
      </c>
      <c r="AQ30" s="324" t="str">
        <f t="shared" si="113"/>
        <v/>
      </c>
      <c r="AR30" s="324" t="str">
        <f t="shared" si="114"/>
        <v/>
      </c>
      <c r="AS30" s="324" t="str">
        <f t="shared" si="115"/>
        <v/>
      </c>
      <c r="AT30" s="324" t="str">
        <f t="shared" si="116"/>
        <v/>
      </c>
      <c r="AU30" s="324" t="str">
        <f t="shared" si="117"/>
        <v/>
      </c>
      <c r="AV30" s="409">
        <f t="shared" si="118"/>
        <v>3</v>
      </c>
      <c r="AW30" s="22"/>
      <c r="AX30" s="404">
        <v>27</v>
      </c>
      <c r="AY30" s="405">
        <f t="shared" si="99"/>
        <v>2782</v>
      </c>
      <c r="AZ30" s="405">
        <v>2841</v>
      </c>
      <c r="BA30" s="405">
        <f t="shared" si="28"/>
        <v>59</v>
      </c>
      <c r="BB30" s="405">
        <v>1</v>
      </c>
      <c r="BC30" s="406">
        <f t="shared" si="29"/>
        <v>59</v>
      </c>
      <c r="BD30" s="471" t="s">
        <v>60</v>
      </c>
      <c r="BE30" s="265" t="s">
        <v>46</v>
      </c>
      <c r="BF30" s="265"/>
      <c r="BG30" s="265"/>
      <c r="BH30" s="265"/>
      <c r="BI30" s="265">
        <v>1</v>
      </c>
      <c r="BJ30" s="265"/>
      <c r="BK30" s="265">
        <f t="shared" si="30"/>
        <v>0</v>
      </c>
      <c r="BL30" s="265"/>
      <c r="BM30" s="411"/>
      <c r="BN30" s="412" t="str">
        <f t="shared" si="31"/>
        <v/>
      </c>
      <c r="BO30" s="265" t="str">
        <f t="shared" si="32"/>
        <v/>
      </c>
      <c r="BP30" s="324" t="str">
        <f t="shared" si="33"/>
        <v/>
      </c>
      <c r="BQ30" s="265" t="str">
        <f t="shared" si="34"/>
        <v/>
      </c>
      <c r="BR30" s="265" t="str">
        <f t="shared" si="35"/>
        <v/>
      </c>
      <c r="BS30" s="265" t="str">
        <f t="shared" si="36"/>
        <v/>
      </c>
      <c r="BT30" s="265" t="str">
        <f t="shared" si="37"/>
        <v/>
      </c>
      <c r="BU30" s="265" t="str">
        <f t="shared" si="38"/>
        <v/>
      </c>
      <c r="BV30" s="411">
        <f t="shared" si="1"/>
        <v>0</v>
      </c>
      <c r="BW30" s="412">
        <f t="shared" si="39"/>
        <v>59</v>
      </c>
      <c r="BX30" s="265" t="str">
        <f t="shared" si="40"/>
        <v/>
      </c>
      <c r="BY30" s="324" t="str">
        <f t="shared" si="41"/>
        <v/>
      </c>
      <c r="BZ30" s="265" t="str">
        <f t="shared" si="42"/>
        <v/>
      </c>
      <c r="CA30" s="265" t="str">
        <f t="shared" si="43"/>
        <v/>
      </c>
      <c r="CB30" s="265" t="str">
        <f t="shared" si="44"/>
        <v/>
      </c>
      <c r="CC30" s="265" t="str">
        <f t="shared" si="45"/>
        <v/>
      </c>
      <c r="CD30" s="265" t="str">
        <f t="shared" si="46"/>
        <v/>
      </c>
      <c r="CE30" s="265" t="str">
        <f t="shared" si="47"/>
        <v/>
      </c>
      <c r="CF30" s="265"/>
      <c r="CG30" s="265" t="str">
        <f t="shared" si="48"/>
        <v/>
      </c>
      <c r="CH30" s="413">
        <f t="shared" si="49"/>
        <v>59</v>
      </c>
      <c r="CJ30" s="404">
        <v>27</v>
      </c>
      <c r="CK30" s="405">
        <f t="shared" si="100"/>
        <v>0</v>
      </c>
      <c r="CL30" s="405"/>
      <c r="CM30" s="405">
        <f t="shared" si="50"/>
        <v>0</v>
      </c>
      <c r="CN30" s="405">
        <v>1</v>
      </c>
      <c r="CO30" s="406">
        <f t="shared" si="51"/>
        <v>0</v>
      </c>
      <c r="CP30" s="414"/>
      <c r="CQ30" s="324"/>
      <c r="CR30" s="324"/>
      <c r="CS30" s="324" t="str">
        <f t="shared" si="52"/>
        <v/>
      </c>
      <c r="CT30" s="409" t="str">
        <f t="shared" si="53"/>
        <v/>
      </c>
      <c r="CV30" s="404">
        <v>27</v>
      </c>
      <c r="CW30" s="405">
        <f t="shared" si="101"/>
        <v>0</v>
      </c>
      <c r="CX30" s="405"/>
      <c r="CY30" s="405">
        <f t="shared" si="54"/>
        <v>0</v>
      </c>
      <c r="CZ30" s="405">
        <v>1</v>
      </c>
      <c r="DA30" s="406">
        <f t="shared" si="55"/>
        <v>0</v>
      </c>
      <c r="DB30" s="414"/>
      <c r="DC30" s="324"/>
      <c r="DD30" s="324"/>
      <c r="DE30" s="324" t="str">
        <f t="shared" si="56"/>
        <v/>
      </c>
      <c r="DF30" s="409" t="str">
        <f t="shared" si="57"/>
        <v/>
      </c>
      <c r="DH30" s="404">
        <v>27</v>
      </c>
      <c r="DI30" s="405">
        <f t="shared" si="102"/>
        <v>0</v>
      </c>
      <c r="DJ30" s="405"/>
      <c r="DK30" s="405">
        <f t="shared" si="58"/>
        <v>0</v>
      </c>
      <c r="DL30" s="405">
        <v>1</v>
      </c>
      <c r="DM30" s="406">
        <f t="shared" si="59"/>
        <v>0</v>
      </c>
      <c r="DN30" s="414"/>
      <c r="DO30" s="324"/>
      <c r="DP30" s="324"/>
      <c r="DQ30" s="324" t="str">
        <f t="shared" si="60"/>
        <v/>
      </c>
      <c r="DR30" s="409" t="str">
        <f t="shared" si="61"/>
        <v/>
      </c>
      <c r="DT30" s="404">
        <v>27</v>
      </c>
      <c r="DU30" s="405">
        <f t="shared" si="103"/>
        <v>0</v>
      </c>
      <c r="DV30" s="405"/>
      <c r="DW30" s="405">
        <f t="shared" si="62"/>
        <v>0</v>
      </c>
      <c r="DX30" s="405">
        <v>1</v>
      </c>
      <c r="DY30" s="406">
        <f t="shared" si="63"/>
        <v>0</v>
      </c>
      <c r="DZ30" s="414"/>
      <c r="EA30" s="324"/>
      <c r="EB30" s="324"/>
      <c r="EC30" s="324" t="str">
        <f t="shared" si="64"/>
        <v/>
      </c>
      <c r="ED30" s="409" t="str">
        <f t="shared" si="65"/>
        <v/>
      </c>
      <c r="EF30" s="404">
        <v>27</v>
      </c>
      <c r="EG30" s="405">
        <f t="shared" si="104"/>
        <v>0</v>
      </c>
      <c r="EH30" s="405"/>
      <c r="EI30" s="405">
        <f t="shared" si="66"/>
        <v>0</v>
      </c>
      <c r="EJ30" s="405">
        <v>1</v>
      </c>
      <c r="EK30" s="406">
        <f t="shared" si="67"/>
        <v>0</v>
      </c>
      <c r="EL30" s="414"/>
      <c r="EM30" s="324"/>
      <c r="EN30" s="324"/>
      <c r="EO30" s="324" t="str">
        <f t="shared" si="68"/>
        <v/>
      </c>
      <c r="EP30" s="409" t="str">
        <f t="shared" si="69"/>
        <v/>
      </c>
      <c r="ER30" s="404">
        <v>27</v>
      </c>
      <c r="ES30" s="405">
        <f t="shared" si="105"/>
        <v>0</v>
      </c>
      <c r="ET30" s="405"/>
      <c r="EU30" s="405">
        <f t="shared" si="70"/>
        <v>0</v>
      </c>
      <c r="EV30" s="405">
        <v>1</v>
      </c>
      <c r="EW30" s="406">
        <f t="shared" si="71"/>
        <v>0</v>
      </c>
      <c r="EX30" s="414"/>
      <c r="EY30" s="324"/>
      <c r="EZ30" s="324"/>
      <c r="FA30" s="324" t="str">
        <f t="shared" si="72"/>
        <v/>
      </c>
      <c r="FB30" s="409" t="str">
        <f t="shared" si="73"/>
        <v/>
      </c>
      <c r="FC30" s="404">
        <v>27</v>
      </c>
      <c r="FD30" s="405">
        <f t="shared" si="106"/>
        <v>0</v>
      </c>
      <c r="FE30" s="405"/>
      <c r="FF30" s="405">
        <f t="shared" si="74"/>
        <v>0</v>
      </c>
      <c r="FG30" s="405">
        <v>1</v>
      </c>
      <c r="FH30" s="406">
        <f t="shared" si="75"/>
        <v>0</v>
      </c>
      <c r="FI30" s="410"/>
      <c r="FJ30" s="265"/>
      <c r="FK30" s="265"/>
      <c r="FL30" s="265"/>
      <c r="FM30" s="265"/>
      <c r="FN30" s="265">
        <v>1</v>
      </c>
      <c r="FO30" s="265"/>
      <c r="FP30" s="265">
        <f t="shared" si="76"/>
        <v>0</v>
      </c>
      <c r="FQ30" s="265"/>
      <c r="FR30" s="411"/>
      <c r="FS30" s="412" t="str">
        <f t="shared" si="77"/>
        <v/>
      </c>
      <c r="FT30" s="265" t="str">
        <f t="shared" si="78"/>
        <v/>
      </c>
      <c r="FU30" s="324" t="str">
        <f t="shared" si="79"/>
        <v/>
      </c>
      <c r="FV30" s="265" t="str">
        <f t="shared" si="80"/>
        <v/>
      </c>
      <c r="FW30" s="265" t="str">
        <f t="shared" si="81"/>
        <v/>
      </c>
      <c r="FX30" s="265" t="str">
        <f t="shared" si="82"/>
        <v/>
      </c>
      <c r="FY30" s="265" t="str">
        <f t="shared" si="83"/>
        <v/>
      </c>
      <c r="FZ30" s="265" t="str">
        <f t="shared" si="84"/>
        <v/>
      </c>
      <c r="GA30" s="411">
        <f t="shared" si="2"/>
        <v>0</v>
      </c>
      <c r="GB30" s="412" t="str">
        <f t="shared" si="85"/>
        <v/>
      </c>
      <c r="GC30" s="265" t="str">
        <f t="shared" si="86"/>
        <v/>
      </c>
      <c r="GD30" s="324" t="str">
        <f t="shared" si="87"/>
        <v/>
      </c>
      <c r="GE30" s="265" t="str">
        <f t="shared" si="88"/>
        <v/>
      </c>
      <c r="GF30" s="265" t="str">
        <f t="shared" si="89"/>
        <v/>
      </c>
      <c r="GG30" s="265" t="str">
        <f t="shared" si="90"/>
        <v/>
      </c>
      <c r="GH30" s="265" t="str">
        <f t="shared" si="91"/>
        <v/>
      </c>
      <c r="GI30" s="265" t="str">
        <f t="shared" si="92"/>
        <v/>
      </c>
      <c r="GJ30" s="265" t="str">
        <f t="shared" si="93"/>
        <v/>
      </c>
      <c r="GK30" s="265" t="str">
        <f t="shared" si="94"/>
        <v/>
      </c>
      <c r="GL30" s="265" t="str">
        <f t="shared" si="95"/>
        <v/>
      </c>
      <c r="GM30" s="413">
        <f t="shared" si="96"/>
        <v>0</v>
      </c>
    </row>
    <row r="31" spans="1:195" ht="30" customHeight="1" x14ac:dyDescent="0.3">
      <c r="E31" s="404">
        <v>28</v>
      </c>
      <c r="F31" s="405">
        <f t="shared" si="97"/>
        <v>14154</v>
      </c>
      <c r="G31" s="405">
        <v>14246</v>
      </c>
      <c r="H31" s="405">
        <f t="shared" si="3"/>
        <v>92</v>
      </c>
      <c r="I31" s="405">
        <v>1</v>
      </c>
      <c r="J31" s="406">
        <f t="shared" si="4"/>
        <v>92</v>
      </c>
      <c r="L31" s="404">
        <v>28</v>
      </c>
      <c r="M31" s="405">
        <f t="shared" si="98"/>
        <v>11234</v>
      </c>
      <c r="N31" s="405">
        <v>11234</v>
      </c>
      <c r="O31" s="405">
        <f t="shared" si="5"/>
        <v>0</v>
      </c>
      <c r="P31" s="405">
        <v>1</v>
      </c>
      <c r="Q31" s="406">
        <f t="shared" si="6"/>
        <v>0</v>
      </c>
      <c r="R31" s="414"/>
      <c r="S31" s="324"/>
      <c r="T31" s="324"/>
      <c r="U31" s="324"/>
      <c r="V31" s="265"/>
      <c r="W31" s="265">
        <v>1</v>
      </c>
      <c r="X31" s="324"/>
      <c r="Y31" s="324">
        <f t="shared" si="7"/>
        <v>0</v>
      </c>
      <c r="Z31" s="324"/>
      <c r="AA31" s="407"/>
      <c r="AB31" s="408" t="str">
        <f t="shared" si="8"/>
        <v/>
      </c>
      <c r="AC31" s="324" t="str">
        <f t="shared" si="9"/>
        <v/>
      </c>
      <c r="AD31" s="324" t="str">
        <f t="shared" si="10"/>
        <v/>
      </c>
      <c r="AE31" s="324" t="str">
        <f t="shared" si="11"/>
        <v/>
      </c>
      <c r="AF31" s="324" t="str">
        <f t="shared" si="12"/>
        <v/>
      </c>
      <c r="AG31" s="324" t="str">
        <f t="shared" si="13"/>
        <v/>
      </c>
      <c r="AH31" s="324" t="str">
        <f t="shared" si="14"/>
        <v/>
      </c>
      <c r="AI31" s="324" t="str">
        <f t="shared" si="15"/>
        <v/>
      </c>
      <c r="AJ31" s="407">
        <f t="shared" si="0"/>
        <v>0</v>
      </c>
      <c r="AK31" s="408" t="str">
        <f t="shared" si="107"/>
        <v/>
      </c>
      <c r="AL31" s="324" t="str">
        <f t="shared" si="108"/>
        <v/>
      </c>
      <c r="AM31" s="324" t="str">
        <f t="shared" si="109"/>
        <v/>
      </c>
      <c r="AN31" s="324" t="str">
        <f t="shared" si="110"/>
        <v/>
      </c>
      <c r="AO31" s="324" t="str">
        <f t="shared" si="111"/>
        <v/>
      </c>
      <c r="AP31" s="324" t="str">
        <f t="shared" si="112"/>
        <v/>
      </c>
      <c r="AQ31" s="324" t="str">
        <f t="shared" si="113"/>
        <v/>
      </c>
      <c r="AR31" s="324" t="str">
        <f t="shared" si="114"/>
        <v/>
      </c>
      <c r="AS31" s="324" t="str">
        <f t="shared" si="115"/>
        <v/>
      </c>
      <c r="AT31" s="324" t="str">
        <f t="shared" si="116"/>
        <v/>
      </c>
      <c r="AU31" s="324" t="str">
        <f t="shared" si="117"/>
        <v/>
      </c>
      <c r="AV31" s="409">
        <f t="shared" si="118"/>
        <v>0</v>
      </c>
      <c r="AW31" s="22"/>
      <c r="AX31" s="404">
        <v>28</v>
      </c>
      <c r="AY31" s="405">
        <f t="shared" si="99"/>
        <v>2841</v>
      </c>
      <c r="AZ31" s="405">
        <v>2923</v>
      </c>
      <c r="BA31" s="405">
        <f t="shared" si="28"/>
        <v>82</v>
      </c>
      <c r="BB31" s="405">
        <v>1</v>
      </c>
      <c r="BC31" s="406">
        <f t="shared" si="29"/>
        <v>82</v>
      </c>
      <c r="BD31" s="471" t="s">
        <v>60</v>
      </c>
      <c r="BE31" s="265" t="s">
        <v>46</v>
      </c>
      <c r="BF31" s="265"/>
      <c r="BG31" s="265"/>
      <c r="BH31" s="265"/>
      <c r="BI31" s="265">
        <v>1</v>
      </c>
      <c r="BJ31" s="265"/>
      <c r="BK31" s="265">
        <f t="shared" si="30"/>
        <v>0</v>
      </c>
      <c r="BL31" s="265"/>
      <c r="BM31" s="411"/>
      <c r="BN31" s="412" t="str">
        <f t="shared" si="31"/>
        <v/>
      </c>
      <c r="BO31" s="265" t="str">
        <f t="shared" si="32"/>
        <v/>
      </c>
      <c r="BP31" s="324" t="str">
        <f t="shared" si="33"/>
        <v/>
      </c>
      <c r="BQ31" s="265" t="str">
        <f t="shared" si="34"/>
        <v/>
      </c>
      <c r="BR31" s="265" t="str">
        <f t="shared" si="35"/>
        <v/>
      </c>
      <c r="BS31" s="265" t="str">
        <f t="shared" si="36"/>
        <v/>
      </c>
      <c r="BT31" s="265" t="str">
        <f t="shared" si="37"/>
        <v/>
      </c>
      <c r="BU31" s="265" t="str">
        <f t="shared" si="38"/>
        <v/>
      </c>
      <c r="BV31" s="411">
        <f t="shared" si="1"/>
        <v>0</v>
      </c>
      <c r="BW31" s="412">
        <f t="shared" si="39"/>
        <v>82</v>
      </c>
      <c r="BX31" s="265" t="str">
        <f t="shared" si="40"/>
        <v/>
      </c>
      <c r="BY31" s="324" t="str">
        <f t="shared" si="41"/>
        <v/>
      </c>
      <c r="BZ31" s="265" t="str">
        <f t="shared" si="42"/>
        <v/>
      </c>
      <c r="CA31" s="265" t="str">
        <f t="shared" si="43"/>
        <v/>
      </c>
      <c r="CB31" s="265" t="str">
        <f t="shared" si="44"/>
        <v/>
      </c>
      <c r="CC31" s="265" t="str">
        <f t="shared" si="45"/>
        <v/>
      </c>
      <c r="CD31" s="265" t="str">
        <f t="shared" si="46"/>
        <v/>
      </c>
      <c r="CE31" s="265" t="str">
        <f t="shared" si="47"/>
        <v/>
      </c>
      <c r="CF31" s="265"/>
      <c r="CG31" s="265" t="str">
        <f t="shared" si="48"/>
        <v/>
      </c>
      <c r="CH31" s="413">
        <f t="shared" si="49"/>
        <v>82</v>
      </c>
      <c r="CJ31" s="404">
        <v>28</v>
      </c>
      <c r="CK31" s="405">
        <f t="shared" si="100"/>
        <v>0</v>
      </c>
      <c r="CL31" s="405"/>
      <c r="CM31" s="405">
        <f t="shared" si="50"/>
        <v>0</v>
      </c>
      <c r="CN31" s="405">
        <v>1</v>
      </c>
      <c r="CO31" s="406">
        <f t="shared" si="51"/>
        <v>0</v>
      </c>
      <c r="CP31" s="414"/>
      <c r="CQ31" s="324"/>
      <c r="CR31" s="324"/>
      <c r="CS31" s="324" t="str">
        <f t="shared" si="52"/>
        <v/>
      </c>
      <c r="CT31" s="409" t="str">
        <f t="shared" si="53"/>
        <v/>
      </c>
      <c r="CV31" s="404">
        <v>28</v>
      </c>
      <c r="CW31" s="405">
        <f t="shared" si="101"/>
        <v>0</v>
      </c>
      <c r="CX31" s="405"/>
      <c r="CY31" s="405">
        <f t="shared" si="54"/>
        <v>0</v>
      </c>
      <c r="CZ31" s="405">
        <v>1</v>
      </c>
      <c r="DA31" s="406">
        <f t="shared" si="55"/>
        <v>0</v>
      </c>
      <c r="DB31" s="414"/>
      <c r="DC31" s="324"/>
      <c r="DD31" s="324"/>
      <c r="DE31" s="324" t="str">
        <f t="shared" si="56"/>
        <v/>
      </c>
      <c r="DF31" s="409" t="str">
        <f t="shared" si="57"/>
        <v/>
      </c>
      <c r="DH31" s="404">
        <v>28</v>
      </c>
      <c r="DI31" s="405">
        <f t="shared" si="102"/>
        <v>0</v>
      </c>
      <c r="DJ31" s="405"/>
      <c r="DK31" s="405">
        <f t="shared" si="58"/>
        <v>0</v>
      </c>
      <c r="DL31" s="405">
        <v>1</v>
      </c>
      <c r="DM31" s="406">
        <f t="shared" si="59"/>
        <v>0</v>
      </c>
      <c r="DN31" s="414"/>
      <c r="DO31" s="324"/>
      <c r="DP31" s="324"/>
      <c r="DQ31" s="324" t="str">
        <f t="shared" si="60"/>
        <v/>
      </c>
      <c r="DR31" s="409" t="str">
        <f t="shared" si="61"/>
        <v/>
      </c>
      <c r="DT31" s="404">
        <v>28</v>
      </c>
      <c r="DU31" s="405">
        <f t="shared" si="103"/>
        <v>0</v>
      </c>
      <c r="DV31" s="405"/>
      <c r="DW31" s="405">
        <f t="shared" si="62"/>
        <v>0</v>
      </c>
      <c r="DX31" s="405">
        <v>1</v>
      </c>
      <c r="DY31" s="406">
        <f t="shared" si="63"/>
        <v>0</v>
      </c>
      <c r="DZ31" s="414"/>
      <c r="EA31" s="324"/>
      <c r="EB31" s="324"/>
      <c r="EC31" s="324" t="str">
        <f t="shared" si="64"/>
        <v/>
      </c>
      <c r="ED31" s="409" t="str">
        <f t="shared" si="65"/>
        <v/>
      </c>
      <c r="EF31" s="404">
        <v>28</v>
      </c>
      <c r="EG31" s="405">
        <f t="shared" si="104"/>
        <v>0</v>
      </c>
      <c r="EH31" s="405"/>
      <c r="EI31" s="405">
        <f t="shared" si="66"/>
        <v>0</v>
      </c>
      <c r="EJ31" s="405">
        <v>1</v>
      </c>
      <c r="EK31" s="406">
        <f t="shared" si="67"/>
        <v>0</v>
      </c>
      <c r="EL31" s="414"/>
      <c r="EM31" s="324"/>
      <c r="EN31" s="324"/>
      <c r="EO31" s="324" t="str">
        <f t="shared" si="68"/>
        <v/>
      </c>
      <c r="EP31" s="409" t="str">
        <f t="shared" si="69"/>
        <v/>
      </c>
      <c r="ER31" s="404">
        <v>28</v>
      </c>
      <c r="ES31" s="405">
        <f t="shared" si="105"/>
        <v>0</v>
      </c>
      <c r="ET31" s="405"/>
      <c r="EU31" s="405">
        <f t="shared" si="70"/>
        <v>0</v>
      </c>
      <c r="EV31" s="405">
        <v>1</v>
      </c>
      <c r="EW31" s="406">
        <f t="shared" si="71"/>
        <v>0</v>
      </c>
      <c r="EX31" s="414"/>
      <c r="EY31" s="324"/>
      <c r="EZ31" s="324"/>
      <c r="FA31" s="324" t="str">
        <f t="shared" si="72"/>
        <v/>
      </c>
      <c r="FB31" s="409" t="str">
        <f t="shared" si="73"/>
        <v/>
      </c>
      <c r="FC31" s="404">
        <v>28</v>
      </c>
      <c r="FD31" s="405">
        <f t="shared" si="106"/>
        <v>0</v>
      </c>
      <c r="FE31" s="405"/>
      <c r="FF31" s="405">
        <f t="shared" si="74"/>
        <v>0</v>
      </c>
      <c r="FG31" s="405">
        <v>1</v>
      </c>
      <c r="FH31" s="406">
        <f t="shared" si="75"/>
        <v>0</v>
      </c>
      <c r="FI31" s="410"/>
      <c r="FJ31" s="265"/>
      <c r="FK31" s="265"/>
      <c r="FL31" s="265"/>
      <c r="FM31" s="265"/>
      <c r="FN31" s="265">
        <v>1</v>
      </c>
      <c r="FO31" s="265"/>
      <c r="FP31" s="265">
        <f t="shared" si="76"/>
        <v>0</v>
      </c>
      <c r="FQ31" s="265"/>
      <c r="FR31" s="411"/>
      <c r="FS31" s="412" t="str">
        <f t="shared" si="77"/>
        <v/>
      </c>
      <c r="FT31" s="265" t="str">
        <f t="shared" si="78"/>
        <v/>
      </c>
      <c r="FU31" s="324" t="str">
        <f t="shared" si="79"/>
        <v/>
      </c>
      <c r="FV31" s="265" t="str">
        <f t="shared" si="80"/>
        <v/>
      </c>
      <c r="FW31" s="265" t="str">
        <f t="shared" si="81"/>
        <v/>
      </c>
      <c r="FX31" s="265" t="str">
        <f t="shared" si="82"/>
        <v/>
      </c>
      <c r="FY31" s="265" t="str">
        <f t="shared" si="83"/>
        <v/>
      </c>
      <c r="FZ31" s="265" t="str">
        <f t="shared" si="84"/>
        <v/>
      </c>
      <c r="GA31" s="411">
        <f t="shared" si="2"/>
        <v>0</v>
      </c>
      <c r="GB31" s="412" t="str">
        <f t="shared" si="85"/>
        <v/>
      </c>
      <c r="GC31" s="265" t="str">
        <f t="shared" si="86"/>
        <v/>
      </c>
      <c r="GD31" s="324" t="str">
        <f t="shared" si="87"/>
        <v/>
      </c>
      <c r="GE31" s="265" t="str">
        <f t="shared" si="88"/>
        <v/>
      </c>
      <c r="GF31" s="265" t="str">
        <f t="shared" si="89"/>
        <v/>
      </c>
      <c r="GG31" s="265" t="str">
        <f t="shared" si="90"/>
        <v/>
      </c>
      <c r="GH31" s="265" t="str">
        <f t="shared" si="91"/>
        <v/>
      </c>
      <c r="GI31" s="265" t="str">
        <f t="shared" si="92"/>
        <v/>
      </c>
      <c r="GJ31" s="265" t="str">
        <f t="shared" si="93"/>
        <v/>
      </c>
      <c r="GK31" s="265" t="str">
        <f t="shared" si="94"/>
        <v/>
      </c>
      <c r="GL31" s="265" t="str">
        <f t="shared" si="95"/>
        <v/>
      </c>
      <c r="GM31" s="413">
        <f t="shared" si="96"/>
        <v>0</v>
      </c>
    </row>
    <row r="32" spans="1:195" ht="30" customHeight="1" x14ac:dyDescent="0.3">
      <c r="E32" s="404">
        <v>29</v>
      </c>
      <c r="F32" s="405">
        <f t="shared" si="97"/>
        <v>14246</v>
      </c>
      <c r="G32" s="405">
        <v>14317</v>
      </c>
      <c r="H32" s="405">
        <f t="shared" si="3"/>
        <v>71</v>
      </c>
      <c r="I32" s="405">
        <v>1</v>
      </c>
      <c r="J32" s="406">
        <f t="shared" si="4"/>
        <v>71</v>
      </c>
      <c r="L32" s="404">
        <v>29</v>
      </c>
      <c r="M32" s="405">
        <f t="shared" si="98"/>
        <v>11234</v>
      </c>
      <c r="N32" s="405">
        <v>11235</v>
      </c>
      <c r="O32" s="405">
        <f t="shared" si="5"/>
        <v>1</v>
      </c>
      <c r="P32" s="405">
        <v>1</v>
      </c>
      <c r="Q32" s="406">
        <f t="shared" si="6"/>
        <v>1</v>
      </c>
      <c r="R32" s="414" t="s">
        <v>60</v>
      </c>
      <c r="S32" s="324" t="s">
        <v>61</v>
      </c>
      <c r="T32" s="324"/>
      <c r="U32" s="324"/>
      <c r="V32" s="265"/>
      <c r="W32" s="265">
        <v>1</v>
      </c>
      <c r="X32" s="324"/>
      <c r="Y32" s="324">
        <f t="shared" si="7"/>
        <v>0</v>
      </c>
      <c r="Z32" s="324"/>
      <c r="AA32" s="407"/>
      <c r="AB32" s="408" t="str">
        <f t="shared" si="8"/>
        <v/>
      </c>
      <c r="AC32" s="324" t="str">
        <f t="shared" si="9"/>
        <v/>
      </c>
      <c r="AD32" s="324" t="str">
        <f t="shared" si="10"/>
        <v/>
      </c>
      <c r="AE32" s="324" t="str">
        <f t="shared" si="11"/>
        <v/>
      </c>
      <c r="AF32" s="324" t="str">
        <f t="shared" si="12"/>
        <v/>
      </c>
      <c r="AG32" s="324" t="str">
        <f t="shared" si="13"/>
        <v/>
      </c>
      <c r="AH32" s="324" t="str">
        <f t="shared" si="14"/>
        <v/>
      </c>
      <c r="AI32" s="324" t="str">
        <f t="shared" si="15"/>
        <v/>
      </c>
      <c r="AJ32" s="407">
        <f t="shared" si="0"/>
        <v>0</v>
      </c>
      <c r="AK32" s="408">
        <f t="shared" si="107"/>
        <v>1</v>
      </c>
      <c r="AL32" s="324" t="str">
        <f t="shared" si="108"/>
        <v/>
      </c>
      <c r="AM32" s="324" t="str">
        <f t="shared" si="109"/>
        <v/>
      </c>
      <c r="AN32" s="324" t="str">
        <f t="shared" si="110"/>
        <v/>
      </c>
      <c r="AO32" s="324" t="str">
        <f t="shared" si="111"/>
        <v/>
      </c>
      <c r="AP32" s="324" t="str">
        <f t="shared" si="112"/>
        <v/>
      </c>
      <c r="AQ32" s="324" t="str">
        <f t="shared" si="113"/>
        <v/>
      </c>
      <c r="AR32" s="324" t="str">
        <f t="shared" si="114"/>
        <v/>
      </c>
      <c r="AS32" s="324" t="str">
        <f t="shared" si="115"/>
        <v/>
      </c>
      <c r="AT32" s="324" t="str">
        <f t="shared" si="116"/>
        <v/>
      </c>
      <c r="AU32" s="324" t="str">
        <f t="shared" si="117"/>
        <v/>
      </c>
      <c r="AV32" s="409">
        <f t="shared" si="118"/>
        <v>1</v>
      </c>
      <c r="AW32" s="22"/>
      <c r="AX32" s="404">
        <v>29</v>
      </c>
      <c r="AY32" s="405">
        <f t="shared" si="99"/>
        <v>2923</v>
      </c>
      <c r="AZ32" s="405">
        <v>2979</v>
      </c>
      <c r="BA32" s="405">
        <f t="shared" si="28"/>
        <v>56</v>
      </c>
      <c r="BB32" s="405">
        <v>1</v>
      </c>
      <c r="BC32" s="406">
        <f t="shared" si="29"/>
        <v>56</v>
      </c>
      <c r="BD32" s="471" t="s">
        <v>60</v>
      </c>
      <c r="BE32" s="265" t="s">
        <v>46</v>
      </c>
      <c r="BF32" s="265"/>
      <c r="BG32" s="265"/>
      <c r="BH32" s="265"/>
      <c r="BI32" s="265">
        <v>1</v>
      </c>
      <c r="BJ32" s="265"/>
      <c r="BK32" s="265">
        <f t="shared" si="30"/>
        <v>0</v>
      </c>
      <c r="BL32" s="265"/>
      <c r="BM32" s="411"/>
      <c r="BN32" s="412" t="str">
        <f t="shared" si="31"/>
        <v/>
      </c>
      <c r="BO32" s="265" t="str">
        <f t="shared" si="32"/>
        <v/>
      </c>
      <c r="BP32" s="324" t="str">
        <f t="shared" si="33"/>
        <v/>
      </c>
      <c r="BQ32" s="265" t="str">
        <f t="shared" si="34"/>
        <v/>
      </c>
      <c r="BR32" s="265" t="str">
        <f t="shared" si="35"/>
        <v/>
      </c>
      <c r="BS32" s="265" t="str">
        <f t="shared" si="36"/>
        <v/>
      </c>
      <c r="BT32" s="265" t="str">
        <f t="shared" si="37"/>
        <v/>
      </c>
      <c r="BU32" s="265" t="str">
        <f t="shared" si="38"/>
        <v/>
      </c>
      <c r="BV32" s="411">
        <f t="shared" si="1"/>
        <v>0</v>
      </c>
      <c r="BW32" s="412">
        <f t="shared" si="39"/>
        <v>56</v>
      </c>
      <c r="BX32" s="265" t="str">
        <f t="shared" si="40"/>
        <v/>
      </c>
      <c r="BY32" s="324" t="str">
        <f t="shared" si="41"/>
        <v/>
      </c>
      <c r="BZ32" s="265" t="str">
        <f t="shared" si="42"/>
        <v/>
      </c>
      <c r="CA32" s="265" t="str">
        <f t="shared" si="43"/>
        <v/>
      </c>
      <c r="CB32" s="265" t="str">
        <f t="shared" si="44"/>
        <v/>
      </c>
      <c r="CC32" s="265" t="str">
        <f t="shared" si="45"/>
        <v/>
      </c>
      <c r="CD32" s="265" t="str">
        <f t="shared" si="46"/>
        <v/>
      </c>
      <c r="CE32" s="265" t="str">
        <f t="shared" si="47"/>
        <v/>
      </c>
      <c r="CF32" s="265"/>
      <c r="CG32" s="265" t="str">
        <f t="shared" si="48"/>
        <v/>
      </c>
      <c r="CH32" s="413">
        <f t="shared" si="49"/>
        <v>56</v>
      </c>
      <c r="CJ32" s="404">
        <v>29</v>
      </c>
      <c r="CK32" s="405">
        <f t="shared" si="100"/>
        <v>0</v>
      </c>
      <c r="CL32" s="405"/>
      <c r="CM32" s="405">
        <f t="shared" si="50"/>
        <v>0</v>
      </c>
      <c r="CN32" s="405">
        <v>1</v>
      </c>
      <c r="CO32" s="406">
        <f t="shared" si="51"/>
        <v>0</v>
      </c>
      <c r="CP32" s="414"/>
      <c r="CQ32" s="324"/>
      <c r="CR32" s="324"/>
      <c r="CS32" s="324" t="str">
        <f t="shared" si="52"/>
        <v/>
      </c>
      <c r="CT32" s="409" t="str">
        <f t="shared" si="53"/>
        <v/>
      </c>
      <c r="CV32" s="404">
        <v>29</v>
      </c>
      <c r="CW32" s="405">
        <f t="shared" si="101"/>
        <v>0</v>
      </c>
      <c r="CX32" s="405"/>
      <c r="CY32" s="405">
        <f t="shared" si="54"/>
        <v>0</v>
      </c>
      <c r="CZ32" s="405">
        <v>1</v>
      </c>
      <c r="DA32" s="406">
        <f t="shared" si="55"/>
        <v>0</v>
      </c>
      <c r="DB32" s="414"/>
      <c r="DC32" s="324"/>
      <c r="DD32" s="324"/>
      <c r="DE32" s="324" t="str">
        <f t="shared" si="56"/>
        <v/>
      </c>
      <c r="DF32" s="409" t="str">
        <f t="shared" si="57"/>
        <v/>
      </c>
      <c r="DH32" s="404">
        <v>29</v>
      </c>
      <c r="DI32" s="405">
        <f t="shared" si="102"/>
        <v>0</v>
      </c>
      <c r="DJ32" s="405"/>
      <c r="DK32" s="405">
        <f t="shared" si="58"/>
        <v>0</v>
      </c>
      <c r="DL32" s="405">
        <v>1</v>
      </c>
      <c r="DM32" s="406">
        <f t="shared" si="59"/>
        <v>0</v>
      </c>
      <c r="DN32" s="414"/>
      <c r="DO32" s="324"/>
      <c r="DP32" s="324"/>
      <c r="DQ32" s="324" t="str">
        <f t="shared" si="60"/>
        <v/>
      </c>
      <c r="DR32" s="409" t="str">
        <f t="shared" si="61"/>
        <v/>
      </c>
      <c r="DT32" s="404">
        <v>29</v>
      </c>
      <c r="DU32" s="405">
        <f t="shared" si="103"/>
        <v>0</v>
      </c>
      <c r="DV32" s="405"/>
      <c r="DW32" s="405">
        <f t="shared" si="62"/>
        <v>0</v>
      </c>
      <c r="DX32" s="405">
        <v>1</v>
      </c>
      <c r="DY32" s="406">
        <f t="shared" si="63"/>
        <v>0</v>
      </c>
      <c r="DZ32" s="414"/>
      <c r="EA32" s="324"/>
      <c r="EB32" s="324"/>
      <c r="EC32" s="324" t="str">
        <f t="shared" si="64"/>
        <v/>
      </c>
      <c r="ED32" s="409" t="str">
        <f t="shared" si="65"/>
        <v/>
      </c>
      <c r="EF32" s="404">
        <v>29</v>
      </c>
      <c r="EG32" s="405">
        <f t="shared" si="104"/>
        <v>0</v>
      </c>
      <c r="EH32" s="405"/>
      <c r="EI32" s="405">
        <f t="shared" si="66"/>
        <v>0</v>
      </c>
      <c r="EJ32" s="405">
        <v>1</v>
      </c>
      <c r="EK32" s="406">
        <f t="shared" si="67"/>
        <v>0</v>
      </c>
      <c r="EL32" s="414"/>
      <c r="EM32" s="324"/>
      <c r="EN32" s="324"/>
      <c r="EO32" s="324" t="str">
        <f t="shared" si="68"/>
        <v/>
      </c>
      <c r="EP32" s="409" t="str">
        <f t="shared" si="69"/>
        <v/>
      </c>
      <c r="ER32" s="404">
        <v>29</v>
      </c>
      <c r="ES32" s="405">
        <f t="shared" si="105"/>
        <v>0</v>
      </c>
      <c r="ET32" s="405"/>
      <c r="EU32" s="405">
        <f t="shared" si="70"/>
        <v>0</v>
      </c>
      <c r="EV32" s="405">
        <v>1</v>
      </c>
      <c r="EW32" s="406">
        <f t="shared" si="71"/>
        <v>0</v>
      </c>
      <c r="EX32" s="414"/>
      <c r="EY32" s="324"/>
      <c r="EZ32" s="324"/>
      <c r="FA32" s="324" t="str">
        <f t="shared" si="72"/>
        <v/>
      </c>
      <c r="FB32" s="409" t="str">
        <f t="shared" si="73"/>
        <v/>
      </c>
      <c r="FC32" s="404">
        <v>29</v>
      </c>
      <c r="FD32" s="405">
        <f t="shared" si="106"/>
        <v>0</v>
      </c>
      <c r="FE32" s="405"/>
      <c r="FF32" s="405">
        <f t="shared" si="74"/>
        <v>0</v>
      </c>
      <c r="FG32" s="405">
        <v>1</v>
      </c>
      <c r="FH32" s="406">
        <f t="shared" si="75"/>
        <v>0</v>
      </c>
      <c r="FI32" s="410"/>
      <c r="FJ32" s="265"/>
      <c r="FK32" s="265"/>
      <c r="FL32" s="265"/>
      <c r="FM32" s="265"/>
      <c r="FN32" s="265">
        <v>1</v>
      </c>
      <c r="FO32" s="265"/>
      <c r="FP32" s="265">
        <f t="shared" si="76"/>
        <v>0</v>
      </c>
      <c r="FQ32" s="265"/>
      <c r="FR32" s="411"/>
      <c r="FS32" s="412" t="str">
        <f t="shared" si="77"/>
        <v/>
      </c>
      <c r="FT32" s="265" t="str">
        <f t="shared" si="78"/>
        <v/>
      </c>
      <c r="FU32" s="324" t="str">
        <f t="shared" si="79"/>
        <v/>
      </c>
      <c r="FV32" s="265" t="str">
        <f t="shared" si="80"/>
        <v/>
      </c>
      <c r="FW32" s="265" t="str">
        <f t="shared" si="81"/>
        <v/>
      </c>
      <c r="FX32" s="265" t="str">
        <f t="shared" si="82"/>
        <v/>
      </c>
      <c r="FY32" s="265" t="str">
        <f t="shared" si="83"/>
        <v/>
      </c>
      <c r="FZ32" s="265" t="str">
        <f t="shared" si="84"/>
        <v/>
      </c>
      <c r="GA32" s="411">
        <f t="shared" si="2"/>
        <v>0</v>
      </c>
      <c r="GB32" s="412" t="str">
        <f t="shared" si="85"/>
        <v/>
      </c>
      <c r="GC32" s="265" t="str">
        <f t="shared" si="86"/>
        <v/>
      </c>
      <c r="GD32" s="324" t="str">
        <f t="shared" si="87"/>
        <v/>
      </c>
      <c r="GE32" s="265" t="str">
        <f t="shared" si="88"/>
        <v/>
      </c>
      <c r="GF32" s="265" t="str">
        <f t="shared" si="89"/>
        <v/>
      </c>
      <c r="GG32" s="265" t="str">
        <f t="shared" si="90"/>
        <v/>
      </c>
      <c r="GH32" s="265" t="str">
        <f t="shared" si="91"/>
        <v/>
      </c>
      <c r="GI32" s="265" t="str">
        <f t="shared" si="92"/>
        <v/>
      </c>
      <c r="GJ32" s="265" t="str">
        <f t="shared" si="93"/>
        <v/>
      </c>
      <c r="GK32" s="265" t="str">
        <f t="shared" si="94"/>
        <v/>
      </c>
      <c r="GL32" s="265" t="str">
        <f t="shared" si="95"/>
        <v/>
      </c>
      <c r="GM32" s="413">
        <f t="shared" si="96"/>
        <v>0</v>
      </c>
    </row>
    <row r="33" spans="1:195" ht="30" customHeight="1" x14ac:dyDescent="0.3">
      <c r="E33" s="404">
        <v>30</v>
      </c>
      <c r="F33" s="405">
        <f t="shared" si="97"/>
        <v>14317</v>
      </c>
      <c r="G33" s="405">
        <v>14405</v>
      </c>
      <c r="H33" s="405">
        <f t="shared" si="3"/>
        <v>88</v>
      </c>
      <c r="I33" s="405">
        <v>1</v>
      </c>
      <c r="J33" s="406">
        <f t="shared" si="4"/>
        <v>88</v>
      </c>
      <c r="L33" s="404">
        <v>30</v>
      </c>
      <c r="M33" s="405">
        <f t="shared" si="98"/>
        <v>11235</v>
      </c>
      <c r="N33" s="405">
        <v>11235</v>
      </c>
      <c r="O33" s="405">
        <f t="shared" si="5"/>
        <v>0</v>
      </c>
      <c r="P33" s="405">
        <v>1</v>
      </c>
      <c r="Q33" s="406">
        <f t="shared" si="6"/>
        <v>0</v>
      </c>
      <c r="R33" s="414"/>
      <c r="S33" s="324"/>
      <c r="T33" s="324"/>
      <c r="U33" s="324"/>
      <c r="V33" s="265"/>
      <c r="W33" s="265">
        <v>1</v>
      </c>
      <c r="X33" s="324"/>
      <c r="Y33" s="324">
        <f t="shared" si="7"/>
        <v>0</v>
      </c>
      <c r="Z33" s="324"/>
      <c r="AA33" s="407"/>
      <c r="AB33" s="408" t="str">
        <f t="shared" si="8"/>
        <v/>
      </c>
      <c r="AC33" s="324" t="str">
        <f t="shared" si="9"/>
        <v/>
      </c>
      <c r="AD33" s="324" t="str">
        <f t="shared" si="10"/>
        <v/>
      </c>
      <c r="AE33" s="324" t="str">
        <f t="shared" si="11"/>
        <v/>
      </c>
      <c r="AF33" s="324" t="str">
        <f t="shared" si="12"/>
        <v/>
      </c>
      <c r="AG33" s="324" t="str">
        <f t="shared" si="13"/>
        <v/>
      </c>
      <c r="AH33" s="324" t="str">
        <f t="shared" si="14"/>
        <v/>
      </c>
      <c r="AI33" s="324" t="str">
        <f t="shared" si="15"/>
        <v/>
      </c>
      <c r="AJ33" s="407">
        <f t="shared" si="0"/>
        <v>0</v>
      </c>
      <c r="AK33" s="408" t="str">
        <f t="shared" si="107"/>
        <v/>
      </c>
      <c r="AL33" s="324" t="str">
        <f t="shared" si="108"/>
        <v/>
      </c>
      <c r="AM33" s="324" t="str">
        <f t="shared" si="109"/>
        <v/>
      </c>
      <c r="AN33" s="324" t="str">
        <f t="shared" si="110"/>
        <v/>
      </c>
      <c r="AO33" s="324" t="str">
        <f t="shared" si="111"/>
        <v/>
      </c>
      <c r="AP33" s="324" t="str">
        <f t="shared" si="112"/>
        <v/>
      </c>
      <c r="AQ33" s="324" t="str">
        <f t="shared" si="113"/>
        <v/>
      </c>
      <c r="AR33" s="324" t="str">
        <f t="shared" si="114"/>
        <v/>
      </c>
      <c r="AS33" s="324" t="str">
        <f t="shared" si="115"/>
        <v/>
      </c>
      <c r="AT33" s="324" t="str">
        <f t="shared" si="116"/>
        <v/>
      </c>
      <c r="AU33" s="324" t="str">
        <f t="shared" si="117"/>
        <v/>
      </c>
      <c r="AV33" s="409">
        <f t="shared" si="118"/>
        <v>0</v>
      </c>
      <c r="AW33" s="22"/>
      <c r="AX33" s="404">
        <v>30</v>
      </c>
      <c r="AY33" s="405">
        <f t="shared" si="99"/>
        <v>2979</v>
      </c>
      <c r="AZ33" s="405">
        <v>3053</v>
      </c>
      <c r="BA33" s="405">
        <f t="shared" si="28"/>
        <v>74</v>
      </c>
      <c r="BB33" s="405">
        <v>1</v>
      </c>
      <c r="BC33" s="406">
        <f t="shared" si="29"/>
        <v>74</v>
      </c>
      <c r="BD33" s="471" t="s">
        <v>60</v>
      </c>
      <c r="BE33" s="265" t="s">
        <v>46</v>
      </c>
      <c r="BF33" s="265"/>
      <c r="BG33" s="265"/>
      <c r="BH33" s="265"/>
      <c r="BI33" s="265">
        <v>1</v>
      </c>
      <c r="BJ33" s="265"/>
      <c r="BK33" s="265">
        <f t="shared" si="30"/>
        <v>0</v>
      </c>
      <c r="BL33" s="265"/>
      <c r="BM33" s="411"/>
      <c r="BN33" s="412" t="str">
        <f t="shared" si="31"/>
        <v/>
      </c>
      <c r="BO33" s="265" t="str">
        <f t="shared" si="32"/>
        <v/>
      </c>
      <c r="BP33" s="324" t="str">
        <f t="shared" si="33"/>
        <v/>
      </c>
      <c r="BQ33" s="265" t="str">
        <f t="shared" si="34"/>
        <v/>
      </c>
      <c r="BR33" s="265" t="str">
        <f t="shared" si="35"/>
        <v/>
      </c>
      <c r="BS33" s="265" t="str">
        <f t="shared" si="36"/>
        <v/>
      </c>
      <c r="BT33" s="265" t="str">
        <f t="shared" si="37"/>
        <v/>
      </c>
      <c r="BU33" s="265" t="str">
        <f t="shared" si="38"/>
        <v/>
      </c>
      <c r="BV33" s="411">
        <f t="shared" si="1"/>
        <v>0</v>
      </c>
      <c r="BW33" s="412">
        <f t="shared" si="39"/>
        <v>74</v>
      </c>
      <c r="BX33" s="265" t="str">
        <f t="shared" si="40"/>
        <v/>
      </c>
      <c r="BY33" s="324" t="str">
        <f t="shared" si="41"/>
        <v/>
      </c>
      <c r="BZ33" s="265" t="str">
        <f t="shared" si="42"/>
        <v/>
      </c>
      <c r="CA33" s="265" t="str">
        <f t="shared" si="43"/>
        <v/>
      </c>
      <c r="CB33" s="265" t="str">
        <f t="shared" si="44"/>
        <v/>
      </c>
      <c r="CC33" s="265" t="str">
        <f t="shared" si="45"/>
        <v/>
      </c>
      <c r="CD33" s="265" t="str">
        <f t="shared" si="46"/>
        <v/>
      </c>
      <c r="CE33" s="265" t="str">
        <f t="shared" si="47"/>
        <v/>
      </c>
      <c r="CF33" s="265"/>
      <c r="CG33" s="265" t="str">
        <f t="shared" si="48"/>
        <v/>
      </c>
      <c r="CH33" s="413">
        <f>SUM(BW33:CG33)</f>
        <v>74</v>
      </c>
      <c r="CJ33" s="404">
        <v>30</v>
      </c>
      <c r="CK33" s="405">
        <f t="shared" si="100"/>
        <v>0</v>
      </c>
      <c r="CL33" s="405"/>
      <c r="CM33" s="405">
        <f t="shared" si="50"/>
        <v>0</v>
      </c>
      <c r="CN33" s="405">
        <v>1</v>
      </c>
      <c r="CO33" s="406">
        <f t="shared" si="51"/>
        <v>0</v>
      </c>
      <c r="CP33" s="414"/>
      <c r="CQ33" s="324"/>
      <c r="CR33" s="324"/>
      <c r="CS33" s="324" t="str">
        <f t="shared" si="52"/>
        <v/>
      </c>
      <c r="CT33" s="409" t="str">
        <f t="shared" si="53"/>
        <v/>
      </c>
      <c r="CV33" s="404">
        <v>30</v>
      </c>
      <c r="CW33" s="405">
        <f t="shared" si="101"/>
        <v>0</v>
      </c>
      <c r="CX33" s="405"/>
      <c r="CY33" s="405">
        <f t="shared" si="54"/>
        <v>0</v>
      </c>
      <c r="CZ33" s="405">
        <v>1</v>
      </c>
      <c r="DA33" s="406">
        <f t="shared" si="55"/>
        <v>0</v>
      </c>
      <c r="DB33" s="414"/>
      <c r="DC33" s="324"/>
      <c r="DD33" s="324"/>
      <c r="DE33" s="324" t="str">
        <f t="shared" si="56"/>
        <v/>
      </c>
      <c r="DF33" s="409" t="str">
        <f t="shared" si="57"/>
        <v/>
      </c>
      <c r="DH33" s="404">
        <v>30</v>
      </c>
      <c r="DI33" s="405">
        <f t="shared" si="102"/>
        <v>0</v>
      </c>
      <c r="DJ33" s="405"/>
      <c r="DK33" s="405">
        <f t="shared" si="58"/>
        <v>0</v>
      </c>
      <c r="DL33" s="405">
        <v>1</v>
      </c>
      <c r="DM33" s="406">
        <f t="shared" si="59"/>
        <v>0</v>
      </c>
      <c r="DN33" s="414"/>
      <c r="DO33" s="324"/>
      <c r="DP33" s="324"/>
      <c r="DQ33" s="324" t="str">
        <f t="shared" si="60"/>
        <v/>
      </c>
      <c r="DR33" s="409" t="str">
        <f t="shared" si="61"/>
        <v/>
      </c>
      <c r="DT33" s="404">
        <v>30</v>
      </c>
      <c r="DU33" s="405">
        <f t="shared" si="103"/>
        <v>0</v>
      </c>
      <c r="DV33" s="405"/>
      <c r="DW33" s="405">
        <f t="shared" si="62"/>
        <v>0</v>
      </c>
      <c r="DX33" s="405">
        <v>1</v>
      </c>
      <c r="DY33" s="406">
        <f t="shared" si="63"/>
        <v>0</v>
      </c>
      <c r="DZ33" s="414"/>
      <c r="EA33" s="324"/>
      <c r="EB33" s="324"/>
      <c r="EC33" s="324" t="str">
        <f t="shared" si="64"/>
        <v/>
      </c>
      <c r="ED33" s="409" t="str">
        <f t="shared" si="65"/>
        <v/>
      </c>
      <c r="EF33" s="404">
        <v>30</v>
      </c>
      <c r="EG33" s="405">
        <f t="shared" si="104"/>
        <v>0</v>
      </c>
      <c r="EH33" s="405"/>
      <c r="EI33" s="405">
        <f t="shared" si="66"/>
        <v>0</v>
      </c>
      <c r="EJ33" s="405">
        <v>1</v>
      </c>
      <c r="EK33" s="406">
        <f t="shared" si="67"/>
        <v>0</v>
      </c>
      <c r="EL33" s="414"/>
      <c r="EM33" s="324"/>
      <c r="EN33" s="324"/>
      <c r="EO33" s="324" t="str">
        <f t="shared" si="68"/>
        <v/>
      </c>
      <c r="EP33" s="409" t="str">
        <f t="shared" si="69"/>
        <v/>
      </c>
      <c r="ER33" s="404">
        <v>30</v>
      </c>
      <c r="ES33" s="405">
        <f t="shared" si="105"/>
        <v>0</v>
      </c>
      <c r="ET33" s="405"/>
      <c r="EU33" s="405">
        <f t="shared" si="70"/>
        <v>0</v>
      </c>
      <c r="EV33" s="405">
        <v>1</v>
      </c>
      <c r="EW33" s="406">
        <f t="shared" si="71"/>
        <v>0</v>
      </c>
      <c r="EX33" s="414"/>
      <c r="EY33" s="324"/>
      <c r="EZ33" s="324"/>
      <c r="FA33" s="324" t="str">
        <f t="shared" si="72"/>
        <v/>
      </c>
      <c r="FB33" s="409" t="str">
        <f t="shared" si="73"/>
        <v/>
      </c>
      <c r="FC33" s="404">
        <v>30</v>
      </c>
      <c r="FD33" s="405">
        <f t="shared" si="106"/>
        <v>0</v>
      </c>
      <c r="FE33" s="405"/>
      <c r="FF33" s="405">
        <f t="shared" si="74"/>
        <v>0</v>
      </c>
      <c r="FG33" s="405">
        <v>1</v>
      </c>
      <c r="FH33" s="406">
        <f t="shared" si="75"/>
        <v>0</v>
      </c>
      <c r="FI33" s="410"/>
      <c r="FJ33" s="265"/>
      <c r="FK33" s="265"/>
      <c r="FL33" s="265"/>
      <c r="FM33" s="265"/>
      <c r="FN33" s="265">
        <v>1</v>
      </c>
      <c r="FO33" s="265"/>
      <c r="FP33" s="265">
        <f t="shared" si="76"/>
        <v>0</v>
      </c>
      <c r="FQ33" s="265"/>
      <c r="FR33" s="411"/>
      <c r="FS33" s="412" t="str">
        <f t="shared" si="77"/>
        <v/>
      </c>
      <c r="FT33" s="265" t="str">
        <f t="shared" si="78"/>
        <v/>
      </c>
      <c r="FU33" s="324" t="str">
        <f t="shared" si="79"/>
        <v/>
      </c>
      <c r="FV33" s="265" t="str">
        <f t="shared" si="80"/>
        <v/>
      </c>
      <c r="FW33" s="265" t="str">
        <f t="shared" si="81"/>
        <v/>
      </c>
      <c r="FX33" s="265" t="str">
        <f t="shared" si="82"/>
        <v/>
      </c>
      <c r="FY33" s="265" t="str">
        <f t="shared" si="83"/>
        <v/>
      </c>
      <c r="FZ33" s="265" t="str">
        <f t="shared" si="84"/>
        <v/>
      </c>
      <c r="GA33" s="411">
        <f t="shared" si="2"/>
        <v>0</v>
      </c>
      <c r="GB33" s="412" t="str">
        <f t="shared" si="85"/>
        <v/>
      </c>
      <c r="GC33" s="265" t="str">
        <f t="shared" si="86"/>
        <v/>
      </c>
      <c r="GD33" s="324" t="str">
        <f t="shared" si="87"/>
        <v/>
      </c>
      <c r="GE33" s="265" t="str">
        <f t="shared" si="88"/>
        <v/>
      </c>
      <c r="GF33" s="265" t="str">
        <f t="shared" si="89"/>
        <v/>
      </c>
      <c r="GG33" s="265" t="str">
        <f t="shared" si="90"/>
        <v/>
      </c>
      <c r="GH33" s="265" t="str">
        <f t="shared" si="91"/>
        <v/>
      </c>
      <c r="GI33" s="265" t="str">
        <f t="shared" si="92"/>
        <v/>
      </c>
      <c r="GJ33" s="265" t="str">
        <f t="shared" si="93"/>
        <v/>
      </c>
      <c r="GK33" s="265" t="str">
        <f t="shared" si="94"/>
        <v/>
      </c>
      <c r="GL33" s="265" t="str">
        <f t="shared" si="95"/>
        <v/>
      </c>
      <c r="GM33" s="413">
        <f t="shared" si="96"/>
        <v>0</v>
      </c>
    </row>
    <row r="34" spans="1:195" ht="30" hidden="1" customHeight="1" x14ac:dyDescent="0.3">
      <c r="E34" s="47">
        <v>31</v>
      </c>
      <c r="F34" s="405">
        <f t="shared" si="97"/>
        <v>14405</v>
      </c>
      <c r="G34" s="405"/>
      <c r="H34" s="48">
        <f t="shared" si="3"/>
        <v>-14405</v>
      </c>
      <c r="I34" s="48">
        <v>1</v>
      </c>
      <c r="J34" s="44">
        <f t="shared" si="4"/>
        <v>-14405</v>
      </c>
      <c r="L34" s="47">
        <v>31</v>
      </c>
      <c r="M34" s="405">
        <f t="shared" si="98"/>
        <v>11235</v>
      </c>
      <c r="N34" s="405"/>
      <c r="O34" s="405">
        <f t="shared" si="5"/>
        <v>-11235</v>
      </c>
      <c r="P34" s="405">
        <v>1</v>
      </c>
      <c r="Q34" s="406">
        <f t="shared" si="6"/>
        <v>-11235</v>
      </c>
      <c r="R34" s="414" t="s">
        <v>44</v>
      </c>
      <c r="S34" s="324"/>
      <c r="T34" s="324"/>
      <c r="U34" s="324"/>
      <c r="V34" s="265"/>
      <c r="W34" s="265">
        <v>1</v>
      </c>
      <c r="X34" s="324"/>
      <c r="Y34" s="324">
        <f t="shared" si="7"/>
        <v>0</v>
      </c>
      <c r="Z34" s="324"/>
      <c r="AA34" s="407"/>
      <c r="AB34" s="408" t="str">
        <f t="shared" si="8"/>
        <v/>
      </c>
      <c r="AC34" s="324" t="str">
        <f t="shared" si="9"/>
        <v/>
      </c>
      <c r="AD34" s="324" t="str">
        <f t="shared" si="10"/>
        <v/>
      </c>
      <c r="AE34" s="324" t="str">
        <f t="shared" si="11"/>
        <v/>
      </c>
      <c r="AF34" s="324" t="str">
        <f t="shared" si="12"/>
        <v/>
      </c>
      <c r="AG34" s="324" t="str">
        <f t="shared" si="13"/>
        <v/>
      </c>
      <c r="AH34" s="324" t="str">
        <f t="shared" si="14"/>
        <v/>
      </c>
      <c r="AI34" s="324" t="str">
        <f t="shared" si="15"/>
        <v/>
      </c>
      <c r="AJ34" s="407">
        <f t="shared" si="0"/>
        <v>0</v>
      </c>
      <c r="AK34" s="408" t="str">
        <f t="shared" si="16"/>
        <v/>
      </c>
      <c r="AL34" s="324" t="str">
        <f t="shared" si="17"/>
        <v/>
      </c>
      <c r="AM34" s="324" t="str">
        <f t="shared" si="18"/>
        <v/>
      </c>
      <c r="AN34" s="324" t="str">
        <f t="shared" si="19"/>
        <v/>
      </c>
      <c r="AO34" s="324" t="str">
        <f t="shared" si="20"/>
        <v/>
      </c>
      <c r="AP34" s="324" t="str">
        <f t="shared" si="21"/>
        <v/>
      </c>
      <c r="AQ34" s="324" t="str">
        <f t="shared" si="22"/>
        <v/>
      </c>
      <c r="AR34" s="324" t="str">
        <f t="shared" si="23"/>
        <v/>
      </c>
      <c r="AS34" s="324" t="str">
        <f t="shared" si="24"/>
        <v/>
      </c>
      <c r="AT34" s="324" t="str">
        <f t="shared" si="25"/>
        <v/>
      </c>
      <c r="AU34" s="324" t="str">
        <f t="shared" si="26"/>
        <v/>
      </c>
      <c r="AV34" s="409">
        <f t="shared" si="27"/>
        <v>0</v>
      </c>
      <c r="AW34" s="22"/>
      <c r="AX34" s="47">
        <v>31</v>
      </c>
      <c r="AY34" s="405">
        <f t="shared" si="99"/>
        <v>3053</v>
      </c>
      <c r="AZ34" s="405"/>
      <c r="BA34" s="405">
        <f t="shared" si="28"/>
        <v>-3053</v>
      </c>
      <c r="BB34" s="405">
        <v>1</v>
      </c>
      <c r="BC34" s="406">
        <f t="shared" si="29"/>
        <v>-3053</v>
      </c>
      <c r="BD34" s="471" t="s">
        <v>60</v>
      </c>
      <c r="BE34" s="265" t="s">
        <v>46</v>
      </c>
      <c r="BF34" s="265"/>
      <c r="BG34" s="265"/>
      <c r="BH34" s="265"/>
      <c r="BI34" s="265">
        <v>1</v>
      </c>
      <c r="BJ34" s="265"/>
      <c r="BK34" s="265">
        <f t="shared" si="30"/>
        <v>0</v>
      </c>
      <c r="BL34" s="265"/>
      <c r="BM34" s="411"/>
      <c r="BN34" s="412" t="str">
        <f t="shared" si="31"/>
        <v/>
      </c>
      <c r="BO34" s="265" t="str">
        <f t="shared" si="32"/>
        <v/>
      </c>
      <c r="BP34" s="324" t="str">
        <f t="shared" si="33"/>
        <v/>
      </c>
      <c r="BQ34" s="265" t="str">
        <f t="shared" si="34"/>
        <v/>
      </c>
      <c r="BR34" s="265" t="str">
        <f t="shared" si="35"/>
        <v/>
      </c>
      <c r="BS34" s="265" t="str">
        <f t="shared" si="36"/>
        <v/>
      </c>
      <c r="BT34" s="265" t="str">
        <f t="shared" si="37"/>
        <v/>
      </c>
      <c r="BU34" s="265" t="str">
        <f t="shared" si="38"/>
        <v/>
      </c>
      <c r="BV34" s="411">
        <f t="shared" si="1"/>
        <v>0</v>
      </c>
      <c r="BW34" s="412">
        <f t="shared" si="39"/>
        <v>-3053</v>
      </c>
      <c r="BX34" s="265" t="str">
        <f t="shared" si="40"/>
        <v/>
      </c>
      <c r="BY34" s="324" t="str">
        <f t="shared" si="41"/>
        <v/>
      </c>
      <c r="BZ34" s="265" t="str">
        <f t="shared" si="42"/>
        <v/>
      </c>
      <c r="CA34" s="265" t="str">
        <f t="shared" si="43"/>
        <v/>
      </c>
      <c r="CB34" s="265" t="str">
        <f t="shared" si="44"/>
        <v/>
      </c>
      <c r="CC34" s="265" t="str">
        <f t="shared" si="45"/>
        <v/>
      </c>
      <c r="CD34" s="265" t="str">
        <f t="shared" si="46"/>
        <v/>
      </c>
      <c r="CE34" s="265" t="str">
        <f t="shared" si="47"/>
        <v/>
      </c>
      <c r="CF34" s="265"/>
      <c r="CG34" s="265" t="str">
        <f t="shared" si="48"/>
        <v/>
      </c>
      <c r="CH34" s="413">
        <f t="shared" si="49"/>
        <v>-3053</v>
      </c>
      <c r="CJ34" s="47">
        <v>31</v>
      </c>
      <c r="CK34" s="48">
        <f t="shared" si="100"/>
        <v>0</v>
      </c>
      <c r="CL34" s="48"/>
      <c r="CM34" s="48">
        <f t="shared" si="50"/>
        <v>0</v>
      </c>
      <c r="CN34" s="48">
        <v>1</v>
      </c>
      <c r="CO34" s="44">
        <f t="shared" si="51"/>
        <v>0</v>
      </c>
      <c r="CP34" s="414"/>
      <c r="CQ34" s="49"/>
      <c r="CR34" s="49"/>
      <c r="CS34" s="49" t="str">
        <f t="shared" si="52"/>
        <v/>
      </c>
      <c r="CT34" s="50" t="str">
        <f t="shared" si="53"/>
        <v/>
      </c>
      <c r="CV34" s="47">
        <v>31</v>
      </c>
      <c r="CW34" s="48">
        <f t="shared" si="101"/>
        <v>0</v>
      </c>
      <c r="CX34" s="48"/>
      <c r="CY34" s="48">
        <f t="shared" si="54"/>
        <v>0</v>
      </c>
      <c r="CZ34" s="48">
        <v>1</v>
      </c>
      <c r="DA34" s="44">
        <f t="shared" si="55"/>
        <v>0</v>
      </c>
      <c r="DB34" s="414"/>
      <c r="DC34" s="49"/>
      <c r="DD34" s="49"/>
      <c r="DE34" s="49" t="str">
        <f t="shared" si="56"/>
        <v/>
      </c>
      <c r="DF34" s="50" t="str">
        <f t="shared" si="57"/>
        <v/>
      </c>
      <c r="DH34" s="47">
        <v>31</v>
      </c>
      <c r="DI34" s="48">
        <f t="shared" si="102"/>
        <v>0</v>
      </c>
      <c r="DJ34" s="48"/>
      <c r="DK34" s="48">
        <f t="shared" si="58"/>
        <v>0</v>
      </c>
      <c r="DL34" s="48">
        <v>1</v>
      </c>
      <c r="DM34" s="44">
        <f t="shared" si="59"/>
        <v>0</v>
      </c>
      <c r="DN34" s="414"/>
      <c r="DO34" s="49"/>
      <c r="DP34" s="49"/>
      <c r="DQ34" s="49" t="str">
        <f t="shared" si="60"/>
        <v/>
      </c>
      <c r="DR34" s="50" t="str">
        <f t="shared" si="61"/>
        <v/>
      </c>
      <c r="DT34" s="47">
        <v>31</v>
      </c>
      <c r="DU34" s="48">
        <f t="shared" si="103"/>
        <v>0</v>
      </c>
      <c r="DV34" s="48"/>
      <c r="DW34" s="48">
        <f t="shared" si="62"/>
        <v>0</v>
      </c>
      <c r="DX34" s="48">
        <v>1</v>
      </c>
      <c r="DY34" s="44">
        <f t="shared" si="63"/>
        <v>0</v>
      </c>
      <c r="DZ34" s="414"/>
      <c r="EA34" s="49"/>
      <c r="EB34" s="49"/>
      <c r="EC34" s="49" t="str">
        <f t="shared" si="64"/>
        <v/>
      </c>
      <c r="ED34" s="50" t="str">
        <f t="shared" si="65"/>
        <v/>
      </c>
      <c r="EF34" s="47">
        <v>31</v>
      </c>
      <c r="EG34" s="48">
        <f t="shared" si="104"/>
        <v>0</v>
      </c>
      <c r="EH34" s="48"/>
      <c r="EI34" s="48">
        <f t="shared" si="66"/>
        <v>0</v>
      </c>
      <c r="EJ34" s="48">
        <v>1</v>
      </c>
      <c r="EK34" s="44">
        <f t="shared" si="67"/>
        <v>0</v>
      </c>
      <c r="EL34" s="414"/>
      <c r="EM34" s="49"/>
      <c r="EN34" s="49"/>
      <c r="EO34" s="49" t="str">
        <f t="shared" si="68"/>
        <v/>
      </c>
      <c r="EP34" s="50" t="str">
        <f t="shared" si="69"/>
        <v/>
      </c>
      <c r="ER34" s="47">
        <v>31</v>
      </c>
      <c r="ES34" s="48">
        <f t="shared" si="105"/>
        <v>0</v>
      </c>
      <c r="ET34" s="48"/>
      <c r="EU34" s="48">
        <f t="shared" si="70"/>
        <v>0</v>
      </c>
      <c r="EV34" s="48">
        <v>1</v>
      </c>
      <c r="EW34" s="44">
        <f t="shared" si="71"/>
        <v>0</v>
      </c>
      <c r="EX34" s="414"/>
      <c r="EY34" s="49"/>
      <c r="EZ34" s="49"/>
      <c r="FA34" s="49" t="str">
        <f t="shared" si="72"/>
        <v/>
      </c>
      <c r="FB34" s="50" t="str">
        <f t="shared" si="73"/>
        <v/>
      </c>
      <c r="FC34" s="47">
        <v>31</v>
      </c>
      <c r="FD34" s="48">
        <f t="shared" si="106"/>
        <v>0</v>
      </c>
      <c r="FE34" s="48"/>
      <c r="FF34" s="48">
        <f t="shared" si="74"/>
        <v>0</v>
      </c>
      <c r="FG34" s="48">
        <v>1</v>
      </c>
      <c r="FH34" s="44">
        <f t="shared" si="75"/>
        <v>0</v>
      </c>
      <c r="FI34" s="410"/>
      <c r="FJ34" s="265"/>
      <c r="FK34" s="265"/>
      <c r="FL34" s="265"/>
      <c r="FM34" s="265"/>
      <c r="FN34" s="265">
        <v>1</v>
      </c>
      <c r="FO34" s="265"/>
      <c r="FP34" s="265">
        <f t="shared" si="76"/>
        <v>0</v>
      </c>
      <c r="FQ34" s="265"/>
      <c r="FR34" s="411"/>
      <c r="FS34" s="412" t="str">
        <f t="shared" si="77"/>
        <v/>
      </c>
      <c r="FT34" s="265" t="str">
        <f t="shared" si="78"/>
        <v/>
      </c>
      <c r="FU34" s="324" t="str">
        <f t="shared" si="79"/>
        <v/>
      </c>
      <c r="FV34" s="265" t="str">
        <f t="shared" si="80"/>
        <v/>
      </c>
      <c r="FW34" s="265" t="str">
        <f t="shared" si="81"/>
        <v/>
      </c>
      <c r="FX34" s="265" t="str">
        <f t="shared" si="82"/>
        <v/>
      </c>
      <c r="FY34" s="265" t="str">
        <f t="shared" si="83"/>
        <v/>
      </c>
      <c r="FZ34" s="265" t="str">
        <f t="shared" si="84"/>
        <v/>
      </c>
      <c r="GA34" s="411">
        <f t="shared" si="2"/>
        <v>0</v>
      </c>
      <c r="GB34" s="412" t="str">
        <f t="shared" si="85"/>
        <v/>
      </c>
      <c r="GC34" s="265" t="str">
        <f t="shared" si="86"/>
        <v/>
      </c>
      <c r="GD34" s="324" t="str">
        <f t="shared" si="87"/>
        <v/>
      </c>
      <c r="GE34" s="265" t="str">
        <f t="shared" si="88"/>
        <v/>
      </c>
      <c r="GF34" s="265" t="str">
        <f t="shared" si="89"/>
        <v/>
      </c>
      <c r="GG34" s="265" t="str">
        <f t="shared" si="90"/>
        <v/>
      </c>
      <c r="GH34" s="265" t="str">
        <f t="shared" si="91"/>
        <v/>
      </c>
      <c r="GI34" s="265" t="str">
        <f t="shared" si="92"/>
        <v/>
      </c>
      <c r="GJ34" s="265" t="str">
        <f t="shared" si="93"/>
        <v/>
      </c>
      <c r="GK34" s="265" t="str">
        <f t="shared" si="94"/>
        <v/>
      </c>
      <c r="GL34" s="265" t="str">
        <f t="shared" si="95"/>
        <v/>
      </c>
      <c r="GM34" s="413">
        <f t="shared" si="96"/>
        <v>0</v>
      </c>
    </row>
    <row r="35" spans="1:195" ht="15" thickBot="1" x14ac:dyDescent="0.35">
      <c r="E35" s="746" t="s">
        <v>59</v>
      </c>
      <c r="F35" s="747"/>
      <c r="G35" s="747"/>
      <c r="H35" s="747"/>
      <c r="I35" s="749"/>
      <c r="J35" s="472">
        <f>SUM(J4:J33)</f>
        <v>7950</v>
      </c>
      <c r="K35" s="473"/>
      <c r="L35" s="746" t="s">
        <v>59</v>
      </c>
      <c r="M35" s="747"/>
      <c r="N35" s="747"/>
      <c r="O35" s="747"/>
      <c r="P35" s="748"/>
      <c r="Q35" s="474">
        <f>SUM(Q4:Q33)</f>
        <v>5762</v>
      </c>
      <c r="R35" s="54"/>
      <c r="S35" s="55"/>
      <c r="T35" s="55"/>
      <c r="U35" s="55"/>
      <c r="V35" s="56"/>
      <c r="W35" s="56"/>
      <c r="X35" s="57"/>
      <c r="Y35" s="57"/>
      <c r="Z35" s="55"/>
      <c r="AA35" s="58"/>
      <c r="AB35" s="59"/>
      <c r="AC35" s="55"/>
      <c r="AD35" s="55"/>
      <c r="AE35" s="55"/>
      <c r="AF35" s="55"/>
      <c r="AG35" s="55"/>
      <c r="AH35" s="55"/>
      <c r="AI35" s="55"/>
      <c r="AJ35" s="60">
        <f>SUM(AJ4:AJ34)</f>
        <v>5142</v>
      </c>
      <c r="AK35" s="475"/>
      <c r="AL35" s="332"/>
      <c r="AM35" s="332"/>
      <c r="AN35" s="332"/>
      <c r="AO35" s="332"/>
      <c r="AP35" s="332"/>
      <c r="AQ35" s="332"/>
      <c r="AR35" s="332"/>
      <c r="AS35" s="332"/>
      <c r="AT35" s="332"/>
      <c r="AU35" s="332"/>
      <c r="AV35" s="476">
        <f>SUM(AV4:AV33)</f>
        <v>620</v>
      </c>
      <c r="AW35" s="22"/>
      <c r="AX35" s="746" t="s">
        <v>59</v>
      </c>
      <c r="AY35" s="747"/>
      <c r="AZ35" s="747"/>
      <c r="BA35" s="747"/>
      <c r="BB35" s="748"/>
      <c r="BC35" s="474">
        <f>SUM(BC4:BC33)</f>
        <v>1942</v>
      </c>
      <c r="BD35" s="64"/>
      <c r="BE35" s="56"/>
      <c r="BF35" s="56"/>
      <c r="BG35" s="56"/>
      <c r="BH35" s="56"/>
      <c r="BI35" s="56"/>
      <c r="BJ35" s="65"/>
      <c r="BK35" s="65"/>
      <c r="BL35" s="56"/>
      <c r="BM35" s="66"/>
      <c r="BN35" s="67"/>
      <c r="BO35" s="56"/>
      <c r="BP35" s="56"/>
      <c r="BQ35" s="56"/>
      <c r="BR35" s="56"/>
      <c r="BS35" s="56"/>
      <c r="BT35" s="56"/>
      <c r="BU35" s="56"/>
      <c r="BV35" s="68">
        <f>SUM(BV4:BV34)</f>
        <v>0</v>
      </c>
      <c r="BW35" s="477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478">
        <f>SUM(CH4:CH33)</f>
        <v>1942</v>
      </c>
      <c r="CJ35" s="746" t="s">
        <v>59</v>
      </c>
      <c r="CK35" s="747"/>
      <c r="CL35" s="747"/>
      <c r="CM35" s="747"/>
      <c r="CN35" s="748"/>
      <c r="CO35" s="474">
        <f>SUM(CO4:CO34)</f>
        <v>0</v>
      </c>
      <c r="CP35" s="479"/>
      <c r="CQ35" s="480"/>
      <c r="CR35" s="480"/>
      <c r="CS35" s="481">
        <f>SUM(CS4:CS34)</f>
        <v>0</v>
      </c>
      <c r="CT35" s="482">
        <f>SUM(CT4:CT34)</f>
        <v>0</v>
      </c>
      <c r="CV35" s="746" t="s">
        <v>59</v>
      </c>
      <c r="CW35" s="747"/>
      <c r="CX35" s="747"/>
      <c r="CY35" s="747"/>
      <c r="CZ35" s="748"/>
      <c r="DA35" s="474">
        <f>SUM(DA4:DA34)</f>
        <v>0</v>
      </c>
      <c r="DB35" s="479"/>
      <c r="DC35" s="480"/>
      <c r="DD35" s="480"/>
      <c r="DE35" s="481">
        <f>SUM(DE4:DE34)</f>
        <v>0</v>
      </c>
      <c r="DF35" s="482">
        <f>SUM(DF4:DF34)</f>
        <v>0</v>
      </c>
      <c r="DH35" s="746" t="s">
        <v>59</v>
      </c>
      <c r="DI35" s="747"/>
      <c r="DJ35" s="747"/>
      <c r="DK35" s="747"/>
      <c r="DL35" s="748"/>
      <c r="DM35" s="474">
        <f>SUM(DM4:DM34)</f>
        <v>0</v>
      </c>
      <c r="DN35" s="479"/>
      <c r="DO35" s="480"/>
      <c r="DP35" s="480"/>
      <c r="DQ35" s="481">
        <f>SUM(DQ4:DQ34)</f>
        <v>0</v>
      </c>
      <c r="DR35" s="482">
        <f>SUM(DR4:DR34)</f>
        <v>0</v>
      </c>
      <c r="DT35" s="746" t="s">
        <v>59</v>
      </c>
      <c r="DU35" s="747"/>
      <c r="DV35" s="747"/>
      <c r="DW35" s="747"/>
      <c r="DX35" s="748"/>
      <c r="DY35" s="474">
        <f>SUM(DY4:DY34)</f>
        <v>0</v>
      </c>
      <c r="DZ35" s="479"/>
      <c r="EA35" s="480"/>
      <c r="EB35" s="480"/>
      <c r="EC35" s="481">
        <f>SUM(EC4:EC34)</f>
        <v>0</v>
      </c>
      <c r="ED35" s="482">
        <f>SUM(ED4:ED34)</f>
        <v>0</v>
      </c>
      <c r="EF35" s="746" t="s">
        <v>59</v>
      </c>
      <c r="EG35" s="747"/>
      <c r="EH35" s="747"/>
      <c r="EI35" s="747"/>
      <c r="EJ35" s="748"/>
      <c r="EK35" s="474">
        <f>SUM(EK4:EK34)</f>
        <v>0</v>
      </c>
      <c r="EL35" s="479"/>
      <c r="EM35" s="480"/>
      <c r="EN35" s="480"/>
      <c r="EO35" s="481">
        <f>SUM(EO4:EO34)</f>
        <v>0</v>
      </c>
      <c r="EP35" s="482">
        <f>SUM(EP4:EP34)</f>
        <v>0</v>
      </c>
      <c r="ER35" s="746" t="s">
        <v>59</v>
      </c>
      <c r="ES35" s="747"/>
      <c r="ET35" s="747"/>
      <c r="EU35" s="747"/>
      <c r="EV35" s="748"/>
      <c r="EW35" s="474">
        <f>SUM(EW4:EW34)</f>
        <v>0</v>
      </c>
      <c r="EX35" s="479"/>
      <c r="EY35" s="480"/>
      <c r="EZ35" s="480"/>
      <c r="FA35" s="481">
        <f>SUM(FA4:FA34)</f>
        <v>0</v>
      </c>
      <c r="FB35" s="482">
        <f>SUM(FB4:FB34)</f>
        <v>0</v>
      </c>
      <c r="FC35" s="746" t="s">
        <v>59</v>
      </c>
      <c r="FD35" s="747"/>
      <c r="FE35" s="747"/>
      <c r="FF35" s="747"/>
      <c r="FG35" s="748"/>
      <c r="FH35" s="474">
        <f>SUM(FH4:FH34)</f>
        <v>0</v>
      </c>
      <c r="FI35" s="64"/>
      <c r="FJ35" s="56"/>
      <c r="FK35" s="56"/>
      <c r="FL35" s="56"/>
      <c r="FM35" s="56"/>
      <c r="FN35" s="56"/>
      <c r="FO35" s="65"/>
      <c r="FP35" s="65"/>
      <c r="FQ35" s="56"/>
      <c r="FR35" s="66"/>
      <c r="FS35" s="67"/>
      <c r="FT35" s="56"/>
      <c r="FU35" s="56"/>
      <c r="FV35" s="56"/>
      <c r="FW35" s="56"/>
      <c r="FX35" s="56"/>
      <c r="FY35" s="56"/>
      <c r="FZ35" s="56"/>
      <c r="GA35" s="68">
        <f>SUM(GA4:GA33)</f>
        <v>0</v>
      </c>
      <c r="GB35" s="477"/>
      <c r="GC35" s="269"/>
      <c r="GD35" s="269"/>
      <c r="GE35" s="269"/>
      <c r="GF35" s="269"/>
      <c r="GG35" s="269"/>
      <c r="GH35" s="269"/>
      <c r="GI35" s="269"/>
      <c r="GJ35" s="269"/>
      <c r="GK35" s="269"/>
      <c r="GL35" s="269"/>
      <c r="GM35" s="478">
        <f>SUM(GM4:GM33)</f>
        <v>0</v>
      </c>
    </row>
    <row r="36" spans="1:195" x14ac:dyDescent="0.3">
      <c r="S36" s="77"/>
      <c r="T36" s="77"/>
      <c r="U36" s="77"/>
      <c r="V36" s="78"/>
      <c r="W36" s="78"/>
      <c r="X36" s="79"/>
      <c r="Y36" s="79"/>
      <c r="AW36" s="22"/>
      <c r="AX36" s="22"/>
      <c r="AY36" s="22"/>
      <c r="AZ36" s="22"/>
    </row>
    <row r="37" spans="1:195" x14ac:dyDescent="0.3">
      <c r="S37" s="77"/>
      <c r="T37" s="77"/>
      <c r="U37" s="77"/>
      <c r="V37" s="78"/>
      <c r="W37" s="78"/>
      <c r="X37" s="22"/>
      <c r="Y37" s="22"/>
      <c r="AW37" s="22"/>
      <c r="AX37" s="22"/>
      <c r="AY37" s="22"/>
      <c r="AZ37" s="22"/>
    </row>
    <row r="39" spans="1:195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95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95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R41" s="76"/>
      <c r="S41" s="76"/>
      <c r="T41" s="76"/>
      <c r="U41" s="76"/>
      <c r="V41" s="81"/>
      <c r="W41" s="81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</row>
    <row r="42" spans="1:195" x14ac:dyDescent="0.3">
      <c r="A42">
        <v>4</v>
      </c>
      <c r="C42" s="80" t="s">
        <v>67</v>
      </c>
      <c r="E42"/>
      <c r="F42" s="80" t="s">
        <v>68</v>
      </c>
      <c r="G42"/>
    </row>
    <row r="43" spans="1:195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95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95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95" x14ac:dyDescent="0.3">
      <c r="A46">
        <v>8</v>
      </c>
      <c r="C46" s="80" t="s">
        <v>47</v>
      </c>
      <c r="E46"/>
      <c r="F46" s="76" t="s">
        <v>25</v>
      </c>
      <c r="G46"/>
      <c r="J46"/>
    </row>
    <row r="47" spans="1:195" x14ac:dyDescent="0.3">
      <c r="A47">
        <v>9</v>
      </c>
      <c r="C47" t="s">
        <v>46</v>
      </c>
      <c r="E47"/>
      <c r="F47" s="80" t="s">
        <v>26</v>
      </c>
      <c r="G47"/>
      <c r="J47"/>
    </row>
    <row r="48" spans="1:195" x14ac:dyDescent="0.3">
      <c r="A48">
        <v>10</v>
      </c>
      <c r="C48" t="s">
        <v>45</v>
      </c>
      <c r="E48"/>
      <c r="F48" s="80" t="s">
        <v>73</v>
      </c>
      <c r="G48"/>
      <c r="J48"/>
    </row>
    <row r="49" spans="1:48" x14ac:dyDescent="0.3">
      <c r="A49">
        <v>11</v>
      </c>
      <c r="C49" t="s">
        <v>74</v>
      </c>
      <c r="E49"/>
      <c r="F49" s="80" t="s">
        <v>75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12</v>
      </c>
      <c r="B50" s="80"/>
      <c r="E50"/>
      <c r="F50" s="80" t="s">
        <v>23</v>
      </c>
      <c r="G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13</v>
      </c>
      <c r="B51" s="80"/>
      <c r="E51"/>
      <c r="F51" s="80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14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15</v>
      </c>
      <c r="B53" s="80"/>
      <c r="E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16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17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18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19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20</v>
      </c>
      <c r="B58" s="80"/>
      <c r="E58"/>
      <c r="F58"/>
      <c r="G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21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22</v>
      </c>
      <c r="B60" s="80"/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23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x14ac:dyDescent="0.3">
      <c r="A62">
        <v>24</v>
      </c>
      <c r="E62"/>
      <c r="F62"/>
      <c r="G62"/>
      <c r="H62"/>
      <c r="I62"/>
      <c r="J62"/>
      <c r="R62"/>
      <c r="S62"/>
      <c r="T62"/>
      <c r="U62"/>
      <c r="V62"/>
      <c r="W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</sheetData>
  <mergeCells count="192">
    <mergeCell ref="ER1:FB1"/>
    <mergeCell ref="L2:L3"/>
    <mergeCell ref="M2:M3"/>
    <mergeCell ref="N2:N3"/>
    <mergeCell ref="O2:O3"/>
    <mergeCell ref="P2:P3"/>
    <mergeCell ref="Q2:Q3"/>
    <mergeCell ref="A1:C2"/>
    <mergeCell ref="E1:J2"/>
    <mergeCell ref="L1:AV1"/>
    <mergeCell ref="AX1:CH1"/>
    <mergeCell ref="CJ1:CT1"/>
    <mergeCell ref="CV1:DF1"/>
    <mergeCell ref="R2:R3"/>
    <mergeCell ref="S2:S3"/>
    <mergeCell ref="T2:T3"/>
    <mergeCell ref="U2:U3"/>
    <mergeCell ref="V2:V3"/>
    <mergeCell ref="W2:Y2"/>
    <mergeCell ref="Z2:Z3"/>
    <mergeCell ref="AA2:AA3"/>
    <mergeCell ref="AB2:AB3"/>
    <mergeCell ref="AC2:AC3"/>
    <mergeCell ref="DH1:DR1"/>
    <mergeCell ref="DT1:ED1"/>
    <mergeCell ref="EF1:EP1"/>
    <mergeCell ref="AJ2:AJ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V2:AV3"/>
    <mergeCell ref="AX2:AX3"/>
    <mergeCell ref="AY2:AY3"/>
    <mergeCell ref="AZ2:AZ3"/>
    <mergeCell ref="BA2:BA3"/>
    <mergeCell ref="BB2:BB3"/>
    <mergeCell ref="AP2:AP3"/>
    <mergeCell ref="AQ2:AQ3"/>
    <mergeCell ref="AR2:AR3"/>
    <mergeCell ref="AS2:AS3"/>
    <mergeCell ref="AT2:AT3"/>
    <mergeCell ref="AU2:AU3"/>
    <mergeCell ref="BI2:BK2"/>
    <mergeCell ref="BL2:BL3"/>
    <mergeCell ref="BM2:BM3"/>
    <mergeCell ref="BN2:BN3"/>
    <mergeCell ref="BO2:BO3"/>
    <mergeCell ref="BP2:BP3"/>
    <mergeCell ref="BC2:BC3"/>
    <mergeCell ref="BD2:BD3"/>
    <mergeCell ref="BE2:BE3"/>
    <mergeCell ref="BF2:BF3"/>
    <mergeCell ref="BG2:BG3"/>
    <mergeCell ref="BH2:BH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J2:CJ3"/>
    <mergeCell ref="CK2:CK3"/>
    <mergeCell ref="CL2:CL3"/>
    <mergeCell ref="CM2:CM3"/>
    <mergeCell ref="CN2:CN3"/>
    <mergeCell ref="CO2:CO3"/>
    <mergeCell ref="CC2:CC3"/>
    <mergeCell ref="CD2:CD3"/>
    <mergeCell ref="CE2:CE3"/>
    <mergeCell ref="CF2:CF3"/>
    <mergeCell ref="CG2:CG3"/>
    <mergeCell ref="CH2:CH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V2:CV3"/>
    <mergeCell ref="DJ2:DJ3"/>
    <mergeCell ref="DK2:DK3"/>
    <mergeCell ref="DL2:DL3"/>
    <mergeCell ref="DM2:DM3"/>
    <mergeCell ref="DN2:DN3"/>
    <mergeCell ref="DO2:DO3"/>
    <mergeCell ref="DC2:DC3"/>
    <mergeCell ref="DD2:DD3"/>
    <mergeCell ref="DE2:DE3"/>
    <mergeCell ref="DF2:DF3"/>
    <mergeCell ref="DH2:DH3"/>
    <mergeCell ref="DI2:DI3"/>
    <mergeCell ref="DW2:DW3"/>
    <mergeCell ref="DX2:DX3"/>
    <mergeCell ref="DY2:DY3"/>
    <mergeCell ref="DZ2:DZ3"/>
    <mergeCell ref="EA2:EA3"/>
    <mergeCell ref="EB2:EB3"/>
    <mergeCell ref="DP2:DP3"/>
    <mergeCell ref="DQ2:DQ3"/>
    <mergeCell ref="DR2:DR3"/>
    <mergeCell ref="DT2:DT3"/>
    <mergeCell ref="DU2:DU3"/>
    <mergeCell ref="DV2:DV3"/>
    <mergeCell ref="EJ2:EJ3"/>
    <mergeCell ref="EK2:EK3"/>
    <mergeCell ref="EL2:EL3"/>
    <mergeCell ref="EM2:EM3"/>
    <mergeCell ref="EN2:EN3"/>
    <mergeCell ref="EO2:EO3"/>
    <mergeCell ref="EC2:EC3"/>
    <mergeCell ref="ED2:ED3"/>
    <mergeCell ref="EF2:EF3"/>
    <mergeCell ref="EG2:EG3"/>
    <mergeCell ref="EH2:EH3"/>
    <mergeCell ref="EI2:EI3"/>
    <mergeCell ref="EW2:EW3"/>
    <mergeCell ref="EX2:EX3"/>
    <mergeCell ref="EY2:EY3"/>
    <mergeCell ref="EZ2:EZ3"/>
    <mergeCell ref="FA2:FA3"/>
    <mergeCell ref="FB2:FB3"/>
    <mergeCell ref="EP2:EP3"/>
    <mergeCell ref="ER2:ER3"/>
    <mergeCell ref="ES2:ES3"/>
    <mergeCell ref="ET2:ET3"/>
    <mergeCell ref="EU2:EU3"/>
    <mergeCell ref="EV2:EV3"/>
    <mergeCell ref="DT35:DX35"/>
    <mergeCell ref="EF35:EJ35"/>
    <mergeCell ref="ER35:EV35"/>
    <mergeCell ref="E35:I35"/>
    <mergeCell ref="L35:P35"/>
    <mergeCell ref="AX35:BB35"/>
    <mergeCell ref="CJ35:CN35"/>
    <mergeCell ref="CV35:CZ35"/>
    <mergeCell ref="DH35:DL35"/>
    <mergeCell ref="FC1:GM1"/>
    <mergeCell ref="FC2:FC3"/>
    <mergeCell ref="FD2:FD3"/>
    <mergeCell ref="FE2:FE3"/>
    <mergeCell ref="FF2:FF3"/>
    <mergeCell ref="FG2:FG3"/>
    <mergeCell ref="FH2:FH3"/>
    <mergeCell ref="FI2:FI3"/>
    <mergeCell ref="FJ2:FJ3"/>
    <mergeCell ref="FK2:FK3"/>
    <mergeCell ref="FL2:FL3"/>
    <mergeCell ref="FM2:FM3"/>
    <mergeCell ref="FN2:FP2"/>
    <mergeCell ref="FQ2:FQ3"/>
    <mergeCell ref="FR2:FR3"/>
    <mergeCell ref="FS2:FS3"/>
    <mergeCell ref="FT2:FT3"/>
    <mergeCell ref="FU2:FU3"/>
    <mergeCell ref="FV2:FV3"/>
    <mergeCell ref="FW2:FW3"/>
    <mergeCell ref="FX2:FX3"/>
    <mergeCell ref="FY2:FY3"/>
    <mergeCell ref="FZ2:FZ3"/>
    <mergeCell ref="GA2:GA3"/>
    <mergeCell ref="GK2:GK3"/>
    <mergeCell ref="GL2:GL3"/>
    <mergeCell ref="GM2:GM3"/>
    <mergeCell ref="FC35:FG35"/>
    <mergeCell ref="GB2:GB3"/>
    <mergeCell ref="GC2:GC3"/>
    <mergeCell ref="GD2:GD3"/>
    <mergeCell ref="GE2:GE3"/>
    <mergeCell ref="GF2:GF3"/>
    <mergeCell ref="GG2:GG3"/>
    <mergeCell ref="GH2:GH3"/>
    <mergeCell ref="GI2:GI3"/>
    <mergeCell ref="GJ2:GJ3"/>
  </mergeCells>
  <conditionalFormatting sqref="C8">
    <cfRule type="cellIs" dxfId="110" priority="4" operator="lessThan">
      <formula>0</formula>
    </cfRule>
    <cfRule type="cellIs" dxfId="109" priority="5" operator="equal">
      <formula>0</formula>
    </cfRule>
    <cfRule type="cellIs" dxfId="108" priority="6" operator="greaterThan">
      <formula>0</formula>
    </cfRule>
  </conditionalFormatting>
  <conditionalFormatting sqref="C11">
    <cfRule type="cellIs" dxfId="107" priority="1" operator="lessThan">
      <formula>0</formula>
    </cfRule>
    <cfRule type="cellIs" dxfId="106" priority="2" operator="equal">
      <formula>0</formula>
    </cfRule>
    <cfRule type="cellIs" dxfId="105" priority="3" operator="greaterThan">
      <formula>0</formula>
    </cfRule>
  </conditionalFormatting>
  <conditionalFormatting sqref="C14">
    <cfRule type="cellIs" dxfId="104" priority="7" operator="lessThan">
      <formula>0</formula>
    </cfRule>
    <cfRule type="cellIs" dxfId="103" priority="8" operator="equal">
      <formula>0</formula>
    </cfRule>
    <cfRule type="cellIs" dxfId="102" priority="9" operator="greaterThan">
      <formula>0</formula>
    </cfRule>
  </conditionalFormatting>
  <conditionalFormatting sqref="C17">
    <cfRule type="cellIs" dxfId="101" priority="10" operator="lessThan">
      <formula>0</formula>
    </cfRule>
    <cfRule type="cellIs" dxfId="100" priority="11" operator="equal">
      <formula>0</formula>
    </cfRule>
    <cfRule type="cellIs" dxfId="99" priority="12" operator="greaterThan">
      <formula>0</formula>
    </cfRule>
  </conditionalFormatting>
  <dataValidations count="6">
    <dataValidation type="list" allowBlank="1" showInputMessage="1" showErrorMessage="1" sqref="S35 BE35 FJ35" xr:uid="{00000000-0002-0000-0900-000000000000}">
      <formula1>#REF!</formula1>
    </dataValidation>
    <dataValidation type="list" allowBlank="1" showInputMessage="1" showErrorMessage="1" sqref="BH4:BH34 FM4:FM34 V4:V34" xr:uid="{00000000-0002-0000-0900-000001000000}">
      <formula1>$F$39:$F$50</formula1>
    </dataValidation>
    <dataValidation type="list" allowBlank="1" showInputMessage="1" showErrorMessage="1" sqref="FI4:FI34 BD4:BD34 R4:R34" xr:uid="{00000000-0002-0000-0900-000002000000}">
      <formula1>$B$39:$B$40</formula1>
    </dataValidation>
    <dataValidation type="list" allowBlank="1" showInputMessage="1" showErrorMessage="1" sqref="FJ4:FJ34 EL4:EL34 CP4:CP34 CR4:CR34 DB4:DB34 DD4:DD34 DN4:DN34 DP4:DP34 DZ4:DZ34 EB4:EB34 EX4:EX34 EN4:EN34 EZ4:EZ34 BE4:BE34 S4:S34" xr:uid="{00000000-0002-0000-0900-000003000000}">
      <formula1>$C$39:$C$49</formula1>
    </dataValidation>
    <dataValidation type="list" allowBlank="1" showInputMessage="1" showErrorMessage="1" sqref="FO4:FO34 BJ4:BJ34 X4:X34" xr:uid="{00000000-0002-0000-0900-000004000000}">
      <formula1>$A$39:$A$61</formula1>
    </dataValidation>
    <dataValidation type="list" allowBlank="1" showInputMessage="1" showErrorMessage="1" sqref="FR4:FR34 BM4:BM34 AA4:AA34" xr:uid="{00000000-0002-0000-0900-000005000000}">
      <formula1>$A$39:$A$50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F3BC-368D-408F-BABF-2EB994577F0E}">
  <dimension ref="A1:I62"/>
  <sheetViews>
    <sheetView topLeftCell="A28" workbookViewId="0">
      <pane ySplit="4500" topLeftCell="A57"/>
      <selection activeCell="D38" sqref="D38"/>
      <selection pane="bottomLeft" activeCell="F61" sqref="F61"/>
    </sheetView>
  </sheetViews>
  <sheetFormatPr defaultRowHeight="14.4" x14ac:dyDescent="0.3"/>
  <sheetData>
    <row r="1" spans="1:6" x14ac:dyDescent="0.3">
      <c r="B1" s="759" t="s">
        <v>7</v>
      </c>
      <c r="C1" s="757" t="s">
        <v>8</v>
      </c>
      <c r="D1" s="757" t="s">
        <v>9</v>
      </c>
    </row>
    <row r="2" spans="1:6" x14ac:dyDescent="0.3">
      <c r="A2" s="141" t="s">
        <v>513</v>
      </c>
      <c r="B2" s="759"/>
      <c r="C2" s="757"/>
      <c r="D2" s="757"/>
    </row>
    <row r="3" spans="1:6" x14ac:dyDescent="0.3">
      <c r="A3" t="s">
        <v>511</v>
      </c>
      <c r="B3" s="13">
        <v>1</v>
      </c>
      <c r="C3" s="405">
        <v>5473</v>
      </c>
      <c r="D3" s="405">
        <v>5473</v>
      </c>
      <c r="E3" s="414" t="s">
        <v>60</v>
      </c>
      <c r="F3" s="324" t="s">
        <v>61</v>
      </c>
    </row>
    <row r="4" spans="1:6" x14ac:dyDescent="0.3">
      <c r="A4" t="s">
        <v>511</v>
      </c>
      <c r="B4" s="404">
        <v>2</v>
      </c>
      <c r="C4" s="405">
        <f t="shared" ref="C4:C32" si="0">D3</f>
        <v>5473</v>
      </c>
      <c r="D4" s="405">
        <v>5478</v>
      </c>
      <c r="E4" s="414" t="s">
        <v>60</v>
      </c>
      <c r="F4" s="324" t="s">
        <v>61</v>
      </c>
    </row>
    <row r="5" spans="1:6" x14ac:dyDescent="0.3">
      <c r="A5" t="s">
        <v>511</v>
      </c>
      <c r="B5" s="404">
        <v>3</v>
      </c>
      <c r="C5" s="405">
        <f t="shared" si="0"/>
        <v>5478</v>
      </c>
      <c r="D5" s="405">
        <v>5479</v>
      </c>
      <c r="E5" s="414" t="s">
        <v>60</v>
      </c>
      <c r="F5" s="324" t="s">
        <v>61</v>
      </c>
    </row>
    <row r="6" spans="1:6" x14ac:dyDescent="0.3">
      <c r="A6" t="s">
        <v>511</v>
      </c>
      <c r="B6" s="404">
        <v>4</v>
      </c>
      <c r="C6" s="405">
        <f t="shared" si="0"/>
        <v>5479</v>
      </c>
      <c r="D6" s="405">
        <v>5480</v>
      </c>
      <c r="E6" s="414" t="s">
        <v>60</v>
      </c>
      <c r="F6" s="324" t="s">
        <v>61</v>
      </c>
    </row>
    <row r="7" spans="1:6" x14ac:dyDescent="0.3">
      <c r="A7" t="s">
        <v>511</v>
      </c>
      <c r="B7" s="404">
        <v>5</v>
      </c>
      <c r="C7" s="405">
        <f t="shared" si="0"/>
        <v>5480</v>
      </c>
      <c r="D7" s="405">
        <v>5482</v>
      </c>
      <c r="E7" s="414" t="s">
        <v>44</v>
      </c>
      <c r="F7" s="324" t="s">
        <v>45</v>
      </c>
    </row>
    <row r="8" spans="1:6" x14ac:dyDescent="0.3">
      <c r="A8" t="s">
        <v>511</v>
      </c>
      <c r="B8" s="404">
        <v>6</v>
      </c>
      <c r="C8" s="405">
        <f t="shared" si="0"/>
        <v>5482</v>
      </c>
      <c r="D8" s="405">
        <v>5842</v>
      </c>
      <c r="E8" s="414" t="s">
        <v>44</v>
      </c>
      <c r="F8" s="324" t="s">
        <v>45</v>
      </c>
    </row>
    <row r="9" spans="1:6" x14ac:dyDescent="0.3">
      <c r="A9" t="s">
        <v>511</v>
      </c>
      <c r="B9" s="404">
        <v>7</v>
      </c>
      <c r="C9" s="405">
        <f t="shared" si="0"/>
        <v>5842</v>
      </c>
      <c r="D9" s="405">
        <v>5909</v>
      </c>
      <c r="E9" s="414" t="s">
        <v>44</v>
      </c>
      <c r="F9" s="324" t="s">
        <v>45</v>
      </c>
    </row>
    <row r="10" spans="1:6" x14ac:dyDescent="0.3">
      <c r="A10" t="s">
        <v>511</v>
      </c>
      <c r="B10" s="404">
        <v>8</v>
      </c>
      <c r="C10" s="405">
        <f t="shared" si="0"/>
        <v>5909</v>
      </c>
      <c r="D10" s="405">
        <v>6882</v>
      </c>
      <c r="E10" s="414" t="s">
        <v>44</v>
      </c>
      <c r="F10" s="324" t="s">
        <v>45</v>
      </c>
    </row>
    <row r="11" spans="1:6" x14ac:dyDescent="0.3">
      <c r="A11" t="s">
        <v>511</v>
      </c>
      <c r="B11" s="404">
        <v>9</v>
      </c>
      <c r="C11" s="405">
        <f t="shared" si="0"/>
        <v>6882</v>
      </c>
      <c r="D11" s="405">
        <v>6890</v>
      </c>
      <c r="E11" s="414" t="s">
        <v>44</v>
      </c>
      <c r="F11" s="324" t="s">
        <v>45</v>
      </c>
    </row>
    <row r="12" spans="1:6" x14ac:dyDescent="0.3">
      <c r="A12" t="s">
        <v>511</v>
      </c>
      <c r="B12" s="404">
        <v>10</v>
      </c>
      <c r="C12" s="405">
        <f t="shared" si="0"/>
        <v>6890</v>
      </c>
      <c r="D12" s="405">
        <v>6951</v>
      </c>
      <c r="E12" s="414" t="s">
        <v>44</v>
      </c>
      <c r="F12" s="324" t="s">
        <v>45</v>
      </c>
    </row>
    <row r="13" spans="1:6" x14ac:dyDescent="0.3">
      <c r="A13" t="s">
        <v>511</v>
      </c>
      <c r="B13" s="404">
        <v>11</v>
      </c>
      <c r="C13" s="405">
        <f t="shared" si="0"/>
        <v>6951</v>
      </c>
      <c r="D13" s="405">
        <v>7416</v>
      </c>
      <c r="E13" s="414" t="s">
        <v>60</v>
      </c>
      <c r="F13" s="324" t="s">
        <v>61</v>
      </c>
    </row>
    <row r="14" spans="1:6" x14ac:dyDescent="0.3">
      <c r="A14" t="s">
        <v>511</v>
      </c>
      <c r="B14" s="404">
        <v>12</v>
      </c>
      <c r="C14" s="405">
        <f t="shared" si="0"/>
        <v>7416</v>
      </c>
      <c r="D14" s="405">
        <v>7419</v>
      </c>
      <c r="E14" s="414" t="s">
        <v>60</v>
      </c>
      <c r="F14" s="324" t="s">
        <v>61</v>
      </c>
    </row>
    <row r="15" spans="1:6" x14ac:dyDescent="0.3">
      <c r="A15" t="s">
        <v>511</v>
      </c>
      <c r="B15" s="404">
        <v>13</v>
      </c>
      <c r="C15" s="405">
        <f t="shared" si="0"/>
        <v>7419</v>
      </c>
      <c r="D15" s="405">
        <v>7420</v>
      </c>
      <c r="E15" s="414"/>
      <c r="F15" s="324"/>
    </row>
    <row r="16" spans="1:6" x14ac:dyDescent="0.3">
      <c r="A16" t="s">
        <v>511</v>
      </c>
      <c r="B16" s="404">
        <v>14</v>
      </c>
      <c r="C16" s="405">
        <f t="shared" si="0"/>
        <v>7420</v>
      </c>
      <c r="D16" s="405">
        <v>7420</v>
      </c>
      <c r="E16" s="414"/>
      <c r="F16" s="324"/>
    </row>
    <row r="17" spans="1:6" x14ac:dyDescent="0.3">
      <c r="A17" t="s">
        <v>511</v>
      </c>
      <c r="B17" s="404">
        <v>15</v>
      </c>
      <c r="C17" s="405">
        <f t="shared" si="0"/>
        <v>7420</v>
      </c>
      <c r="D17" s="405">
        <v>7420</v>
      </c>
      <c r="E17" s="414" t="s">
        <v>44</v>
      </c>
      <c r="F17" s="324" t="s">
        <v>45</v>
      </c>
    </row>
    <row r="18" spans="1:6" x14ac:dyDescent="0.3">
      <c r="A18" t="s">
        <v>511</v>
      </c>
      <c r="B18" s="404">
        <v>16</v>
      </c>
      <c r="C18" s="405">
        <f t="shared" si="0"/>
        <v>7420</v>
      </c>
      <c r="D18" s="405">
        <v>7867</v>
      </c>
      <c r="E18" s="414" t="s">
        <v>60</v>
      </c>
      <c r="F18" s="324" t="s">
        <v>61</v>
      </c>
    </row>
    <row r="19" spans="1:6" x14ac:dyDescent="0.3">
      <c r="A19" t="s">
        <v>511</v>
      </c>
      <c r="B19" s="404">
        <v>17</v>
      </c>
      <c r="C19" s="405">
        <f t="shared" si="0"/>
        <v>7867</v>
      </c>
      <c r="D19" s="405">
        <v>7870</v>
      </c>
      <c r="E19" s="414"/>
      <c r="F19" s="324"/>
    </row>
    <row r="20" spans="1:6" x14ac:dyDescent="0.3">
      <c r="A20" t="s">
        <v>511</v>
      </c>
      <c r="B20" s="404">
        <v>18</v>
      </c>
      <c r="C20" s="405">
        <f t="shared" si="0"/>
        <v>7870</v>
      </c>
      <c r="D20" s="405">
        <v>7870</v>
      </c>
      <c r="E20" s="414" t="s">
        <v>44</v>
      </c>
      <c r="F20" s="324" t="s">
        <v>45</v>
      </c>
    </row>
    <row r="21" spans="1:6" x14ac:dyDescent="0.3">
      <c r="A21" t="s">
        <v>511</v>
      </c>
      <c r="B21" s="404">
        <v>19</v>
      </c>
      <c r="C21" s="405">
        <f t="shared" si="0"/>
        <v>7870</v>
      </c>
      <c r="D21" s="405">
        <v>8344</v>
      </c>
      <c r="E21" s="414" t="s">
        <v>44</v>
      </c>
      <c r="F21" s="324" t="s">
        <v>45</v>
      </c>
    </row>
    <row r="22" spans="1:6" x14ac:dyDescent="0.3">
      <c r="A22" t="s">
        <v>511</v>
      </c>
      <c r="B22" s="404">
        <v>20</v>
      </c>
      <c r="C22" s="405">
        <f t="shared" si="0"/>
        <v>8344</v>
      </c>
      <c r="D22" s="405">
        <v>8730</v>
      </c>
      <c r="E22" s="414" t="s">
        <v>44</v>
      </c>
      <c r="F22" s="324" t="s">
        <v>45</v>
      </c>
    </row>
    <row r="23" spans="1:6" x14ac:dyDescent="0.3">
      <c r="A23" t="s">
        <v>511</v>
      </c>
      <c r="B23" s="404">
        <v>21</v>
      </c>
      <c r="C23" s="405">
        <f t="shared" si="0"/>
        <v>8730</v>
      </c>
      <c r="D23" s="405">
        <v>8794</v>
      </c>
      <c r="E23" s="414" t="s">
        <v>44</v>
      </c>
      <c r="F23" s="324" t="s">
        <v>45</v>
      </c>
    </row>
    <row r="24" spans="1:6" x14ac:dyDescent="0.3">
      <c r="A24" t="s">
        <v>511</v>
      </c>
      <c r="B24" s="404">
        <v>22</v>
      </c>
      <c r="C24" s="405">
        <f t="shared" si="0"/>
        <v>8794</v>
      </c>
      <c r="D24" s="405">
        <v>9910</v>
      </c>
      <c r="E24" s="414" t="s">
        <v>44</v>
      </c>
      <c r="F24" s="324" t="s">
        <v>45</v>
      </c>
    </row>
    <row r="25" spans="1:6" x14ac:dyDescent="0.3">
      <c r="A25" t="s">
        <v>511</v>
      </c>
      <c r="B25" s="404">
        <v>23</v>
      </c>
      <c r="C25" s="405">
        <f t="shared" si="0"/>
        <v>9910</v>
      </c>
      <c r="D25" s="405">
        <v>10672</v>
      </c>
      <c r="E25" s="414" t="s">
        <v>44</v>
      </c>
      <c r="F25" s="324" t="s">
        <v>45</v>
      </c>
    </row>
    <row r="26" spans="1:6" x14ac:dyDescent="0.3">
      <c r="A26" t="s">
        <v>511</v>
      </c>
      <c r="B26" s="404">
        <v>24</v>
      </c>
      <c r="C26" s="405">
        <f t="shared" si="0"/>
        <v>10672</v>
      </c>
      <c r="D26" s="405">
        <v>10684</v>
      </c>
      <c r="E26" s="414" t="s">
        <v>60</v>
      </c>
      <c r="F26" s="324" t="s">
        <v>61</v>
      </c>
    </row>
    <row r="27" spans="1:6" x14ac:dyDescent="0.3">
      <c r="A27" t="s">
        <v>511</v>
      </c>
      <c r="B27" s="404">
        <v>25</v>
      </c>
      <c r="C27" s="405">
        <f t="shared" si="0"/>
        <v>10684</v>
      </c>
      <c r="D27" s="405">
        <v>10684</v>
      </c>
      <c r="E27" s="414" t="s">
        <v>44</v>
      </c>
      <c r="F27" s="324" t="s">
        <v>45</v>
      </c>
    </row>
    <row r="28" spans="1:6" x14ac:dyDescent="0.3">
      <c r="A28" t="s">
        <v>511</v>
      </c>
      <c r="B28" s="404">
        <v>26</v>
      </c>
      <c r="C28" s="405">
        <f t="shared" si="0"/>
        <v>10684</v>
      </c>
      <c r="D28" s="405">
        <v>11231</v>
      </c>
      <c r="E28" s="414" t="s">
        <v>60</v>
      </c>
      <c r="F28" s="324" t="s">
        <v>61</v>
      </c>
    </row>
    <row r="29" spans="1:6" x14ac:dyDescent="0.3">
      <c r="A29" t="s">
        <v>511</v>
      </c>
      <c r="B29" s="404">
        <v>27</v>
      </c>
      <c r="C29" s="405">
        <f t="shared" si="0"/>
        <v>11231</v>
      </c>
      <c r="D29" s="405">
        <v>11234</v>
      </c>
      <c r="E29" s="414"/>
      <c r="F29" s="324"/>
    </row>
    <row r="30" spans="1:6" x14ac:dyDescent="0.3">
      <c r="A30" t="s">
        <v>511</v>
      </c>
      <c r="B30" s="404">
        <v>28</v>
      </c>
      <c r="C30" s="405">
        <f t="shared" si="0"/>
        <v>11234</v>
      </c>
      <c r="D30" s="405">
        <v>11234</v>
      </c>
      <c r="E30" s="414" t="s">
        <v>60</v>
      </c>
      <c r="F30" s="324" t="s">
        <v>61</v>
      </c>
    </row>
    <row r="31" spans="1:6" x14ac:dyDescent="0.3">
      <c r="A31" t="s">
        <v>511</v>
      </c>
      <c r="B31" s="404">
        <v>29</v>
      </c>
      <c r="C31" s="405">
        <f t="shared" si="0"/>
        <v>11234</v>
      </c>
      <c r="D31" s="405">
        <v>11235</v>
      </c>
      <c r="E31" s="414"/>
      <c r="F31" s="324"/>
    </row>
    <row r="32" spans="1:6" x14ac:dyDescent="0.3">
      <c r="A32" t="s">
        <v>511</v>
      </c>
      <c r="B32" s="404">
        <v>30</v>
      </c>
      <c r="C32" s="405">
        <f t="shared" si="0"/>
        <v>11235</v>
      </c>
      <c r="D32" s="405">
        <v>11235</v>
      </c>
      <c r="E32" s="414" t="s">
        <v>44</v>
      </c>
      <c r="F32" s="324"/>
    </row>
    <row r="33" spans="1:9" ht="21" thickBot="1" x14ac:dyDescent="0.35">
      <c r="A33" t="s">
        <v>512</v>
      </c>
      <c r="B33" s="13">
        <v>1</v>
      </c>
      <c r="C33" s="405">
        <v>1111</v>
      </c>
      <c r="D33" s="405">
        <v>1143</v>
      </c>
      <c r="E33" s="54"/>
      <c r="F33" s="55"/>
      <c r="G33" s="16">
        <f>E33*F33</f>
        <v>0</v>
      </c>
      <c r="H33" s="501" t="s">
        <v>60</v>
      </c>
      <c r="I33" s="18" t="s">
        <v>46</v>
      </c>
    </row>
    <row r="34" spans="1:9" ht="20.399999999999999" x14ac:dyDescent="0.3">
      <c r="A34" t="s">
        <v>512</v>
      </c>
      <c r="B34" s="404">
        <v>2</v>
      </c>
      <c r="C34" s="405">
        <f t="shared" ref="C34:C62" si="1">D33</f>
        <v>1143</v>
      </c>
      <c r="D34" s="405">
        <v>1190</v>
      </c>
      <c r="E34" s="405">
        <f t="shared" ref="E34:E62" si="2">D34-C34</f>
        <v>47</v>
      </c>
      <c r="F34" s="405">
        <v>1</v>
      </c>
      <c r="G34" s="406">
        <f t="shared" ref="G34:G62" si="3">F34*E34</f>
        <v>47</v>
      </c>
      <c r="H34" s="471" t="s">
        <v>60</v>
      </c>
      <c r="I34" s="265" t="s">
        <v>46</v>
      </c>
    </row>
    <row r="35" spans="1:9" ht="20.399999999999999" x14ac:dyDescent="0.3">
      <c r="A35" t="s">
        <v>512</v>
      </c>
      <c r="B35" s="404">
        <v>3</v>
      </c>
      <c r="C35" s="405">
        <f t="shared" si="1"/>
        <v>1190</v>
      </c>
      <c r="D35" s="405">
        <v>1233</v>
      </c>
      <c r="E35" s="405">
        <f t="shared" si="2"/>
        <v>43</v>
      </c>
      <c r="F35" s="405">
        <v>1</v>
      </c>
      <c r="G35" s="406">
        <f t="shared" si="3"/>
        <v>43</v>
      </c>
      <c r="H35" s="471" t="s">
        <v>60</v>
      </c>
      <c r="I35" s="265" t="s">
        <v>46</v>
      </c>
    </row>
    <row r="36" spans="1:9" ht="20.399999999999999" x14ac:dyDescent="0.3">
      <c r="A36" t="s">
        <v>512</v>
      </c>
      <c r="B36" s="404">
        <v>4</v>
      </c>
      <c r="C36" s="405">
        <f t="shared" si="1"/>
        <v>1233</v>
      </c>
      <c r="D36" s="405">
        <v>1270</v>
      </c>
      <c r="E36" s="405">
        <f t="shared" si="2"/>
        <v>37</v>
      </c>
      <c r="F36" s="405">
        <v>1</v>
      </c>
      <c r="G36" s="406">
        <f t="shared" si="3"/>
        <v>37</v>
      </c>
      <c r="H36" s="471" t="s">
        <v>60</v>
      </c>
      <c r="I36" s="265" t="s">
        <v>46</v>
      </c>
    </row>
    <row r="37" spans="1:9" ht="20.399999999999999" x14ac:dyDescent="0.3">
      <c r="A37" t="s">
        <v>512</v>
      </c>
      <c r="B37" s="404">
        <v>5</v>
      </c>
      <c r="C37" s="405">
        <f t="shared" si="1"/>
        <v>1270</v>
      </c>
      <c r="D37" s="405">
        <v>1296</v>
      </c>
      <c r="E37" s="405">
        <f t="shared" si="2"/>
        <v>26</v>
      </c>
      <c r="F37" s="405">
        <v>1</v>
      </c>
      <c r="G37" s="406">
        <f t="shared" si="3"/>
        <v>26</v>
      </c>
      <c r="H37" s="471" t="s">
        <v>60</v>
      </c>
      <c r="I37" s="265" t="s">
        <v>46</v>
      </c>
    </row>
    <row r="38" spans="1:9" ht="20.399999999999999" x14ac:dyDescent="0.3">
      <c r="A38" t="s">
        <v>512</v>
      </c>
      <c r="B38" s="404">
        <v>6</v>
      </c>
      <c r="C38" s="405">
        <f t="shared" si="1"/>
        <v>1296</v>
      </c>
      <c r="D38" s="405">
        <v>1357</v>
      </c>
      <c r="E38" s="405">
        <f t="shared" si="2"/>
        <v>61</v>
      </c>
      <c r="F38" s="405">
        <v>1</v>
      </c>
      <c r="G38" s="406">
        <f t="shared" si="3"/>
        <v>61</v>
      </c>
      <c r="H38" s="471" t="s">
        <v>60</v>
      </c>
      <c r="I38" s="265" t="s">
        <v>46</v>
      </c>
    </row>
    <row r="39" spans="1:9" ht="20.399999999999999" x14ac:dyDescent="0.3">
      <c r="A39" t="s">
        <v>512</v>
      </c>
      <c r="B39" s="404">
        <v>7</v>
      </c>
      <c r="C39" s="405">
        <f t="shared" si="1"/>
        <v>1357</v>
      </c>
      <c r="D39" s="405">
        <v>1359</v>
      </c>
      <c r="E39" s="405">
        <f t="shared" si="2"/>
        <v>2</v>
      </c>
      <c r="F39" s="405">
        <v>1</v>
      </c>
      <c r="G39" s="406">
        <f t="shared" si="3"/>
        <v>2</v>
      </c>
      <c r="H39" s="471" t="s">
        <v>60</v>
      </c>
      <c r="I39" s="265" t="s">
        <v>46</v>
      </c>
    </row>
    <row r="40" spans="1:9" ht="20.399999999999999" x14ac:dyDescent="0.3">
      <c r="A40" t="s">
        <v>512</v>
      </c>
      <c r="B40" s="404">
        <v>8</v>
      </c>
      <c r="C40" s="405">
        <f t="shared" si="1"/>
        <v>1359</v>
      </c>
      <c r="D40" s="405">
        <v>1392</v>
      </c>
      <c r="E40" s="405">
        <f t="shared" si="2"/>
        <v>33</v>
      </c>
      <c r="F40" s="405">
        <v>1</v>
      </c>
      <c r="G40" s="406">
        <f t="shared" si="3"/>
        <v>33</v>
      </c>
      <c r="H40" s="471" t="s">
        <v>60</v>
      </c>
      <c r="I40" s="265" t="s">
        <v>46</v>
      </c>
    </row>
    <row r="41" spans="1:9" ht="20.399999999999999" x14ac:dyDescent="0.3">
      <c r="A41" t="s">
        <v>512</v>
      </c>
      <c r="B41" s="404">
        <v>9</v>
      </c>
      <c r="C41" s="405">
        <f t="shared" si="1"/>
        <v>1392</v>
      </c>
      <c r="D41" s="405">
        <v>1438</v>
      </c>
      <c r="E41" s="405">
        <f t="shared" si="2"/>
        <v>46</v>
      </c>
      <c r="F41" s="405">
        <v>1</v>
      </c>
      <c r="G41" s="406">
        <f t="shared" si="3"/>
        <v>46</v>
      </c>
      <c r="H41" s="471" t="s">
        <v>60</v>
      </c>
      <c r="I41" s="265" t="s">
        <v>46</v>
      </c>
    </row>
    <row r="42" spans="1:9" ht="20.399999999999999" x14ac:dyDescent="0.3">
      <c r="A42" t="s">
        <v>512</v>
      </c>
      <c r="B42" s="404">
        <v>10</v>
      </c>
      <c r="C42" s="405">
        <f t="shared" si="1"/>
        <v>1438</v>
      </c>
      <c r="D42" s="405">
        <v>1451</v>
      </c>
      <c r="E42" s="405">
        <f t="shared" si="2"/>
        <v>13</v>
      </c>
      <c r="F42" s="405">
        <v>1</v>
      </c>
      <c r="G42" s="406">
        <f t="shared" si="3"/>
        <v>13</v>
      </c>
      <c r="H42" s="471" t="s">
        <v>60</v>
      </c>
      <c r="I42" s="265" t="s">
        <v>46</v>
      </c>
    </row>
    <row r="43" spans="1:9" ht="20.399999999999999" x14ac:dyDescent="0.3">
      <c r="A43" t="s">
        <v>512</v>
      </c>
      <c r="B43" s="404">
        <v>11</v>
      </c>
      <c r="C43" s="405">
        <f t="shared" si="1"/>
        <v>1451</v>
      </c>
      <c r="D43" s="405">
        <v>1511</v>
      </c>
      <c r="E43" s="405">
        <f t="shared" si="2"/>
        <v>60</v>
      </c>
      <c r="F43" s="405">
        <v>1</v>
      </c>
      <c r="G43" s="406">
        <f t="shared" si="3"/>
        <v>60</v>
      </c>
      <c r="H43" s="471" t="s">
        <v>60</v>
      </c>
      <c r="I43" s="265" t="s">
        <v>46</v>
      </c>
    </row>
    <row r="44" spans="1:9" ht="20.399999999999999" x14ac:dyDescent="0.3">
      <c r="A44" t="s">
        <v>512</v>
      </c>
      <c r="B44" s="404">
        <v>12</v>
      </c>
      <c r="C44" s="405">
        <f t="shared" si="1"/>
        <v>1511</v>
      </c>
      <c r="D44" s="405">
        <v>1606</v>
      </c>
      <c r="E44" s="405">
        <f t="shared" si="2"/>
        <v>95</v>
      </c>
      <c r="F44" s="405">
        <v>1</v>
      </c>
      <c r="G44" s="406">
        <f t="shared" si="3"/>
        <v>95</v>
      </c>
      <c r="H44" s="471" t="s">
        <v>60</v>
      </c>
      <c r="I44" s="265" t="s">
        <v>46</v>
      </c>
    </row>
    <row r="45" spans="1:9" ht="20.399999999999999" x14ac:dyDescent="0.3">
      <c r="A45" t="s">
        <v>512</v>
      </c>
      <c r="B45" s="404">
        <v>13</v>
      </c>
      <c r="C45" s="405">
        <f t="shared" si="1"/>
        <v>1606</v>
      </c>
      <c r="D45" s="405">
        <v>1609</v>
      </c>
      <c r="E45" s="405">
        <f t="shared" si="2"/>
        <v>3</v>
      </c>
      <c r="F45" s="405">
        <v>1</v>
      </c>
      <c r="G45" s="406">
        <f t="shared" si="3"/>
        <v>3</v>
      </c>
      <c r="H45" s="471" t="s">
        <v>60</v>
      </c>
      <c r="I45" s="265" t="s">
        <v>46</v>
      </c>
    </row>
    <row r="46" spans="1:9" ht="20.399999999999999" x14ac:dyDescent="0.3">
      <c r="A46" t="s">
        <v>512</v>
      </c>
      <c r="B46" s="404">
        <v>14</v>
      </c>
      <c r="C46" s="405">
        <f t="shared" si="1"/>
        <v>1609</v>
      </c>
      <c r="D46" s="405">
        <v>1626</v>
      </c>
      <c r="E46" s="405">
        <f t="shared" si="2"/>
        <v>17</v>
      </c>
      <c r="F46" s="405">
        <v>1</v>
      </c>
      <c r="G46" s="406">
        <f t="shared" si="3"/>
        <v>17</v>
      </c>
      <c r="H46" s="471" t="s">
        <v>60</v>
      </c>
      <c r="I46" s="265" t="s">
        <v>46</v>
      </c>
    </row>
    <row r="47" spans="1:9" ht="20.399999999999999" x14ac:dyDescent="0.3">
      <c r="A47" t="s">
        <v>512</v>
      </c>
      <c r="B47" s="404">
        <v>15</v>
      </c>
      <c r="C47" s="405">
        <f t="shared" si="1"/>
        <v>1626</v>
      </c>
      <c r="D47" s="405">
        <v>1687</v>
      </c>
      <c r="E47" s="405">
        <f t="shared" si="2"/>
        <v>61</v>
      </c>
      <c r="F47" s="405">
        <v>1</v>
      </c>
      <c r="G47" s="406">
        <f t="shared" si="3"/>
        <v>61</v>
      </c>
      <c r="H47" s="471" t="s">
        <v>60</v>
      </c>
      <c r="I47" s="265" t="s">
        <v>46</v>
      </c>
    </row>
    <row r="48" spans="1:9" ht="20.399999999999999" x14ac:dyDescent="0.3">
      <c r="A48" t="s">
        <v>512</v>
      </c>
      <c r="B48" s="404">
        <v>16</v>
      </c>
      <c r="C48" s="405">
        <f t="shared" si="1"/>
        <v>1687</v>
      </c>
      <c r="D48" s="405">
        <v>1784</v>
      </c>
      <c r="E48" s="405">
        <f t="shared" si="2"/>
        <v>97</v>
      </c>
      <c r="F48" s="405">
        <v>1</v>
      </c>
      <c r="G48" s="406">
        <f t="shared" si="3"/>
        <v>97</v>
      </c>
      <c r="H48" s="471" t="s">
        <v>60</v>
      </c>
      <c r="I48" s="265" t="s">
        <v>46</v>
      </c>
    </row>
    <row r="49" spans="1:9" ht="20.399999999999999" x14ac:dyDescent="0.3">
      <c r="A49" t="s">
        <v>512</v>
      </c>
      <c r="B49" s="404">
        <v>17</v>
      </c>
      <c r="C49" s="405">
        <f t="shared" si="1"/>
        <v>1784</v>
      </c>
      <c r="D49" s="405">
        <v>1789</v>
      </c>
      <c r="E49" s="405">
        <f t="shared" si="2"/>
        <v>5</v>
      </c>
      <c r="F49" s="405">
        <v>1</v>
      </c>
      <c r="G49" s="406">
        <f t="shared" si="3"/>
        <v>5</v>
      </c>
      <c r="H49" s="471" t="s">
        <v>60</v>
      </c>
      <c r="I49" s="265" t="s">
        <v>46</v>
      </c>
    </row>
    <row r="50" spans="1:9" ht="20.399999999999999" x14ac:dyDescent="0.3">
      <c r="A50" t="s">
        <v>512</v>
      </c>
      <c r="B50" s="404">
        <v>18</v>
      </c>
      <c r="C50" s="405">
        <f t="shared" si="1"/>
        <v>1789</v>
      </c>
      <c r="D50" s="405">
        <v>2016</v>
      </c>
      <c r="E50" s="405">
        <f t="shared" si="2"/>
        <v>227</v>
      </c>
      <c r="F50" s="405">
        <v>1</v>
      </c>
      <c r="G50" s="406">
        <f t="shared" si="3"/>
        <v>227</v>
      </c>
      <c r="H50" s="471" t="s">
        <v>60</v>
      </c>
      <c r="I50" s="265" t="s">
        <v>46</v>
      </c>
    </row>
    <row r="51" spans="1:9" ht="20.399999999999999" x14ac:dyDescent="0.3">
      <c r="A51" t="s">
        <v>512</v>
      </c>
      <c r="B51" s="404">
        <v>19</v>
      </c>
      <c r="C51" s="405">
        <f t="shared" si="1"/>
        <v>2016</v>
      </c>
      <c r="D51" s="405">
        <v>2153</v>
      </c>
      <c r="E51" s="405">
        <f t="shared" si="2"/>
        <v>137</v>
      </c>
      <c r="F51" s="405">
        <v>1</v>
      </c>
      <c r="G51" s="406">
        <f t="shared" si="3"/>
        <v>137</v>
      </c>
      <c r="H51" s="471" t="s">
        <v>60</v>
      </c>
      <c r="I51" s="265" t="s">
        <v>46</v>
      </c>
    </row>
    <row r="52" spans="1:9" ht="20.399999999999999" x14ac:dyDescent="0.3">
      <c r="A52" t="s">
        <v>512</v>
      </c>
      <c r="B52" s="404">
        <v>20</v>
      </c>
      <c r="C52" s="405">
        <f t="shared" si="1"/>
        <v>2153</v>
      </c>
      <c r="D52" s="405">
        <v>2199</v>
      </c>
      <c r="E52" s="405">
        <f t="shared" si="2"/>
        <v>46</v>
      </c>
      <c r="F52" s="405">
        <v>1</v>
      </c>
      <c r="G52" s="406">
        <f t="shared" si="3"/>
        <v>46</v>
      </c>
      <c r="H52" s="471" t="s">
        <v>60</v>
      </c>
      <c r="I52" s="265" t="s">
        <v>46</v>
      </c>
    </row>
    <row r="53" spans="1:9" ht="20.399999999999999" x14ac:dyDescent="0.3">
      <c r="A53" t="s">
        <v>512</v>
      </c>
      <c r="B53" s="404">
        <v>21</v>
      </c>
      <c r="C53" s="405">
        <f t="shared" si="1"/>
        <v>2199</v>
      </c>
      <c r="D53" s="405">
        <v>2241</v>
      </c>
      <c r="E53" s="405">
        <f t="shared" si="2"/>
        <v>42</v>
      </c>
      <c r="F53" s="405">
        <v>1</v>
      </c>
      <c r="G53" s="406">
        <f t="shared" si="3"/>
        <v>42</v>
      </c>
      <c r="H53" s="471" t="s">
        <v>60</v>
      </c>
      <c r="I53" s="265" t="s">
        <v>46</v>
      </c>
    </row>
    <row r="54" spans="1:9" ht="20.399999999999999" x14ac:dyDescent="0.3">
      <c r="A54" t="s">
        <v>512</v>
      </c>
      <c r="B54" s="404">
        <v>22</v>
      </c>
      <c r="C54" s="405">
        <f t="shared" si="1"/>
        <v>2241</v>
      </c>
      <c r="D54" s="405">
        <v>2394</v>
      </c>
      <c r="E54" s="405">
        <f t="shared" si="2"/>
        <v>153</v>
      </c>
      <c r="F54" s="405">
        <v>1</v>
      </c>
      <c r="G54" s="406">
        <f t="shared" si="3"/>
        <v>153</v>
      </c>
      <c r="H54" s="471" t="s">
        <v>60</v>
      </c>
      <c r="I54" s="265" t="s">
        <v>46</v>
      </c>
    </row>
    <row r="55" spans="1:9" ht="20.399999999999999" x14ac:dyDescent="0.3">
      <c r="A55" t="s">
        <v>512</v>
      </c>
      <c r="B55" s="404">
        <v>23</v>
      </c>
      <c r="C55" s="405">
        <f t="shared" si="1"/>
        <v>2394</v>
      </c>
      <c r="D55" s="405">
        <v>2515</v>
      </c>
      <c r="E55" s="405">
        <f t="shared" si="2"/>
        <v>121</v>
      </c>
      <c r="F55" s="405">
        <v>1</v>
      </c>
      <c r="G55" s="406">
        <f t="shared" si="3"/>
        <v>121</v>
      </c>
      <c r="H55" s="471" t="s">
        <v>60</v>
      </c>
      <c r="I55" s="265" t="s">
        <v>46</v>
      </c>
    </row>
    <row r="56" spans="1:9" ht="20.399999999999999" x14ac:dyDescent="0.3">
      <c r="A56" t="s">
        <v>512</v>
      </c>
      <c r="B56" s="404">
        <v>24</v>
      </c>
      <c r="C56" s="405">
        <f t="shared" si="1"/>
        <v>2515</v>
      </c>
      <c r="D56" s="405">
        <v>2639</v>
      </c>
      <c r="E56" s="405">
        <f t="shared" si="2"/>
        <v>124</v>
      </c>
      <c r="F56" s="405">
        <v>1</v>
      </c>
      <c r="G56" s="406">
        <f t="shared" si="3"/>
        <v>124</v>
      </c>
      <c r="H56" s="471" t="s">
        <v>60</v>
      </c>
      <c r="I56" s="265" t="s">
        <v>46</v>
      </c>
    </row>
    <row r="57" spans="1:9" ht="20.399999999999999" x14ac:dyDescent="0.3">
      <c r="A57" t="s">
        <v>512</v>
      </c>
      <c r="B57" s="404">
        <v>25</v>
      </c>
      <c r="C57" s="405">
        <f t="shared" si="1"/>
        <v>2639</v>
      </c>
      <c r="D57" s="405">
        <v>2739</v>
      </c>
      <c r="E57" s="405">
        <f t="shared" si="2"/>
        <v>100</v>
      </c>
      <c r="F57" s="405">
        <v>1</v>
      </c>
      <c r="G57" s="406">
        <f t="shared" si="3"/>
        <v>100</v>
      </c>
      <c r="H57" s="471" t="s">
        <v>60</v>
      </c>
      <c r="I57" s="265" t="s">
        <v>46</v>
      </c>
    </row>
    <row r="58" spans="1:9" ht="20.399999999999999" x14ac:dyDescent="0.3">
      <c r="A58" t="s">
        <v>512</v>
      </c>
      <c r="B58" s="404">
        <v>26</v>
      </c>
      <c r="C58" s="405">
        <f t="shared" si="1"/>
        <v>2739</v>
      </c>
      <c r="D58" s="405">
        <v>2782</v>
      </c>
      <c r="E58" s="405">
        <f t="shared" si="2"/>
        <v>43</v>
      </c>
      <c r="F58" s="405">
        <v>1</v>
      </c>
      <c r="G58" s="406">
        <f t="shared" si="3"/>
        <v>43</v>
      </c>
      <c r="H58" s="471" t="s">
        <v>60</v>
      </c>
      <c r="I58" s="265" t="s">
        <v>46</v>
      </c>
    </row>
    <row r="59" spans="1:9" ht="20.399999999999999" x14ac:dyDescent="0.3">
      <c r="A59" t="s">
        <v>512</v>
      </c>
      <c r="B59" s="404">
        <v>27</v>
      </c>
      <c r="C59" s="405">
        <f t="shared" si="1"/>
        <v>2782</v>
      </c>
      <c r="D59" s="405">
        <v>2841</v>
      </c>
      <c r="E59" s="405">
        <f t="shared" si="2"/>
        <v>59</v>
      </c>
      <c r="F59" s="405">
        <v>1</v>
      </c>
      <c r="G59" s="406">
        <f t="shared" si="3"/>
        <v>59</v>
      </c>
      <c r="H59" s="471" t="s">
        <v>60</v>
      </c>
      <c r="I59" s="265" t="s">
        <v>46</v>
      </c>
    </row>
    <row r="60" spans="1:9" ht="20.399999999999999" x14ac:dyDescent="0.3">
      <c r="A60" t="s">
        <v>512</v>
      </c>
      <c r="B60" s="404">
        <v>28</v>
      </c>
      <c r="C60" s="405">
        <f t="shared" si="1"/>
        <v>2841</v>
      </c>
      <c r="D60" s="405">
        <v>2923</v>
      </c>
      <c r="E60" s="405">
        <f t="shared" si="2"/>
        <v>82</v>
      </c>
      <c r="F60" s="405">
        <v>1</v>
      </c>
      <c r="G60" s="406">
        <f t="shared" si="3"/>
        <v>82</v>
      </c>
      <c r="H60" s="471" t="s">
        <v>60</v>
      </c>
      <c r="I60" s="265" t="s">
        <v>46</v>
      </c>
    </row>
    <row r="61" spans="1:9" ht="20.399999999999999" x14ac:dyDescent="0.3">
      <c r="A61" t="s">
        <v>512</v>
      </c>
      <c r="B61" s="404">
        <v>29</v>
      </c>
      <c r="C61" s="405">
        <f t="shared" si="1"/>
        <v>2923</v>
      </c>
      <c r="D61" s="405">
        <v>2979</v>
      </c>
      <c r="E61" s="405">
        <f t="shared" si="2"/>
        <v>56</v>
      </c>
      <c r="F61" s="405">
        <v>1</v>
      </c>
      <c r="G61" s="406">
        <f t="shared" si="3"/>
        <v>56</v>
      </c>
      <c r="H61" s="471" t="s">
        <v>60</v>
      </c>
      <c r="I61" s="265" t="s">
        <v>46</v>
      </c>
    </row>
    <row r="62" spans="1:9" ht="20.399999999999999" x14ac:dyDescent="0.3">
      <c r="A62" t="s">
        <v>512</v>
      </c>
      <c r="B62" s="404">
        <v>30</v>
      </c>
      <c r="C62" s="405">
        <f t="shared" si="1"/>
        <v>2979</v>
      </c>
      <c r="D62" s="405">
        <v>3053</v>
      </c>
      <c r="E62" s="405">
        <f t="shared" si="2"/>
        <v>74</v>
      </c>
      <c r="F62" s="405">
        <v>1</v>
      </c>
      <c r="G62" s="406">
        <f t="shared" si="3"/>
        <v>74</v>
      </c>
      <c r="H62" s="471" t="s">
        <v>60</v>
      </c>
      <c r="I62" s="265" t="s">
        <v>46</v>
      </c>
    </row>
  </sheetData>
  <mergeCells count="3">
    <mergeCell ref="B1:B2"/>
    <mergeCell ref="C1:C2"/>
    <mergeCell ref="D1:D2"/>
  </mergeCells>
  <dataValidations count="3">
    <dataValidation type="list" allowBlank="1" showInputMessage="1" showErrorMessage="1" sqref="I33:I62 F3:F32" xr:uid="{D022B94E-2116-4AEC-AA91-AD2F3F71C753}">
      <formula1>$C$39:$C$49</formula1>
    </dataValidation>
    <dataValidation type="list" allowBlank="1" showInputMessage="1" showErrorMessage="1" sqref="H33:H62 E3:E32" xr:uid="{38A03820-F2AA-4F17-A8B4-6A325D820787}">
      <formula1>$B$39:$B$40</formula1>
    </dataValidation>
    <dataValidation type="list" allowBlank="1" showInputMessage="1" showErrorMessage="1" sqref="F33" xr:uid="{27624722-CAC6-46F7-9EDA-E90508A84425}">
      <formula1>#REF!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B61"/>
  <sheetViews>
    <sheetView topLeftCell="AE1" workbookViewId="0">
      <pane ySplit="1" topLeftCell="A2" activePane="bottomLeft" state="frozen"/>
      <selection activeCell="Q1" sqref="Q1"/>
      <selection pane="bottomLeft" activeCell="AE1" sqref="AE1:AE2"/>
    </sheetView>
  </sheetViews>
  <sheetFormatPr defaultRowHeight="14.4" x14ac:dyDescent="0.3"/>
  <cols>
    <col min="1" max="1" width="6.109375" customWidth="1"/>
    <col min="2" max="2" width="50.88671875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2.33203125" style="76" customWidth="1"/>
    <col min="19" max="19" width="20.44140625" style="76" customWidth="1"/>
    <col min="20" max="20" width="30.6640625" style="76" customWidth="1"/>
    <col min="21" max="21" width="9.44140625" style="76" customWidth="1"/>
    <col min="22" max="22" width="19.33203125" style="81" customWidth="1"/>
    <col min="23" max="23" width="7" style="81" customWidth="1"/>
    <col min="24" max="24" width="6.6640625" customWidth="1"/>
    <col min="25" max="25" width="8.109375" customWidth="1"/>
    <col min="26" max="27" width="8.109375" style="77" customWidth="1"/>
    <col min="28" max="28" width="8.88671875" style="77"/>
    <col min="29" max="32" width="9.6640625" style="77" customWidth="1"/>
    <col min="33" max="36" width="8.88671875" style="77"/>
    <col min="37" max="37" width="10" style="77" customWidth="1"/>
    <col min="38" max="48" width="8.88671875" style="77"/>
    <col min="49" max="49" width="2.44140625" customWidth="1"/>
    <col min="50" max="52" width="0" hidden="1" customWidth="1"/>
    <col min="53" max="53" width="10" hidden="1" customWidth="1"/>
    <col min="54" max="55" width="0" hidden="1" customWidth="1"/>
    <col min="56" max="56" width="10.6640625" hidden="1" customWidth="1"/>
    <col min="57" max="57" width="11.109375" hidden="1" customWidth="1"/>
    <col min="58" max="58" width="18.109375" hidden="1" customWidth="1"/>
    <col min="59" max="59" width="0" hidden="1" customWidth="1"/>
    <col min="60" max="60" width="18.6640625" hidden="1" customWidth="1"/>
    <col min="61" max="86" width="0" hidden="1" customWidth="1"/>
    <col min="87" max="87" width="3" hidden="1" customWidth="1"/>
    <col min="88" max="90" width="0" hidden="1" customWidth="1"/>
    <col min="91" max="91" width="10" hidden="1" customWidth="1"/>
    <col min="92" max="93" width="0" hidden="1" customWidth="1"/>
    <col min="94" max="94" width="24" hidden="1" customWidth="1"/>
    <col min="95" max="96" width="12.5546875" hidden="1" customWidth="1"/>
    <col min="97" max="98" width="0" hidden="1" customWidth="1"/>
    <col min="99" max="99" width="2.6640625" hidden="1" customWidth="1"/>
    <col min="100" max="102" width="0" hidden="1" customWidth="1"/>
    <col min="103" max="103" width="9.6640625" hidden="1" customWidth="1"/>
    <col min="104" max="105" width="0" hidden="1" customWidth="1"/>
    <col min="106" max="106" width="23.88671875" hidden="1" customWidth="1"/>
    <col min="107" max="110" width="0" hidden="1" customWidth="1"/>
    <col min="111" max="111" width="2.6640625" hidden="1" customWidth="1"/>
    <col min="112" max="114" width="0" hidden="1" customWidth="1"/>
    <col min="115" max="115" width="10" hidden="1" customWidth="1"/>
    <col min="116" max="117" width="0" hidden="1" customWidth="1"/>
    <col min="118" max="118" width="23.88671875" hidden="1" customWidth="1"/>
    <col min="119" max="122" width="0" hidden="1" customWidth="1"/>
    <col min="123" max="123" width="2.6640625" hidden="1" customWidth="1"/>
    <col min="124" max="126" width="0" hidden="1" customWidth="1"/>
    <col min="127" max="127" width="10.44140625" hidden="1" customWidth="1"/>
    <col min="128" max="129" width="0" hidden="1" customWidth="1"/>
    <col min="130" max="130" width="23.88671875" hidden="1" customWidth="1"/>
    <col min="131" max="134" width="0" hidden="1" customWidth="1"/>
    <col min="135" max="135" width="2.6640625" hidden="1" customWidth="1"/>
    <col min="136" max="138" width="0" hidden="1" customWidth="1"/>
    <col min="139" max="139" width="9.5546875" hidden="1" customWidth="1"/>
    <col min="140" max="141" width="0" hidden="1" customWidth="1"/>
    <col min="142" max="142" width="23.88671875" hidden="1" customWidth="1"/>
    <col min="143" max="146" width="0" hidden="1" customWidth="1"/>
    <col min="147" max="147" width="2.6640625" hidden="1" customWidth="1"/>
    <col min="148" max="150" width="0" hidden="1" customWidth="1"/>
    <col min="151" max="151" width="9.5546875" hidden="1" customWidth="1"/>
    <col min="152" max="153" width="0" hidden="1" customWidth="1"/>
    <col min="154" max="154" width="23.44140625" hidden="1" customWidth="1"/>
    <col min="155" max="158" width="0" hidden="1" customWidth="1"/>
  </cols>
  <sheetData>
    <row r="1" spans="1:158" ht="52.5" customHeight="1" x14ac:dyDescent="0.3">
      <c r="A1" s="774"/>
      <c r="B1" s="775"/>
      <c r="C1" s="776"/>
      <c r="E1" s="777"/>
      <c r="F1" s="778"/>
      <c r="G1" s="778"/>
      <c r="H1" s="778"/>
      <c r="I1" s="778"/>
      <c r="J1" s="779"/>
      <c r="L1" s="759" t="s">
        <v>7</v>
      </c>
      <c r="M1" s="757" t="s">
        <v>8</v>
      </c>
      <c r="N1" s="757" t="s">
        <v>9</v>
      </c>
      <c r="O1" s="757" t="s">
        <v>10</v>
      </c>
      <c r="P1" s="757" t="s">
        <v>11</v>
      </c>
      <c r="Q1" s="757" t="s">
        <v>12</v>
      </c>
      <c r="R1" s="764" t="s">
        <v>13</v>
      </c>
      <c r="S1" s="764" t="s">
        <v>14</v>
      </c>
      <c r="T1" s="764" t="s">
        <v>15</v>
      </c>
      <c r="U1" s="757" t="s">
        <v>16</v>
      </c>
      <c r="V1" s="757" t="s">
        <v>17</v>
      </c>
      <c r="W1" s="763" t="s">
        <v>18</v>
      </c>
      <c r="X1" s="763"/>
      <c r="Y1" s="763"/>
      <c r="Z1" s="760" t="s">
        <v>19</v>
      </c>
      <c r="AA1" s="760" t="s">
        <v>20</v>
      </c>
      <c r="AB1" s="760" t="s">
        <v>21</v>
      </c>
      <c r="AC1" s="760" t="s">
        <v>22</v>
      </c>
      <c r="AD1" s="760" t="s">
        <v>23</v>
      </c>
      <c r="AE1" s="760" t="s">
        <v>24</v>
      </c>
      <c r="AF1" s="760" t="s">
        <v>25</v>
      </c>
      <c r="AG1" s="760" t="s">
        <v>26</v>
      </c>
      <c r="AH1" s="760" t="s">
        <v>27</v>
      </c>
      <c r="AI1" s="760" t="s">
        <v>28</v>
      </c>
      <c r="AJ1" s="757" t="s">
        <v>29</v>
      </c>
      <c r="AK1" s="760" t="s">
        <v>30</v>
      </c>
      <c r="AL1" s="760" t="s">
        <v>22</v>
      </c>
      <c r="AM1" s="760" t="s">
        <v>23</v>
      </c>
      <c r="AN1" s="760" t="s">
        <v>31</v>
      </c>
      <c r="AO1" s="760" t="s">
        <v>24</v>
      </c>
      <c r="AP1" s="760" t="s">
        <v>25</v>
      </c>
      <c r="AQ1" s="760" t="s">
        <v>26</v>
      </c>
      <c r="AR1" s="760" t="s">
        <v>27</v>
      </c>
      <c r="AS1" s="760" t="s">
        <v>28</v>
      </c>
      <c r="AT1" s="760" t="s">
        <v>32</v>
      </c>
      <c r="AU1" s="760" t="s">
        <v>33</v>
      </c>
      <c r="AV1" s="754" t="s">
        <v>34</v>
      </c>
      <c r="AX1" s="759" t="s">
        <v>7</v>
      </c>
      <c r="AY1" s="757" t="s">
        <v>8</v>
      </c>
      <c r="AZ1" s="757" t="s">
        <v>9</v>
      </c>
      <c r="BA1" s="757" t="s">
        <v>10</v>
      </c>
      <c r="BB1" s="757" t="s">
        <v>11</v>
      </c>
      <c r="BC1" s="757" t="s">
        <v>12</v>
      </c>
      <c r="BD1" s="764" t="s">
        <v>13</v>
      </c>
      <c r="BE1" s="764" t="s">
        <v>14</v>
      </c>
      <c r="BF1" s="764" t="s">
        <v>15</v>
      </c>
      <c r="BG1" s="757" t="s">
        <v>16</v>
      </c>
      <c r="BH1" s="757" t="s">
        <v>17</v>
      </c>
      <c r="BI1" s="763" t="s">
        <v>18</v>
      </c>
      <c r="BJ1" s="763"/>
      <c r="BK1" s="763"/>
      <c r="BL1" s="760" t="s">
        <v>19</v>
      </c>
      <c r="BM1" s="760" t="s">
        <v>20</v>
      </c>
      <c r="BN1" s="760" t="s">
        <v>21</v>
      </c>
      <c r="BO1" s="760" t="s">
        <v>22</v>
      </c>
      <c r="BP1" s="761" t="s">
        <v>23</v>
      </c>
      <c r="BQ1" s="760" t="s">
        <v>24</v>
      </c>
      <c r="BR1" s="760" t="s">
        <v>25</v>
      </c>
      <c r="BS1" s="760" t="s">
        <v>26</v>
      </c>
      <c r="BT1" s="760" t="s">
        <v>27</v>
      </c>
      <c r="BU1" s="760" t="s">
        <v>28</v>
      </c>
      <c r="BV1" s="757" t="s">
        <v>29</v>
      </c>
      <c r="BW1" s="760" t="s">
        <v>30</v>
      </c>
      <c r="BX1" s="760" t="s">
        <v>22</v>
      </c>
      <c r="BY1" s="761" t="s">
        <v>23</v>
      </c>
      <c r="BZ1" s="760" t="s">
        <v>31</v>
      </c>
      <c r="CA1" s="760" t="s">
        <v>24</v>
      </c>
      <c r="CB1" s="760" t="s">
        <v>25</v>
      </c>
      <c r="CC1" s="760" t="s">
        <v>26</v>
      </c>
      <c r="CD1" s="760" t="s">
        <v>27</v>
      </c>
      <c r="CE1" s="760" t="s">
        <v>28</v>
      </c>
      <c r="CF1" s="760" t="s">
        <v>32</v>
      </c>
      <c r="CG1" s="760" t="s">
        <v>33</v>
      </c>
      <c r="CH1" s="754" t="s">
        <v>34</v>
      </c>
      <c r="CJ1" s="759" t="s">
        <v>7</v>
      </c>
      <c r="CK1" s="757" t="s">
        <v>8</v>
      </c>
      <c r="CL1" s="757" t="s">
        <v>9</v>
      </c>
      <c r="CM1" s="757" t="s">
        <v>10</v>
      </c>
      <c r="CN1" s="757" t="s">
        <v>11</v>
      </c>
      <c r="CO1" s="757" t="s">
        <v>12</v>
      </c>
      <c r="CP1" s="757" t="s">
        <v>14</v>
      </c>
      <c r="CQ1" s="758" t="s">
        <v>35</v>
      </c>
      <c r="CR1" s="758" t="s">
        <v>36</v>
      </c>
      <c r="CS1" s="758" t="s">
        <v>37</v>
      </c>
      <c r="CT1" s="754" t="s">
        <v>38</v>
      </c>
      <c r="CV1" s="759" t="s">
        <v>7</v>
      </c>
      <c r="CW1" s="757" t="s">
        <v>8</v>
      </c>
      <c r="CX1" s="757" t="s">
        <v>9</v>
      </c>
      <c r="CY1" s="757" t="s">
        <v>10</v>
      </c>
      <c r="CZ1" s="757" t="s">
        <v>11</v>
      </c>
      <c r="DA1" s="757" t="s">
        <v>12</v>
      </c>
      <c r="DB1" s="757" t="s">
        <v>14</v>
      </c>
      <c r="DC1" s="758" t="s">
        <v>35</v>
      </c>
      <c r="DD1" s="758" t="s">
        <v>36</v>
      </c>
      <c r="DE1" s="758" t="s">
        <v>37</v>
      </c>
      <c r="DF1" s="754" t="s">
        <v>38</v>
      </c>
      <c r="DH1" s="759" t="s">
        <v>7</v>
      </c>
      <c r="DI1" s="757" t="s">
        <v>8</v>
      </c>
      <c r="DJ1" s="757" t="s">
        <v>9</v>
      </c>
      <c r="DK1" s="757" t="s">
        <v>10</v>
      </c>
      <c r="DL1" s="757" t="s">
        <v>11</v>
      </c>
      <c r="DM1" s="757" t="s">
        <v>12</v>
      </c>
      <c r="DN1" s="757" t="s">
        <v>14</v>
      </c>
      <c r="DO1" s="758" t="s">
        <v>35</v>
      </c>
      <c r="DP1" s="758" t="s">
        <v>36</v>
      </c>
      <c r="DQ1" s="758" t="s">
        <v>37</v>
      </c>
      <c r="DR1" s="754" t="s">
        <v>38</v>
      </c>
      <c r="DT1" s="759" t="s">
        <v>7</v>
      </c>
      <c r="DU1" s="757" t="s">
        <v>8</v>
      </c>
      <c r="DV1" s="757" t="s">
        <v>9</v>
      </c>
      <c r="DW1" s="757" t="s">
        <v>10</v>
      </c>
      <c r="DX1" s="757" t="s">
        <v>11</v>
      </c>
      <c r="DY1" s="757" t="s">
        <v>12</v>
      </c>
      <c r="DZ1" s="757" t="s">
        <v>14</v>
      </c>
      <c r="EA1" s="758" t="s">
        <v>35</v>
      </c>
      <c r="EB1" s="758" t="s">
        <v>36</v>
      </c>
      <c r="EC1" s="758" t="s">
        <v>37</v>
      </c>
      <c r="ED1" s="754" t="s">
        <v>38</v>
      </c>
      <c r="EF1" s="759" t="s">
        <v>7</v>
      </c>
      <c r="EG1" s="757" t="s">
        <v>8</v>
      </c>
      <c r="EH1" s="757" t="s">
        <v>9</v>
      </c>
      <c r="EI1" s="757" t="s">
        <v>10</v>
      </c>
      <c r="EJ1" s="757" t="s">
        <v>11</v>
      </c>
      <c r="EK1" s="757" t="s">
        <v>12</v>
      </c>
      <c r="EL1" s="757" t="s">
        <v>14</v>
      </c>
      <c r="EM1" s="758" t="s">
        <v>35</v>
      </c>
      <c r="EN1" s="758" t="s">
        <v>36</v>
      </c>
      <c r="EO1" s="758" t="s">
        <v>37</v>
      </c>
      <c r="EP1" s="754" t="s">
        <v>38</v>
      </c>
      <c r="ER1" s="759" t="s">
        <v>7</v>
      </c>
      <c r="ES1" s="757" t="s">
        <v>8</v>
      </c>
      <c r="ET1" s="757" t="s">
        <v>9</v>
      </c>
      <c r="EU1" s="757" t="s">
        <v>10</v>
      </c>
      <c r="EV1" s="757" t="s">
        <v>11</v>
      </c>
      <c r="EW1" s="757" t="s">
        <v>12</v>
      </c>
      <c r="EX1" s="757" t="s">
        <v>14</v>
      </c>
      <c r="EY1" s="758" t="s">
        <v>35</v>
      </c>
      <c r="EZ1" s="758" t="s">
        <v>36</v>
      </c>
      <c r="FA1" s="758" t="s">
        <v>37</v>
      </c>
      <c r="FB1" s="754" t="s">
        <v>38</v>
      </c>
    </row>
    <row r="2" spans="1:158" ht="51" x14ac:dyDescent="0.3">
      <c r="A2" s="483" t="s">
        <v>39</v>
      </c>
      <c r="B2" s="484" t="s">
        <v>40</v>
      </c>
      <c r="C2" s="485" t="s">
        <v>12</v>
      </c>
      <c r="E2" s="465" t="s">
        <v>7</v>
      </c>
      <c r="F2" s="402" t="s">
        <v>8</v>
      </c>
      <c r="G2" s="402" t="s">
        <v>9</v>
      </c>
      <c r="H2" s="466" t="s">
        <v>10</v>
      </c>
      <c r="I2" s="466" t="s">
        <v>11</v>
      </c>
      <c r="J2" s="467" t="s">
        <v>12</v>
      </c>
      <c r="L2" s="759"/>
      <c r="M2" s="757"/>
      <c r="N2" s="757"/>
      <c r="O2" s="757"/>
      <c r="P2" s="757"/>
      <c r="Q2" s="757"/>
      <c r="R2" s="764"/>
      <c r="S2" s="764"/>
      <c r="T2" s="764"/>
      <c r="U2" s="757"/>
      <c r="V2" s="757"/>
      <c r="W2" s="468" t="s">
        <v>41</v>
      </c>
      <c r="X2" s="469" t="s">
        <v>42</v>
      </c>
      <c r="Y2" s="468" t="s">
        <v>43</v>
      </c>
      <c r="Z2" s="760"/>
      <c r="AA2" s="760"/>
      <c r="AB2" s="760"/>
      <c r="AC2" s="760"/>
      <c r="AD2" s="760"/>
      <c r="AE2" s="760"/>
      <c r="AF2" s="760"/>
      <c r="AG2" s="760"/>
      <c r="AH2" s="760"/>
      <c r="AI2" s="760"/>
      <c r="AJ2" s="757"/>
      <c r="AK2" s="760"/>
      <c r="AL2" s="760"/>
      <c r="AM2" s="760"/>
      <c r="AN2" s="760"/>
      <c r="AO2" s="760"/>
      <c r="AP2" s="760"/>
      <c r="AQ2" s="760"/>
      <c r="AR2" s="760"/>
      <c r="AS2" s="760"/>
      <c r="AT2" s="760"/>
      <c r="AU2" s="760"/>
      <c r="AV2" s="754"/>
      <c r="AX2" s="759"/>
      <c r="AY2" s="757"/>
      <c r="AZ2" s="757"/>
      <c r="BA2" s="757"/>
      <c r="BB2" s="757"/>
      <c r="BC2" s="757"/>
      <c r="BD2" s="764"/>
      <c r="BE2" s="764"/>
      <c r="BF2" s="764"/>
      <c r="BG2" s="757"/>
      <c r="BH2" s="757"/>
      <c r="BI2" s="468" t="s">
        <v>41</v>
      </c>
      <c r="BJ2" s="469" t="s">
        <v>42</v>
      </c>
      <c r="BK2" s="468" t="s">
        <v>43</v>
      </c>
      <c r="BL2" s="760"/>
      <c r="BM2" s="760"/>
      <c r="BN2" s="760"/>
      <c r="BO2" s="760"/>
      <c r="BP2" s="762"/>
      <c r="BQ2" s="760"/>
      <c r="BR2" s="760"/>
      <c r="BS2" s="760"/>
      <c r="BT2" s="760"/>
      <c r="BU2" s="760"/>
      <c r="BV2" s="757"/>
      <c r="BW2" s="760"/>
      <c r="BX2" s="760"/>
      <c r="BY2" s="762"/>
      <c r="BZ2" s="760"/>
      <c r="CA2" s="760"/>
      <c r="CB2" s="760"/>
      <c r="CC2" s="760"/>
      <c r="CD2" s="760"/>
      <c r="CE2" s="760"/>
      <c r="CF2" s="760"/>
      <c r="CG2" s="760"/>
      <c r="CH2" s="754"/>
      <c r="CJ2" s="759"/>
      <c r="CK2" s="757"/>
      <c r="CL2" s="757"/>
      <c r="CM2" s="757"/>
      <c r="CN2" s="757"/>
      <c r="CO2" s="757"/>
      <c r="CP2" s="757"/>
      <c r="CQ2" s="594"/>
      <c r="CR2" s="594"/>
      <c r="CS2" s="594"/>
      <c r="CT2" s="754"/>
      <c r="CV2" s="759"/>
      <c r="CW2" s="757"/>
      <c r="CX2" s="757"/>
      <c r="CY2" s="757"/>
      <c r="CZ2" s="757"/>
      <c r="DA2" s="757"/>
      <c r="DB2" s="757"/>
      <c r="DC2" s="594"/>
      <c r="DD2" s="594"/>
      <c r="DE2" s="594"/>
      <c r="DF2" s="754"/>
      <c r="DH2" s="759"/>
      <c r="DI2" s="757"/>
      <c r="DJ2" s="757"/>
      <c r="DK2" s="757"/>
      <c r="DL2" s="757"/>
      <c r="DM2" s="757"/>
      <c r="DN2" s="757"/>
      <c r="DO2" s="594"/>
      <c r="DP2" s="594"/>
      <c r="DQ2" s="594"/>
      <c r="DR2" s="754"/>
      <c r="DT2" s="759"/>
      <c r="DU2" s="757"/>
      <c r="DV2" s="757"/>
      <c r="DW2" s="757"/>
      <c r="DX2" s="757"/>
      <c r="DY2" s="757"/>
      <c r="DZ2" s="757"/>
      <c r="EA2" s="594"/>
      <c r="EB2" s="594"/>
      <c r="EC2" s="594"/>
      <c r="ED2" s="754"/>
      <c r="EF2" s="759"/>
      <c r="EG2" s="757"/>
      <c r="EH2" s="757"/>
      <c r="EI2" s="757"/>
      <c r="EJ2" s="757"/>
      <c r="EK2" s="757"/>
      <c r="EL2" s="757"/>
      <c r="EM2" s="594"/>
      <c r="EN2" s="594"/>
      <c r="EO2" s="594"/>
      <c r="EP2" s="754"/>
      <c r="ER2" s="786"/>
      <c r="ES2" s="758"/>
      <c r="ET2" s="758"/>
      <c r="EU2" s="758"/>
      <c r="EV2" s="758"/>
      <c r="EW2" s="758"/>
      <c r="EX2" s="758"/>
      <c r="EY2" s="614"/>
      <c r="EZ2" s="614"/>
      <c r="FA2" s="614"/>
      <c r="FB2" s="754"/>
    </row>
    <row r="3" spans="1:158" ht="26.25" customHeight="1" x14ac:dyDescent="0.3">
      <c r="A3" s="10">
        <v>1</v>
      </c>
      <c r="B3" s="11" t="s">
        <v>137</v>
      </c>
      <c r="C3" s="12">
        <f>J34</f>
        <v>4534</v>
      </c>
      <c r="E3" s="13">
        <v>1</v>
      </c>
      <c r="F3" s="405">
        <v>1998</v>
      </c>
      <c r="G3" s="405">
        <v>1998</v>
      </c>
      <c r="H3" s="14">
        <f>G3-F3</f>
        <v>0</v>
      </c>
      <c r="I3" s="15">
        <v>1</v>
      </c>
      <c r="J3" s="16">
        <f>I3*H3</f>
        <v>0</v>
      </c>
      <c r="L3" s="13">
        <v>1</v>
      </c>
      <c r="M3" s="405">
        <v>1845</v>
      </c>
      <c r="N3" s="405">
        <v>1845</v>
      </c>
      <c r="O3" s="14">
        <f>N3-M3</f>
        <v>0</v>
      </c>
      <c r="P3" s="15">
        <v>1</v>
      </c>
      <c r="Q3" s="16">
        <f>O3*P3</f>
        <v>0</v>
      </c>
      <c r="R3" s="97" t="s">
        <v>60</v>
      </c>
      <c r="S3" s="17" t="s">
        <v>61</v>
      </c>
      <c r="T3" s="17"/>
      <c r="U3" s="17"/>
      <c r="V3" s="18"/>
      <c r="W3" s="18"/>
      <c r="X3" s="17"/>
      <c r="Y3" s="17"/>
      <c r="Z3" s="17"/>
      <c r="AA3" s="19"/>
      <c r="AB3" s="324" t="str">
        <f>IF(AND(R3=$B$39,(OR(V3=$F$38,(V3=$F$39),(V3=$F$40),(V3=$F$41),(V3=$F$42))),(S3=$C$47)),(Q3),(IF(AND(R3=$B$39,(OR(V3=$F$38,(V3=$F$39),(V3=$F$40),(V3=$F$41),(V3=$F$42))),(Z3&gt;0),(S3=$C$48)),(Q3-Z3),(""))))</f>
        <v/>
      </c>
      <c r="AC3" s="324" t="str">
        <f>IF(AND(R3=$B$39,(V3=$F$43),(Q3&gt;300),(S3=$C$47)),(Q3-300),(IF(AND(R3=$B$39,(V3=$F$43),(Q3&gt;300),(Z3&gt;0),(S3=$C$48)),(Q3-(300+Z3)),"")))</f>
        <v/>
      </c>
      <c r="AD3" s="17"/>
      <c r="AE3" s="17"/>
      <c r="AF3" s="17"/>
      <c r="AG3" s="17" t="str">
        <f>IF(AND(R3=$B$39,(S3=$C$47),(V3=$F$46),(AA3=1),(Q3&gt;300)),(Q3-300),(IF(AND(R3=$B$39,(S3=$C$47),(V3=$F$46),(AA3&gt;1),(Q3&gt;150)),(Q3-150),"")))</f>
        <v/>
      </c>
      <c r="AH3" s="17" t="str">
        <f>IF(AND(R3=$B$39,(S3=$C$47),(V3=$F$47),(AA3=1),(Q3&gt;(300+Y3))),(Q3-(300+Y3)),(IF(AND(R3=$B$39,(S3=$C$47),(V3=$F$47),(AA3&gt;1),(Q3&gt;(150+Y3))),(Q3-(150+Y3)),"")))</f>
        <v/>
      </c>
      <c r="AI3" s="17" t="str">
        <f>IF(AND(R3=$B$39,(S3=$C$48),(V3=$F$48),(AA3=1),(Q3&gt;(300+Y3+Z3))),(Q3-(300+Y3+Z3)),(IF(AND(R3=$B$39,(S3=$C$48),(V3=$F$48),(AA3&gt;1),(Q3&gt;(150+Y3+Z3))),(Q3-(150+Y3+Z3)),"")))</f>
        <v/>
      </c>
      <c r="AJ3" s="19">
        <f t="shared" ref="AJ3:AJ33" si="0">SUM(AB3:AI3)</f>
        <v>0</v>
      </c>
      <c r="AK3" s="20">
        <f>IF(AND(R3=$B$38,(OR(S3=$C$38,(S3=$C$39),(S3=$C$40),(S3=$C$41),(S3=$C$42),(S3=$C$43),(S3=$C$45),(S3=$C$46)))),Q3,"")</f>
        <v>0</v>
      </c>
      <c r="AL3" s="17" t="str">
        <f>IF(AND(R3=$B$39,(S3=$C$47),(V3=$F$43),(Q3&lt;=300)),(Q3),(IF(AND(R3=$B$39,(S3=$C$47),(V3=$F$43),(Q3&gt;300)),(300),"")))</f>
        <v/>
      </c>
      <c r="AM3" s="17" t="str">
        <f>IF(AND(R3=$B$39,(S3=$C$47),(V3=$F$49),(W3&gt;1),((Q3+BC3)&lt;=300)),(Q3+BC3),(IF(AND(R3=$B$39,(S3=$C$47),(V3=$F$49),(W3&gt;1),((Q3+BC3)&gt;300)),(300),"")))</f>
        <v/>
      </c>
      <c r="AN3" s="17" t="str">
        <f>IF(AND(R3=$B$39,(S3=$C$48),(V3=$F$43),(Z3&gt;0),(Q3&lt;=300)),(Q3-Z3),(IF(AND(R3=$B$39,(S3=$C$48),(V3=$F$43),(Z3&gt;0),(Q3&gt;300)),(300),"")))</f>
        <v/>
      </c>
      <c r="AO3" s="17" t="str">
        <f>(IF(AND(R3=$B$39,(S3=$C$47),(V3=$F$44),(Y3&gt;0),(Q3&lt;=(300+Y3))),(Q3),(IF(AND(R3=$B$39,(S3=$C$47),(V3=$F$44),(Q3&gt;(300+Y3))),(300+Y3),""))))</f>
        <v/>
      </c>
      <c r="AP3" s="17" t="str">
        <f>(IF(AND(R3=$B$39,(S3=$C$48),(V3=$F$45),(Y3&gt;0),(Q3&lt;=(300+Y3+Z3))),(Q3-Z3),(IF(AND(R3=$B$39,(S3=$C$48),(V3=$F$45),(Q3&gt;(300+Y3+Z3))),(300+Y3),""))))</f>
        <v/>
      </c>
      <c r="AQ3" s="17" t="str">
        <f>IF(AND(R3=$B$39,(S3=$C$47),(V3=$F$46),(AA3=1),(Q3&lt;=300)),(Q3),(IF(AND(R3=$B$39,(S3=$C$47),(V3=$F$46),(AA3=1),(Q3&gt;300)),(300),(IF(AND(R3=$B$39,(S3=$C$47),(V3=$F$46),(AA3&gt;1),(Q3&lt;=150)),(Q3),(IF(AND(R3=$B$39,(S3=$C$47),(V3=$F$46),(AA3&gt;1),(Q3&gt;150)),(150),"")))))))</f>
        <v/>
      </c>
      <c r="AR3" s="17" t="str">
        <f>IF(AND(R3=$B$39,(S3=$C$47),(V3=$F$47),(Y3&gt;0),(AA3=1),(Q3&lt;=(300+Y3))),(Q3),(IF(AND(R3=$B$39,(S3=$C$47),(V3=$F$47),(AA3=1),(Y3&gt;0),(Q3&gt;(300+Y3))),(300+Y3),(IF(AND(R3=$B$39,(S3=$C$47),(V3=$F$47),(AA3&gt;1),(Y3&gt;0),(Q3&lt;=(150+Y3))),(Q3),(IF(AND(R3=$B$39,(S3=$C$47),(V3=$F$47),(AA3&gt;1),(Y3&gt;0),(Q3&gt;150)),(150+Y3),"")))))))</f>
        <v/>
      </c>
      <c r="AS3" s="17" t="str">
        <f>IF(AND(R3=$B$39,(S3=$C$48),(V3=$F$48),(Y3&gt;0),(Z3&gt;0)*(AA3=1),(Q3&lt;=(300+Y3+Z3))),(Q3-Z3),(IF(AND(R3=$B$39,(S3=$C$48),(V3=$F$48),(AA3=1),(Z3&gt;0),(Q3&gt;(300+Y3+Z3))),(300+Y3),(IF(AND(R3=$B$39,(S3=$C$48),(V3=$F$48),(AA3&gt;1),(Y3&gt;0),(Z3&gt;0),(Q3&lt;=(150+Y3+Z3))),(Q3-Z3),(IF(AND(R3=$B$39,(S3=$C$48),(V3=$F$48),(AA3&gt;1),(Y3&gt;0),(Z3&gt;0),(Q3&gt;150)),(150+Y3),"")))))))</f>
        <v/>
      </c>
      <c r="AT3" s="17" t="str">
        <f>IF(AND(R3=$B$39,(S3=$C$48),(Z3&gt;0)),Z3,"")</f>
        <v/>
      </c>
      <c r="AU3" s="17" t="str">
        <f>IF(AND(R3=$B$38,(S3=$C$44)),(Q3),"")</f>
        <v/>
      </c>
      <c r="AV3" s="21">
        <f>SUM(AK3:AU3)</f>
        <v>0</v>
      </c>
      <c r="AW3" s="22"/>
      <c r="AX3" s="13">
        <v>1</v>
      </c>
      <c r="AY3" s="14">
        <v>0</v>
      </c>
      <c r="AZ3" s="14"/>
      <c r="BA3" s="14">
        <f>AZ3-AY3</f>
        <v>0</v>
      </c>
      <c r="BB3" s="15">
        <v>1</v>
      </c>
      <c r="BC3" s="16">
        <f>BA3*BB3</f>
        <v>0</v>
      </c>
      <c r="BD3" s="23"/>
      <c r="BE3" s="18"/>
      <c r="BF3" s="18"/>
      <c r="BG3" s="18"/>
      <c r="BH3" s="18"/>
      <c r="BI3" s="18">
        <v>1</v>
      </c>
      <c r="BJ3" s="18"/>
      <c r="BK3" s="18">
        <f>(BJ3*20)/BI3</f>
        <v>0</v>
      </c>
      <c r="BL3" s="18"/>
      <c r="BM3" s="24"/>
      <c r="BN3" s="25" t="str">
        <f>IF(AND(BD3=$B$39,(OR(BH3=$F$38,(BH3=$F$39),(BH3=$F$40),(BH3=$F$41),(BH3=$F$42))),(BE3=$C$47)),(BC3),(IF(AND(BD3=$B$39,(OR(BH3=$F$38,(BH3=$F$39),(BH3=$F$40),(BH3=$F$41),(BH3=$F$42))),(BL3&gt;0),(BE3=$C$48)),(BC3-BL3),(""))))</f>
        <v/>
      </c>
      <c r="BO3" s="18" t="str">
        <f>IF(AND(BD3=$B$39,(BH3=$F$43),(BC3&gt;300),(BE3=$C$47)),(BC3-300),(IF(AND(BD3=$B$39,(BH3=$F$43),(BC3&gt;300),(BL3&gt;0),(BE3=$C$48)),(BC3-(300+BL3)),"")))</f>
        <v/>
      </c>
      <c r="BP3" s="17" t="str">
        <f>IF(AND(BD3=$B$39,(BH3=$F$49),(BI3&gt;1)),(0),"")</f>
        <v/>
      </c>
      <c r="BQ3" s="18" t="str">
        <f>(IF(AND(BD3=$B$39,(BE3=$C$47),(BH3=$F$44),(BK3&gt;0),(BC3&gt;(300+BK3))),(BC3-(300+BK3)),""))</f>
        <v/>
      </c>
      <c r="BR3" s="18" t="str">
        <f>(IF(AND(BD3=$B$39,(BE3=$C$48),(BH3=$F$45),(BK3&gt;0),(BC3&gt;(300+BK3+BL3))),(BC3-(300+BK3+BL3)),""))</f>
        <v/>
      </c>
      <c r="BS3" s="18" t="str">
        <f>IF(AND(BD3=$B$39,(BE3=$C$47),(BH3=$F$46),(BM3=1),(BC3&gt;300)),(BC3-300),(IF(AND(BD3=$B$39,(BE3=$C$47),(BH3=$F$46),(BM3&gt;1),(BC3&gt;150)),(BC3-150),"")))</f>
        <v/>
      </c>
      <c r="BT3" s="18" t="str">
        <f>IF(AND(BD3=$B$39,(BE3=$C$47),(BH3=$F$47),(BM3=1),(BC3&gt;(300+BK3))),(BC3-(300+BK3)),(IF(AND(BD3=$B$39,(BE3=$C$47),(BH3=$F$47),(BM3&gt;1),(BC3&gt;(150+BK3))),(BC3-(150+BK3)),"")))</f>
        <v/>
      </c>
      <c r="BU3" s="18" t="str">
        <f>IF(AND(BD3=$B$39,(BE3=$C$48),(BH3=$F$48),(BM3=1),(BC3&gt;(300+BK3+BL3))),(BC3-(300+BK3+BL3)),(IF(AND(BD3=$B$39,(BE3=$C$48),(BH3=$F$48),(BM3&gt;1),(BC3&gt;(150+BK3+BL3))),(BC3-(150+BK3+BL3)),"")))</f>
        <v/>
      </c>
      <c r="BV3" s="24">
        <f t="shared" ref="BV3:BV33" si="1">SUM(BN3:BU3)</f>
        <v>0</v>
      </c>
      <c r="BW3" s="25" t="str">
        <f>IF(AND(BD3=$B$38,(OR(BE3=$C$38,(BE3=$C$39),(BE3=$C$40),(BE3=$C$41),(BE3=$C$42),(BE3=$C$43),(BE3=$C$45),(BE3=$C$46)))),BC3,"")</f>
        <v/>
      </c>
      <c r="BX3" s="18" t="str">
        <f>IF(AND(BD3=$B$39,(BE3=$C$47),(BH3=$F$43),(BC3&lt;=300)),(BC3),(IF(AND(BD3=$B$39,(BE3=$C$47),(BH3=$F$43),(BC3&gt;300)),(300),"")))</f>
        <v/>
      </c>
      <c r="BY3" s="17" t="str">
        <f>IF(AND(BD3=$B$39,(BE3=$C$47),(BH3=$F$49),(BI3&gt;1)),(0),"")</f>
        <v/>
      </c>
      <c r="BZ3" s="18" t="str">
        <f>IF(AND(BD3=$B$39,(BE3=$C$48),(BH3=$F$43),(BL3&gt;0),(BC3&lt;=300)),(BC3-BL3),(IF(AND(BD3=$B$39,(BE3=$C$48),(BH3=$F$43),(BL3&gt;0),(BC3&gt;300)),(300),"")))</f>
        <v/>
      </c>
      <c r="CA3" s="18" t="str">
        <f>(IF(AND(BD3=$B$39,(BE3=$C$47),(BH3=$F$44),(BK3&gt;0),(BC3&lt;=(300+BK3))),(BC3),(IF(AND(BD3=$B$39,(BE3=$C$47),(BH3=$F$44),(BC3&gt;(300+BK3))),(300+BK3),""))))</f>
        <v/>
      </c>
      <c r="CB3" s="18" t="str">
        <f>(IF(AND(BD3=$B$39,(BE3=$C$48),(BH3=$F$45),(BK3&gt;0),(BC3&lt;=(300+BK3+BL3))),(BC3-BL3),(IF(AND(BD3=$B$39,(BE3=$C$48),(BH3=$F$45),(BC3&gt;(300+BK3+BL3))),(300+BK3),""))))</f>
        <v/>
      </c>
      <c r="CC3" s="18" t="str">
        <f>IF(AND(BD3=$B$39,(BE3=$C$47),(BH3=$F$46),(BM3=1),(BC3&lt;=300)),(BC3),(IF(AND(BD3=$B$39,(BE3=$C$47),(BH3=$F$46),(BM3=1),(BC3&gt;300)),(300),(IF(AND(BD3=$B$39,(BE3=$C$47),(BH3=$F$46),(BM3&gt;1),(BC3&lt;=150)),(BC3),(IF(AND(BD3=$B$39,(BE3=$C$47),(BH3=$F$46),(BM3&gt;1),(BC3&gt;150)),(150),"")))))))</f>
        <v/>
      </c>
      <c r="CD3" s="18" t="str">
        <f>IF(AND(BD3=$B$39,(BE3=$C$47),(BH3=$F$47),(BK3&gt;0),(BM3=1),(BC3&lt;=(300+BK3))),(BC3),(IF(AND(BD3=$B$39,(BE3=$C$47),(BH3=$F$47),(BM3=1),(BK3&gt;0),(BC3&gt;(300+BK3))),(300+BK3),(IF(AND(BD3=$B$39,(BE3=$C$47),(BH3=$F$47),(BM3&gt;1),(BK3&gt;0),(BC3&lt;=(150+BK3))),(BC3),(IF(AND(BD3=$B$39,(BE3=$C$47),(BH3=$F$47),(BM3&gt;1),(BK3&gt;0),(BC3&gt;150)),(150+BK3),"")))))))</f>
        <v/>
      </c>
      <c r="CE3" s="18" t="str">
        <f>IF(AND(BD3=$B$39,(BE3=$C$48),(BH3=$F$48),(BK3&gt;0),(BL3&gt;0)*(BM3=1),(BC3&lt;=(300+BK3+BL3))),(BC3-BL3),(IF(AND(BD3=$B$39,(BE3=$C$48),(BH3=$F$48),(BM3=1),(BL3&gt;0),(BC3&gt;(300+BK3+BL3))),(300+BK3),(IF(AND(BD3=$B$39,(BE3=$C$48),(BH3=$F$48),(BM3&gt;1),(BK3&gt;0),(BL3&gt;0),(BC3&lt;=(150+BK3+BL3))),(BC3-BL3),(IF(AND(BD3=$B$39,(BE3=$C$48),(BH3=$F$48),(BM3&gt;1),(BK3&gt;0),(BL3&gt;0),(BC3&gt;150)),(150+BK3),"")))))))</f>
        <v/>
      </c>
      <c r="CF3" s="18" t="str">
        <f>IF(AND(BD3=$B$39,(BE3=$C$48),(BL3&gt;0)),BL3,"")</f>
        <v/>
      </c>
      <c r="CG3" s="18" t="str">
        <f>IF(AND(BD3=$B$38,(BE3=$C$44)),(BC3),"")</f>
        <v/>
      </c>
      <c r="CH3" s="26">
        <f>SUM(BW3:CG3)</f>
        <v>0</v>
      </c>
      <c r="CJ3" s="404">
        <v>1</v>
      </c>
      <c r="CK3" s="405">
        <v>0</v>
      </c>
      <c r="CL3" s="405"/>
      <c r="CM3" s="405">
        <f>CL3-CK3</f>
        <v>0</v>
      </c>
      <c r="CN3" s="405">
        <v>1</v>
      </c>
      <c r="CO3" s="406">
        <f>CM3*CN3</f>
        <v>0</v>
      </c>
      <c r="CP3" s="414"/>
      <c r="CQ3" s="324"/>
      <c r="CR3" s="324"/>
      <c r="CS3" s="324"/>
      <c r="CT3" s="409" t="str">
        <f>IF(OR(CP3=$C$38,(CP3=$C$39),(CP3=$C$40),(CP3=$C$41),(CP3=$C$42),(CP3=$C$43),(CP3=$C$44),(CP3=$C$45),(CP3=$C$46)),(CO3),"")</f>
        <v/>
      </c>
      <c r="CV3" s="404">
        <v>1</v>
      </c>
      <c r="CW3" s="405">
        <v>0</v>
      </c>
      <c r="CX3" s="405"/>
      <c r="CY3" s="405">
        <f>CX3-CW3</f>
        <v>0</v>
      </c>
      <c r="CZ3" s="405">
        <v>1</v>
      </c>
      <c r="DA3" s="406">
        <f>CY3*CZ3</f>
        <v>0</v>
      </c>
      <c r="DB3" s="414"/>
      <c r="DC3" s="324"/>
      <c r="DD3" s="324"/>
      <c r="DE3" s="324"/>
      <c r="DF3" s="409" t="str">
        <f>IF(OR(DB3=$C$38,(DB3=$C$39),(DB3=$C$40),(DB3=$C$41),(DB3=$C$42),(DB3=$C$43),(DB3=$C$44),(DB3=$C$45),(DB3=$C$46)),(DA3),"")</f>
        <v/>
      </c>
      <c r="DH3" s="404">
        <v>1</v>
      </c>
      <c r="DI3" s="405">
        <v>0</v>
      </c>
      <c r="DJ3" s="405"/>
      <c r="DK3" s="405">
        <f>DJ3-DI3</f>
        <v>0</v>
      </c>
      <c r="DL3" s="405">
        <v>1</v>
      </c>
      <c r="DM3" s="406">
        <f>DK3*DL3</f>
        <v>0</v>
      </c>
      <c r="DN3" s="414"/>
      <c r="DO3" s="324"/>
      <c r="DP3" s="324"/>
      <c r="DQ3" s="324"/>
      <c r="DR3" s="409" t="str">
        <f>IF(OR(DN3=$C$38,(DN3=$C$39),(DN3=$C$40),(DN3=$C$41),(DN3=$C$42),(DN3=$C$43),(DN3=$C$44),(DN3=$C$45),(DN3=$C$46)),(DM3),"")</f>
        <v/>
      </c>
      <c r="DT3" s="404">
        <v>1</v>
      </c>
      <c r="DU3" s="405">
        <v>0</v>
      </c>
      <c r="DV3" s="405"/>
      <c r="DW3" s="405">
        <f>DV3-DU3</f>
        <v>0</v>
      </c>
      <c r="DX3" s="405">
        <v>1</v>
      </c>
      <c r="DY3" s="406">
        <f>DW3*DX3</f>
        <v>0</v>
      </c>
      <c r="DZ3" s="414"/>
      <c r="EA3" s="324"/>
      <c r="EB3" s="324"/>
      <c r="EC3" s="324"/>
      <c r="ED3" s="409" t="str">
        <f>IF(OR(DZ3=$C$38,(DZ3=$C$39),(DZ3=$C$40),(DZ3=$C$41),(DZ3=$C$42),(DZ3=$C$43),(DZ3=$C$44),(DZ3=$C$45),(DZ3=$C$46)),(DY3),"")</f>
        <v/>
      </c>
      <c r="EF3" s="404">
        <v>1</v>
      </c>
      <c r="EG3" s="405">
        <v>0</v>
      </c>
      <c r="EH3" s="405"/>
      <c r="EI3" s="405">
        <f>EH3-EG3</f>
        <v>0</v>
      </c>
      <c r="EJ3" s="405">
        <v>1</v>
      </c>
      <c r="EK3" s="406">
        <f>EJ3*EI3</f>
        <v>0</v>
      </c>
      <c r="EL3" s="414"/>
      <c r="EM3" s="324"/>
      <c r="EN3" s="324"/>
      <c r="EO3" s="324"/>
      <c r="EP3" s="409" t="str">
        <f>IF(OR(EL3=$C$38,(EL3=$C$39),(EL3=$C$40),(EL3=$C$41),(EL3=$C$42),(EL3=$C$43),(EL3=$C$44),(EL3=$C$45),(EL3=$C$46)),(EK3),"")</f>
        <v/>
      </c>
      <c r="ER3" s="404">
        <v>1</v>
      </c>
      <c r="ES3" s="405">
        <v>0</v>
      </c>
      <c r="ET3" s="405"/>
      <c r="EU3" s="405">
        <f>ET3-ES3</f>
        <v>0</v>
      </c>
      <c r="EV3" s="405">
        <v>1</v>
      </c>
      <c r="EW3" s="406">
        <f>EU3*EV3</f>
        <v>0</v>
      </c>
      <c r="EX3" s="414"/>
      <c r="EY3" s="324"/>
      <c r="EZ3" s="324"/>
      <c r="FA3" s="324"/>
      <c r="FB3" s="409" t="str">
        <f>IF(OR(EX3=$C$38,(EX3=$C$39),(EX3=$C$40),(EX3=$C$41),(EX3=$C$42),(EX3=$C$43),(EX3=$C$44),(EX3=$C$45),(EX3=$C$46)),(EW3),"")</f>
        <v/>
      </c>
    </row>
    <row r="4" spans="1:158" ht="36.75" customHeight="1" x14ac:dyDescent="0.3">
      <c r="A4" s="414">
        <v>2</v>
      </c>
      <c r="B4" s="470" t="s">
        <v>138</v>
      </c>
      <c r="C4" s="409">
        <f>Q34</f>
        <v>4480</v>
      </c>
      <c r="E4" s="404">
        <v>2</v>
      </c>
      <c r="F4" s="405">
        <f>G3</f>
        <v>1998</v>
      </c>
      <c r="G4" s="405">
        <v>2002</v>
      </c>
      <c r="H4" s="405">
        <f t="shared" ref="H4:H33" si="2">G4-F4</f>
        <v>4</v>
      </c>
      <c r="I4" s="405">
        <v>1</v>
      </c>
      <c r="J4" s="406">
        <f t="shared" ref="J4:J33" si="3">I4*H4</f>
        <v>4</v>
      </c>
      <c r="L4" s="404">
        <v>2</v>
      </c>
      <c r="M4" s="405">
        <f>N3</f>
        <v>1845</v>
      </c>
      <c r="N4" s="405">
        <v>1849</v>
      </c>
      <c r="O4" s="405">
        <f t="shared" ref="O4:O33" si="4">N4-M4</f>
        <v>4</v>
      </c>
      <c r="P4" s="405">
        <v>1</v>
      </c>
      <c r="Q4" s="406">
        <f t="shared" ref="Q4:Q33" si="5">P4*O4</f>
        <v>4</v>
      </c>
      <c r="R4" s="414" t="s">
        <v>60</v>
      </c>
      <c r="S4" s="324" t="s">
        <v>61</v>
      </c>
      <c r="T4" s="324"/>
      <c r="U4" s="324"/>
      <c r="V4" s="265"/>
      <c r="W4" s="265"/>
      <c r="X4" s="324"/>
      <c r="Y4" s="324"/>
      <c r="Z4" s="324"/>
      <c r="AA4" s="407"/>
      <c r="AB4" s="324" t="str">
        <f>IF(AND(R4=$B$39,(OR(V4=$F$38,(V4=$F$39),(V4=$F$40),(V4=$F$41),(V4=$F$42))),(S4=$C$47)),(Q4),(IF(AND(R4=$B$39,(OR(V4=$F$38,(V4=$F$39),(V4=$F$40),(V4=$F$41),(V4=$F$42))),(Z4&gt;0),(S4=$C$48)),(Q4-Z4),(""))))</f>
        <v/>
      </c>
      <c r="AC4" s="324" t="str">
        <f t="shared" ref="AC4:AC33" si="6">IF(AND(R4=$B$39,(V4=$F$43),(Q4&gt;300),(S4=$C$47)),(Q4-300),(IF(AND(R4=$B$39,(V4=$F$43),(Q4&gt;300),(Z4&gt;0),(S4=$C$48)),(Q4-(300+Z4)),"")))</f>
        <v/>
      </c>
      <c r="AD4" s="324"/>
      <c r="AE4" s="324"/>
      <c r="AF4" s="324"/>
      <c r="AG4" s="324" t="str">
        <f t="shared" ref="AG4:AG33" si="7">IF(AND(R4=$B$39,(S4=$C$47),(V4=$F$46),(AA4=1),(Q4&gt;300)),(Q4-300),(IF(AND(R4=$B$39,(S4=$C$47),(V4=$F$46),(AA4&gt;1),(Q4&gt;150)),(Q4-150),"")))</f>
        <v/>
      </c>
      <c r="AH4" s="324" t="str">
        <f t="shared" ref="AH4:AH33" si="8">IF(AND(R4=$B$39,(S4=$C$47),(V4=$F$47),(AA4=1),(Q4&gt;(300+Y4))),(Q4-(300+Y4)),(IF(AND(R4=$B$39,(S4=$C$47),(V4=$F$47),(AA4&gt;1),(Q4&gt;(150+Y4))),(Q4-(150+Y4)),"")))</f>
        <v/>
      </c>
      <c r="AI4" s="324" t="str">
        <f t="shared" ref="AI4:AI33" si="9">IF(AND(R4=$B$39,(S4=$C$48),(V4=$F$48),(AA4=1),(Q4&gt;(300+Y4+Z4))),(Q4-(300+Y4+Z4)),(IF(AND(R4=$B$39,(S4=$C$48),(V4=$F$48),(AA4&gt;1),(Q4&gt;(150+Y4+Z4))),(Q4-(150+Y4+Z4)),"")))</f>
        <v/>
      </c>
      <c r="AJ4" s="407">
        <f t="shared" si="0"/>
        <v>0</v>
      </c>
      <c r="AK4" s="408">
        <f t="shared" ref="AK4:AK33" si="10">IF(AND(R4=$B$38,(OR(S4=$C$38,(S4=$C$39),(S4=$C$40),(S4=$C$41),(S4=$C$42),(S4=$C$43),(S4=$C$45),(S4=$C$46)))),Q4,"")</f>
        <v>4</v>
      </c>
      <c r="AL4" s="324" t="str">
        <f t="shared" ref="AL4:AL33" si="11">IF(AND(R4=$B$39,(S4=$C$47),(V4=$F$43),(Q4&lt;=300)),(Q4),(IF(AND(R4=$B$39,(S4=$C$47),(V4=$F$43),(Q4&gt;300)),(300),"")))</f>
        <v/>
      </c>
      <c r="AM4" s="324" t="str">
        <f t="shared" ref="AM4:AM33" si="12">IF(AND(R4=$B$39,(S4=$C$47),(V4=$F$49),(W4&gt;1),((Q4+BC4)&lt;=300)),(Q4+BC4),(IF(AND(R4=$B$39,(S4=$C$47),(V4=$F$49),(W4&gt;1),((Q4+BC4)&gt;300)),(300),"")))</f>
        <v/>
      </c>
      <c r="AN4" s="324" t="str">
        <f t="shared" ref="AN4:AN33" si="13">IF(AND(R4=$B$39,(S4=$C$48),(V4=$F$43),(Z4&gt;0),(Q4&lt;=300)),(Q4-Z4),(IF(AND(R4=$B$39,(S4=$C$48),(V4=$F$43),(Z4&gt;0),(Q4&gt;300)),(300),"")))</f>
        <v/>
      </c>
      <c r="AO4" s="324" t="str">
        <f t="shared" ref="AO4:AO33" si="14">(IF(AND(R4=$B$39,(S4=$C$47),(V4=$F$44),(Y4&gt;0),(Q4&lt;=(300+Y4))),(Q4),(IF(AND(R4=$B$39,(S4=$C$47),(V4=$F$44),(Q4&gt;(300+Y4))),(300+Y4),""))))</f>
        <v/>
      </c>
      <c r="AP4" s="324" t="str">
        <f t="shared" ref="AP4:AP33" si="15">(IF(AND(R4=$B$39,(S4=$C$48),(V4=$F$45),(Y4&gt;0),(Q4&lt;=(300+Y4+Z4))),(Q4-Z4),(IF(AND(R4=$B$39,(S4=$C$48),(V4=$F$45),(Q4&gt;(300+Y4+Z4))),(300+Y4),""))))</f>
        <v/>
      </c>
      <c r="AQ4" s="324" t="str">
        <f t="shared" ref="AQ4:AQ33" si="16">IF(AND(R4=$B$39,(S4=$C$47),(V4=$F$46),(AA4=1),(Q4&lt;=300)),(Q4),(IF(AND(R4=$B$39,(S4=$C$47),(V4=$F$46),(AA4=1),(Q4&gt;300)),(300),(IF(AND(R4=$B$39,(S4=$C$47),(V4=$F$46),(AA4&gt;1),(Q4&lt;=150)),(Q4),(IF(AND(R4=$B$39,(S4=$C$47),(V4=$F$46),(AA4&gt;1),(Q4&gt;150)),(150),"")))))))</f>
        <v/>
      </c>
      <c r="AR4" s="324" t="str">
        <f t="shared" ref="AR4:AR33" si="17">IF(AND(R4=$B$39,(S4=$C$47),(V4=$F$47),(Y4&gt;0),(AA4=1),(Q4&lt;=(300+Y4))),(Q4),(IF(AND(R4=$B$39,(S4=$C$47),(V4=$F$47),(AA4=1),(Y4&gt;0),(Q4&gt;(300+Y4))),(300+Y4),(IF(AND(R4=$B$39,(S4=$C$47),(V4=$F$47),(AA4&gt;1),(Y4&gt;0),(Q4&lt;=(150+Y4))),(Q4),(IF(AND(R4=$B$39,(S4=$C$47),(V4=$F$47),(AA4&gt;1),(Y4&gt;0),(Q4&gt;150)),(150+Y4),"")))))))</f>
        <v/>
      </c>
      <c r="AS4" s="324" t="str">
        <f t="shared" ref="AS4:AS33" si="18">IF(AND(R4=$B$39,(S4=$C$48),(V4=$F$48),(Y4&gt;0),(Z4&gt;0)*(AA4=1),(Q4&lt;=(300+Y4+Z4))),(Q4-Z4),(IF(AND(R4=$B$39,(S4=$C$48),(V4=$F$48),(AA4=1),(Z4&gt;0),(Q4&gt;(300+Y4+Z4))),(300+Y4),(IF(AND(R4=$B$39,(S4=$C$48),(V4=$F$48),(AA4&gt;1),(Y4&gt;0),(Z4&gt;0),(Q4&lt;=(150+Y4+Z4))),(Q4-Z4),(IF(AND(R4=$B$39,(S4=$C$48),(V4=$F$48),(AA4&gt;1),(Y4&gt;0),(Z4&gt;0),(Q4&gt;150)),(150+Y4),"")))))))</f>
        <v/>
      </c>
      <c r="AT4" s="324" t="str">
        <f t="shared" ref="AT4:AT33" si="19">IF(AND(R4=$B$39,(S4=$C$48),(Z4&gt;0)),Z4,"")</f>
        <v/>
      </c>
      <c r="AU4" s="324" t="str">
        <f t="shared" ref="AU4:AU33" si="20">IF(AND(R4=$B$38,(S4=$C$44)),(Q4),"")</f>
        <v/>
      </c>
      <c r="AV4" s="409">
        <f t="shared" ref="AV4:AV33" si="21">SUM(AK4:AU4)</f>
        <v>4</v>
      </c>
      <c r="AW4" s="22"/>
      <c r="AX4" s="404">
        <v>2</v>
      </c>
      <c r="AY4" s="405">
        <f>AZ3</f>
        <v>0</v>
      </c>
      <c r="AZ4" s="405"/>
      <c r="BA4" s="405">
        <f t="shared" ref="BA4:BA33" si="22">AZ4-AY4</f>
        <v>0</v>
      </c>
      <c r="BB4" s="405">
        <v>1</v>
      </c>
      <c r="BC4" s="406">
        <f t="shared" ref="BC4:BC33" si="23">BB4*BA4</f>
        <v>0</v>
      </c>
      <c r="BD4" s="410"/>
      <c r="BE4" s="265"/>
      <c r="BF4" s="265"/>
      <c r="BG4" s="265"/>
      <c r="BH4" s="265"/>
      <c r="BI4" s="265">
        <v>1</v>
      </c>
      <c r="BJ4" s="265"/>
      <c r="BK4" s="265">
        <f t="shared" ref="BK4:BK33" si="24">(BJ4*20)/BI4</f>
        <v>0</v>
      </c>
      <c r="BL4" s="265"/>
      <c r="BM4" s="411"/>
      <c r="BN4" s="412" t="str">
        <f t="shared" ref="BN4:BN33" si="25">IF(AND(BD4=$B$39,(OR(BH4=$F$38,(BH4=$F$39),(BH4=$F$40),(BH4=$F$41),(BH4=$F$42))),(BE4=$C$47)),(BC4),(IF(AND(BD4=$B$39,(OR(BH4=$F$38,(BH4=$F$39),(BH4=$F$40),(BH4=$F$41),(BH4=$F$42))),(BL4&gt;0),(BE4=$C$48)),(BC4-BL4),(""))))</f>
        <v/>
      </c>
      <c r="BO4" s="265" t="str">
        <f t="shared" ref="BO4:BO33" si="26">IF(AND(BD4=$B$39,(BH4=$F$43),(BC4&gt;300),(BE4=$C$47)),(BC4-300),(IF(AND(BD4=$B$39,(BH4=$F$43),(BC4&gt;300),(BL4&gt;0),(BE4=$C$48)),(BC4-(300+BL4)),"")))</f>
        <v/>
      </c>
      <c r="BP4" s="324" t="str">
        <f t="shared" ref="BP4:BP33" si="27">IF(AND(BD4=$B$39,(BH4=$F$49),(BI4&gt;1)),(0),"")</f>
        <v/>
      </c>
      <c r="BQ4" s="265" t="str">
        <f t="shared" ref="BQ4:BQ33" si="28">(IF(AND(BD4=$B$39,(BE4=$C$47),(BH4=$F$44),(BK4&gt;0),(BC4&gt;(300+BK4))),(BC4-(300+BK4)),""))</f>
        <v/>
      </c>
      <c r="BR4" s="265" t="str">
        <f t="shared" ref="BR4:BR33" si="29">(IF(AND(BD4=$B$39,(BE4=$C$48),(BH4=$F$45),(BK4&gt;0),(BC4&gt;(300+BK4+BL4))),(BC4-(300+BK4+BL4)),""))</f>
        <v/>
      </c>
      <c r="BS4" s="265" t="str">
        <f t="shared" ref="BS4:BS33" si="30">IF(AND(BD4=$B$39,(BE4=$C$47),(BH4=$F$46),(BM4=1),(BC4&gt;300)),(BC4-300),(IF(AND(BD4=$B$39,(BE4=$C$47),(BH4=$F$46),(BM4&gt;1),(BC4&gt;150)),(BC4-150),"")))</f>
        <v/>
      </c>
      <c r="BT4" s="265" t="str">
        <f t="shared" ref="BT4:BT33" si="31">IF(AND(BD4=$B$39,(BE4=$C$47),(BH4=$F$47),(BM4=1),(BC4&gt;(300+BK4))),(BC4-(300+BK4)),(IF(AND(BD4=$B$39,(BE4=$C$47),(BH4=$F$47),(BM4&gt;1),(BC4&gt;(150+BK4))),(BC4-(150+BK4)),"")))</f>
        <v/>
      </c>
      <c r="BU4" s="265" t="str">
        <f t="shared" ref="BU4:BU33" si="32">IF(AND(BD4=$B$39,(BE4=$C$48),(BH4=$F$48),(BM4=1),(BC4&gt;(300+BK4+BL4))),(BC4-(300+BK4+BL4)),(IF(AND(BD4=$B$39,(BE4=$C$48),(BH4=$F$48),(BM4&gt;1),(BC4&gt;(150+BK4+BL4))),(BC4-(150+BK4+BL4)),"")))</f>
        <v/>
      </c>
      <c r="BV4" s="411">
        <f t="shared" si="1"/>
        <v>0</v>
      </c>
      <c r="BW4" s="412" t="str">
        <f t="shared" ref="BW4:BW33" si="33">IF(AND(BD4=$B$38,(OR(BE4=$C$38,(BE4=$C$39),(BE4=$C$40),(BE4=$C$41),(BE4=$C$42),(BE4=$C$43),(BE4=$C$45),(BE4=$C$46)))),BC4,"")</f>
        <v/>
      </c>
      <c r="BX4" s="265" t="str">
        <f t="shared" ref="BX4:BX33" si="34">IF(AND(BD4=$B$39,(BE4=$C$47),(BH4=$F$43),(BC4&lt;=300)),(BC4),(IF(AND(BD4=$B$39,(BE4=$C$47),(BH4=$F$43),(BC4&gt;300)),(300),"")))</f>
        <v/>
      </c>
      <c r="BY4" s="324" t="str">
        <f t="shared" ref="BY4:BY33" si="35">IF(AND(BD4=$B$39,(BE4=$C$47),(BH4=$F$49),(BI4&gt;1)),(0),"")</f>
        <v/>
      </c>
      <c r="BZ4" s="265" t="str">
        <f t="shared" ref="BZ4:BZ33" si="36">IF(AND(BD4=$B$39,(BE4=$C$48),(BH4=$F$43),(BL4&gt;0),(BC4&lt;=300)),(BC4-BL4),(IF(AND(BD4=$B$39,(BE4=$C$48),(BH4=$F$43),(BL4&gt;0),(BC4&gt;300)),(300),"")))</f>
        <v/>
      </c>
      <c r="CA4" s="265" t="str">
        <f t="shared" ref="CA4:CA33" si="37">(IF(AND(BD4=$B$39,(BE4=$C$47),(BH4=$F$44),(BK4&gt;0),(BC4&lt;=(300+BK4))),(BC4),(IF(AND(BD4=$B$39,(BE4=$C$47),(BH4=$F$44),(BC4&gt;(300+BK4))),(300+BK4),""))))</f>
        <v/>
      </c>
      <c r="CB4" s="265" t="str">
        <f t="shared" ref="CB4:CB33" si="38">(IF(AND(BD4=$B$39,(BE4=$C$48),(BH4=$F$45),(BK4&gt;0),(BC4&lt;=(300+BK4+BL4))),(BC4-BL4),(IF(AND(BD4=$B$39,(BE4=$C$48),(BH4=$F$45),(BC4&gt;(300+BK4+BL4))),(300+BK4),""))))</f>
        <v/>
      </c>
      <c r="CC4" s="265" t="str">
        <f t="shared" ref="CC4:CC33" si="39">IF(AND(BD4=$B$39,(BE4=$C$47),(BH4=$F$46),(BM4=1),(BC4&lt;=300)),(BC4),(IF(AND(BD4=$B$39,(BE4=$C$47),(BH4=$F$46),(BM4=1),(BC4&gt;300)),(300),(IF(AND(BD4=$B$39,(BE4=$C$47),(BH4=$F$46),(BM4&gt;1),(BC4&lt;=150)),(BC4),(IF(AND(BD4=$B$39,(BE4=$C$47),(BH4=$F$46),(BM4&gt;1),(BC4&gt;150)),(150),"")))))))</f>
        <v/>
      </c>
      <c r="CD4" s="265" t="str">
        <f t="shared" ref="CD4:CD33" si="40">IF(AND(BD4=$B$39,(BE4=$C$47),(BH4=$F$47),(BK4&gt;0),(BM4=1),(BC4&lt;=(300+BK4))),(BC4),(IF(AND(BD4=$B$39,(BE4=$C$47),(BH4=$F$47),(BM4=1),(BK4&gt;0),(BC4&gt;(300+BK4))),(300+BK4),(IF(AND(BD4=$B$39,(BE4=$C$47),(BH4=$F$47),(BM4&gt;1),(BK4&gt;0),(BC4&lt;=(150+BK4))),(BC4),(IF(AND(BD4=$B$39,(BE4=$C$47),(BH4=$F$47),(BM4&gt;1),(BK4&gt;0),(BC4&gt;150)),(150+BK4),"")))))))</f>
        <v/>
      </c>
      <c r="CE4" s="265" t="str">
        <f t="shared" ref="CE4:CE33" si="41">IF(AND(BD4=$B$39,(BE4=$C$48),(BH4=$F$48),(BK4&gt;0),(BL4&gt;0)*(BM4=1),(BC4&lt;=(300+BK4+BL4))),(BC4-BL4),(IF(AND(BD4=$B$39,(BE4=$C$48),(BH4=$F$48),(BM4=1),(BL4&gt;0),(BC4&gt;(300+BK4+BL4))),(300+BK4),(IF(AND(BD4=$B$39,(BE4=$C$48),(BH4=$F$48),(BM4&gt;1),(BK4&gt;0),(BL4&gt;0),(BC4&lt;=(150+BK4+BL4))),(BC4-BL4),(IF(AND(BD4=$B$39,(BE4=$C$48),(BH4=$F$48),(BM4&gt;1),(BK4&gt;0),(BL4&gt;0),(BC4&gt;150)),(150+BK4),"")))))))</f>
        <v/>
      </c>
      <c r="CF4" s="265"/>
      <c r="CG4" s="265" t="str">
        <f t="shared" ref="CG4:CG33" si="42">IF(AND(BD4=$B$38,(BE4=$C$44)),(BC4),"")</f>
        <v/>
      </c>
      <c r="CH4" s="413">
        <f t="shared" ref="CH4:CH33" si="43">SUM(BW4:CG4)</f>
        <v>0</v>
      </c>
      <c r="CJ4" s="404">
        <v>2</v>
      </c>
      <c r="CK4" s="405">
        <f>CL3</f>
        <v>0</v>
      </c>
      <c r="CL4" s="405"/>
      <c r="CM4" s="405">
        <f t="shared" ref="CM4:CM33" si="44">CL4-CK4</f>
        <v>0</v>
      </c>
      <c r="CN4" s="405">
        <v>1</v>
      </c>
      <c r="CO4" s="406">
        <f t="shared" ref="CO4:CO33" si="45">CN4*CM4</f>
        <v>0</v>
      </c>
      <c r="CP4" s="414"/>
      <c r="CQ4" s="324"/>
      <c r="CR4" s="324"/>
      <c r="CS4" s="324" t="str">
        <f t="shared" ref="CS4:CS33" si="46">IF(CP4=$C$47,CO4,"")</f>
        <v/>
      </c>
      <c r="CT4" s="409" t="str">
        <f t="shared" ref="CT4:CT33" si="47">IF(OR(CP4=$C$38,(CP4=$C$39),(CP4=$C$40),(CP4=$C$41),(CP4=$C$42),(CP4=$C$43),(CP4=$C$44),(CP4=$C$45),(CP4=$C$46)),(CO4),"")</f>
        <v/>
      </c>
      <c r="CV4" s="404">
        <v>2</v>
      </c>
      <c r="CW4" s="405">
        <f>CX3</f>
        <v>0</v>
      </c>
      <c r="CX4" s="405"/>
      <c r="CY4" s="405">
        <f t="shared" ref="CY4:CY33" si="48">CX4-CW4</f>
        <v>0</v>
      </c>
      <c r="CZ4" s="405">
        <v>1</v>
      </c>
      <c r="DA4" s="406">
        <f t="shared" ref="DA4:DA33" si="49">CZ4*CY4</f>
        <v>0</v>
      </c>
      <c r="DB4" s="414"/>
      <c r="DC4" s="324"/>
      <c r="DD4" s="324"/>
      <c r="DE4" s="324" t="str">
        <f t="shared" ref="DE4:DE33" si="50">IF(DB4=$C$47,DA4,"")</f>
        <v/>
      </c>
      <c r="DF4" s="409" t="str">
        <f t="shared" ref="DF4:DF33" si="51">IF(OR(DB4=$C$38,(DB4=$C$39),(DB4=$C$40),(DB4=$C$41),(DB4=$C$42),(DB4=$C$43),(DB4=$C$44),(DB4=$C$45),(DB4=$C$46)),(DA4),"")</f>
        <v/>
      </c>
      <c r="DH4" s="404">
        <v>2</v>
      </c>
      <c r="DI4" s="405">
        <f>DJ3</f>
        <v>0</v>
      </c>
      <c r="DJ4" s="405"/>
      <c r="DK4" s="405">
        <f t="shared" ref="DK4:DK33" si="52">DJ4-DI4</f>
        <v>0</v>
      </c>
      <c r="DL4" s="405">
        <v>1</v>
      </c>
      <c r="DM4" s="406">
        <f t="shared" ref="DM4:DM33" si="53">DL4*DK4</f>
        <v>0</v>
      </c>
      <c r="DN4" s="414"/>
      <c r="DO4" s="324"/>
      <c r="DP4" s="324"/>
      <c r="DQ4" s="324" t="str">
        <f t="shared" ref="DQ4:DQ33" si="54">IF(DN4=$C$47,DM4,"")</f>
        <v/>
      </c>
      <c r="DR4" s="409" t="str">
        <f t="shared" ref="DR4:DR33" si="55">IF(OR(DN4=$C$38,(DN4=$C$39),(DN4=$C$40),(DN4=$C$41),(DN4=$C$42),(DN4=$C$43),(DN4=$C$44),(DN4=$C$45),(DN4=$C$46)),(DM4),"")</f>
        <v/>
      </c>
      <c r="DT4" s="404">
        <v>2</v>
      </c>
      <c r="DU4" s="405">
        <f>DV3</f>
        <v>0</v>
      </c>
      <c r="DV4" s="405"/>
      <c r="DW4" s="405">
        <f t="shared" ref="DW4:DW33" si="56">DV4-DU4</f>
        <v>0</v>
      </c>
      <c r="DX4" s="405">
        <v>1</v>
      </c>
      <c r="DY4" s="406">
        <f t="shared" ref="DY4:DY33" si="57">DX4*DW4</f>
        <v>0</v>
      </c>
      <c r="DZ4" s="414"/>
      <c r="EA4" s="324"/>
      <c r="EB4" s="324"/>
      <c r="EC4" s="324" t="str">
        <f t="shared" ref="EC4:EC33" si="58">IF(DZ4=$C$47,DY4,"")</f>
        <v/>
      </c>
      <c r="ED4" s="409" t="str">
        <f t="shared" ref="ED4:ED33" si="59">IF(OR(DZ4=$C$38,(DZ4=$C$39),(DZ4=$C$40),(DZ4=$C$41),(DZ4=$C$42),(DZ4=$C$43),(DZ4=$C$44),(DZ4=$C$45),(DZ4=$C$46)),(DY4),"")</f>
        <v/>
      </c>
      <c r="EF4" s="404">
        <v>2</v>
      </c>
      <c r="EG4" s="405">
        <f>EH3</f>
        <v>0</v>
      </c>
      <c r="EH4" s="405"/>
      <c r="EI4" s="405">
        <f t="shared" ref="EI4:EI33" si="60">EH4-EG4</f>
        <v>0</v>
      </c>
      <c r="EJ4" s="405">
        <v>1</v>
      </c>
      <c r="EK4" s="406">
        <f t="shared" ref="EK4:EK33" si="61">EJ4*EI4</f>
        <v>0</v>
      </c>
      <c r="EL4" s="414"/>
      <c r="EM4" s="324"/>
      <c r="EN4" s="324"/>
      <c r="EO4" s="324" t="str">
        <f t="shared" ref="EO4:EO33" si="62">IF(EL4=$C$47,EK4,"")</f>
        <v/>
      </c>
      <c r="EP4" s="409" t="str">
        <f t="shared" ref="EP4:EP33" si="63">IF(OR(EL4=$C$38,(EL4=$C$39),(EL4=$C$40),(EL4=$C$41),(EL4=$C$42),(EL4=$C$43),(EL4=$C$44),(EL4=$C$45),(EL4=$C$46)),(EK4),"")</f>
        <v/>
      </c>
      <c r="ER4" s="404">
        <v>2</v>
      </c>
      <c r="ES4" s="405">
        <f>ET3</f>
        <v>0</v>
      </c>
      <c r="ET4" s="405"/>
      <c r="EU4" s="405">
        <f t="shared" ref="EU4:EU33" si="64">ET4-ES4</f>
        <v>0</v>
      </c>
      <c r="EV4" s="405">
        <v>1</v>
      </c>
      <c r="EW4" s="406">
        <f t="shared" ref="EW4:EW33" si="65">EV4*EU4</f>
        <v>0</v>
      </c>
      <c r="EX4" s="414"/>
      <c r="EY4" s="324"/>
      <c r="EZ4" s="324"/>
      <c r="FA4" s="324" t="str">
        <f t="shared" ref="FA4:FA33" si="66">IF(EX4=$C$47,EW4,"")</f>
        <v/>
      </c>
      <c r="FB4" s="409" t="str">
        <f t="shared" ref="FB4:FB33" si="67">IF(OR(EX4=$C$38,(EX4=$C$39),(EX4=$C$40),(EX4=$C$41),(EX4=$C$42),(EX4=$C$43),(EX4=$C$44),(EX4=$C$45),(EX4=$C$46)),(EW4),"")</f>
        <v/>
      </c>
    </row>
    <row r="5" spans="1:158" ht="35.25" customHeight="1" x14ac:dyDescent="0.3">
      <c r="A5" s="471">
        <v>3</v>
      </c>
      <c r="B5" s="470" t="s">
        <v>124</v>
      </c>
      <c r="C5" s="406">
        <f>C3-C4</f>
        <v>54</v>
      </c>
      <c r="E5" s="404">
        <v>3</v>
      </c>
      <c r="F5" s="405">
        <f t="shared" ref="F5:F33" si="68">G4</f>
        <v>2002</v>
      </c>
      <c r="G5" s="405">
        <v>2002</v>
      </c>
      <c r="H5" s="405">
        <f t="shared" si="2"/>
        <v>0</v>
      </c>
      <c r="I5" s="405">
        <v>1</v>
      </c>
      <c r="J5" s="406">
        <f t="shared" si="3"/>
        <v>0</v>
      </c>
      <c r="L5" s="404">
        <v>3</v>
      </c>
      <c r="M5" s="405">
        <f t="shared" ref="M5:M33" si="69">N4</f>
        <v>1849</v>
      </c>
      <c r="N5" s="405">
        <v>1849</v>
      </c>
      <c r="O5" s="405">
        <f t="shared" si="4"/>
        <v>0</v>
      </c>
      <c r="P5" s="405">
        <v>1</v>
      </c>
      <c r="Q5" s="406">
        <f t="shared" si="5"/>
        <v>0</v>
      </c>
      <c r="R5" s="414" t="s">
        <v>60</v>
      </c>
      <c r="S5" s="324" t="s">
        <v>61</v>
      </c>
      <c r="T5" s="324"/>
      <c r="U5" s="324"/>
      <c r="V5" s="265"/>
      <c r="W5" s="265"/>
      <c r="X5" s="324"/>
      <c r="Y5" s="324"/>
      <c r="Z5" s="324"/>
      <c r="AA5" s="407"/>
      <c r="AB5" s="324" t="str">
        <f t="shared" ref="AB5:AB33" si="70">IF(AND(R5=$B$39,(OR(V5=$F$38,(V5=$F$39),(V5=$F$40),(V5=$F$41),(V5=$F$42))),(S5=$C$47)),(Q5),(IF(AND(R5=$B$39,(OR(V5=$F$38,(V5=$F$39),(V5=$F$40),(V5=$F$41),(V5=$F$42))),(Z5&gt;0),(S5=$C$48)),(Q5-Z5),(""))))</f>
        <v/>
      </c>
      <c r="AC5" s="324" t="str">
        <f t="shared" si="6"/>
        <v/>
      </c>
      <c r="AD5" s="324"/>
      <c r="AE5" s="324"/>
      <c r="AF5" s="324"/>
      <c r="AG5" s="324" t="str">
        <f t="shared" ref="AG5:AG6" si="71">IF(AND(R5=$B$39,(S5=$C$47),(V5=$F$46),(AA5=1),(Q5&gt;300)),(Q5-300),(IF(AND(R5=$B$39,(S5=$C$47),(V5=$F$46),(AA5&gt;1),(Q5&gt;150)),(Q5-150),"")))</f>
        <v/>
      </c>
      <c r="AH5" s="324" t="str">
        <f t="shared" ref="AH5:AH6" si="72">IF(AND(R5=$B$39,(S5=$C$47),(V5=$F$47),(AA5=1),(Q5&gt;(300+Y5))),(Q5-(300+Y5)),(IF(AND(R5=$B$39,(S5=$C$47),(V5=$F$47),(AA5&gt;1),(Q5&gt;(150+Y5))),(Q5-(150+Y5)),"")))</f>
        <v/>
      </c>
      <c r="AI5" s="324" t="str">
        <f t="shared" ref="AI5:AI6" si="73">IF(AND(R5=$B$39,(S5=$C$48),(V5=$F$48),(AA5=1),(Q5&gt;(300+Y5+Z5))),(Q5-(300+Y5+Z5)),(IF(AND(R5=$B$39,(S5=$C$48),(V5=$F$48),(AA5&gt;1),(Q5&gt;(150+Y5+Z5))),(Q5-(150+Y5+Z5)),"")))</f>
        <v/>
      </c>
      <c r="AJ5" s="407">
        <f t="shared" ref="AJ5:AJ6" si="74">SUM(AB5:AI5)</f>
        <v>0</v>
      </c>
      <c r="AK5" s="408">
        <f t="shared" si="10"/>
        <v>0</v>
      </c>
      <c r="AL5" s="324" t="str">
        <f t="shared" si="11"/>
        <v/>
      </c>
      <c r="AM5" s="324" t="str">
        <f t="shared" si="12"/>
        <v/>
      </c>
      <c r="AN5" s="324" t="str">
        <f t="shared" si="13"/>
        <v/>
      </c>
      <c r="AO5" s="324" t="str">
        <f t="shared" si="14"/>
        <v/>
      </c>
      <c r="AP5" s="324" t="str">
        <f t="shared" si="15"/>
        <v/>
      </c>
      <c r="AQ5" s="324" t="str">
        <f t="shared" si="16"/>
        <v/>
      </c>
      <c r="AR5" s="324" t="str">
        <f t="shared" si="17"/>
        <v/>
      </c>
      <c r="AS5" s="324" t="str">
        <f t="shared" si="18"/>
        <v/>
      </c>
      <c r="AT5" s="324" t="str">
        <f t="shared" si="19"/>
        <v/>
      </c>
      <c r="AU5" s="324" t="str">
        <f t="shared" si="20"/>
        <v/>
      </c>
      <c r="AV5" s="409">
        <f t="shared" si="21"/>
        <v>0</v>
      </c>
      <c r="AW5" s="22"/>
      <c r="AX5" s="404">
        <v>3</v>
      </c>
      <c r="AY5" s="405">
        <f t="shared" ref="AY5:AY33" si="75">AZ4</f>
        <v>0</v>
      </c>
      <c r="AZ5" s="405"/>
      <c r="BA5" s="405">
        <f t="shared" si="22"/>
        <v>0</v>
      </c>
      <c r="BB5" s="405">
        <v>1</v>
      </c>
      <c r="BC5" s="406">
        <f t="shared" si="23"/>
        <v>0</v>
      </c>
      <c r="BD5" s="410"/>
      <c r="BE5" s="265"/>
      <c r="BF5" s="265"/>
      <c r="BG5" s="265"/>
      <c r="BH5" s="265"/>
      <c r="BI5" s="265">
        <v>1</v>
      </c>
      <c r="BJ5" s="265"/>
      <c r="BK5" s="265">
        <f t="shared" si="24"/>
        <v>0</v>
      </c>
      <c r="BL5" s="265"/>
      <c r="BM5" s="411"/>
      <c r="BN5" s="412" t="str">
        <f t="shared" si="25"/>
        <v/>
      </c>
      <c r="BO5" s="265" t="str">
        <f t="shared" si="26"/>
        <v/>
      </c>
      <c r="BP5" s="324" t="str">
        <f t="shared" si="27"/>
        <v/>
      </c>
      <c r="BQ5" s="265" t="str">
        <f t="shared" si="28"/>
        <v/>
      </c>
      <c r="BR5" s="265" t="str">
        <f t="shared" si="29"/>
        <v/>
      </c>
      <c r="BS5" s="265" t="str">
        <f t="shared" si="30"/>
        <v/>
      </c>
      <c r="BT5" s="265" t="str">
        <f t="shared" si="31"/>
        <v/>
      </c>
      <c r="BU5" s="265" t="str">
        <f t="shared" si="32"/>
        <v/>
      </c>
      <c r="BV5" s="411">
        <f t="shared" si="1"/>
        <v>0</v>
      </c>
      <c r="BW5" s="412" t="str">
        <f t="shared" si="33"/>
        <v/>
      </c>
      <c r="BX5" s="265" t="str">
        <f t="shared" si="34"/>
        <v/>
      </c>
      <c r="BY5" s="324" t="str">
        <f t="shared" si="35"/>
        <v/>
      </c>
      <c r="BZ5" s="265" t="str">
        <f t="shared" si="36"/>
        <v/>
      </c>
      <c r="CA5" s="265" t="str">
        <f t="shared" si="37"/>
        <v/>
      </c>
      <c r="CB5" s="265" t="str">
        <f t="shared" si="38"/>
        <v/>
      </c>
      <c r="CC5" s="265" t="str">
        <f t="shared" si="39"/>
        <v/>
      </c>
      <c r="CD5" s="265" t="str">
        <f t="shared" si="40"/>
        <v/>
      </c>
      <c r="CE5" s="265" t="str">
        <f t="shared" si="41"/>
        <v/>
      </c>
      <c r="CF5" s="265"/>
      <c r="CG5" s="265" t="str">
        <f t="shared" si="42"/>
        <v/>
      </c>
      <c r="CH5" s="413">
        <f t="shared" si="43"/>
        <v>0</v>
      </c>
      <c r="CJ5" s="404">
        <v>3</v>
      </c>
      <c r="CK5" s="405">
        <f t="shared" ref="CK5:CK33" si="76">CL4</f>
        <v>0</v>
      </c>
      <c r="CL5" s="405"/>
      <c r="CM5" s="405">
        <f t="shared" si="44"/>
        <v>0</v>
      </c>
      <c r="CN5" s="405">
        <v>1</v>
      </c>
      <c r="CO5" s="406">
        <f t="shared" si="45"/>
        <v>0</v>
      </c>
      <c r="CP5" s="414"/>
      <c r="CQ5" s="324"/>
      <c r="CR5" s="324"/>
      <c r="CS5" s="324" t="str">
        <f t="shared" si="46"/>
        <v/>
      </c>
      <c r="CT5" s="409" t="str">
        <f t="shared" si="47"/>
        <v/>
      </c>
      <c r="CV5" s="404">
        <v>3</v>
      </c>
      <c r="CW5" s="405">
        <f t="shared" ref="CW5:CW33" si="77">CX4</f>
        <v>0</v>
      </c>
      <c r="CX5" s="405"/>
      <c r="CY5" s="405">
        <f t="shared" si="48"/>
        <v>0</v>
      </c>
      <c r="CZ5" s="405">
        <v>1</v>
      </c>
      <c r="DA5" s="406">
        <f t="shared" si="49"/>
        <v>0</v>
      </c>
      <c r="DB5" s="414"/>
      <c r="DC5" s="324"/>
      <c r="DD5" s="324"/>
      <c r="DE5" s="324" t="str">
        <f t="shared" si="50"/>
        <v/>
      </c>
      <c r="DF5" s="409" t="str">
        <f t="shared" si="51"/>
        <v/>
      </c>
      <c r="DH5" s="404">
        <v>3</v>
      </c>
      <c r="DI5" s="405">
        <f t="shared" ref="DI5:DI33" si="78">DJ4</f>
        <v>0</v>
      </c>
      <c r="DJ5" s="405"/>
      <c r="DK5" s="405">
        <f t="shared" si="52"/>
        <v>0</v>
      </c>
      <c r="DL5" s="405">
        <v>1</v>
      </c>
      <c r="DM5" s="406">
        <f t="shared" si="53"/>
        <v>0</v>
      </c>
      <c r="DN5" s="414"/>
      <c r="DO5" s="324"/>
      <c r="DP5" s="324"/>
      <c r="DQ5" s="324" t="str">
        <f t="shared" si="54"/>
        <v/>
      </c>
      <c r="DR5" s="409" t="str">
        <f t="shared" si="55"/>
        <v/>
      </c>
      <c r="DT5" s="404">
        <v>3</v>
      </c>
      <c r="DU5" s="405">
        <f t="shared" ref="DU5:DU33" si="79">DV4</f>
        <v>0</v>
      </c>
      <c r="DV5" s="405"/>
      <c r="DW5" s="405">
        <f t="shared" si="56"/>
        <v>0</v>
      </c>
      <c r="DX5" s="405">
        <v>1</v>
      </c>
      <c r="DY5" s="406">
        <f t="shared" si="57"/>
        <v>0</v>
      </c>
      <c r="DZ5" s="414"/>
      <c r="EA5" s="324"/>
      <c r="EB5" s="324"/>
      <c r="EC5" s="324" t="str">
        <f t="shared" si="58"/>
        <v/>
      </c>
      <c r="ED5" s="409" t="str">
        <f t="shared" si="59"/>
        <v/>
      </c>
      <c r="EF5" s="404">
        <v>3</v>
      </c>
      <c r="EG5" s="405">
        <f t="shared" ref="EG5:EG33" si="80">EH4</f>
        <v>0</v>
      </c>
      <c r="EH5" s="405"/>
      <c r="EI5" s="405">
        <f t="shared" si="60"/>
        <v>0</v>
      </c>
      <c r="EJ5" s="405">
        <v>1</v>
      </c>
      <c r="EK5" s="406">
        <f t="shared" si="61"/>
        <v>0</v>
      </c>
      <c r="EL5" s="414"/>
      <c r="EM5" s="324"/>
      <c r="EN5" s="324"/>
      <c r="EO5" s="324" t="str">
        <f t="shared" si="62"/>
        <v/>
      </c>
      <c r="EP5" s="409" t="str">
        <f t="shared" si="63"/>
        <v/>
      </c>
      <c r="ER5" s="404">
        <v>3</v>
      </c>
      <c r="ES5" s="405">
        <f t="shared" ref="ES5:ES33" si="81">ET4</f>
        <v>0</v>
      </c>
      <c r="ET5" s="405"/>
      <c r="EU5" s="405">
        <f t="shared" si="64"/>
        <v>0</v>
      </c>
      <c r="EV5" s="405">
        <v>1</v>
      </c>
      <c r="EW5" s="406">
        <f t="shared" si="65"/>
        <v>0</v>
      </c>
      <c r="EX5" s="414"/>
      <c r="EY5" s="324"/>
      <c r="EZ5" s="324"/>
      <c r="FA5" s="324" t="str">
        <f t="shared" si="66"/>
        <v/>
      </c>
      <c r="FB5" s="409" t="str">
        <f t="shared" si="67"/>
        <v/>
      </c>
    </row>
    <row r="6" spans="1:158" ht="30.6" x14ac:dyDescent="0.3">
      <c r="A6" s="414">
        <v>4</v>
      </c>
      <c r="B6" s="470" t="s">
        <v>139</v>
      </c>
      <c r="C6" s="409">
        <f>AJ34</f>
        <v>1665</v>
      </c>
      <c r="E6" s="404">
        <v>4</v>
      </c>
      <c r="F6" s="405">
        <f t="shared" si="68"/>
        <v>2002</v>
      </c>
      <c r="G6" s="405">
        <v>2012</v>
      </c>
      <c r="H6" s="405">
        <f t="shared" si="2"/>
        <v>10</v>
      </c>
      <c r="I6" s="405">
        <v>1</v>
      </c>
      <c r="J6" s="406">
        <f t="shared" si="3"/>
        <v>10</v>
      </c>
      <c r="L6" s="404">
        <v>4</v>
      </c>
      <c r="M6" s="405">
        <f t="shared" si="69"/>
        <v>1849</v>
      </c>
      <c r="N6" s="405">
        <v>1859</v>
      </c>
      <c r="O6" s="405">
        <f t="shared" si="4"/>
        <v>10</v>
      </c>
      <c r="P6" s="405">
        <v>1</v>
      </c>
      <c r="Q6" s="406">
        <f t="shared" si="5"/>
        <v>10</v>
      </c>
      <c r="R6" s="414" t="s">
        <v>60</v>
      </c>
      <c r="S6" s="324" t="s">
        <v>61</v>
      </c>
      <c r="T6" s="324"/>
      <c r="U6" s="324"/>
      <c r="V6" s="265"/>
      <c r="W6" s="265"/>
      <c r="X6" s="324"/>
      <c r="Y6" s="324"/>
      <c r="Z6" s="324"/>
      <c r="AA6" s="407"/>
      <c r="AB6" s="324" t="str">
        <f t="shared" si="70"/>
        <v/>
      </c>
      <c r="AC6" s="324" t="str">
        <f t="shared" si="6"/>
        <v/>
      </c>
      <c r="AD6" s="324"/>
      <c r="AE6" s="324"/>
      <c r="AF6" s="324"/>
      <c r="AG6" s="324" t="str">
        <f t="shared" si="71"/>
        <v/>
      </c>
      <c r="AH6" s="324" t="str">
        <f t="shared" si="72"/>
        <v/>
      </c>
      <c r="AI6" s="324" t="str">
        <f t="shared" si="73"/>
        <v/>
      </c>
      <c r="AJ6" s="407">
        <f t="shared" si="74"/>
        <v>0</v>
      </c>
      <c r="AK6" s="408">
        <f t="shared" si="10"/>
        <v>10</v>
      </c>
      <c r="AL6" s="324" t="str">
        <f t="shared" si="11"/>
        <v/>
      </c>
      <c r="AM6" s="324" t="str">
        <f t="shared" si="12"/>
        <v/>
      </c>
      <c r="AN6" s="324" t="str">
        <f t="shared" si="13"/>
        <v/>
      </c>
      <c r="AO6" s="324" t="str">
        <f t="shared" si="14"/>
        <v/>
      </c>
      <c r="AP6" s="324" t="str">
        <f t="shared" si="15"/>
        <v/>
      </c>
      <c r="AQ6" s="324" t="str">
        <f t="shared" si="16"/>
        <v/>
      </c>
      <c r="AR6" s="324" t="str">
        <f t="shared" si="17"/>
        <v/>
      </c>
      <c r="AS6" s="324" t="str">
        <f t="shared" si="18"/>
        <v/>
      </c>
      <c r="AT6" s="324" t="str">
        <f t="shared" si="19"/>
        <v/>
      </c>
      <c r="AU6" s="324" t="str">
        <f t="shared" si="20"/>
        <v/>
      </c>
      <c r="AV6" s="409">
        <f t="shared" si="21"/>
        <v>10</v>
      </c>
      <c r="AW6" s="22"/>
      <c r="AX6" s="404">
        <v>4</v>
      </c>
      <c r="AY6" s="405">
        <f t="shared" si="75"/>
        <v>0</v>
      </c>
      <c r="AZ6" s="405"/>
      <c r="BA6" s="405">
        <f t="shared" si="22"/>
        <v>0</v>
      </c>
      <c r="BB6" s="405">
        <v>1</v>
      </c>
      <c r="BC6" s="406">
        <f t="shared" si="23"/>
        <v>0</v>
      </c>
      <c r="BD6" s="410"/>
      <c r="BE6" s="265"/>
      <c r="BF6" s="265"/>
      <c r="BG6" s="265"/>
      <c r="BH6" s="265"/>
      <c r="BI6" s="265">
        <v>1</v>
      </c>
      <c r="BJ6" s="265"/>
      <c r="BK6" s="265">
        <f t="shared" si="24"/>
        <v>0</v>
      </c>
      <c r="BL6" s="265"/>
      <c r="BM6" s="411"/>
      <c r="BN6" s="412" t="str">
        <f t="shared" si="25"/>
        <v/>
      </c>
      <c r="BO6" s="265" t="str">
        <f t="shared" si="26"/>
        <v/>
      </c>
      <c r="BP6" s="324" t="str">
        <f t="shared" si="27"/>
        <v/>
      </c>
      <c r="BQ6" s="265" t="str">
        <f t="shared" si="28"/>
        <v/>
      </c>
      <c r="BR6" s="265" t="str">
        <f t="shared" si="29"/>
        <v/>
      </c>
      <c r="BS6" s="265" t="str">
        <f t="shared" si="30"/>
        <v/>
      </c>
      <c r="BT6" s="265" t="str">
        <f t="shared" si="31"/>
        <v/>
      </c>
      <c r="BU6" s="265" t="str">
        <f t="shared" si="32"/>
        <v/>
      </c>
      <c r="BV6" s="411">
        <f t="shared" si="1"/>
        <v>0</v>
      </c>
      <c r="BW6" s="412" t="str">
        <f t="shared" si="33"/>
        <v/>
      </c>
      <c r="BX6" s="265" t="str">
        <f t="shared" si="34"/>
        <v/>
      </c>
      <c r="BY6" s="324" t="str">
        <f t="shared" si="35"/>
        <v/>
      </c>
      <c r="BZ6" s="265" t="str">
        <f t="shared" si="36"/>
        <v/>
      </c>
      <c r="CA6" s="265" t="str">
        <f t="shared" si="37"/>
        <v/>
      </c>
      <c r="CB6" s="265" t="str">
        <f t="shared" si="38"/>
        <v/>
      </c>
      <c r="CC6" s="265" t="str">
        <f t="shared" si="39"/>
        <v/>
      </c>
      <c r="CD6" s="265" t="str">
        <f t="shared" si="40"/>
        <v/>
      </c>
      <c r="CE6" s="265" t="str">
        <f t="shared" si="41"/>
        <v/>
      </c>
      <c r="CF6" s="265"/>
      <c r="CG6" s="265" t="str">
        <f t="shared" si="42"/>
        <v/>
      </c>
      <c r="CH6" s="413">
        <f t="shared" si="43"/>
        <v>0</v>
      </c>
      <c r="CJ6" s="404">
        <v>4</v>
      </c>
      <c r="CK6" s="405">
        <f t="shared" si="76"/>
        <v>0</v>
      </c>
      <c r="CL6" s="405"/>
      <c r="CM6" s="405">
        <f t="shared" si="44"/>
        <v>0</v>
      </c>
      <c r="CN6" s="405">
        <v>1</v>
      </c>
      <c r="CO6" s="406">
        <f t="shared" si="45"/>
        <v>0</v>
      </c>
      <c r="CP6" s="414"/>
      <c r="CQ6" s="324"/>
      <c r="CR6" s="324"/>
      <c r="CS6" s="324" t="str">
        <f t="shared" si="46"/>
        <v/>
      </c>
      <c r="CT6" s="409" t="str">
        <f t="shared" si="47"/>
        <v/>
      </c>
      <c r="CV6" s="404">
        <v>4</v>
      </c>
      <c r="CW6" s="405">
        <f t="shared" si="77"/>
        <v>0</v>
      </c>
      <c r="CX6" s="405"/>
      <c r="CY6" s="405">
        <f t="shared" si="48"/>
        <v>0</v>
      </c>
      <c r="CZ6" s="405">
        <v>1</v>
      </c>
      <c r="DA6" s="406">
        <f t="shared" si="49"/>
        <v>0</v>
      </c>
      <c r="DB6" s="414"/>
      <c r="DC6" s="324"/>
      <c r="DD6" s="324"/>
      <c r="DE6" s="324" t="str">
        <f t="shared" si="50"/>
        <v/>
      </c>
      <c r="DF6" s="409" t="str">
        <f t="shared" si="51"/>
        <v/>
      </c>
      <c r="DH6" s="404">
        <v>4</v>
      </c>
      <c r="DI6" s="405">
        <f t="shared" si="78"/>
        <v>0</v>
      </c>
      <c r="DJ6" s="405"/>
      <c r="DK6" s="405">
        <f t="shared" si="52"/>
        <v>0</v>
      </c>
      <c r="DL6" s="405">
        <v>1</v>
      </c>
      <c r="DM6" s="406">
        <f t="shared" si="53"/>
        <v>0</v>
      </c>
      <c r="DN6" s="414"/>
      <c r="DO6" s="324"/>
      <c r="DP6" s="324"/>
      <c r="DQ6" s="324" t="str">
        <f t="shared" si="54"/>
        <v/>
      </c>
      <c r="DR6" s="409" t="str">
        <f t="shared" si="55"/>
        <v/>
      </c>
      <c r="DT6" s="404">
        <v>4</v>
      </c>
      <c r="DU6" s="405">
        <f t="shared" si="79"/>
        <v>0</v>
      </c>
      <c r="DV6" s="405"/>
      <c r="DW6" s="405">
        <f t="shared" si="56"/>
        <v>0</v>
      </c>
      <c r="DX6" s="405">
        <v>1</v>
      </c>
      <c r="DY6" s="406">
        <f t="shared" si="57"/>
        <v>0</v>
      </c>
      <c r="DZ6" s="414"/>
      <c r="EA6" s="324"/>
      <c r="EB6" s="324"/>
      <c r="EC6" s="324" t="str">
        <f t="shared" si="58"/>
        <v/>
      </c>
      <c r="ED6" s="409" t="str">
        <f t="shared" si="59"/>
        <v/>
      </c>
      <c r="EF6" s="404">
        <v>4</v>
      </c>
      <c r="EG6" s="405">
        <f t="shared" si="80"/>
        <v>0</v>
      </c>
      <c r="EH6" s="405"/>
      <c r="EI6" s="405">
        <f t="shared" si="60"/>
        <v>0</v>
      </c>
      <c r="EJ6" s="405">
        <v>1</v>
      </c>
      <c r="EK6" s="406">
        <f t="shared" si="61"/>
        <v>0</v>
      </c>
      <c r="EL6" s="414"/>
      <c r="EM6" s="324"/>
      <c r="EN6" s="324"/>
      <c r="EO6" s="324" t="str">
        <f t="shared" si="62"/>
        <v/>
      </c>
      <c r="EP6" s="409" t="str">
        <f t="shared" si="63"/>
        <v/>
      </c>
      <c r="ER6" s="404">
        <v>4</v>
      </c>
      <c r="ES6" s="405">
        <f t="shared" si="81"/>
        <v>0</v>
      </c>
      <c r="ET6" s="405"/>
      <c r="EU6" s="405">
        <f t="shared" si="64"/>
        <v>0</v>
      </c>
      <c r="EV6" s="405">
        <v>1</v>
      </c>
      <c r="EW6" s="406">
        <f t="shared" si="65"/>
        <v>0</v>
      </c>
      <c r="EX6" s="414"/>
      <c r="EY6" s="324"/>
      <c r="EZ6" s="324"/>
      <c r="FA6" s="324" t="str">
        <f t="shared" si="66"/>
        <v/>
      </c>
      <c r="FB6" s="409" t="str">
        <f t="shared" si="67"/>
        <v/>
      </c>
    </row>
    <row r="7" spans="1:158" ht="20.399999999999999" x14ac:dyDescent="0.3">
      <c r="A7" s="471">
        <v>5</v>
      </c>
      <c r="B7" s="470" t="s">
        <v>140</v>
      </c>
      <c r="C7" s="413">
        <f>AV34</f>
        <v>2815</v>
      </c>
      <c r="E7" s="404">
        <v>5</v>
      </c>
      <c r="F7" s="405">
        <f t="shared" si="68"/>
        <v>2012</v>
      </c>
      <c r="G7" s="405">
        <v>2015</v>
      </c>
      <c r="H7" s="405">
        <f t="shared" si="2"/>
        <v>3</v>
      </c>
      <c r="I7" s="405">
        <v>1</v>
      </c>
      <c r="J7" s="406">
        <f t="shared" si="3"/>
        <v>3</v>
      </c>
      <c r="L7" s="404">
        <v>5</v>
      </c>
      <c r="M7" s="405">
        <f t="shared" si="69"/>
        <v>1859</v>
      </c>
      <c r="N7" s="405">
        <v>1863</v>
      </c>
      <c r="O7" s="405">
        <f t="shared" si="4"/>
        <v>4</v>
      </c>
      <c r="P7" s="405">
        <v>1</v>
      </c>
      <c r="Q7" s="406">
        <f t="shared" si="5"/>
        <v>4</v>
      </c>
      <c r="R7" s="414" t="s">
        <v>60</v>
      </c>
      <c r="S7" s="324" t="s">
        <v>61</v>
      </c>
      <c r="T7" s="324"/>
      <c r="U7" s="324"/>
      <c r="V7" s="265"/>
      <c r="W7" s="265"/>
      <c r="X7" s="324"/>
      <c r="Y7" s="324"/>
      <c r="Z7" s="324"/>
      <c r="AA7" s="407"/>
      <c r="AB7" s="324" t="str">
        <f t="shared" si="70"/>
        <v/>
      </c>
      <c r="AC7" s="324" t="str">
        <f t="shared" si="6"/>
        <v/>
      </c>
      <c r="AD7" s="324"/>
      <c r="AE7" s="324"/>
      <c r="AF7" s="324"/>
      <c r="AG7" s="324" t="str">
        <f t="shared" ref="AG7:AG9" si="82">IF(AND(R7=$B$39,(S7=$C$47),(V7=$F$46),(AA7=1),(Q7&gt;300)),(Q7-300),(IF(AND(R7=$B$39,(S7=$C$47),(V7=$F$46),(AA7&gt;1),(Q7&gt;150)),(Q7-150),"")))</f>
        <v/>
      </c>
      <c r="AH7" s="324" t="str">
        <f t="shared" ref="AH7:AH9" si="83">IF(AND(R7=$B$39,(S7=$C$47),(V7=$F$47),(AA7=1),(Q7&gt;(300+Y7))),(Q7-(300+Y7)),(IF(AND(R7=$B$39,(S7=$C$47),(V7=$F$47),(AA7&gt;1),(Q7&gt;(150+Y7))),(Q7-(150+Y7)),"")))</f>
        <v/>
      </c>
      <c r="AI7" s="324" t="str">
        <f t="shared" ref="AI7:AI9" si="84">IF(AND(R7=$B$39,(S7=$C$48),(V7=$F$48),(AA7=1),(Q7&gt;(300+Y7+Z7))),(Q7-(300+Y7+Z7)),(IF(AND(R7=$B$39,(S7=$C$48),(V7=$F$48),(AA7&gt;1),(Q7&gt;(150+Y7+Z7))),(Q7-(150+Y7+Z7)),"")))</f>
        <v/>
      </c>
      <c r="AJ7" s="407">
        <f t="shared" ref="AJ7:AJ12" si="85">SUM(AB7:AI7)</f>
        <v>0</v>
      </c>
      <c r="AK7" s="408">
        <f t="shared" si="10"/>
        <v>4</v>
      </c>
      <c r="AL7" s="324" t="str">
        <f t="shared" si="11"/>
        <v/>
      </c>
      <c r="AM7" s="324" t="str">
        <f t="shared" si="12"/>
        <v/>
      </c>
      <c r="AN7" s="324" t="str">
        <f t="shared" si="13"/>
        <v/>
      </c>
      <c r="AO7" s="324" t="str">
        <f t="shared" si="14"/>
        <v/>
      </c>
      <c r="AP7" s="324" t="str">
        <f t="shared" si="15"/>
        <v/>
      </c>
      <c r="AQ7" s="324" t="str">
        <f t="shared" si="16"/>
        <v/>
      </c>
      <c r="AR7" s="324" t="str">
        <f t="shared" si="17"/>
        <v/>
      </c>
      <c r="AS7" s="324" t="str">
        <f t="shared" si="18"/>
        <v/>
      </c>
      <c r="AT7" s="324" t="str">
        <f t="shared" si="19"/>
        <v/>
      </c>
      <c r="AU7" s="324" t="str">
        <f t="shared" si="20"/>
        <v/>
      </c>
      <c r="AV7" s="409">
        <f t="shared" si="21"/>
        <v>4</v>
      </c>
      <c r="AW7" s="22"/>
      <c r="AX7" s="404">
        <v>5</v>
      </c>
      <c r="AY7" s="405">
        <f t="shared" si="75"/>
        <v>0</v>
      </c>
      <c r="AZ7" s="405"/>
      <c r="BA7" s="405">
        <f t="shared" si="22"/>
        <v>0</v>
      </c>
      <c r="BB7" s="405">
        <v>1</v>
      </c>
      <c r="BC7" s="406">
        <f t="shared" si="23"/>
        <v>0</v>
      </c>
      <c r="BD7" s="410"/>
      <c r="BE7" s="265"/>
      <c r="BF7" s="265"/>
      <c r="BG7" s="265"/>
      <c r="BH7" s="265"/>
      <c r="BI7" s="265">
        <v>1</v>
      </c>
      <c r="BJ7" s="265"/>
      <c r="BK7" s="265">
        <f t="shared" si="24"/>
        <v>0</v>
      </c>
      <c r="BL7" s="265"/>
      <c r="BM7" s="411"/>
      <c r="BN7" s="412" t="str">
        <f t="shared" si="25"/>
        <v/>
      </c>
      <c r="BO7" s="265" t="str">
        <f t="shared" si="26"/>
        <v/>
      </c>
      <c r="BP7" s="324" t="str">
        <f t="shared" si="27"/>
        <v/>
      </c>
      <c r="BQ7" s="265" t="str">
        <f t="shared" si="28"/>
        <v/>
      </c>
      <c r="BR7" s="265" t="str">
        <f t="shared" si="29"/>
        <v/>
      </c>
      <c r="BS7" s="265" t="str">
        <f t="shared" si="30"/>
        <v/>
      </c>
      <c r="BT7" s="265" t="str">
        <f t="shared" si="31"/>
        <v/>
      </c>
      <c r="BU7" s="265" t="str">
        <f t="shared" si="32"/>
        <v/>
      </c>
      <c r="BV7" s="411">
        <f t="shared" si="1"/>
        <v>0</v>
      </c>
      <c r="BW7" s="412" t="str">
        <f t="shared" si="33"/>
        <v/>
      </c>
      <c r="BX7" s="265" t="str">
        <f t="shared" si="34"/>
        <v/>
      </c>
      <c r="BY7" s="324" t="str">
        <f t="shared" si="35"/>
        <v/>
      </c>
      <c r="BZ7" s="265" t="str">
        <f t="shared" si="36"/>
        <v/>
      </c>
      <c r="CA7" s="265" t="str">
        <f t="shared" si="37"/>
        <v/>
      </c>
      <c r="CB7" s="265" t="str">
        <f t="shared" si="38"/>
        <v/>
      </c>
      <c r="CC7" s="265" t="str">
        <f t="shared" si="39"/>
        <v/>
      </c>
      <c r="CD7" s="265" t="str">
        <f t="shared" si="40"/>
        <v/>
      </c>
      <c r="CE7" s="265" t="str">
        <f t="shared" si="41"/>
        <v/>
      </c>
      <c r="CF7" s="265"/>
      <c r="CG7" s="265" t="str">
        <f t="shared" si="42"/>
        <v/>
      </c>
      <c r="CH7" s="413">
        <f t="shared" si="43"/>
        <v>0</v>
      </c>
      <c r="CJ7" s="404">
        <v>5</v>
      </c>
      <c r="CK7" s="405">
        <f t="shared" si="76"/>
        <v>0</v>
      </c>
      <c r="CL7" s="405"/>
      <c r="CM7" s="405">
        <f t="shared" si="44"/>
        <v>0</v>
      </c>
      <c r="CN7" s="405">
        <v>1</v>
      </c>
      <c r="CO7" s="406">
        <f t="shared" si="45"/>
        <v>0</v>
      </c>
      <c r="CP7" s="414"/>
      <c r="CQ7" s="324"/>
      <c r="CR7" s="324"/>
      <c r="CS7" s="324" t="str">
        <f t="shared" si="46"/>
        <v/>
      </c>
      <c r="CT7" s="409" t="str">
        <f t="shared" si="47"/>
        <v/>
      </c>
      <c r="CV7" s="404">
        <v>5</v>
      </c>
      <c r="CW7" s="405">
        <f t="shared" si="77"/>
        <v>0</v>
      </c>
      <c r="CX7" s="405"/>
      <c r="CY7" s="405">
        <f t="shared" si="48"/>
        <v>0</v>
      </c>
      <c r="CZ7" s="405">
        <v>1</v>
      </c>
      <c r="DA7" s="406">
        <f t="shared" si="49"/>
        <v>0</v>
      </c>
      <c r="DB7" s="414"/>
      <c r="DC7" s="324"/>
      <c r="DD7" s="324"/>
      <c r="DE7" s="324" t="str">
        <f t="shared" si="50"/>
        <v/>
      </c>
      <c r="DF7" s="409" t="str">
        <f t="shared" si="51"/>
        <v/>
      </c>
      <c r="DH7" s="404">
        <v>5</v>
      </c>
      <c r="DI7" s="405">
        <f t="shared" si="78"/>
        <v>0</v>
      </c>
      <c r="DJ7" s="405"/>
      <c r="DK7" s="405">
        <f t="shared" si="52"/>
        <v>0</v>
      </c>
      <c r="DL7" s="405">
        <v>1</v>
      </c>
      <c r="DM7" s="406">
        <f t="shared" si="53"/>
        <v>0</v>
      </c>
      <c r="DN7" s="414"/>
      <c r="DO7" s="324"/>
      <c r="DP7" s="324"/>
      <c r="DQ7" s="324" t="str">
        <f t="shared" si="54"/>
        <v/>
      </c>
      <c r="DR7" s="409" t="str">
        <f t="shared" si="55"/>
        <v/>
      </c>
      <c r="DT7" s="404">
        <v>5</v>
      </c>
      <c r="DU7" s="405">
        <f t="shared" si="79"/>
        <v>0</v>
      </c>
      <c r="DV7" s="405"/>
      <c r="DW7" s="405">
        <f t="shared" si="56"/>
        <v>0</v>
      </c>
      <c r="DX7" s="405">
        <v>1</v>
      </c>
      <c r="DY7" s="406">
        <f t="shared" si="57"/>
        <v>0</v>
      </c>
      <c r="DZ7" s="414"/>
      <c r="EA7" s="324"/>
      <c r="EB7" s="324"/>
      <c r="EC7" s="324" t="str">
        <f t="shared" si="58"/>
        <v/>
      </c>
      <c r="ED7" s="409" t="str">
        <f t="shared" si="59"/>
        <v/>
      </c>
      <c r="EF7" s="404">
        <v>5</v>
      </c>
      <c r="EG7" s="405">
        <f t="shared" si="80"/>
        <v>0</v>
      </c>
      <c r="EH7" s="405"/>
      <c r="EI7" s="405">
        <f t="shared" si="60"/>
        <v>0</v>
      </c>
      <c r="EJ7" s="405">
        <v>1</v>
      </c>
      <c r="EK7" s="406">
        <f t="shared" si="61"/>
        <v>0</v>
      </c>
      <c r="EL7" s="414"/>
      <c r="EM7" s="324"/>
      <c r="EN7" s="324"/>
      <c r="EO7" s="324" t="str">
        <f t="shared" si="62"/>
        <v/>
      </c>
      <c r="EP7" s="409" t="str">
        <f t="shared" si="63"/>
        <v/>
      </c>
      <c r="ER7" s="404">
        <v>5</v>
      </c>
      <c r="ES7" s="405">
        <f t="shared" si="81"/>
        <v>0</v>
      </c>
      <c r="ET7" s="405"/>
      <c r="EU7" s="405">
        <f t="shared" si="64"/>
        <v>0</v>
      </c>
      <c r="EV7" s="405">
        <v>1</v>
      </c>
      <c r="EW7" s="406">
        <f t="shared" si="65"/>
        <v>0</v>
      </c>
      <c r="EX7" s="414"/>
      <c r="EY7" s="324"/>
      <c r="EZ7" s="324"/>
      <c r="FA7" s="324" t="str">
        <f t="shared" si="66"/>
        <v/>
      </c>
      <c r="FB7" s="409" t="str">
        <f t="shared" si="67"/>
        <v/>
      </c>
    </row>
    <row r="8" spans="1:158" ht="28.95" customHeight="1" thickBot="1" x14ac:dyDescent="0.35">
      <c r="A8" s="42">
        <v>6</v>
      </c>
      <c r="B8" s="43" t="s">
        <v>127</v>
      </c>
      <c r="C8" s="406">
        <f>C4-(C6+C7)</f>
        <v>0</v>
      </c>
      <c r="E8" s="404">
        <v>6</v>
      </c>
      <c r="F8" s="405">
        <f t="shared" si="68"/>
        <v>2015</v>
      </c>
      <c r="G8" s="405">
        <v>2016</v>
      </c>
      <c r="H8" s="405">
        <f t="shared" si="2"/>
        <v>1</v>
      </c>
      <c r="I8" s="405">
        <v>1</v>
      </c>
      <c r="J8" s="406">
        <f t="shared" si="3"/>
        <v>1</v>
      </c>
      <c r="L8" s="404">
        <v>6</v>
      </c>
      <c r="M8" s="405">
        <f t="shared" si="69"/>
        <v>1863</v>
      </c>
      <c r="N8" s="405">
        <v>1863</v>
      </c>
      <c r="O8" s="405">
        <f t="shared" si="4"/>
        <v>0</v>
      </c>
      <c r="P8" s="405">
        <v>1</v>
      </c>
      <c r="Q8" s="406">
        <f t="shared" si="5"/>
        <v>0</v>
      </c>
      <c r="R8" s="414" t="s">
        <v>60</v>
      </c>
      <c r="S8" s="324" t="s">
        <v>61</v>
      </c>
      <c r="T8" s="324"/>
      <c r="U8" s="324"/>
      <c r="V8" s="265"/>
      <c r="W8" s="265"/>
      <c r="X8" s="324"/>
      <c r="Y8" s="324"/>
      <c r="Z8" s="324"/>
      <c r="AA8" s="407"/>
      <c r="AB8" s="324" t="str">
        <f t="shared" si="70"/>
        <v/>
      </c>
      <c r="AC8" s="324" t="str">
        <f t="shared" si="6"/>
        <v/>
      </c>
      <c r="AD8" s="324"/>
      <c r="AE8" s="324"/>
      <c r="AF8" s="324"/>
      <c r="AG8" s="324" t="str">
        <f t="shared" si="82"/>
        <v/>
      </c>
      <c r="AH8" s="324" t="str">
        <f t="shared" si="83"/>
        <v/>
      </c>
      <c r="AI8" s="324" t="str">
        <f t="shared" si="84"/>
        <v/>
      </c>
      <c r="AJ8" s="407">
        <f t="shared" si="85"/>
        <v>0</v>
      </c>
      <c r="AK8" s="408">
        <f t="shared" si="10"/>
        <v>0</v>
      </c>
      <c r="AL8" s="324" t="str">
        <f t="shared" si="11"/>
        <v/>
      </c>
      <c r="AM8" s="324" t="str">
        <f t="shared" si="12"/>
        <v/>
      </c>
      <c r="AN8" s="324" t="str">
        <f t="shared" si="13"/>
        <v/>
      </c>
      <c r="AO8" s="324" t="str">
        <f t="shared" si="14"/>
        <v/>
      </c>
      <c r="AP8" s="324" t="str">
        <f t="shared" si="15"/>
        <v/>
      </c>
      <c r="AQ8" s="324" t="str">
        <f t="shared" si="16"/>
        <v/>
      </c>
      <c r="AR8" s="324" t="str">
        <f t="shared" si="17"/>
        <v/>
      </c>
      <c r="AS8" s="324" t="str">
        <f t="shared" si="18"/>
        <v/>
      </c>
      <c r="AT8" s="324" t="str">
        <f t="shared" si="19"/>
        <v/>
      </c>
      <c r="AU8" s="324" t="str">
        <f t="shared" si="20"/>
        <v/>
      </c>
      <c r="AV8" s="409">
        <f t="shared" si="21"/>
        <v>0</v>
      </c>
      <c r="AW8" s="22"/>
      <c r="AX8" s="404">
        <v>6</v>
      </c>
      <c r="AY8" s="405">
        <f t="shared" si="75"/>
        <v>0</v>
      </c>
      <c r="AZ8" s="405"/>
      <c r="BA8" s="405">
        <f t="shared" si="22"/>
        <v>0</v>
      </c>
      <c r="BB8" s="405">
        <v>1</v>
      </c>
      <c r="BC8" s="406">
        <f t="shared" si="23"/>
        <v>0</v>
      </c>
      <c r="BD8" s="410"/>
      <c r="BE8" s="265"/>
      <c r="BF8" s="265"/>
      <c r="BG8" s="265"/>
      <c r="BH8" s="265"/>
      <c r="BI8" s="265">
        <v>1</v>
      </c>
      <c r="BJ8" s="265"/>
      <c r="BK8" s="265">
        <f t="shared" si="24"/>
        <v>0</v>
      </c>
      <c r="BL8" s="265"/>
      <c r="BM8" s="411"/>
      <c r="BN8" s="412" t="str">
        <f t="shared" si="25"/>
        <v/>
      </c>
      <c r="BO8" s="265" t="str">
        <f t="shared" si="26"/>
        <v/>
      </c>
      <c r="BP8" s="324" t="str">
        <f t="shared" si="27"/>
        <v/>
      </c>
      <c r="BQ8" s="265" t="str">
        <f t="shared" si="28"/>
        <v/>
      </c>
      <c r="BR8" s="265" t="str">
        <f t="shared" si="29"/>
        <v/>
      </c>
      <c r="BS8" s="265" t="str">
        <f t="shared" si="30"/>
        <v/>
      </c>
      <c r="BT8" s="265" t="str">
        <f t="shared" si="31"/>
        <v/>
      </c>
      <c r="BU8" s="265" t="str">
        <f t="shared" si="32"/>
        <v/>
      </c>
      <c r="BV8" s="411">
        <f t="shared" si="1"/>
        <v>0</v>
      </c>
      <c r="BW8" s="412" t="str">
        <f t="shared" si="33"/>
        <v/>
      </c>
      <c r="BX8" s="265" t="str">
        <f t="shared" si="34"/>
        <v/>
      </c>
      <c r="BY8" s="324" t="str">
        <f t="shared" si="35"/>
        <v/>
      </c>
      <c r="BZ8" s="265" t="str">
        <f t="shared" si="36"/>
        <v/>
      </c>
      <c r="CA8" s="265" t="str">
        <f t="shared" si="37"/>
        <v/>
      </c>
      <c r="CB8" s="265" t="str">
        <f t="shared" si="38"/>
        <v/>
      </c>
      <c r="CC8" s="265" t="str">
        <f t="shared" si="39"/>
        <v/>
      </c>
      <c r="CD8" s="265" t="str">
        <f t="shared" si="40"/>
        <v/>
      </c>
      <c r="CE8" s="265" t="str">
        <f t="shared" si="41"/>
        <v/>
      </c>
      <c r="CF8" s="265"/>
      <c r="CG8" s="265" t="str">
        <f t="shared" si="42"/>
        <v/>
      </c>
      <c r="CH8" s="413">
        <f t="shared" si="43"/>
        <v>0</v>
      </c>
      <c r="CJ8" s="404">
        <v>6</v>
      </c>
      <c r="CK8" s="405">
        <f t="shared" si="76"/>
        <v>0</v>
      </c>
      <c r="CL8" s="405"/>
      <c r="CM8" s="405">
        <f t="shared" si="44"/>
        <v>0</v>
      </c>
      <c r="CN8" s="405">
        <v>1</v>
      </c>
      <c r="CO8" s="406">
        <f t="shared" si="45"/>
        <v>0</v>
      </c>
      <c r="CP8" s="414"/>
      <c r="CQ8" s="324"/>
      <c r="CR8" s="324"/>
      <c r="CS8" s="324" t="str">
        <f t="shared" si="46"/>
        <v/>
      </c>
      <c r="CT8" s="409" t="str">
        <f t="shared" si="47"/>
        <v/>
      </c>
      <c r="CV8" s="404">
        <v>6</v>
      </c>
      <c r="CW8" s="405">
        <f t="shared" si="77"/>
        <v>0</v>
      </c>
      <c r="CX8" s="405"/>
      <c r="CY8" s="405">
        <f t="shared" si="48"/>
        <v>0</v>
      </c>
      <c r="CZ8" s="405">
        <v>1</v>
      </c>
      <c r="DA8" s="406">
        <f t="shared" si="49"/>
        <v>0</v>
      </c>
      <c r="DB8" s="414"/>
      <c r="DC8" s="324"/>
      <c r="DD8" s="324"/>
      <c r="DE8" s="324" t="str">
        <f t="shared" si="50"/>
        <v/>
      </c>
      <c r="DF8" s="409" t="str">
        <f t="shared" si="51"/>
        <v/>
      </c>
      <c r="DH8" s="404">
        <v>6</v>
      </c>
      <c r="DI8" s="405">
        <f t="shared" si="78"/>
        <v>0</v>
      </c>
      <c r="DJ8" s="405"/>
      <c r="DK8" s="405">
        <f t="shared" si="52"/>
        <v>0</v>
      </c>
      <c r="DL8" s="405">
        <v>1</v>
      </c>
      <c r="DM8" s="406">
        <f t="shared" si="53"/>
        <v>0</v>
      </c>
      <c r="DN8" s="414"/>
      <c r="DO8" s="324"/>
      <c r="DP8" s="324"/>
      <c r="DQ8" s="324" t="str">
        <f t="shared" si="54"/>
        <v/>
      </c>
      <c r="DR8" s="409" t="str">
        <f t="shared" si="55"/>
        <v/>
      </c>
      <c r="DT8" s="404">
        <v>6</v>
      </c>
      <c r="DU8" s="405">
        <f t="shared" si="79"/>
        <v>0</v>
      </c>
      <c r="DV8" s="405"/>
      <c r="DW8" s="405">
        <f t="shared" si="56"/>
        <v>0</v>
      </c>
      <c r="DX8" s="405">
        <v>1</v>
      </c>
      <c r="DY8" s="406">
        <f t="shared" si="57"/>
        <v>0</v>
      </c>
      <c r="DZ8" s="414"/>
      <c r="EA8" s="324"/>
      <c r="EB8" s="324"/>
      <c r="EC8" s="324" t="str">
        <f t="shared" si="58"/>
        <v/>
      </c>
      <c r="ED8" s="409" t="str">
        <f t="shared" si="59"/>
        <v/>
      </c>
      <c r="EF8" s="404">
        <v>6</v>
      </c>
      <c r="EG8" s="405">
        <f t="shared" si="80"/>
        <v>0</v>
      </c>
      <c r="EH8" s="405"/>
      <c r="EI8" s="405">
        <f t="shared" si="60"/>
        <v>0</v>
      </c>
      <c r="EJ8" s="405">
        <v>1</v>
      </c>
      <c r="EK8" s="406">
        <f t="shared" si="61"/>
        <v>0</v>
      </c>
      <c r="EL8" s="414"/>
      <c r="EM8" s="324"/>
      <c r="EN8" s="324"/>
      <c r="EO8" s="324" t="str">
        <f t="shared" si="62"/>
        <v/>
      </c>
      <c r="EP8" s="409" t="str">
        <f t="shared" si="63"/>
        <v/>
      </c>
      <c r="ER8" s="404">
        <v>6</v>
      </c>
      <c r="ES8" s="405">
        <f t="shared" si="81"/>
        <v>0</v>
      </c>
      <c r="ET8" s="405"/>
      <c r="EU8" s="405">
        <f t="shared" si="64"/>
        <v>0</v>
      </c>
      <c r="EV8" s="405">
        <v>1</v>
      </c>
      <c r="EW8" s="406">
        <f t="shared" si="65"/>
        <v>0</v>
      </c>
      <c r="EX8" s="414"/>
      <c r="EY8" s="324"/>
      <c r="EZ8" s="324"/>
      <c r="FA8" s="324" t="str">
        <f t="shared" si="66"/>
        <v/>
      </c>
      <c r="FB8" s="409" t="str">
        <f t="shared" si="67"/>
        <v/>
      </c>
    </row>
    <row r="9" spans="1:158" ht="28.95" customHeight="1" x14ac:dyDescent="0.3">
      <c r="A9" s="96"/>
      <c r="B9" s="46"/>
      <c r="C9" s="96"/>
      <c r="E9" s="404">
        <v>7</v>
      </c>
      <c r="F9" s="405">
        <f t="shared" si="68"/>
        <v>2016</v>
      </c>
      <c r="G9" s="405">
        <v>2017</v>
      </c>
      <c r="H9" s="405">
        <f t="shared" si="2"/>
        <v>1</v>
      </c>
      <c r="I9" s="405">
        <v>1</v>
      </c>
      <c r="J9" s="406">
        <f t="shared" si="3"/>
        <v>1</v>
      </c>
      <c r="L9" s="404">
        <v>7</v>
      </c>
      <c r="M9" s="405">
        <f t="shared" si="69"/>
        <v>1863</v>
      </c>
      <c r="N9" s="405">
        <v>1865</v>
      </c>
      <c r="O9" s="405">
        <f t="shared" si="4"/>
        <v>2</v>
      </c>
      <c r="P9" s="405">
        <v>1</v>
      </c>
      <c r="Q9" s="406">
        <f t="shared" si="5"/>
        <v>2</v>
      </c>
      <c r="R9" s="414" t="s">
        <v>60</v>
      </c>
      <c r="S9" s="324" t="s">
        <v>61</v>
      </c>
      <c r="T9" s="324"/>
      <c r="U9" s="324"/>
      <c r="V9" s="265"/>
      <c r="W9" s="265"/>
      <c r="X9" s="324"/>
      <c r="Y9" s="324"/>
      <c r="Z9" s="324"/>
      <c r="AA9" s="407"/>
      <c r="AB9" s="324" t="str">
        <f t="shared" si="70"/>
        <v/>
      </c>
      <c r="AC9" s="324" t="str">
        <f t="shared" si="6"/>
        <v/>
      </c>
      <c r="AD9" s="324"/>
      <c r="AE9" s="324"/>
      <c r="AF9" s="324"/>
      <c r="AG9" s="324" t="str">
        <f t="shared" si="82"/>
        <v/>
      </c>
      <c r="AH9" s="324" t="str">
        <f t="shared" si="83"/>
        <v/>
      </c>
      <c r="AI9" s="324" t="str">
        <f t="shared" si="84"/>
        <v/>
      </c>
      <c r="AJ9" s="407">
        <f t="shared" si="85"/>
        <v>0</v>
      </c>
      <c r="AK9" s="408">
        <f t="shared" si="10"/>
        <v>2</v>
      </c>
      <c r="AL9" s="324" t="str">
        <f t="shared" si="11"/>
        <v/>
      </c>
      <c r="AM9" s="324" t="str">
        <f t="shared" si="12"/>
        <v/>
      </c>
      <c r="AN9" s="324" t="str">
        <f t="shared" si="13"/>
        <v/>
      </c>
      <c r="AO9" s="324" t="str">
        <f t="shared" si="14"/>
        <v/>
      </c>
      <c r="AP9" s="324" t="str">
        <f t="shared" si="15"/>
        <v/>
      </c>
      <c r="AQ9" s="324" t="str">
        <f t="shared" si="16"/>
        <v/>
      </c>
      <c r="AR9" s="324" t="str">
        <f t="shared" si="17"/>
        <v/>
      </c>
      <c r="AS9" s="324" t="str">
        <f t="shared" si="18"/>
        <v/>
      </c>
      <c r="AT9" s="324" t="str">
        <f t="shared" si="19"/>
        <v/>
      </c>
      <c r="AU9" s="324" t="str">
        <f t="shared" si="20"/>
        <v/>
      </c>
      <c r="AV9" s="409">
        <f t="shared" si="21"/>
        <v>2</v>
      </c>
      <c r="AW9" s="22"/>
      <c r="AX9" s="404">
        <v>7</v>
      </c>
      <c r="AY9" s="405">
        <f t="shared" si="75"/>
        <v>0</v>
      </c>
      <c r="AZ9" s="405"/>
      <c r="BA9" s="405">
        <f t="shared" si="22"/>
        <v>0</v>
      </c>
      <c r="BB9" s="405">
        <v>1</v>
      </c>
      <c r="BC9" s="406">
        <f t="shared" si="23"/>
        <v>0</v>
      </c>
      <c r="BD9" s="410"/>
      <c r="BE9" s="265"/>
      <c r="BF9" s="265"/>
      <c r="BG9" s="265"/>
      <c r="BH9" s="265"/>
      <c r="BI9" s="265">
        <v>1</v>
      </c>
      <c r="BJ9" s="265"/>
      <c r="BK9" s="265">
        <f t="shared" si="24"/>
        <v>0</v>
      </c>
      <c r="BL9" s="265"/>
      <c r="BM9" s="411"/>
      <c r="BN9" s="412" t="str">
        <f t="shared" si="25"/>
        <v/>
      </c>
      <c r="BO9" s="265" t="str">
        <f t="shared" si="26"/>
        <v/>
      </c>
      <c r="BP9" s="324" t="str">
        <f t="shared" si="27"/>
        <v/>
      </c>
      <c r="BQ9" s="265" t="str">
        <f t="shared" si="28"/>
        <v/>
      </c>
      <c r="BR9" s="265" t="str">
        <f t="shared" si="29"/>
        <v/>
      </c>
      <c r="BS9" s="265" t="str">
        <f t="shared" si="30"/>
        <v/>
      </c>
      <c r="BT9" s="265" t="str">
        <f t="shared" si="31"/>
        <v/>
      </c>
      <c r="BU9" s="265" t="str">
        <f t="shared" si="32"/>
        <v/>
      </c>
      <c r="BV9" s="411">
        <f t="shared" si="1"/>
        <v>0</v>
      </c>
      <c r="BW9" s="412" t="str">
        <f t="shared" si="33"/>
        <v/>
      </c>
      <c r="BX9" s="265" t="str">
        <f t="shared" si="34"/>
        <v/>
      </c>
      <c r="BY9" s="324" t="str">
        <f t="shared" si="35"/>
        <v/>
      </c>
      <c r="BZ9" s="265" t="str">
        <f t="shared" si="36"/>
        <v/>
      </c>
      <c r="CA9" s="265" t="str">
        <f t="shared" si="37"/>
        <v/>
      </c>
      <c r="CB9" s="265" t="str">
        <f t="shared" si="38"/>
        <v/>
      </c>
      <c r="CC9" s="265" t="str">
        <f t="shared" si="39"/>
        <v/>
      </c>
      <c r="CD9" s="265" t="str">
        <f t="shared" si="40"/>
        <v/>
      </c>
      <c r="CE9" s="265" t="str">
        <f t="shared" si="41"/>
        <v/>
      </c>
      <c r="CF9" s="265"/>
      <c r="CG9" s="265" t="str">
        <f t="shared" si="42"/>
        <v/>
      </c>
      <c r="CH9" s="413">
        <f t="shared" si="43"/>
        <v>0</v>
      </c>
      <c r="CJ9" s="404">
        <v>7</v>
      </c>
      <c r="CK9" s="405">
        <f t="shared" si="76"/>
        <v>0</v>
      </c>
      <c r="CL9" s="405"/>
      <c r="CM9" s="405">
        <f t="shared" si="44"/>
        <v>0</v>
      </c>
      <c r="CN9" s="405">
        <v>1</v>
      </c>
      <c r="CO9" s="406">
        <f t="shared" si="45"/>
        <v>0</v>
      </c>
      <c r="CP9" s="414"/>
      <c r="CQ9" s="324"/>
      <c r="CR9" s="324"/>
      <c r="CS9" s="324" t="str">
        <f t="shared" si="46"/>
        <v/>
      </c>
      <c r="CT9" s="409" t="str">
        <f t="shared" si="47"/>
        <v/>
      </c>
      <c r="CV9" s="404">
        <v>7</v>
      </c>
      <c r="CW9" s="405">
        <f t="shared" si="77"/>
        <v>0</v>
      </c>
      <c r="CX9" s="405"/>
      <c r="CY9" s="405">
        <f t="shared" si="48"/>
        <v>0</v>
      </c>
      <c r="CZ9" s="405">
        <v>1</v>
      </c>
      <c r="DA9" s="406">
        <f t="shared" si="49"/>
        <v>0</v>
      </c>
      <c r="DB9" s="414"/>
      <c r="DC9" s="324"/>
      <c r="DD9" s="324"/>
      <c r="DE9" s="324" t="str">
        <f t="shared" si="50"/>
        <v/>
      </c>
      <c r="DF9" s="409" t="str">
        <f t="shared" si="51"/>
        <v/>
      </c>
      <c r="DH9" s="404">
        <v>7</v>
      </c>
      <c r="DI9" s="405">
        <f t="shared" si="78"/>
        <v>0</v>
      </c>
      <c r="DJ9" s="405"/>
      <c r="DK9" s="405">
        <f t="shared" si="52"/>
        <v>0</v>
      </c>
      <c r="DL9" s="405">
        <v>1</v>
      </c>
      <c r="DM9" s="406">
        <f t="shared" si="53"/>
        <v>0</v>
      </c>
      <c r="DN9" s="414"/>
      <c r="DO9" s="324"/>
      <c r="DP9" s="324"/>
      <c r="DQ9" s="324" t="str">
        <f t="shared" si="54"/>
        <v/>
      </c>
      <c r="DR9" s="409" t="str">
        <f t="shared" si="55"/>
        <v/>
      </c>
      <c r="DT9" s="404">
        <v>7</v>
      </c>
      <c r="DU9" s="405">
        <f t="shared" si="79"/>
        <v>0</v>
      </c>
      <c r="DV9" s="405"/>
      <c r="DW9" s="405">
        <f t="shared" si="56"/>
        <v>0</v>
      </c>
      <c r="DX9" s="405">
        <v>1</v>
      </c>
      <c r="DY9" s="406">
        <f t="shared" si="57"/>
        <v>0</v>
      </c>
      <c r="DZ9" s="414"/>
      <c r="EA9" s="324"/>
      <c r="EB9" s="324"/>
      <c r="EC9" s="324" t="str">
        <f t="shared" si="58"/>
        <v/>
      </c>
      <c r="ED9" s="409" t="str">
        <f t="shared" si="59"/>
        <v/>
      </c>
      <c r="EF9" s="404">
        <v>7</v>
      </c>
      <c r="EG9" s="405">
        <f t="shared" si="80"/>
        <v>0</v>
      </c>
      <c r="EH9" s="405"/>
      <c r="EI9" s="405">
        <f t="shared" si="60"/>
        <v>0</v>
      </c>
      <c r="EJ9" s="405">
        <v>1</v>
      </c>
      <c r="EK9" s="406">
        <f t="shared" si="61"/>
        <v>0</v>
      </c>
      <c r="EL9" s="414"/>
      <c r="EM9" s="324"/>
      <c r="EN9" s="324"/>
      <c r="EO9" s="324" t="str">
        <f t="shared" si="62"/>
        <v/>
      </c>
      <c r="EP9" s="409" t="str">
        <f t="shared" si="63"/>
        <v/>
      </c>
      <c r="ER9" s="404">
        <v>7</v>
      </c>
      <c r="ES9" s="405">
        <f t="shared" si="81"/>
        <v>0</v>
      </c>
      <c r="ET9" s="405"/>
      <c r="EU9" s="405">
        <f t="shared" si="64"/>
        <v>0</v>
      </c>
      <c r="EV9" s="405">
        <v>1</v>
      </c>
      <c r="EW9" s="406">
        <f t="shared" si="65"/>
        <v>0</v>
      </c>
      <c r="EX9" s="414"/>
      <c r="EY9" s="324"/>
      <c r="EZ9" s="324"/>
      <c r="FA9" s="324" t="str">
        <f t="shared" si="66"/>
        <v/>
      </c>
      <c r="FB9" s="409" t="str">
        <f t="shared" si="67"/>
        <v/>
      </c>
    </row>
    <row r="10" spans="1:158" ht="28.95" customHeight="1" x14ac:dyDescent="0.3">
      <c r="A10" s="77"/>
      <c r="B10" s="85"/>
      <c r="C10" s="77"/>
      <c r="E10" s="404">
        <v>8</v>
      </c>
      <c r="F10" s="405">
        <f t="shared" si="68"/>
        <v>2017</v>
      </c>
      <c r="G10" s="405">
        <v>2017</v>
      </c>
      <c r="H10" s="405">
        <f t="shared" si="2"/>
        <v>0</v>
      </c>
      <c r="I10" s="405">
        <v>1</v>
      </c>
      <c r="J10" s="406">
        <f t="shared" si="3"/>
        <v>0</v>
      </c>
      <c r="L10" s="404">
        <v>8</v>
      </c>
      <c r="M10" s="405">
        <f t="shared" si="69"/>
        <v>1865</v>
      </c>
      <c r="N10" s="405">
        <v>1874</v>
      </c>
      <c r="O10" s="405">
        <f t="shared" si="4"/>
        <v>9</v>
      </c>
      <c r="P10" s="405">
        <v>1</v>
      </c>
      <c r="Q10" s="406">
        <f t="shared" si="5"/>
        <v>9</v>
      </c>
      <c r="R10" s="414" t="s">
        <v>60</v>
      </c>
      <c r="S10" s="324" t="s">
        <v>61</v>
      </c>
      <c r="T10" s="265"/>
      <c r="U10" s="324"/>
      <c r="V10" s="265"/>
      <c r="W10" s="265"/>
      <c r="X10" s="324"/>
      <c r="Y10" s="324"/>
      <c r="Z10" s="324"/>
      <c r="AA10" s="407"/>
      <c r="AB10" s="324" t="str">
        <f t="shared" si="70"/>
        <v/>
      </c>
      <c r="AC10" s="324" t="str">
        <f t="shared" si="6"/>
        <v/>
      </c>
      <c r="AD10" s="324"/>
      <c r="AE10" s="324"/>
      <c r="AF10" s="324"/>
      <c r="AG10" s="324" t="str">
        <f t="shared" si="7"/>
        <v/>
      </c>
      <c r="AH10" s="324" t="str">
        <f t="shared" si="8"/>
        <v/>
      </c>
      <c r="AI10" s="324" t="str">
        <f t="shared" si="9"/>
        <v/>
      </c>
      <c r="AJ10" s="407">
        <f t="shared" si="85"/>
        <v>0</v>
      </c>
      <c r="AK10" s="408">
        <f t="shared" si="10"/>
        <v>9</v>
      </c>
      <c r="AL10" s="324" t="str">
        <f t="shared" si="11"/>
        <v/>
      </c>
      <c r="AM10" s="324" t="str">
        <f t="shared" si="12"/>
        <v/>
      </c>
      <c r="AN10" s="324" t="str">
        <f t="shared" si="13"/>
        <v/>
      </c>
      <c r="AO10" s="324" t="str">
        <f t="shared" si="14"/>
        <v/>
      </c>
      <c r="AP10" s="324" t="str">
        <f t="shared" si="15"/>
        <v/>
      </c>
      <c r="AQ10" s="324" t="str">
        <f t="shared" si="16"/>
        <v/>
      </c>
      <c r="AR10" s="324" t="str">
        <f t="shared" si="17"/>
        <v/>
      </c>
      <c r="AS10" s="324" t="str">
        <f t="shared" si="18"/>
        <v/>
      </c>
      <c r="AT10" s="324" t="str">
        <f t="shared" si="19"/>
        <v/>
      </c>
      <c r="AU10" s="324" t="str">
        <f t="shared" si="20"/>
        <v/>
      </c>
      <c r="AV10" s="409">
        <f t="shared" si="21"/>
        <v>9</v>
      </c>
      <c r="AW10" s="22"/>
      <c r="AX10" s="404">
        <v>8</v>
      </c>
      <c r="AY10" s="405">
        <f t="shared" si="75"/>
        <v>0</v>
      </c>
      <c r="AZ10" s="405"/>
      <c r="BA10" s="405">
        <f t="shared" si="22"/>
        <v>0</v>
      </c>
      <c r="BB10" s="405">
        <v>1</v>
      </c>
      <c r="BC10" s="406">
        <f t="shared" si="23"/>
        <v>0</v>
      </c>
      <c r="BD10" s="410"/>
      <c r="BE10" s="265"/>
      <c r="BF10" s="265"/>
      <c r="BG10" s="265"/>
      <c r="BH10" s="265"/>
      <c r="BI10" s="265">
        <v>1</v>
      </c>
      <c r="BJ10" s="265"/>
      <c r="BK10" s="265">
        <f t="shared" si="24"/>
        <v>0</v>
      </c>
      <c r="BL10" s="265"/>
      <c r="BM10" s="411"/>
      <c r="BN10" s="412" t="str">
        <f t="shared" si="25"/>
        <v/>
      </c>
      <c r="BO10" s="265" t="str">
        <f t="shared" si="26"/>
        <v/>
      </c>
      <c r="BP10" s="324" t="str">
        <f t="shared" si="27"/>
        <v/>
      </c>
      <c r="BQ10" s="265" t="str">
        <f t="shared" si="28"/>
        <v/>
      </c>
      <c r="BR10" s="265" t="str">
        <f t="shared" si="29"/>
        <v/>
      </c>
      <c r="BS10" s="265" t="str">
        <f t="shared" si="30"/>
        <v/>
      </c>
      <c r="BT10" s="265" t="str">
        <f t="shared" si="31"/>
        <v/>
      </c>
      <c r="BU10" s="265" t="str">
        <f t="shared" si="32"/>
        <v/>
      </c>
      <c r="BV10" s="411">
        <f t="shared" si="1"/>
        <v>0</v>
      </c>
      <c r="BW10" s="412" t="str">
        <f t="shared" si="33"/>
        <v/>
      </c>
      <c r="BX10" s="265" t="str">
        <f t="shared" si="34"/>
        <v/>
      </c>
      <c r="BY10" s="324" t="str">
        <f t="shared" si="35"/>
        <v/>
      </c>
      <c r="BZ10" s="265" t="str">
        <f t="shared" si="36"/>
        <v/>
      </c>
      <c r="CA10" s="265" t="str">
        <f t="shared" si="37"/>
        <v/>
      </c>
      <c r="CB10" s="265" t="str">
        <f t="shared" si="38"/>
        <v/>
      </c>
      <c r="CC10" s="265" t="str">
        <f t="shared" si="39"/>
        <v/>
      </c>
      <c r="CD10" s="265" t="str">
        <f t="shared" si="40"/>
        <v/>
      </c>
      <c r="CE10" s="265" t="str">
        <f t="shared" si="41"/>
        <v/>
      </c>
      <c r="CF10" s="265"/>
      <c r="CG10" s="265" t="str">
        <f t="shared" si="42"/>
        <v/>
      </c>
      <c r="CH10" s="413">
        <f t="shared" si="43"/>
        <v>0</v>
      </c>
      <c r="CJ10" s="404">
        <v>8</v>
      </c>
      <c r="CK10" s="405">
        <f t="shared" si="76"/>
        <v>0</v>
      </c>
      <c r="CL10" s="405"/>
      <c r="CM10" s="405">
        <f t="shared" si="44"/>
        <v>0</v>
      </c>
      <c r="CN10" s="405">
        <v>1</v>
      </c>
      <c r="CO10" s="406">
        <f t="shared" si="45"/>
        <v>0</v>
      </c>
      <c r="CP10" s="414"/>
      <c r="CQ10" s="324"/>
      <c r="CR10" s="324"/>
      <c r="CS10" s="324" t="str">
        <f t="shared" si="46"/>
        <v/>
      </c>
      <c r="CT10" s="409" t="str">
        <f t="shared" si="47"/>
        <v/>
      </c>
      <c r="CV10" s="404">
        <v>8</v>
      </c>
      <c r="CW10" s="405">
        <f t="shared" si="77"/>
        <v>0</v>
      </c>
      <c r="CX10" s="405"/>
      <c r="CY10" s="405">
        <f t="shared" si="48"/>
        <v>0</v>
      </c>
      <c r="CZ10" s="405">
        <v>1</v>
      </c>
      <c r="DA10" s="406">
        <f t="shared" si="49"/>
        <v>0</v>
      </c>
      <c r="DB10" s="414"/>
      <c r="DC10" s="324"/>
      <c r="DD10" s="324"/>
      <c r="DE10" s="324" t="str">
        <f t="shared" si="50"/>
        <v/>
      </c>
      <c r="DF10" s="409" t="str">
        <f t="shared" si="51"/>
        <v/>
      </c>
      <c r="DH10" s="404">
        <v>8</v>
      </c>
      <c r="DI10" s="405">
        <f t="shared" si="78"/>
        <v>0</v>
      </c>
      <c r="DJ10" s="405"/>
      <c r="DK10" s="405">
        <f t="shared" si="52"/>
        <v>0</v>
      </c>
      <c r="DL10" s="405">
        <v>1</v>
      </c>
      <c r="DM10" s="406">
        <f t="shared" si="53"/>
        <v>0</v>
      </c>
      <c r="DN10" s="414"/>
      <c r="DO10" s="324"/>
      <c r="DP10" s="324"/>
      <c r="DQ10" s="324" t="str">
        <f t="shared" si="54"/>
        <v/>
      </c>
      <c r="DR10" s="409" t="str">
        <f t="shared" si="55"/>
        <v/>
      </c>
      <c r="DT10" s="404">
        <v>8</v>
      </c>
      <c r="DU10" s="405">
        <f t="shared" si="79"/>
        <v>0</v>
      </c>
      <c r="DV10" s="405"/>
      <c r="DW10" s="405">
        <f t="shared" si="56"/>
        <v>0</v>
      </c>
      <c r="DX10" s="405">
        <v>1</v>
      </c>
      <c r="DY10" s="406">
        <f t="shared" si="57"/>
        <v>0</v>
      </c>
      <c r="DZ10" s="414"/>
      <c r="EA10" s="324"/>
      <c r="EB10" s="324"/>
      <c r="EC10" s="324" t="str">
        <f t="shared" si="58"/>
        <v/>
      </c>
      <c r="ED10" s="409" t="str">
        <f t="shared" si="59"/>
        <v/>
      </c>
      <c r="EF10" s="404">
        <v>8</v>
      </c>
      <c r="EG10" s="405">
        <f t="shared" si="80"/>
        <v>0</v>
      </c>
      <c r="EH10" s="405"/>
      <c r="EI10" s="405">
        <f t="shared" si="60"/>
        <v>0</v>
      </c>
      <c r="EJ10" s="405">
        <v>1</v>
      </c>
      <c r="EK10" s="406">
        <f t="shared" si="61"/>
        <v>0</v>
      </c>
      <c r="EL10" s="414"/>
      <c r="EM10" s="324"/>
      <c r="EN10" s="324"/>
      <c r="EO10" s="324" t="str">
        <f t="shared" si="62"/>
        <v/>
      </c>
      <c r="EP10" s="409" t="str">
        <f t="shared" si="63"/>
        <v/>
      </c>
      <c r="ER10" s="404">
        <v>8</v>
      </c>
      <c r="ES10" s="405">
        <f t="shared" si="81"/>
        <v>0</v>
      </c>
      <c r="ET10" s="405"/>
      <c r="EU10" s="405">
        <f t="shared" si="64"/>
        <v>0</v>
      </c>
      <c r="EV10" s="405">
        <v>1</v>
      </c>
      <c r="EW10" s="406">
        <f t="shared" si="65"/>
        <v>0</v>
      </c>
      <c r="EX10" s="414"/>
      <c r="EY10" s="324"/>
      <c r="EZ10" s="324"/>
      <c r="FA10" s="324" t="str">
        <f t="shared" si="66"/>
        <v/>
      </c>
      <c r="FB10" s="409" t="str">
        <f t="shared" si="67"/>
        <v/>
      </c>
    </row>
    <row r="11" spans="1:158" ht="28.95" customHeight="1" x14ac:dyDescent="0.3">
      <c r="A11" s="78"/>
      <c r="B11" s="85"/>
      <c r="C11" s="78"/>
      <c r="E11" s="404">
        <v>9</v>
      </c>
      <c r="F11" s="405">
        <f t="shared" si="68"/>
        <v>2017</v>
      </c>
      <c r="G11" s="405">
        <v>2041</v>
      </c>
      <c r="H11" s="405">
        <f t="shared" si="2"/>
        <v>24</v>
      </c>
      <c r="I11" s="405">
        <v>1</v>
      </c>
      <c r="J11" s="406">
        <f t="shared" si="3"/>
        <v>24</v>
      </c>
      <c r="L11" s="404">
        <v>9</v>
      </c>
      <c r="M11" s="405">
        <f t="shared" si="69"/>
        <v>1874</v>
      </c>
      <c r="N11" s="405">
        <v>1889</v>
      </c>
      <c r="O11" s="405">
        <f t="shared" si="4"/>
        <v>15</v>
      </c>
      <c r="P11" s="405">
        <v>1</v>
      </c>
      <c r="Q11" s="406">
        <f t="shared" si="5"/>
        <v>15</v>
      </c>
      <c r="R11" s="414" t="s">
        <v>60</v>
      </c>
      <c r="S11" s="324" t="s">
        <v>61</v>
      </c>
      <c r="T11" s="265"/>
      <c r="U11" s="324"/>
      <c r="V11" s="265"/>
      <c r="W11" s="265"/>
      <c r="X11" s="324"/>
      <c r="Y11" s="324"/>
      <c r="Z11" s="324"/>
      <c r="AA11" s="407"/>
      <c r="AB11" s="324" t="str">
        <f t="shared" si="70"/>
        <v/>
      </c>
      <c r="AC11" s="324" t="str">
        <f t="shared" si="6"/>
        <v/>
      </c>
      <c r="AD11" s="324"/>
      <c r="AE11" s="324"/>
      <c r="AF11" s="324"/>
      <c r="AG11" s="324" t="str">
        <f t="shared" si="7"/>
        <v/>
      </c>
      <c r="AH11" s="324" t="str">
        <f t="shared" si="8"/>
        <v/>
      </c>
      <c r="AI11" s="324" t="str">
        <f t="shared" si="9"/>
        <v/>
      </c>
      <c r="AJ11" s="407">
        <f t="shared" si="85"/>
        <v>0</v>
      </c>
      <c r="AK11" s="408">
        <f t="shared" si="10"/>
        <v>15</v>
      </c>
      <c r="AL11" s="324" t="str">
        <f t="shared" si="11"/>
        <v/>
      </c>
      <c r="AM11" s="324" t="str">
        <f t="shared" si="12"/>
        <v/>
      </c>
      <c r="AN11" s="324" t="str">
        <f t="shared" si="13"/>
        <v/>
      </c>
      <c r="AO11" s="324" t="str">
        <f t="shared" si="14"/>
        <v/>
      </c>
      <c r="AP11" s="324" t="str">
        <f t="shared" si="15"/>
        <v/>
      </c>
      <c r="AQ11" s="324" t="str">
        <f t="shared" si="16"/>
        <v/>
      </c>
      <c r="AR11" s="324" t="str">
        <f t="shared" si="17"/>
        <v/>
      </c>
      <c r="AS11" s="324" t="str">
        <f t="shared" si="18"/>
        <v/>
      </c>
      <c r="AT11" s="324" t="str">
        <f t="shared" si="19"/>
        <v/>
      </c>
      <c r="AU11" s="324" t="str">
        <f t="shared" si="20"/>
        <v/>
      </c>
      <c r="AV11" s="409">
        <f t="shared" si="21"/>
        <v>15</v>
      </c>
      <c r="AW11" s="22"/>
      <c r="AX11" s="404">
        <v>9</v>
      </c>
      <c r="AY11" s="405">
        <f t="shared" si="75"/>
        <v>0</v>
      </c>
      <c r="AZ11" s="405"/>
      <c r="BA11" s="405">
        <f t="shared" si="22"/>
        <v>0</v>
      </c>
      <c r="BB11" s="405">
        <v>1</v>
      </c>
      <c r="BC11" s="406">
        <f t="shared" si="23"/>
        <v>0</v>
      </c>
      <c r="BD11" s="410"/>
      <c r="BE11" s="265"/>
      <c r="BF11" s="265"/>
      <c r="BG11" s="265"/>
      <c r="BH11" s="265"/>
      <c r="BI11" s="265">
        <v>1</v>
      </c>
      <c r="BJ11" s="265"/>
      <c r="BK11" s="265">
        <f t="shared" si="24"/>
        <v>0</v>
      </c>
      <c r="BL11" s="265"/>
      <c r="BM11" s="411"/>
      <c r="BN11" s="412" t="str">
        <f t="shared" si="25"/>
        <v/>
      </c>
      <c r="BO11" s="265" t="str">
        <f t="shared" si="26"/>
        <v/>
      </c>
      <c r="BP11" s="324" t="str">
        <f t="shared" si="27"/>
        <v/>
      </c>
      <c r="BQ11" s="265" t="str">
        <f t="shared" si="28"/>
        <v/>
      </c>
      <c r="BR11" s="265" t="str">
        <f t="shared" si="29"/>
        <v/>
      </c>
      <c r="BS11" s="265" t="str">
        <f t="shared" si="30"/>
        <v/>
      </c>
      <c r="BT11" s="265" t="str">
        <f t="shared" si="31"/>
        <v/>
      </c>
      <c r="BU11" s="265" t="str">
        <f t="shared" si="32"/>
        <v/>
      </c>
      <c r="BV11" s="411">
        <f t="shared" si="1"/>
        <v>0</v>
      </c>
      <c r="BW11" s="412" t="str">
        <f t="shared" si="33"/>
        <v/>
      </c>
      <c r="BX11" s="265" t="str">
        <f t="shared" si="34"/>
        <v/>
      </c>
      <c r="BY11" s="324" t="str">
        <f t="shared" si="35"/>
        <v/>
      </c>
      <c r="BZ11" s="265" t="str">
        <f t="shared" si="36"/>
        <v/>
      </c>
      <c r="CA11" s="265" t="str">
        <f t="shared" si="37"/>
        <v/>
      </c>
      <c r="CB11" s="265" t="str">
        <f t="shared" si="38"/>
        <v/>
      </c>
      <c r="CC11" s="265" t="str">
        <f t="shared" si="39"/>
        <v/>
      </c>
      <c r="CD11" s="265" t="str">
        <f t="shared" si="40"/>
        <v/>
      </c>
      <c r="CE11" s="265" t="str">
        <f t="shared" si="41"/>
        <v/>
      </c>
      <c r="CF11" s="265"/>
      <c r="CG11" s="265" t="str">
        <f t="shared" si="42"/>
        <v/>
      </c>
      <c r="CH11" s="413">
        <f t="shared" si="43"/>
        <v>0</v>
      </c>
      <c r="CJ11" s="404">
        <v>9</v>
      </c>
      <c r="CK11" s="405">
        <f t="shared" si="76"/>
        <v>0</v>
      </c>
      <c r="CL11" s="405"/>
      <c r="CM11" s="405">
        <f t="shared" si="44"/>
        <v>0</v>
      </c>
      <c r="CN11" s="405">
        <v>1</v>
      </c>
      <c r="CO11" s="406">
        <f t="shared" si="45"/>
        <v>0</v>
      </c>
      <c r="CP11" s="414"/>
      <c r="CQ11" s="324"/>
      <c r="CR11" s="324"/>
      <c r="CS11" s="324" t="str">
        <f t="shared" si="46"/>
        <v/>
      </c>
      <c r="CT11" s="409" t="str">
        <f t="shared" si="47"/>
        <v/>
      </c>
      <c r="CV11" s="404">
        <v>9</v>
      </c>
      <c r="CW11" s="405">
        <f t="shared" si="77"/>
        <v>0</v>
      </c>
      <c r="CX11" s="405"/>
      <c r="CY11" s="405">
        <f t="shared" si="48"/>
        <v>0</v>
      </c>
      <c r="CZ11" s="405">
        <v>1</v>
      </c>
      <c r="DA11" s="406">
        <f t="shared" si="49"/>
        <v>0</v>
      </c>
      <c r="DB11" s="414"/>
      <c r="DC11" s="324"/>
      <c r="DD11" s="324"/>
      <c r="DE11" s="324" t="str">
        <f t="shared" si="50"/>
        <v/>
      </c>
      <c r="DF11" s="409" t="str">
        <f t="shared" si="51"/>
        <v/>
      </c>
      <c r="DH11" s="404">
        <v>9</v>
      </c>
      <c r="DI11" s="405">
        <f t="shared" si="78"/>
        <v>0</v>
      </c>
      <c r="DJ11" s="405"/>
      <c r="DK11" s="405">
        <f t="shared" si="52"/>
        <v>0</v>
      </c>
      <c r="DL11" s="405">
        <v>1</v>
      </c>
      <c r="DM11" s="406">
        <f t="shared" si="53"/>
        <v>0</v>
      </c>
      <c r="DN11" s="414"/>
      <c r="DO11" s="324"/>
      <c r="DP11" s="324"/>
      <c r="DQ11" s="324" t="str">
        <f t="shared" si="54"/>
        <v/>
      </c>
      <c r="DR11" s="409" t="str">
        <f t="shared" si="55"/>
        <v/>
      </c>
      <c r="DT11" s="404">
        <v>9</v>
      </c>
      <c r="DU11" s="405">
        <f t="shared" si="79"/>
        <v>0</v>
      </c>
      <c r="DV11" s="405"/>
      <c r="DW11" s="405">
        <f t="shared" si="56"/>
        <v>0</v>
      </c>
      <c r="DX11" s="405">
        <v>1</v>
      </c>
      <c r="DY11" s="406">
        <f t="shared" si="57"/>
        <v>0</v>
      </c>
      <c r="DZ11" s="414"/>
      <c r="EA11" s="324"/>
      <c r="EB11" s="324"/>
      <c r="EC11" s="324" t="str">
        <f t="shared" si="58"/>
        <v/>
      </c>
      <c r="ED11" s="409" t="str">
        <f t="shared" si="59"/>
        <v/>
      </c>
      <c r="EF11" s="404">
        <v>9</v>
      </c>
      <c r="EG11" s="405">
        <f t="shared" si="80"/>
        <v>0</v>
      </c>
      <c r="EH11" s="405"/>
      <c r="EI11" s="405">
        <f t="shared" si="60"/>
        <v>0</v>
      </c>
      <c r="EJ11" s="405">
        <v>1</v>
      </c>
      <c r="EK11" s="406">
        <f t="shared" si="61"/>
        <v>0</v>
      </c>
      <c r="EL11" s="414"/>
      <c r="EM11" s="324"/>
      <c r="EN11" s="324"/>
      <c r="EO11" s="324" t="str">
        <f t="shared" si="62"/>
        <v/>
      </c>
      <c r="EP11" s="409" t="str">
        <f t="shared" si="63"/>
        <v/>
      </c>
      <c r="ER11" s="404">
        <v>9</v>
      </c>
      <c r="ES11" s="405">
        <f t="shared" si="81"/>
        <v>0</v>
      </c>
      <c r="ET11" s="405"/>
      <c r="EU11" s="405">
        <f t="shared" si="64"/>
        <v>0</v>
      </c>
      <c r="EV11" s="405">
        <v>1</v>
      </c>
      <c r="EW11" s="406">
        <f t="shared" si="65"/>
        <v>0</v>
      </c>
      <c r="EX11" s="414"/>
      <c r="EY11" s="324"/>
      <c r="EZ11" s="324"/>
      <c r="FA11" s="324" t="str">
        <f t="shared" si="66"/>
        <v/>
      </c>
      <c r="FB11" s="409" t="str">
        <f t="shared" si="67"/>
        <v/>
      </c>
    </row>
    <row r="12" spans="1:158" ht="28.95" customHeight="1" x14ac:dyDescent="0.3">
      <c r="A12" s="77"/>
      <c r="B12" s="85"/>
      <c r="C12" s="77"/>
      <c r="E12" s="404">
        <v>10</v>
      </c>
      <c r="F12" s="405">
        <f t="shared" si="68"/>
        <v>2041</v>
      </c>
      <c r="G12" s="405">
        <v>2429</v>
      </c>
      <c r="H12" s="405">
        <f t="shared" si="2"/>
        <v>388</v>
      </c>
      <c r="I12" s="405">
        <v>1</v>
      </c>
      <c r="J12" s="406">
        <f t="shared" si="3"/>
        <v>388</v>
      </c>
      <c r="L12" s="404">
        <v>10</v>
      </c>
      <c r="M12" s="405">
        <f t="shared" si="69"/>
        <v>1889</v>
      </c>
      <c r="N12" s="405">
        <v>2248</v>
      </c>
      <c r="O12" s="405">
        <f t="shared" si="4"/>
        <v>359</v>
      </c>
      <c r="P12" s="405">
        <v>1</v>
      </c>
      <c r="Q12" s="406">
        <f t="shared" si="5"/>
        <v>359</v>
      </c>
      <c r="R12" s="414" t="s">
        <v>44</v>
      </c>
      <c r="S12" s="324" t="s">
        <v>45</v>
      </c>
      <c r="T12" s="265" t="s">
        <v>485</v>
      </c>
      <c r="U12" s="324"/>
      <c r="V12" s="265" t="s">
        <v>22</v>
      </c>
      <c r="W12" s="265"/>
      <c r="X12" s="324"/>
      <c r="Y12" s="324"/>
      <c r="Z12" s="324"/>
      <c r="AA12" s="407"/>
      <c r="AB12" s="324" t="str">
        <f t="shared" si="70"/>
        <v/>
      </c>
      <c r="AC12" s="324">
        <f t="shared" si="6"/>
        <v>59</v>
      </c>
      <c r="AD12" s="324"/>
      <c r="AE12" s="324"/>
      <c r="AF12" s="324"/>
      <c r="AG12" s="324" t="str">
        <f t="shared" si="7"/>
        <v/>
      </c>
      <c r="AH12" s="324" t="str">
        <f t="shared" si="8"/>
        <v/>
      </c>
      <c r="AI12" s="324" t="str">
        <f t="shared" si="9"/>
        <v/>
      </c>
      <c r="AJ12" s="407">
        <f t="shared" si="85"/>
        <v>59</v>
      </c>
      <c r="AK12" s="408" t="str">
        <f t="shared" si="10"/>
        <v/>
      </c>
      <c r="AL12" s="324">
        <f t="shared" si="11"/>
        <v>300</v>
      </c>
      <c r="AM12" s="324" t="str">
        <f t="shared" si="12"/>
        <v/>
      </c>
      <c r="AN12" s="324" t="str">
        <f t="shared" si="13"/>
        <v/>
      </c>
      <c r="AO12" s="324" t="str">
        <f t="shared" si="14"/>
        <v/>
      </c>
      <c r="AP12" s="324" t="str">
        <f t="shared" si="15"/>
        <v/>
      </c>
      <c r="AQ12" s="324" t="str">
        <f t="shared" si="16"/>
        <v/>
      </c>
      <c r="AR12" s="324" t="str">
        <f t="shared" si="17"/>
        <v/>
      </c>
      <c r="AS12" s="324" t="str">
        <f t="shared" si="18"/>
        <v/>
      </c>
      <c r="AT12" s="324" t="str">
        <f t="shared" si="19"/>
        <v/>
      </c>
      <c r="AU12" s="324" t="str">
        <f t="shared" si="20"/>
        <v/>
      </c>
      <c r="AV12" s="409">
        <f t="shared" si="21"/>
        <v>300</v>
      </c>
      <c r="AW12" s="22"/>
      <c r="AX12" s="404">
        <v>10</v>
      </c>
      <c r="AY12" s="405">
        <f t="shared" si="75"/>
        <v>0</v>
      </c>
      <c r="AZ12" s="405"/>
      <c r="BA12" s="405">
        <f t="shared" si="22"/>
        <v>0</v>
      </c>
      <c r="BB12" s="405">
        <v>1</v>
      </c>
      <c r="BC12" s="406">
        <f t="shared" si="23"/>
        <v>0</v>
      </c>
      <c r="BD12" s="410"/>
      <c r="BE12" s="265"/>
      <c r="BF12" s="265"/>
      <c r="BG12" s="265"/>
      <c r="BH12" s="265"/>
      <c r="BI12" s="265">
        <v>1</v>
      </c>
      <c r="BJ12" s="265"/>
      <c r="BK12" s="265">
        <f t="shared" si="24"/>
        <v>0</v>
      </c>
      <c r="BL12" s="265"/>
      <c r="BM12" s="411"/>
      <c r="BN12" s="412" t="str">
        <f t="shared" si="25"/>
        <v/>
      </c>
      <c r="BO12" s="265" t="str">
        <f t="shared" si="26"/>
        <v/>
      </c>
      <c r="BP12" s="324" t="str">
        <f t="shared" si="27"/>
        <v/>
      </c>
      <c r="BQ12" s="265" t="str">
        <f t="shared" si="28"/>
        <v/>
      </c>
      <c r="BR12" s="265" t="str">
        <f t="shared" si="29"/>
        <v/>
      </c>
      <c r="BS12" s="265" t="str">
        <f t="shared" si="30"/>
        <v/>
      </c>
      <c r="BT12" s="265" t="str">
        <f t="shared" si="31"/>
        <v/>
      </c>
      <c r="BU12" s="265" t="str">
        <f t="shared" si="32"/>
        <v/>
      </c>
      <c r="BV12" s="411">
        <f t="shared" si="1"/>
        <v>0</v>
      </c>
      <c r="BW12" s="412" t="str">
        <f t="shared" si="33"/>
        <v/>
      </c>
      <c r="BX12" s="265" t="str">
        <f t="shared" si="34"/>
        <v/>
      </c>
      <c r="BY12" s="324" t="str">
        <f t="shared" si="35"/>
        <v/>
      </c>
      <c r="BZ12" s="265" t="str">
        <f t="shared" si="36"/>
        <v/>
      </c>
      <c r="CA12" s="265" t="str">
        <f t="shared" si="37"/>
        <v/>
      </c>
      <c r="CB12" s="265" t="str">
        <f t="shared" si="38"/>
        <v/>
      </c>
      <c r="CC12" s="265" t="str">
        <f t="shared" si="39"/>
        <v/>
      </c>
      <c r="CD12" s="265" t="str">
        <f t="shared" si="40"/>
        <v/>
      </c>
      <c r="CE12" s="265" t="str">
        <f t="shared" si="41"/>
        <v/>
      </c>
      <c r="CF12" s="265"/>
      <c r="CG12" s="265" t="str">
        <f t="shared" si="42"/>
        <v/>
      </c>
      <c r="CH12" s="413">
        <f t="shared" si="43"/>
        <v>0</v>
      </c>
      <c r="CJ12" s="404">
        <v>10</v>
      </c>
      <c r="CK12" s="405">
        <f t="shared" si="76"/>
        <v>0</v>
      </c>
      <c r="CL12" s="405"/>
      <c r="CM12" s="405">
        <f t="shared" si="44"/>
        <v>0</v>
      </c>
      <c r="CN12" s="405">
        <v>1</v>
      </c>
      <c r="CO12" s="406">
        <f t="shared" si="45"/>
        <v>0</v>
      </c>
      <c r="CP12" s="414"/>
      <c r="CQ12" s="324"/>
      <c r="CR12" s="324"/>
      <c r="CS12" s="324" t="str">
        <f t="shared" si="46"/>
        <v/>
      </c>
      <c r="CT12" s="409" t="str">
        <f t="shared" si="47"/>
        <v/>
      </c>
      <c r="CV12" s="404">
        <v>10</v>
      </c>
      <c r="CW12" s="405">
        <f t="shared" si="77"/>
        <v>0</v>
      </c>
      <c r="CX12" s="405"/>
      <c r="CY12" s="405">
        <f t="shared" si="48"/>
        <v>0</v>
      </c>
      <c r="CZ12" s="405">
        <v>1</v>
      </c>
      <c r="DA12" s="406">
        <f t="shared" si="49"/>
        <v>0</v>
      </c>
      <c r="DB12" s="414"/>
      <c r="DC12" s="324"/>
      <c r="DD12" s="324"/>
      <c r="DE12" s="324" t="str">
        <f t="shared" si="50"/>
        <v/>
      </c>
      <c r="DF12" s="409" t="str">
        <f t="shared" si="51"/>
        <v/>
      </c>
      <c r="DH12" s="404">
        <v>10</v>
      </c>
      <c r="DI12" s="405">
        <f t="shared" si="78"/>
        <v>0</v>
      </c>
      <c r="DJ12" s="405"/>
      <c r="DK12" s="405">
        <f t="shared" si="52"/>
        <v>0</v>
      </c>
      <c r="DL12" s="405">
        <v>1</v>
      </c>
      <c r="DM12" s="406">
        <f t="shared" si="53"/>
        <v>0</v>
      </c>
      <c r="DN12" s="414"/>
      <c r="DO12" s="324"/>
      <c r="DP12" s="324"/>
      <c r="DQ12" s="324" t="str">
        <f t="shared" si="54"/>
        <v/>
      </c>
      <c r="DR12" s="409" t="str">
        <f t="shared" si="55"/>
        <v/>
      </c>
      <c r="DT12" s="404">
        <v>10</v>
      </c>
      <c r="DU12" s="405">
        <f t="shared" si="79"/>
        <v>0</v>
      </c>
      <c r="DV12" s="405"/>
      <c r="DW12" s="405">
        <f t="shared" si="56"/>
        <v>0</v>
      </c>
      <c r="DX12" s="405">
        <v>1</v>
      </c>
      <c r="DY12" s="406">
        <f t="shared" si="57"/>
        <v>0</v>
      </c>
      <c r="DZ12" s="414"/>
      <c r="EA12" s="324"/>
      <c r="EB12" s="324"/>
      <c r="EC12" s="324" t="str">
        <f t="shared" si="58"/>
        <v/>
      </c>
      <c r="ED12" s="409" t="str">
        <f t="shared" si="59"/>
        <v/>
      </c>
      <c r="EF12" s="404">
        <v>10</v>
      </c>
      <c r="EG12" s="405">
        <f t="shared" si="80"/>
        <v>0</v>
      </c>
      <c r="EH12" s="405"/>
      <c r="EI12" s="405">
        <f t="shared" si="60"/>
        <v>0</v>
      </c>
      <c r="EJ12" s="405">
        <v>1</v>
      </c>
      <c r="EK12" s="406">
        <f t="shared" si="61"/>
        <v>0</v>
      </c>
      <c r="EL12" s="414"/>
      <c r="EM12" s="324"/>
      <c r="EN12" s="324"/>
      <c r="EO12" s="324" t="str">
        <f t="shared" si="62"/>
        <v/>
      </c>
      <c r="EP12" s="409" t="str">
        <f t="shared" si="63"/>
        <v/>
      </c>
      <c r="ER12" s="404">
        <v>10</v>
      </c>
      <c r="ES12" s="405">
        <f t="shared" si="81"/>
        <v>0</v>
      </c>
      <c r="ET12" s="405"/>
      <c r="EU12" s="405">
        <f t="shared" si="64"/>
        <v>0</v>
      </c>
      <c r="EV12" s="405">
        <v>1</v>
      </c>
      <c r="EW12" s="406">
        <f t="shared" si="65"/>
        <v>0</v>
      </c>
      <c r="EX12" s="414"/>
      <c r="EY12" s="324"/>
      <c r="EZ12" s="324"/>
      <c r="FA12" s="324" t="str">
        <f t="shared" si="66"/>
        <v/>
      </c>
      <c r="FB12" s="409" t="str">
        <f t="shared" si="67"/>
        <v/>
      </c>
    </row>
    <row r="13" spans="1:158" ht="28.95" customHeight="1" x14ac:dyDescent="0.3">
      <c r="A13" s="77"/>
      <c r="B13" s="85"/>
      <c r="C13" s="86"/>
      <c r="E13" s="404">
        <v>11</v>
      </c>
      <c r="F13" s="405">
        <f t="shared" si="68"/>
        <v>2429</v>
      </c>
      <c r="G13" s="405">
        <v>2724</v>
      </c>
      <c r="H13" s="405">
        <f t="shared" si="2"/>
        <v>295</v>
      </c>
      <c r="I13" s="405">
        <v>1</v>
      </c>
      <c r="J13" s="406">
        <f t="shared" si="3"/>
        <v>295</v>
      </c>
      <c r="L13" s="404">
        <v>11</v>
      </c>
      <c r="M13" s="405">
        <f t="shared" si="69"/>
        <v>2248</v>
      </c>
      <c r="N13" s="405">
        <v>2524</v>
      </c>
      <c r="O13" s="405">
        <f t="shared" si="4"/>
        <v>276</v>
      </c>
      <c r="P13" s="405">
        <v>1</v>
      </c>
      <c r="Q13" s="406">
        <f t="shared" si="5"/>
        <v>276</v>
      </c>
      <c r="R13" s="414" t="s">
        <v>44</v>
      </c>
      <c r="S13" s="324" t="s">
        <v>45</v>
      </c>
      <c r="T13" s="265" t="s">
        <v>485</v>
      </c>
      <c r="U13" s="324"/>
      <c r="V13" s="265" t="s">
        <v>22</v>
      </c>
      <c r="W13" s="265"/>
      <c r="X13" s="324"/>
      <c r="Y13" s="324"/>
      <c r="Z13" s="324"/>
      <c r="AA13" s="407"/>
      <c r="AB13" s="324" t="str">
        <f t="shared" si="70"/>
        <v/>
      </c>
      <c r="AC13" s="324" t="str">
        <f t="shared" si="6"/>
        <v/>
      </c>
      <c r="AD13" s="324"/>
      <c r="AE13" s="324"/>
      <c r="AF13" s="324"/>
      <c r="AG13" s="324" t="str">
        <f t="shared" si="7"/>
        <v/>
      </c>
      <c r="AH13" s="324" t="str">
        <f t="shared" si="8"/>
        <v/>
      </c>
      <c r="AI13" s="324" t="str">
        <f t="shared" si="9"/>
        <v/>
      </c>
      <c r="AJ13" s="407">
        <f t="shared" si="0"/>
        <v>0</v>
      </c>
      <c r="AK13" s="408" t="str">
        <f t="shared" si="10"/>
        <v/>
      </c>
      <c r="AL13" s="324">
        <f t="shared" si="11"/>
        <v>276</v>
      </c>
      <c r="AM13" s="324" t="str">
        <f t="shared" si="12"/>
        <v/>
      </c>
      <c r="AN13" s="324" t="str">
        <f t="shared" si="13"/>
        <v/>
      </c>
      <c r="AO13" s="324" t="str">
        <f t="shared" si="14"/>
        <v/>
      </c>
      <c r="AP13" s="324" t="str">
        <f t="shared" si="15"/>
        <v/>
      </c>
      <c r="AQ13" s="324" t="str">
        <f t="shared" si="16"/>
        <v/>
      </c>
      <c r="AR13" s="324" t="str">
        <f t="shared" si="17"/>
        <v/>
      </c>
      <c r="AS13" s="324" t="str">
        <f t="shared" si="18"/>
        <v/>
      </c>
      <c r="AT13" s="324" t="str">
        <f t="shared" si="19"/>
        <v/>
      </c>
      <c r="AU13" s="324" t="str">
        <f t="shared" si="20"/>
        <v/>
      </c>
      <c r="AV13" s="409">
        <f t="shared" si="21"/>
        <v>276</v>
      </c>
      <c r="AW13" s="22"/>
      <c r="AX13" s="404">
        <v>11</v>
      </c>
      <c r="AY13" s="405">
        <f t="shared" si="75"/>
        <v>0</v>
      </c>
      <c r="AZ13" s="405"/>
      <c r="BA13" s="405">
        <f t="shared" si="22"/>
        <v>0</v>
      </c>
      <c r="BB13" s="405">
        <v>1</v>
      </c>
      <c r="BC13" s="406">
        <f t="shared" si="23"/>
        <v>0</v>
      </c>
      <c r="BD13" s="410"/>
      <c r="BE13" s="265"/>
      <c r="BF13" s="265"/>
      <c r="BG13" s="265"/>
      <c r="BH13" s="265"/>
      <c r="BI13" s="265">
        <v>1</v>
      </c>
      <c r="BJ13" s="265"/>
      <c r="BK13" s="265">
        <f t="shared" si="24"/>
        <v>0</v>
      </c>
      <c r="BL13" s="265"/>
      <c r="BM13" s="411"/>
      <c r="BN13" s="412" t="str">
        <f t="shared" si="25"/>
        <v/>
      </c>
      <c r="BO13" s="265" t="str">
        <f t="shared" si="26"/>
        <v/>
      </c>
      <c r="BP13" s="324" t="str">
        <f t="shared" si="27"/>
        <v/>
      </c>
      <c r="BQ13" s="265" t="str">
        <f t="shared" si="28"/>
        <v/>
      </c>
      <c r="BR13" s="265" t="str">
        <f t="shared" si="29"/>
        <v/>
      </c>
      <c r="BS13" s="265" t="str">
        <f t="shared" si="30"/>
        <v/>
      </c>
      <c r="BT13" s="265" t="str">
        <f t="shared" si="31"/>
        <v/>
      </c>
      <c r="BU13" s="265" t="str">
        <f t="shared" si="32"/>
        <v/>
      </c>
      <c r="BV13" s="411">
        <f t="shared" si="1"/>
        <v>0</v>
      </c>
      <c r="BW13" s="412" t="str">
        <f t="shared" si="33"/>
        <v/>
      </c>
      <c r="BX13" s="265" t="str">
        <f t="shared" si="34"/>
        <v/>
      </c>
      <c r="BY13" s="324" t="str">
        <f t="shared" si="35"/>
        <v/>
      </c>
      <c r="BZ13" s="265" t="str">
        <f t="shared" si="36"/>
        <v/>
      </c>
      <c r="CA13" s="265" t="str">
        <f t="shared" si="37"/>
        <v/>
      </c>
      <c r="CB13" s="265" t="str">
        <f t="shared" si="38"/>
        <v/>
      </c>
      <c r="CC13" s="265" t="str">
        <f t="shared" si="39"/>
        <v/>
      </c>
      <c r="CD13" s="265" t="str">
        <f t="shared" si="40"/>
        <v/>
      </c>
      <c r="CE13" s="265" t="str">
        <f t="shared" si="41"/>
        <v/>
      </c>
      <c r="CF13" s="265"/>
      <c r="CG13" s="265" t="str">
        <f t="shared" si="42"/>
        <v/>
      </c>
      <c r="CH13" s="413">
        <f t="shared" si="43"/>
        <v>0</v>
      </c>
      <c r="CJ13" s="404">
        <v>11</v>
      </c>
      <c r="CK13" s="405">
        <f t="shared" si="76"/>
        <v>0</v>
      </c>
      <c r="CL13" s="405"/>
      <c r="CM13" s="405">
        <f t="shared" si="44"/>
        <v>0</v>
      </c>
      <c r="CN13" s="405">
        <v>1</v>
      </c>
      <c r="CO13" s="406">
        <f t="shared" si="45"/>
        <v>0</v>
      </c>
      <c r="CP13" s="414"/>
      <c r="CQ13" s="324"/>
      <c r="CR13" s="324"/>
      <c r="CS13" s="324" t="str">
        <f t="shared" si="46"/>
        <v/>
      </c>
      <c r="CT13" s="409" t="str">
        <f t="shared" si="47"/>
        <v/>
      </c>
      <c r="CV13" s="404">
        <v>11</v>
      </c>
      <c r="CW13" s="405">
        <f t="shared" si="77"/>
        <v>0</v>
      </c>
      <c r="CX13" s="405"/>
      <c r="CY13" s="405">
        <f t="shared" si="48"/>
        <v>0</v>
      </c>
      <c r="CZ13" s="405">
        <v>1</v>
      </c>
      <c r="DA13" s="406">
        <f t="shared" si="49"/>
        <v>0</v>
      </c>
      <c r="DB13" s="414"/>
      <c r="DC13" s="324"/>
      <c r="DD13" s="324"/>
      <c r="DE13" s="324" t="str">
        <f t="shared" si="50"/>
        <v/>
      </c>
      <c r="DF13" s="409" t="str">
        <f t="shared" si="51"/>
        <v/>
      </c>
      <c r="DH13" s="404">
        <v>11</v>
      </c>
      <c r="DI13" s="405">
        <f t="shared" si="78"/>
        <v>0</v>
      </c>
      <c r="DJ13" s="405"/>
      <c r="DK13" s="405">
        <f t="shared" si="52"/>
        <v>0</v>
      </c>
      <c r="DL13" s="405">
        <v>1</v>
      </c>
      <c r="DM13" s="406">
        <f t="shared" si="53"/>
        <v>0</v>
      </c>
      <c r="DN13" s="414"/>
      <c r="DO13" s="324"/>
      <c r="DP13" s="324"/>
      <c r="DQ13" s="324" t="str">
        <f t="shared" si="54"/>
        <v/>
      </c>
      <c r="DR13" s="409" t="str">
        <f t="shared" si="55"/>
        <v/>
      </c>
      <c r="DT13" s="404">
        <v>11</v>
      </c>
      <c r="DU13" s="405">
        <f t="shared" si="79"/>
        <v>0</v>
      </c>
      <c r="DV13" s="405"/>
      <c r="DW13" s="405">
        <f t="shared" si="56"/>
        <v>0</v>
      </c>
      <c r="DX13" s="405">
        <v>1</v>
      </c>
      <c r="DY13" s="406">
        <f t="shared" si="57"/>
        <v>0</v>
      </c>
      <c r="DZ13" s="414"/>
      <c r="EA13" s="324"/>
      <c r="EB13" s="324"/>
      <c r="EC13" s="324" t="str">
        <f t="shared" si="58"/>
        <v/>
      </c>
      <c r="ED13" s="409" t="str">
        <f t="shared" si="59"/>
        <v/>
      </c>
      <c r="EF13" s="404">
        <v>11</v>
      </c>
      <c r="EG13" s="405">
        <f t="shared" si="80"/>
        <v>0</v>
      </c>
      <c r="EH13" s="405"/>
      <c r="EI13" s="405">
        <f t="shared" si="60"/>
        <v>0</v>
      </c>
      <c r="EJ13" s="405">
        <v>1</v>
      </c>
      <c r="EK13" s="406">
        <f t="shared" si="61"/>
        <v>0</v>
      </c>
      <c r="EL13" s="414"/>
      <c r="EM13" s="324"/>
      <c r="EN13" s="324"/>
      <c r="EO13" s="324" t="str">
        <f t="shared" si="62"/>
        <v/>
      </c>
      <c r="EP13" s="409" t="str">
        <f t="shared" si="63"/>
        <v/>
      </c>
      <c r="ER13" s="404">
        <v>11</v>
      </c>
      <c r="ES13" s="405">
        <f t="shared" si="81"/>
        <v>0</v>
      </c>
      <c r="ET13" s="405"/>
      <c r="EU13" s="405">
        <f t="shared" si="64"/>
        <v>0</v>
      </c>
      <c r="EV13" s="405">
        <v>1</v>
      </c>
      <c r="EW13" s="406">
        <f t="shared" si="65"/>
        <v>0</v>
      </c>
      <c r="EX13" s="414"/>
      <c r="EY13" s="324"/>
      <c r="EZ13" s="324"/>
      <c r="FA13" s="324" t="str">
        <f t="shared" si="66"/>
        <v/>
      </c>
      <c r="FB13" s="409" t="str">
        <f t="shared" si="67"/>
        <v/>
      </c>
    </row>
    <row r="14" spans="1:158" ht="36" customHeight="1" x14ac:dyDescent="0.3">
      <c r="A14" s="77"/>
      <c r="B14" s="85"/>
      <c r="C14" s="77"/>
      <c r="E14" s="404">
        <v>12</v>
      </c>
      <c r="F14" s="405">
        <f t="shared" si="68"/>
        <v>2724</v>
      </c>
      <c r="G14" s="405">
        <v>3025</v>
      </c>
      <c r="H14" s="405">
        <f t="shared" si="2"/>
        <v>301</v>
      </c>
      <c r="I14" s="405">
        <v>1</v>
      </c>
      <c r="J14" s="406">
        <f t="shared" si="3"/>
        <v>301</v>
      </c>
      <c r="L14" s="404">
        <v>12</v>
      </c>
      <c r="M14" s="405">
        <f t="shared" si="69"/>
        <v>2524</v>
      </c>
      <c r="N14" s="405">
        <v>2805</v>
      </c>
      <c r="O14" s="405">
        <f t="shared" si="4"/>
        <v>281</v>
      </c>
      <c r="P14" s="405">
        <v>1</v>
      </c>
      <c r="Q14" s="406">
        <f t="shared" si="5"/>
        <v>281</v>
      </c>
      <c r="R14" s="414" t="s">
        <v>44</v>
      </c>
      <c r="S14" s="324" t="s">
        <v>45</v>
      </c>
      <c r="T14" s="265" t="s">
        <v>485</v>
      </c>
      <c r="U14" s="324"/>
      <c r="V14" s="265" t="s">
        <v>22</v>
      </c>
      <c r="W14" s="265"/>
      <c r="X14" s="324"/>
      <c r="Y14" s="324"/>
      <c r="Z14" s="324"/>
      <c r="AA14" s="407"/>
      <c r="AB14" s="324" t="str">
        <f t="shared" si="70"/>
        <v/>
      </c>
      <c r="AC14" s="324" t="str">
        <f t="shared" si="6"/>
        <v/>
      </c>
      <c r="AD14" s="324"/>
      <c r="AE14" s="324"/>
      <c r="AF14" s="324"/>
      <c r="AG14" s="324" t="str">
        <f t="shared" si="7"/>
        <v/>
      </c>
      <c r="AH14" s="324" t="str">
        <f t="shared" si="8"/>
        <v/>
      </c>
      <c r="AI14" s="324" t="str">
        <f t="shared" si="9"/>
        <v/>
      </c>
      <c r="AJ14" s="407">
        <f t="shared" si="0"/>
        <v>0</v>
      </c>
      <c r="AK14" s="408" t="str">
        <f t="shared" si="10"/>
        <v/>
      </c>
      <c r="AL14" s="324">
        <f t="shared" si="11"/>
        <v>281</v>
      </c>
      <c r="AM14" s="324" t="str">
        <f t="shared" si="12"/>
        <v/>
      </c>
      <c r="AN14" s="324" t="str">
        <f t="shared" si="13"/>
        <v/>
      </c>
      <c r="AO14" s="324" t="str">
        <f t="shared" si="14"/>
        <v/>
      </c>
      <c r="AP14" s="324" t="str">
        <f t="shared" si="15"/>
        <v/>
      </c>
      <c r="AQ14" s="324" t="str">
        <f t="shared" si="16"/>
        <v/>
      </c>
      <c r="AR14" s="324" t="str">
        <f t="shared" si="17"/>
        <v/>
      </c>
      <c r="AS14" s="324" t="str">
        <f t="shared" si="18"/>
        <v/>
      </c>
      <c r="AT14" s="324" t="str">
        <f t="shared" si="19"/>
        <v/>
      </c>
      <c r="AU14" s="324" t="str">
        <f t="shared" si="20"/>
        <v/>
      </c>
      <c r="AV14" s="409">
        <f t="shared" si="21"/>
        <v>281</v>
      </c>
      <c r="AW14" s="22"/>
      <c r="AX14" s="404">
        <v>12</v>
      </c>
      <c r="AY14" s="405">
        <f t="shared" si="75"/>
        <v>0</v>
      </c>
      <c r="AZ14" s="405"/>
      <c r="BA14" s="405">
        <f t="shared" si="22"/>
        <v>0</v>
      </c>
      <c r="BB14" s="405">
        <v>1</v>
      </c>
      <c r="BC14" s="406">
        <f t="shared" si="23"/>
        <v>0</v>
      </c>
      <c r="BD14" s="410"/>
      <c r="BE14" s="265"/>
      <c r="BF14" s="265"/>
      <c r="BG14" s="265"/>
      <c r="BH14" s="265"/>
      <c r="BI14" s="265">
        <v>1</v>
      </c>
      <c r="BJ14" s="265"/>
      <c r="BK14" s="265">
        <f t="shared" si="24"/>
        <v>0</v>
      </c>
      <c r="BL14" s="265"/>
      <c r="BM14" s="411"/>
      <c r="BN14" s="412" t="str">
        <f t="shared" si="25"/>
        <v/>
      </c>
      <c r="BO14" s="265" t="str">
        <f t="shared" si="26"/>
        <v/>
      </c>
      <c r="BP14" s="324" t="str">
        <f t="shared" si="27"/>
        <v/>
      </c>
      <c r="BQ14" s="265" t="str">
        <f t="shared" si="28"/>
        <v/>
      </c>
      <c r="BR14" s="265" t="str">
        <f t="shared" si="29"/>
        <v/>
      </c>
      <c r="BS14" s="265" t="str">
        <f t="shared" si="30"/>
        <v/>
      </c>
      <c r="BT14" s="265" t="str">
        <f t="shared" si="31"/>
        <v/>
      </c>
      <c r="BU14" s="265" t="str">
        <f t="shared" si="32"/>
        <v/>
      </c>
      <c r="BV14" s="411">
        <f t="shared" si="1"/>
        <v>0</v>
      </c>
      <c r="BW14" s="412" t="str">
        <f t="shared" si="33"/>
        <v/>
      </c>
      <c r="BX14" s="265" t="str">
        <f t="shared" si="34"/>
        <v/>
      </c>
      <c r="BY14" s="324" t="str">
        <f t="shared" si="35"/>
        <v/>
      </c>
      <c r="BZ14" s="265" t="str">
        <f t="shared" si="36"/>
        <v/>
      </c>
      <c r="CA14" s="265" t="str">
        <f t="shared" si="37"/>
        <v/>
      </c>
      <c r="CB14" s="265" t="str">
        <f t="shared" si="38"/>
        <v/>
      </c>
      <c r="CC14" s="265" t="str">
        <f t="shared" si="39"/>
        <v/>
      </c>
      <c r="CD14" s="265" t="str">
        <f t="shared" si="40"/>
        <v/>
      </c>
      <c r="CE14" s="265" t="str">
        <f t="shared" si="41"/>
        <v/>
      </c>
      <c r="CF14" s="265"/>
      <c r="CG14" s="265" t="str">
        <f t="shared" si="42"/>
        <v/>
      </c>
      <c r="CH14" s="413">
        <f t="shared" si="43"/>
        <v>0</v>
      </c>
      <c r="CJ14" s="404">
        <v>12</v>
      </c>
      <c r="CK14" s="405">
        <f t="shared" si="76"/>
        <v>0</v>
      </c>
      <c r="CL14" s="405"/>
      <c r="CM14" s="405">
        <f t="shared" si="44"/>
        <v>0</v>
      </c>
      <c r="CN14" s="405">
        <v>1</v>
      </c>
      <c r="CO14" s="406">
        <f t="shared" si="45"/>
        <v>0</v>
      </c>
      <c r="CP14" s="414"/>
      <c r="CQ14" s="324"/>
      <c r="CR14" s="324"/>
      <c r="CS14" s="324" t="str">
        <f t="shared" si="46"/>
        <v/>
      </c>
      <c r="CT14" s="409" t="str">
        <f t="shared" si="47"/>
        <v/>
      </c>
      <c r="CV14" s="404">
        <v>12</v>
      </c>
      <c r="CW14" s="405">
        <f t="shared" si="77"/>
        <v>0</v>
      </c>
      <c r="CX14" s="405"/>
      <c r="CY14" s="405">
        <f t="shared" si="48"/>
        <v>0</v>
      </c>
      <c r="CZ14" s="405">
        <v>1</v>
      </c>
      <c r="DA14" s="406">
        <f t="shared" si="49"/>
        <v>0</v>
      </c>
      <c r="DB14" s="414"/>
      <c r="DC14" s="324"/>
      <c r="DD14" s="324"/>
      <c r="DE14" s="324" t="str">
        <f t="shared" si="50"/>
        <v/>
      </c>
      <c r="DF14" s="409" t="str">
        <f t="shared" si="51"/>
        <v/>
      </c>
      <c r="DH14" s="404">
        <v>12</v>
      </c>
      <c r="DI14" s="405">
        <f t="shared" si="78"/>
        <v>0</v>
      </c>
      <c r="DJ14" s="405"/>
      <c r="DK14" s="405">
        <f t="shared" si="52"/>
        <v>0</v>
      </c>
      <c r="DL14" s="405">
        <v>1</v>
      </c>
      <c r="DM14" s="406">
        <f t="shared" si="53"/>
        <v>0</v>
      </c>
      <c r="DN14" s="414"/>
      <c r="DO14" s="324"/>
      <c r="DP14" s="324"/>
      <c r="DQ14" s="324" t="str">
        <f t="shared" si="54"/>
        <v/>
      </c>
      <c r="DR14" s="409" t="str">
        <f t="shared" si="55"/>
        <v/>
      </c>
      <c r="DT14" s="404">
        <v>12</v>
      </c>
      <c r="DU14" s="405">
        <f t="shared" si="79"/>
        <v>0</v>
      </c>
      <c r="DV14" s="405"/>
      <c r="DW14" s="405">
        <f t="shared" si="56"/>
        <v>0</v>
      </c>
      <c r="DX14" s="405">
        <v>1</v>
      </c>
      <c r="DY14" s="406">
        <f t="shared" si="57"/>
        <v>0</v>
      </c>
      <c r="DZ14" s="414"/>
      <c r="EA14" s="324"/>
      <c r="EB14" s="324"/>
      <c r="EC14" s="324" t="str">
        <f t="shared" si="58"/>
        <v/>
      </c>
      <c r="ED14" s="409" t="str">
        <f t="shared" si="59"/>
        <v/>
      </c>
      <c r="EF14" s="404">
        <v>12</v>
      </c>
      <c r="EG14" s="405">
        <f t="shared" si="80"/>
        <v>0</v>
      </c>
      <c r="EH14" s="405"/>
      <c r="EI14" s="405">
        <f t="shared" si="60"/>
        <v>0</v>
      </c>
      <c r="EJ14" s="405">
        <v>1</v>
      </c>
      <c r="EK14" s="406">
        <f t="shared" si="61"/>
        <v>0</v>
      </c>
      <c r="EL14" s="414"/>
      <c r="EM14" s="324"/>
      <c r="EN14" s="324"/>
      <c r="EO14" s="324" t="str">
        <f t="shared" si="62"/>
        <v/>
      </c>
      <c r="EP14" s="409" t="str">
        <f t="shared" si="63"/>
        <v/>
      </c>
      <c r="ER14" s="404">
        <v>12</v>
      </c>
      <c r="ES14" s="405">
        <f t="shared" si="81"/>
        <v>0</v>
      </c>
      <c r="ET14" s="405"/>
      <c r="EU14" s="405">
        <f t="shared" si="64"/>
        <v>0</v>
      </c>
      <c r="EV14" s="405">
        <v>1</v>
      </c>
      <c r="EW14" s="406">
        <f t="shared" si="65"/>
        <v>0</v>
      </c>
      <c r="EX14" s="414"/>
      <c r="EY14" s="324"/>
      <c r="EZ14" s="324"/>
      <c r="FA14" s="324" t="str">
        <f t="shared" si="66"/>
        <v/>
      </c>
      <c r="FB14" s="409" t="str">
        <f t="shared" si="67"/>
        <v/>
      </c>
    </row>
    <row r="15" spans="1:158" ht="28.95" customHeight="1" x14ac:dyDescent="0.3">
      <c r="A15" s="77"/>
      <c r="B15" s="85"/>
      <c r="C15" s="77"/>
      <c r="E15" s="404">
        <v>13</v>
      </c>
      <c r="F15" s="405">
        <f t="shared" si="68"/>
        <v>3025</v>
      </c>
      <c r="G15" s="405">
        <v>3038</v>
      </c>
      <c r="H15" s="405">
        <f t="shared" si="2"/>
        <v>13</v>
      </c>
      <c r="I15" s="405">
        <v>1</v>
      </c>
      <c r="J15" s="406">
        <f t="shared" si="3"/>
        <v>13</v>
      </c>
      <c r="L15" s="404">
        <v>13</v>
      </c>
      <c r="M15" s="405">
        <f t="shared" si="69"/>
        <v>2805</v>
      </c>
      <c r="N15" s="405">
        <v>2826</v>
      </c>
      <c r="O15" s="405">
        <f t="shared" si="4"/>
        <v>21</v>
      </c>
      <c r="P15" s="405">
        <v>1</v>
      </c>
      <c r="Q15" s="406">
        <f t="shared" si="5"/>
        <v>21</v>
      </c>
      <c r="R15" s="414" t="s">
        <v>60</v>
      </c>
      <c r="S15" s="324" t="s">
        <v>61</v>
      </c>
      <c r="T15" s="324"/>
      <c r="U15" s="324"/>
      <c r="V15" s="265"/>
      <c r="W15" s="265"/>
      <c r="X15" s="324"/>
      <c r="Y15" s="324"/>
      <c r="Z15" s="324"/>
      <c r="AA15" s="407"/>
      <c r="AB15" s="324" t="str">
        <f t="shared" si="70"/>
        <v/>
      </c>
      <c r="AC15" s="324" t="str">
        <f t="shared" si="6"/>
        <v/>
      </c>
      <c r="AD15" s="324"/>
      <c r="AE15" s="324"/>
      <c r="AF15" s="324"/>
      <c r="AG15" s="324" t="str">
        <f t="shared" si="7"/>
        <v/>
      </c>
      <c r="AH15" s="324" t="str">
        <f t="shared" si="8"/>
        <v/>
      </c>
      <c r="AI15" s="324" t="str">
        <f t="shared" si="9"/>
        <v/>
      </c>
      <c r="AJ15" s="407">
        <f t="shared" si="0"/>
        <v>0</v>
      </c>
      <c r="AK15" s="408">
        <f t="shared" si="10"/>
        <v>21</v>
      </c>
      <c r="AL15" s="324" t="str">
        <f t="shared" si="11"/>
        <v/>
      </c>
      <c r="AM15" s="324" t="str">
        <f t="shared" si="12"/>
        <v/>
      </c>
      <c r="AN15" s="324" t="str">
        <f t="shared" si="13"/>
        <v/>
      </c>
      <c r="AO15" s="324" t="str">
        <f t="shared" si="14"/>
        <v/>
      </c>
      <c r="AP15" s="324" t="str">
        <f t="shared" si="15"/>
        <v/>
      </c>
      <c r="AQ15" s="324" t="str">
        <f t="shared" si="16"/>
        <v/>
      </c>
      <c r="AR15" s="324" t="str">
        <f t="shared" si="17"/>
        <v/>
      </c>
      <c r="AS15" s="324" t="str">
        <f t="shared" si="18"/>
        <v/>
      </c>
      <c r="AT15" s="324" t="str">
        <f t="shared" si="19"/>
        <v/>
      </c>
      <c r="AU15" s="324" t="str">
        <f t="shared" si="20"/>
        <v/>
      </c>
      <c r="AV15" s="409">
        <f t="shared" si="21"/>
        <v>21</v>
      </c>
      <c r="AW15" s="22"/>
      <c r="AX15" s="404">
        <v>13</v>
      </c>
      <c r="AY15" s="405">
        <f t="shared" si="75"/>
        <v>0</v>
      </c>
      <c r="AZ15" s="405"/>
      <c r="BA15" s="405">
        <f t="shared" si="22"/>
        <v>0</v>
      </c>
      <c r="BB15" s="405">
        <v>1</v>
      </c>
      <c r="BC15" s="406">
        <f t="shared" si="23"/>
        <v>0</v>
      </c>
      <c r="BD15" s="410"/>
      <c r="BE15" s="265"/>
      <c r="BF15" s="265"/>
      <c r="BG15" s="265"/>
      <c r="BH15" s="265"/>
      <c r="BI15" s="265">
        <v>1</v>
      </c>
      <c r="BJ15" s="265"/>
      <c r="BK15" s="265">
        <f t="shared" si="24"/>
        <v>0</v>
      </c>
      <c r="BL15" s="265"/>
      <c r="BM15" s="411"/>
      <c r="BN15" s="412" t="str">
        <f t="shared" si="25"/>
        <v/>
      </c>
      <c r="BO15" s="265" t="str">
        <f t="shared" si="26"/>
        <v/>
      </c>
      <c r="BP15" s="324" t="str">
        <f t="shared" si="27"/>
        <v/>
      </c>
      <c r="BQ15" s="265" t="str">
        <f t="shared" si="28"/>
        <v/>
      </c>
      <c r="BR15" s="265" t="str">
        <f t="shared" si="29"/>
        <v/>
      </c>
      <c r="BS15" s="265" t="str">
        <f t="shared" si="30"/>
        <v/>
      </c>
      <c r="BT15" s="265" t="str">
        <f t="shared" si="31"/>
        <v/>
      </c>
      <c r="BU15" s="265" t="str">
        <f t="shared" si="32"/>
        <v/>
      </c>
      <c r="BV15" s="411">
        <f t="shared" si="1"/>
        <v>0</v>
      </c>
      <c r="BW15" s="412" t="str">
        <f t="shared" si="33"/>
        <v/>
      </c>
      <c r="BX15" s="265" t="str">
        <f t="shared" si="34"/>
        <v/>
      </c>
      <c r="BY15" s="324" t="str">
        <f t="shared" si="35"/>
        <v/>
      </c>
      <c r="BZ15" s="265" t="str">
        <f t="shared" si="36"/>
        <v/>
      </c>
      <c r="CA15" s="265" t="str">
        <f t="shared" si="37"/>
        <v/>
      </c>
      <c r="CB15" s="265" t="str">
        <f t="shared" si="38"/>
        <v/>
      </c>
      <c r="CC15" s="265" t="str">
        <f t="shared" si="39"/>
        <v/>
      </c>
      <c r="CD15" s="265" t="str">
        <f t="shared" si="40"/>
        <v/>
      </c>
      <c r="CE15" s="265" t="str">
        <f t="shared" si="41"/>
        <v/>
      </c>
      <c r="CF15" s="265"/>
      <c r="CG15" s="265" t="str">
        <f t="shared" si="42"/>
        <v/>
      </c>
      <c r="CH15" s="413">
        <f t="shared" si="43"/>
        <v>0</v>
      </c>
      <c r="CJ15" s="404">
        <v>13</v>
      </c>
      <c r="CK15" s="405">
        <f t="shared" si="76"/>
        <v>0</v>
      </c>
      <c r="CL15" s="405"/>
      <c r="CM15" s="405">
        <f t="shared" si="44"/>
        <v>0</v>
      </c>
      <c r="CN15" s="405">
        <v>1</v>
      </c>
      <c r="CO15" s="406">
        <f t="shared" si="45"/>
        <v>0</v>
      </c>
      <c r="CP15" s="414"/>
      <c r="CQ15" s="324"/>
      <c r="CR15" s="324"/>
      <c r="CS15" s="324" t="str">
        <f t="shared" si="46"/>
        <v/>
      </c>
      <c r="CT15" s="409" t="str">
        <f t="shared" si="47"/>
        <v/>
      </c>
      <c r="CV15" s="404">
        <v>13</v>
      </c>
      <c r="CW15" s="405">
        <f t="shared" si="77"/>
        <v>0</v>
      </c>
      <c r="CX15" s="405"/>
      <c r="CY15" s="405">
        <f t="shared" si="48"/>
        <v>0</v>
      </c>
      <c r="CZ15" s="405">
        <v>1</v>
      </c>
      <c r="DA15" s="406">
        <f t="shared" si="49"/>
        <v>0</v>
      </c>
      <c r="DB15" s="414"/>
      <c r="DC15" s="324"/>
      <c r="DD15" s="324"/>
      <c r="DE15" s="324" t="str">
        <f t="shared" si="50"/>
        <v/>
      </c>
      <c r="DF15" s="409" t="str">
        <f t="shared" si="51"/>
        <v/>
      </c>
      <c r="DH15" s="404">
        <v>13</v>
      </c>
      <c r="DI15" s="405">
        <f t="shared" si="78"/>
        <v>0</v>
      </c>
      <c r="DJ15" s="405"/>
      <c r="DK15" s="405">
        <f t="shared" si="52"/>
        <v>0</v>
      </c>
      <c r="DL15" s="405">
        <v>1</v>
      </c>
      <c r="DM15" s="406">
        <f t="shared" si="53"/>
        <v>0</v>
      </c>
      <c r="DN15" s="414"/>
      <c r="DO15" s="324"/>
      <c r="DP15" s="324"/>
      <c r="DQ15" s="324" t="str">
        <f t="shared" si="54"/>
        <v/>
      </c>
      <c r="DR15" s="409" t="str">
        <f t="shared" si="55"/>
        <v/>
      </c>
      <c r="DT15" s="404">
        <v>13</v>
      </c>
      <c r="DU15" s="405">
        <f t="shared" si="79"/>
        <v>0</v>
      </c>
      <c r="DV15" s="405"/>
      <c r="DW15" s="405">
        <f t="shared" si="56"/>
        <v>0</v>
      </c>
      <c r="DX15" s="405">
        <v>1</v>
      </c>
      <c r="DY15" s="406">
        <f t="shared" si="57"/>
        <v>0</v>
      </c>
      <c r="DZ15" s="414"/>
      <c r="EA15" s="324"/>
      <c r="EB15" s="324"/>
      <c r="EC15" s="324" t="str">
        <f t="shared" si="58"/>
        <v/>
      </c>
      <c r="ED15" s="409" t="str">
        <f t="shared" si="59"/>
        <v/>
      </c>
      <c r="EF15" s="404">
        <v>13</v>
      </c>
      <c r="EG15" s="405">
        <f t="shared" si="80"/>
        <v>0</v>
      </c>
      <c r="EH15" s="405"/>
      <c r="EI15" s="405">
        <f t="shared" si="60"/>
        <v>0</v>
      </c>
      <c r="EJ15" s="405">
        <v>1</v>
      </c>
      <c r="EK15" s="406">
        <f t="shared" si="61"/>
        <v>0</v>
      </c>
      <c r="EL15" s="414"/>
      <c r="EM15" s="324"/>
      <c r="EN15" s="324"/>
      <c r="EO15" s="324" t="str">
        <f t="shared" si="62"/>
        <v/>
      </c>
      <c r="EP15" s="409" t="str">
        <f t="shared" si="63"/>
        <v/>
      </c>
      <c r="ER15" s="404">
        <v>13</v>
      </c>
      <c r="ES15" s="405">
        <f t="shared" si="81"/>
        <v>0</v>
      </c>
      <c r="ET15" s="405"/>
      <c r="EU15" s="405">
        <f t="shared" si="64"/>
        <v>0</v>
      </c>
      <c r="EV15" s="405">
        <v>1</v>
      </c>
      <c r="EW15" s="406">
        <f t="shared" si="65"/>
        <v>0</v>
      </c>
      <c r="EX15" s="414"/>
      <c r="EY15" s="324"/>
      <c r="EZ15" s="324"/>
      <c r="FA15" s="324" t="str">
        <f t="shared" si="66"/>
        <v/>
      </c>
      <c r="FB15" s="409" t="str">
        <f t="shared" si="67"/>
        <v/>
      </c>
    </row>
    <row r="16" spans="1:158" ht="28.95" customHeight="1" x14ac:dyDescent="0.3">
      <c r="A16" s="77"/>
      <c r="B16" s="85"/>
      <c r="C16" s="86"/>
      <c r="E16" s="404">
        <v>14</v>
      </c>
      <c r="F16" s="405">
        <f t="shared" si="68"/>
        <v>3038</v>
      </c>
      <c r="G16" s="405">
        <v>3038</v>
      </c>
      <c r="H16" s="405">
        <f t="shared" si="2"/>
        <v>0</v>
      </c>
      <c r="I16" s="405">
        <v>1</v>
      </c>
      <c r="J16" s="406">
        <f t="shared" si="3"/>
        <v>0</v>
      </c>
      <c r="L16" s="404">
        <v>14</v>
      </c>
      <c r="M16" s="405">
        <f t="shared" si="69"/>
        <v>2826</v>
      </c>
      <c r="N16" s="405">
        <v>2826</v>
      </c>
      <c r="O16" s="405">
        <f t="shared" si="4"/>
        <v>0</v>
      </c>
      <c r="P16" s="405">
        <v>1</v>
      </c>
      <c r="Q16" s="406">
        <f t="shared" si="5"/>
        <v>0</v>
      </c>
      <c r="R16" s="414"/>
      <c r="S16" s="324"/>
      <c r="T16" s="324"/>
      <c r="U16" s="324"/>
      <c r="V16" s="265"/>
      <c r="W16" s="265"/>
      <c r="X16" s="324"/>
      <c r="Y16" s="324"/>
      <c r="Z16" s="324"/>
      <c r="AA16" s="407"/>
      <c r="AB16" s="324" t="str">
        <f t="shared" si="70"/>
        <v/>
      </c>
      <c r="AC16" s="324" t="str">
        <f t="shared" si="6"/>
        <v/>
      </c>
      <c r="AD16" s="324"/>
      <c r="AE16" s="324"/>
      <c r="AF16" s="324"/>
      <c r="AG16" s="324" t="str">
        <f t="shared" si="7"/>
        <v/>
      </c>
      <c r="AH16" s="324" t="str">
        <f t="shared" si="8"/>
        <v/>
      </c>
      <c r="AI16" s="324" t="str">
        <f t="shared" si="9"/>
        <v/>
      </c>
      <c r="AJ16" s="407">
        <f t="shared" si="0"/>
        <v>0</v>
      </c>
      <c r="AK16" s="408" t="str">
        <f t="shared" si="10"/>
        <v/>
      </c>
      <c r="AL16" s="324" t="str">
        <f t="shared" si="11"/>
        <v/>
      </c>
      <c r="AM16" s="324" t="str">
        <f t="shared" si="12"/>
        <v/>
      </c>
      <c r="AN16" s="324" t="str">
        <f t="shared" si="13"/>
        <v/>
      </c>
      <c r="AO16" s="324" t="str">
        <f t="shared" si="14"/>
        <v/>
      </c>
      <c r="AP16" s="324" t="str">
        <f t="shared" si="15"/>
        <v/>
      </c>
      <c r="AQ16" s="324" t="str">
        <f t="shared" si="16"/>
        <v/>
      </c>
      <c r="AR16" s="324" t="str">
        <f t="shared" si="17"/>
        <v/>
      </c>
      <c r="AS16" s="324" t="str">
        <f t="shared" si="18"/>
        <v/>
      </c>
      <c r="AT16" s="324" t="str">
        <f t="shared" si="19"/>
        <v/>
      </c>
      <c r="AU16" s="324" t="str">
        <f t="shared" si="20"/>
        <v/>
      </c>
      <c r="AV16" s="409">
        <f t="shared" si="21"/>
        <v>0</v>
      </c>
      <c r="AW16" s="22"/>
      <c r="AX16" s="404">
        <v>14</v>
      </c>
      <c r="AY16" s="405">
        <f t="shared" si="75"/>
        <v>0</v>
      </c>
      <c r="AZ16" s="405"/>
      <c r="BA16" s="405">
        <f t="shared" si="22"/>
        <v>0</v>
      </c>
      <c r="BB16" s="405">
        <v>1</v>
      </c>
      <c r="BC16" s="406">
        <f t="shared" si="23"/>
        <v>0</v>
      </c>
      <c r="BD16" s="410"/>
      <c r="BE16" s="265"/>
      <c r="BF16" s="265"/>
      <c r="BG16" s="265"/>
      <c r="BH16" s="265"/>
      <c r="BI16" s="265">
        <v>1</v>
      </c>
      <c r="BJ16" s="265"/>
      <c r="BK16" s="265">
        <f t="shared" si="24"/>
        <v>0</v>
      </c>
      <c r="BL16" s="265"/>
      <c r="BM16" s="411"/>
      <c r="BN16" s="412" t="str">
        <f t="shared" si="25"/>
        <v/>
      </c>
      <c r="BO16" s="265" t="str">
        <f t="shared" si="26"/>
        <v/>
      </c>
      <c r="BP16" s="324" t="str">
        <f t="shared" si="27"/>
        <v/>
      </c>
      <c r="BQ16" s="265" t="str">
        <f t="shared" si="28"/>
        <v/>
      </c>
      <c r="BR16" s="265" t="str">
        <f t="shared" si="29"/>
        <v/>
      </c>
      <c r="BS16" s="265" t="str">
        <f t="shared" si="30"/>
        <v/>
      </c>
      <c r="BT16" s="265" t="str">
        <f t="shared" si="31"/>
        <v/>
      </c>
      <c r="BU16" s="265" t="str">
        <f t="shared" si="32"/>
        <v/>
      </c>
      <c r="BV16" s="411">
        <f t="shared" si="1"/>
        <v>0</v>
      </c>
      <c r="BW16" s="412" t="str">
        <f t="shared" si="33"/>
        <v/>
      </c>
      <c r="BX16" s="265" t="str">
        <f t="shared" si="34"/>
        <v/>
      </c>
      <c r="BY16" s="324" t="str">
        <f t="shared" si="35"/>
        <v/>
      </c>
      <c r="BZ16" s="265" t="str">
        <f t="shared" si="36"/>
        <v/>
      </c>
      <c r="CA16" s="265" t="str">
        <f t="shared" si="37"/>
        <v/>
      </c>
      <c r="CB16" s="265" t="str">
        <f t="shared" si="38"/>
        <v/>
      </c>
      <c r="CC16" s="265" t="str">
        <f t="shared" si="39"/>
        <v/>
      </c>
      <c r="CD16" s="265" t="str">
        <f t="shared" si="40"/>
        <v/>
      </c>
      <c r="CE16" s="265" t="str">
        <f t="shared" si="41"/>
        <v/>
      </c>
      <c r="CF16" s="265"/>
      <c r="CG16" s="265" t="str">
        <f t="shared" si="42"/>
        <v/>
      </c>
      <c r="CH16" s="413">
        <f t="shared" si="43"/>
        <v>0</v>
      </c>
      <c r="CJ16" s="404">
        <v>14</v>
      </c>
      <c r="CK16" s="405">
        <f t="shared" si="76"/>
        <v>0</v>
      </c>
      <c r="CL16" s="405"/>
      <c r="CM16" s="405">
        <f t="shared" si="44"/>
        <v>0</v>
      </c>
      <c r="CN16" s="405">
        <v>1</v>
      </c>
      <c r="CO16" s="406">
        <f t="shared" si="45"/>
        <v>0</v>
      </c>
      <c r="CP16" s="414"/>
      <c r="CQ16" s="324"/>
      <c r="CR16" s="324"/>
      <c r="CS16" s="324" t="str">
        <f t="shared" si="46"/>
        <v/>
      </c>
      <c r="CT16" s="409" t="str">
        <f t="shared" si="47"/>
        <v/>
      </c>
      <c r="CV16" s="404">
        <v>14</v>
      </c>
      <c r="CW16" s="405">
        <f t="shared" si="77"/>
        <v>0</v>
      </c>
      <c r="CX16" s="405"/>
      <c r="CY16" s="405">
        <f t="shared" si="48"/>
        <v>0</v>
      </c>
      <c r="CZ16" s="405">
        <v>1</v>
      </c>
      <c r="DA16" s="406">
        <f t="shared" si="49"/>
        <v>0</v>
      </c>
      <c r="DB16" s="414"/>
      <c r="DC16" s="324"/>
      <c r="DD16" s="324"/>
      <c r="DE16" s="324" t="str">
        <f t="shared" si="50"/>
        <v/>
      </c>
      <c r="DF16" s="409" t="str">
        <f t="shared" si="51"/>
        <v/>
      </c>
      <c r="DH16" s="404">
        <v>14</v>
      </c>
      <c r="DI16" s="405">
        <f t="shared" si="78"/>
        <v>0</v>
      </c>
      <c r="DJ16" s="405"/>
      <c r="DK16" s="405">
        <f t="shared" si="52"/>
        <v>0</v>
      </c>
      <c r="DL16" s="405">
        <v>1</v>
      </c>
      <c r="DM16" s="406">
        <f t="shared" si="53"/>
        <v>0</v>
      </c>
      <c r="DN16" s="414"/>
      <c r="DO16" s="324"/>
      <c r="DP16" s="324"/>
      <c r="DQ16" s="324" t="str">
        <f t="shared" si="54"/>
        <v/>
      </c>
      <c r="DR16" s="409" t="str">
        <f t="shared" si="55"/>
        <v/>
      </c>
      <c r="DT16" s="404">
        <v>14</v>
      </c>
      <c r="DU16" s="405">
        <f t="shared" si="79"/>
        <v>0</v>
      </c>
      <c r="DV16" s="405"/>
      <c r="DW16" s="405">
        <f t="shared" si="56"/>
        <v>0</v>
      </c>
      <c r="DX16" s="405">
        <v>1</v>
      </c>
      <c r="DY16" s="406">
        <f t="shared" si="57"/>
        <v>0</v>
      </c>
      <c r="DZ16" s="414"/>
      <c r="EA16" s="324"/>
      <c r="EB16" s="324"/>
      <c r="EC16" s="324" t="str">
        <f t="shared" si="58"/>
        <v/>
      </c>
      <c r="ED16" s="409" t="str">
        <f t="shared" si="59"/>
        <v/>
      </c>
      <c r="EF16" s="404">
        <v>14</v>
      </c>
      <c r="EG16" s="405">
        <f t="shared" si="80"/>
        <v>0</v>
      </c>
      <c r="EH16" s="405"/>
      <c r="EI16" s="405">
        <f t="shared" si="60"/>
        <v>0</v>
      </c>
      <c r="EJ16" s="405">
        <v>1</v>
      </c>
      <c r="EK16" s="406">
        <f t="shared" si="61"/>
        <v>0</v>
      </c>
      <c r="EL16" s="414"/>
      <c r="EM16" s="324"/>
      <c r="EN16" s="324"/>
      <c r="EO16" s="324" t="str">
        <f t="shared" si="62"/>
        <v/>
      </c>
      <c r="EP16" s="409" t="str">
        <f t="shared" si="63"/>
        <v/>
      </c>
      <c r="ER16" s="404">
        <v>14</v>
      </c>
      <c r="ES16" s="405">
        <f t="shared" si="81"/>
        <v>0</v>
      </c>
      <c r="ET16" s="405"/>
      <c r="EU16" s="405">
        <f t="shared" si="64"/>
        <v>0</v>
      </c>
      <c r="EV16" s="405">
        <v>1</v>
      </c>
      <c r="EW16" s="406">
        <f t="shared" si="65"/>
        <v>0</v>
      </c>
      <c r="EX16" s="414"/>
      <c r="EY16" s="324"/>
      <c r="EZ16" s="324"/>
      <c r="FA16" s="324" t="str">
        <f t="shared" si="66"/>
        <v/>
      </c>
      <c r="FB16" s="409" t="str">
        <f t="shared" si="67"/>
        <v/>
      </c>
    </row>
    <row r="17" spans="1:158" ht="30" customHeight="1" x14ac:dyDescent="0.3">
      <c r="A17" s="77"/>
      <c r="B17" s="85"/>
      <c r="C17" s="77"/>
      <c r="E17" s="404">
        <v>15</v>
      </c>
      <c r="F17" s="405">
        <f t="shared" si="68"/>
        <v>3038</v>
      </c>
      <c r="G17" s="405">
        <v>3038</v>
      </c>
      <c r="H17" s="405">
        <f t="shared" si="2"/>
        <v>0</v>
      </c>
      <c r="I17" s="405">
        <v>1</v>
      </c>
      <c r="J17" s="406">
        <f t="shared" si="3"/>
        <v>0</v>
      </c>
      <c r="L17" s="404">
        <v>15</v>
      </c>
      <c r="M17" s="405">
        <f t="shared" si="69"/>
        <v>2826</v>
      </c>
      <c r="N17" s="405">
        <v>2826</v>
      </c>
      <c r="O17" s="405">
        <f t="shared" si="4"/>
        <v>0</v>
      </c>
      <c r="P17" s="405">
        <v>1</v>
      </c>
      <c r="Q17" s="406">
        <f t="shared" si="5"/>
        <v>0</v>
      </c>
      <c r="R17" s="414"/>
      <c r="S17" s="324"/>
      <c r="T17" s="324"/>
      <c r="U17" s="324"/>
      <c r="V17" s="265"/>
      <c r="W17" s="265"/>
      <c r="X17" s="324"/>
      <c r="Y17" s="324"/>
      <c r="Z17" s="324"/>
      <c r="AA17" s="407"/>
      <c r="AB17" s="324" t="str">
        <f t="shared" si="70"/>
        <v/>
      </c>
      <c r="AC17" s="324" t="str">
        <f t="shared" si="6"/>
        <v/>
      </c>
      <c r="AD17" s="324"/>
      <c r="AE17" s="324"/>
      <c r="AF17" s="324"/>
      <c r="AG17" s="324" t="str">
        <f t="shared" si="7"/>
        <v/>
      </c>
      <c r="AH17" s="324" t="str">
        <f t="shared" si="8"/>
        <v/>
      </c>
      <c r="AI17" s="324" t="str">
        <f t="shared" si="9"/>
        <v/>
      </c>
      <c r="AJ17" s="407">
        <f t="shared" si="0"/>
        <v>0</v>
      </c>
      <c r="AK17" s="408" t="str">
        <f t="shared" si="10"/>
        <v/>
      </c>
      <c r="AL17" s="324" t="str">
        <f t="shared" si="11"/>
        <v/>
      </c>
      <c r="AM17" s="324" t="str">
        <f t="shared" si="12"/>
        <v/>
      </c>
      <c r="AN17" s="324" t="str">
        <f t="shared" si="13"/>
        <v/>
      </c>
      <c r="AO17" s="324" t="str">
        <f t="shared" si="14"/>
        <v/>
      </c>
      <c r="AP17" s="324" t="str">
        <f t="shared" si="15"/>
        <v/>
      </c>
      <c r="AQ17" s="324" t="str">
        <f t="shared" si="16"/>
        <v/>
      </c>
      <c r="AR17" s="324" t="str">
        <f t="shared" si="17"/>
        <v/>
      </c>
      <c r="AS17" s="324" t="str">
        <f t="shared" si="18"/>
        <v/>
      </c>
      <c r="AT17" s="324" t="str">
        <f t="shared" si="19"/>
        <v/>
      </c>
      <c r="AU17" s="324" t="str">
        <f t="shared" si="20"/>
        <v/>
      </c>
      <c r="AV17" s="409">
        <f t="shared" si="21"/>
        <v>0</v>
      </c>
      <c r="AW17" s="22"/>
      <c r="AX17" s="404">
        <v>15</v>
      </c>
      <c r="AY17" s="405">
        <f t="shared" si="75"/>
        <v>0</v>
      </c>
      <c r="AZ17" s="405"/>
      <c r="BA17" s="405">
        <f t="shared" si="22"/>
        <v>0</v>
      </c>
      <c r="BB17" s="405">
        <v>1</v>
      </c>
      <c r="BC17" s="406">
        <f t="shared" si="23"/>
        <v>0</v>
      </c>
      <c r="BD17" s="410"/>
      <c r="BE17" s="265"/>
      <c r="BF17" s="265"/>
      <c r="BG17" s="265"/>
      <c r="BH17" s="265"/>
      <c r="BI17" s="265">
        <v>1</v>
      </c>
      <c r="BJ17" s="265"/>
      <c r="BK17" s="265">
        <f t="shared" si="24"/>
        <v>0</v>
      </c>
      <c r="BL17" s="265"/>
      <c r="BM17" s="411"/>
      <c r="BN17" s="412" t="str">
        <f t="shared" si="25"/>
        <v/>
      </c>
      <c r="BO17" s="265" t="str">
        <f t="shared" si="26"/>
        <v/>
      </c>
      <c r="BP17" s="324" t="str">
        <f t="shared" si="27"/>
        <v/>
      </c>
      <c r="BQ17" s="265" t="str">
        <f t="shared" si="28"/>
        <v/>
      </c>
      <c r="BR17" s="265" t="str">
        <f t="shared" si="29"/>
        <v/>
      </c>
      <c r="BS17" s="265" t="str">
        <f t="shared" si="30"/>
        <v/>
      </c>
      <c r="BT17" s="265" t="str">
        <f t="shared" si="31"/>
        <v/>
      </c>
      <c r="BU17" s="265" t="str">
        <f t="shared" si="32"/>
        <v/>
      </c>
      <c r="BV17" s="411">
        <f t="shared" si="1"/>
        <v>0</v>
      </c>
      <c r="BW17" s="412" t="str">
        <f t="shared" si="33"/>
        <v/>
      </c>
      <c r="BX17" s="265" t="str">
        <f t="shared" si="34"/>
        <v/>
      </c>
      <c r="BY17" s="324" t="str">
        <f t="shared" si="35"/>
        <v/>
      </c>
      <c r="BZ17" s="265" t="str">
        <f t="shared" si="36"/>
        <v/>
      </c>
      <c r="CA17" s="265" t="str">
        <f t="shared" si="37"/>
        <v/>
      </c>
      <c r="CB17" s="265" t="str">
        <f t="shared" si="38"/>
        <v/>
      </c>
      <c r="CC17" s="265" t="str">
        <f t="shared" si="39"/>
        <v/>
      </c>
      <c r="CD17" s="265" t="str">
        <f t="shared" si="40"/>
        <v/>
      </c>
      <c r="CE17" s="265" t="str">
        <f t="shared" si="41"/>
        <v/>
      </c>
      <c r="CF17" s="265"/>
      <c r="CG17" s="265" t="str">
        <f t="shared" si="42"/>
        <v/>
      </c>
      <c r="CH17" s="413">
        <f t="shared" si="43"/>
        <v>0</v>
      </c>
      <c r="CJ17" s="404">
        <v>15</v>
      </c>
      <c r="CK17" s="405">
        <f t="shared" si="76"/>
        <v>0</v>
      </c>
      <c r="CL17" s="405"/>
      <c r="CM17" s="405">
        <f t="shared" si="44"/>
        <v>0</v>
      </c>
      <c r="CN17" s="405">
        <v>1</v>
      </c>
      <c r="CO17" s="406">
        <f t="shared" si="45"/>
        <v>0</v>
      </c>
      <c r="CP17" s="414"/>
      <c r="CQ17" s="324"/>
      <c r="CR17" s="324"/>
      <c r="CS17" s="324" t="str">
        <f t="shared" si="46"/>
        <v/>
      </c>
      <c r="CT17" s="409" t="str">
        <f t="shared" si="47"/>
        <v/>
      </c>
      <c r="CV17" s="404">
        <v>15</v>
      </c>
      <c r="CW17" s="405">
        <f t="shared" si="77"/>
        <v>0</v>
      </c>
      <c r="CX17" s="405"/>
      <c r="CY17" s="405">
        <f t="shared" si="48"/>
        <v>0</v>
      </c>
      <c r="CZ17" s="405">
        <v>1</v>
      </c>
      <c r="DA17" s="406">
        <f t="shared" si="49"/>
        <v>0</v>
      </c>
      <c r="DB17" s="414"/>
      <c r="DC17" s="324"/>
      <c r="DD17" s="324"/>
      <c r="DE17" s="324" t="str">
        <f t="shared" si="50"/>
        <v/>
      </c>
      <c r="DF17" s="409" t="str">
        <f t="shared" si="51"/>
        <v/>
      </c>
      <c r="DH17" s="404">
        <v>15</v>
      </c>
      <c r="DI17" s="405">
        <f t="shared" si="78"/>
        <v>0</v>
      </c>
      <c r="DJ17" s="405"/>
      <c r="DK17" s="405">
        <f t="shared" si="52"/>
        <v>0</v>
      </c>
      <c r="DL17" s="405">
        <v>1</v>
      </c>
      <c r="DM17" s="406">
        <f t="shared" si="53"/>
        <v>0</v>
      </c>
      <c r="DN17" s="414"/>
      <c r="DO17" s="324"/>
      <c r="DP17" s="324"/>
      <c r="DQ17" s="324" t="str">
        <f t="shared" si="54"/>
        <v/>
      </c>
      <c r="DR17" s="409" t="str">
        <f t="shared" si="55"/>
        <v/>
      </c>
      <c r="DT17" s="404">
        <v>15</v>
      </c>
      <c r="DU17" s="405">
        <f t="shared" si="79"/>
        <v>0</v>
      </c>
      <c r="DV17" s="405"/>
      <c r="DW17" s="405">
        <f t="shared" si="56"/>
        <v>0</v>
      </c>
      <c r="DX17" s="405">
        <v>1</v>
      </c>
      <c r="DY17" s="406">
        <f t="shared" si="57"/>
        <v>0</v>
      </c>
      <c r="DZ17" s="414"/>
      <c r="EA17" s="324"/>
      <c r="EB17" s="324"/>
      <c r="EC17" s="324" t="str">
        <f t="shared" si="58"/>
        <v/>
      </c>
      <c r="ED17" s="409" t="str">
        <f t="shared" si="59"/>
        <v/>
      </c>
      <c r="EF17" s="404">
        <v>15</v>
      </c>
      <c r="EG17" s="405">
        <f t="shared" si="80"/>
        <v>0</v>
      </c>
      <c r="EH17" s="405"/>
      <c r="EI17" s="405">
        <f t="shared" si="60"/>
        <v>0</v>
      </c>
      <c r="EJ17" s="405">
        <v>1</v>
      </c>
      <c r="EK17" s="406">
        <f t="shared" si="61"/>
        <v>0</v>
      </c>
      <c r="EL17" s="414"/>
      <c r="EM17" s="324"/>
      <c r="EN17" s="324"/>
      <c r="EO17" s="324" t="str">
        <f t="shared" si="62"/>
        <v/>
      </c>
      <c r="EP17" s="409" t="str">
        <f t="shared" si="63"/>
        <v/>
      </c>
      <c r="ER17" s="404">
        <v>15</v>
      </c>
      <c r="ES17" s="405">
        <f t="shared" si="81"/>
        <v>0</v>
      </c>
      <c r="ET17" s="405"/>
      <c r="EU17" s="405">
        <f t="shared" si="64"/>
        <v>0</v>
      </c>
      <c r="EV17" s="405">
        <v>1</v>
      </c>
      <c r="EW17" s="406">
        <f t="shared" si="65"/>
        <v>0</v>
      </c>
      <c r="EX17" s="414"/>
      <c r="EY17" s="324"/>
      <c r="EZ17" s="324"/>
      <c r="FA17" s="324" t="str">
        <f t="shared" si="66"/>
        <v/>
      </c>
      <c r="FB17" s="409" t="str">
        <f t="shared" si="67"/>
        <v/>
      </c>
    </row>
    <row r="18" spans="1:158" ht="30" customHeight="1" x14ac:dyDescent="0.3">
      <c r="E18" s="404">
        <v>16</v>
      </c>
      <c r="F18" s="405">
        <f t="shared" si="68"/>
        <v>3038</v>
      </c>
      <c r="G18" s="405">
        <v>3041</v>
      </c>
      <c r="H18" s="405">
        <f t="shared" si="2"/>
        <v>3</v>
      </c>
      <c r="I18" s="405">
        <v>1</v>
      </c>
      <c r="J18" s="406">
        <f t="shared" si="3"/>
        <v>3</v>
      </c>
      <c r="L18" s="404">
        <v>16</v>
      </c>
      <c r="M18" s="405">
        <f t="shared" si="69"/>
        <v>2826</v>
      </c>
      <c r="N18" s="405">
        <v>2829</v>
      </c>
      <c r="O18" s="405">
        <f t="shared" si="4"/>
        <v>3</v>
      </c>
      <c r="P18" s="405">
        <v>1</v>
      </c>
      <c r="Q18" s="406">
        <f t="shared" si="5"/>
        <v>3</v>
      </c>
      <c r="R18" s="414" t="s">
        <v>44</v>
      </c>
      <c r="S18" s="324" t="s">
        <v>45</v>
      </c>
      <c r="T18" s="324" t="s">
        <v>474</v>
      </c>
      <c r="U18" s="324"/>
      <c r="V18" s="265" t="s">
        <v>70</v>
      </c>
      <c r="W18" s="265"/>
      <c r="X18" s="324"/>
      <c r="Y18" s="324"/>
      <c r="Z18" s="324"/>
      <c r="AA18" s="407"/>
      <c r="AB18" s="324">
        <f t="shared" si="70"/>
        <v>3</v>
      </c>
      <c r="AC18" s="324" t="str">
        <f t="shared" si="6"/>
        <v/>
      </c>
      <c r="AD18" s="324"/>
      <c r="AE18" s="324"/>
      <c r="AF18" s="324"/>
      <c r="AG18" s="324" t="str">
        <f t="shared" si="7"/>
        <v/>
      </c>
      <c r="AH18" s="324" t="str">
        <f t="shared" si="8"/>
        <v/>
      </c>
      <c r="AI18" s="324" t="str">
        <f t="shared" si="9"/>
        <v/>
      </c>
      <c r="AJ18" s="407">
        <f t="shared" si="0"/>
        <v>3</v>
      </c>
      <c r="AK18" s="408" t="str">
        <f t="shared" si="10"/>
        <v/>
      </c>
      <c r="AL18" s="324" t="str">
        <f t="shared" si="11"/>
        <v/>
      </c>
      <c r="AM18" s="324" t="str">
        <f t="shared" si="12"/>
        <v/>
      </c>
      <c r="AN18" s="324" t="str">
        <f t="shared" si="13"/>
        <v/>
      </c>
      <c r="AO18" s="324" t="str">
        <f t="shared" si="14"/>
        <v/>
      </c>
      <c r="AP18" s="324" t="str">
        <f t="shared" si="15"/>
        <v/>
      </c>
      <c r="AQ18" s="324" t="str">
        <f t="shared" si="16"/>
        <v/>
      </c>
      <c r="AR18" s="324" t="str">
        <f t="shared" si="17"/>
        <v/>
      </c>
      <c r="AS18" s="324" t="str">
        <f t="shared" si="18"/>
        <v/>
      </c>
      <c r="AT18" s="324" t="str">
        <f t="shared" si="19"/>
        <v/>
      </c>
      <c r="AU18" s="324" t="str">
        <f t="shared" si="20"/>
        <v/>
      </c>
      <c r="AV18" s="409">
        <f t="shared" si="21"/>
        <v>0</v>
      </c>
      <c r="AW18" s="22"/>
      <c r="AX18" s="404">
        <v>16</v>
      </c>
      <c r="AY18" s="405">
        <f t="shared" si="75"/>
        <v>0</v>
      </c>
      <c r="AZ18" s="405"/>
      <c r="BA18" s="405">
        <f t="shared" si="22"/>
        <v>0</v>
      </c>
      <c r="BB18" s="405">
        <v>1</v>
      </c>
      <c r="BC18" s="406">
        <f t="shared" si="23"/>
        <v>0</v>
      </c>
      <c r="BD18" s="410"/>
      <c r="BE18" s="265"/>
      <c r="BF18" s="265"/>
      <c r="BG18" s="265"/>
      <c r="BH18" s="265"/>
      <c r="BI18" s="265">
        <v>1</v>
      </c>
      <c r="BJ18" s="265"/>
      <c r="BK18" s="265">
        <f t="shared" si="24"/>
        <v>0</v>
      </c>
      <c r="BL18" s="265"/>
      <c r="BM18" s="411"/>
      <c r="BN18" s="412" t="str">
        <f t="shared" si="25"/>
        <v/>
      </c>
      <c r="BO18" s="265" t="str">
        <f t="shared" si="26"/>
        <v/>
      </c>
      <c r="BP18" s="324" t="str">
        <f t="shared" si="27"/>
        <v/>
      </c>
      <c r="BQ18" s="265" t="str">
        <f t="shared" si="28"/>
        <v/>
      </c>
      <c r="BR18" s="265" t="str">
        <f t="shared" si="29"/>
        <v/>
      </c>
      <c r="BS18" s="265" t="str">
        <f t="shared" si="30"/>
        <v/>
      </c>
      <c r="BT18" s="265" t="str">
        <f t="shared" si="31"/>
        <v/>
      </c>
      <c r="BU18" s="265" t="str">
        <f t="shared" si="32"/>
        <v/>
      </c>
      <c r="BV18" s="411">
        <f t="shared" si="1"/>
        <v>0</v>
      </c>
      <c r="BW18" s="412" t="str">
        <f t="shared" si="33"/>
        <v/>
      </c>
      <c r="BX18" s="265" t="str">
        <f t="shared" si="34"/>
        <v/>
      </c>
      <c r="BY18" s="324" t="str">
        <f t="shared" si="35"/>
        <v/>
      </c>
      <c r="BZ18" s="265" t="str">
        <f t="shared" si="36"/>
        <v/>
      </c>
      <c r="CA18" s="265" t="str">
        <f t="shared" si="37"/>
        <v/>
      </c>
      <c r="CB18" s="265" t="str">
        <f t="shared" si="38"/>
        <v/>
      </c>
      <c r="CC18" s="265" t="str">
        <f t="shared" si="39"/>
        <v/>
      </c>
      <c r="CD18" s="265" t="str">
        <f t="shared" si="40"/>
        <v/>
      </c>
      <c r="CE18" s="265" t="str">
        <f t="shared" si="41"/>
        <v/>
      </c>
      <c r="CF18" s="265"/>
      <c r="CG18" s="265" t="str">
        <f t="shared" si="42"/>
        <v/>
      </c>
      <c r="CH18" s="413">
        <f t="shared" si="43"/>
        <v>0</v>
      </c>
      <c r="CJ18" s="404">
        <v>16</v>
      </c>
      <c r="CK18" s="405">
        <f t="shared" si="76"/>
        <v>0</v>
      </c>
      <c r="CL18" s="405"/>
      <c r="CM18" s="405">
        <f t="shared" si="44"/>
        <v>0</v>
      </c>
      <c r="CN18" s="405">
        <v>1</v>
      </c>
      <c r="CO18" s="406">
        <f t="shared" si="45"/>
        <v>0</v>
      </c>
      <c r="CP18" s="414"/>
      <c r="CQ18" s="324"/>
      <c r="CR18" s="324"/>
      <c r="CS18" s="324" t="str">
        <f t="shared" si="46"/>
        <v/>
      </c>
      <c r="CT18" s="409" t="str">
        <f t="shared" si="47"/>
        <v/>
      </c>
      <c r="CV18" s="404">
        <v>16</v>
      </c>
      <c r="CW18" s="405">
        <f t="shared" si="77"/>
        <v>0</v>
      </c>
      <c r="CX18" s="405"/>
      <c r="CY18" s="405">
        <f t="shared" si="48"/>
        <v>0</v>
      </c>
      <c r="CZ18" s="405">
        <v>1</v>
      </c>
      <c r="DA18" s="406">
        <f t="shared" si="49"/>
        <v>0</v>
      </c>
      <c r="DB18" s="414"/>
      <c r="DC18" s="324"/>
      <c r="DD18" s="324"/>
      <c r="DE18" s="324" t="str">
        <f t="shared" si="50"/>
        <v/>
      </c>
      <c r="DF18" s="409" t="str">
        <f t="shared" si="51"/>
        <v/>
      </c>
      <c r="DH18" s="404">
        <v>16</v>
      </c>
      <c r="DI18" s="405">
        <f t="shared" si="78"/>
        <v>0</v>
      </c>
      <c r="DJ18" s="405"/>
      <c r="DK18" s="405">
        <f t="shared" si="52"/>
        <v>0</v>
      </c>
      <c r="DL18" s="405">
        <v>1</v>
      </c>
      <c r="DM18" s="406">
        <f t="shared" si="53"/>
        <v>0</v>
      </c>
      <c r="DN18" s="414"/>
      <c r="DO18" s="324"/>
      <c r="DP18" s="324"/>
      <c r="DQ18" s="324" t="str">
        <f t="shared" si="54"/>
        <v/>
      </c>
      <c r="DR18" s="409" t="str">
        <f t="shared" si="55"/>
        <v/>
      </c>
      <c r="DT18" s="404">
        <v>16</v>
      </c>
      <c r="DU18" s="405">
        <f t="shared" si="79"/>
        <v>0</v>
      </c>
      <c r="DV18" s="405"/>
      <c r="DW18" s="405">
        <f t="shared" si="56"/>
        <v>0</v>
      </c>
      <c r="DX18" s="405">
        <v>1</v>
      </c>
      <c r="DY18" s="406">
        <f t="shared" si="57"/>
        <v>0</v>
      </c>
      <c r="DZ18" s="414"/>
      <c r="EA18" s="324"/>
      <c r="EB18" s="324"/>
      <c r="EC18" s="324" t="str">
        <f t="shared" si="58"/>
        <v/>
      </c>
      <c r="ED18" s="409" t="str">
        <f t="shared" si="59"/>
        <v/>
      </c>
      <c r="EF18" s="404">
        <v>16</v>
      </c>
      <c r="EG18" s="405">
        <f t="shared" si="80"/>
        <v>0</v>
      </c>
      <c r="EH18" s="405"/>
      <c r="EI18" s="405">
        <f t="shared" si="60"/>
        <v>0</v>
      </c>
      <c r="EJ18" s="405">
        <v>1</v>
      </c>
      <c r="EK18" s="406">
        <f t="shared" si="61"/>
        <v>0</v>
      </c>
      <c r="EL18" s="414"/>
      <c r="EM18" s="324"/>
      <c r="EN18" s="324"/>
      <c r="EO18" s="324" t="str">
        <f t="shared" si="62"/>
        <v/>
      </c>
      <c r="EP18" s="409" t="str">
        <f t="shared" si="63"/>
        <v/>
      </c>
      <c r="ER18" s="404">
        <v>16</v>
      </c>
      <c r="ES18" s="405">
        <f t="shared" si="81"/>
        <v>0</v>
      </c>
      <c r="ET18" s="405"/>
      <c r="EU18" s="405">
        <f t="shared" si="64"/>
        <v>0</v>
      </c>
      <c r="EV18" s="405">
        <v>1</v>
      </c>
      <c r="EW18" s="406">
        <f t="shared" si="65"/>
        <v>0</v>
      </c>
      <c r="EX18" s="414"/>
      <c r="EY18" s="324"/>
      <c r="EZ18" s="324"/>
      <c r="FA18" s="324" t="str">
        <f t="shared" si="66"/>
        <v/>
      </c>
      <c r="FB18" s="409" t="str">
        <f t="shared" si="67"/>
        <v/>
      </c>
    </row>
    <row r="19" spans="1:158" ht="30" customHeight="1" x14ac:dyDescent="0.3">
      <c r="E19" s="404">
        <v>17</v>
      </c>
      <c r="F19" s="405">
        <f t="shared" si="68"/>
        <v>3041</v>
      </c>
      <c r="G19" s="405">
        <v>3050</v>
      </c>
      <c r="H19" s="405">
        <f t="shared" si="2"/>
        <v>9</v>
      </c>
      <c r="I19" s="405">
        <v>1</v>
      </c>
      <c r="J19" s="406">
        <f t="shared" si="3"/>
        <v>9</v>
      </c>
      <c r="L19" s="404">
        <v>17</v>
      </c>
      <c r="M19" s="405">
        <f t="shared" si="69"/>
        <v>2829</v>
      </c>
      <c r="N19" s="405">
        <v>2838</v>
      </c>
      <c r="O19" s="405">
        <f t="shared" si="4"/>
        <v>9</v>
      </c>
      <c r="P19" s="405">
        <v>1</v>
      </c>
      <c r="Q19" s="406">
        <f t="shared" si="5"/>
        <v>9</v>
      </c>
      <c r="R19" s="414" t="s">
        <v>60</v>
      </c>
      <c r="S19" s="324" t="s">
        <v>61</v>
      </c>
      <c r="T19" s="324"/>
      <c r="U19" s="324"/>
      <c r="V19" s="265"/>
      <c r="W19" s="265"/>
      <c r="X19" s="324"/>
      <c r="Y19" s="324"/>
      <c r="Z19" s="324"/>
      <c r="AA19" s="407"/>
      <c r="AB19" s="324" t="str">
        <f t="shared" si="70"/>
        <v/>
      </c>
      <c r="AC19" s="324" t="str">
        <f t="shared" si="6"/>
        <v/>
      </c>
      <c r="AD19" s="324"/>
      <c r="AE19" s="324"/>
      <c r="AF19" s="324"/>
      <c r="AG19" s="324" t="str">
        <f t="shared" si="7"/>
        <v/>
      </c>
      <c r="AH19" s="324" t="str">
        <f t="shared" si="8"/>
        <v/>
      </c>
      <c r="AI19" s="324" t="str">
        <f t="shared" si="9"/>
        <v/>
      </c>
      <c r="AJ19" s="407">
        <f t="shared" si="0"/>
        <v>0</v>
      </c>
      <c r="AK19" s="408">
        <f t="shared" si="10"/>
        <v>9</v>
      </c>
      <c r="AL19" s="324" t="str">
        <f t="shared" si="11"/>
        <v/>
      </c>
      <c r="AM19" s="324" t="str">
        <f t="shared" si="12"/>
        <v/>
      </c>
      <c r="AN19" s="324" t="str">
        <f t="shared" si="13"/>
        <v/>
      </c>
      <c r="AO19" s="324" t="str">
        <f t="shared" si="14"/>
        <v/>
      </c>
      <c r="AP19" s="324" t="str">
        <f t="shared" si="15"/>
        <v/>
      </c>
      <c r="AQ19" s="324" t="str">
        <f t="shared" si="16"/>
        <v/>
      </c>
      <c r="AR19" s="324" t="str">
        <f t="shared" si="17"/>
        <v/>
      </c>
      <c r="AS19" s="324" t="str">
        <f t="shared" si="18"/>
        <v/>
      </c>
      <c r="AT19" s="324" t="str">
        <f t="shared" si="19"/>
        <v/>
      </c>
      <c r="AU19" s="324" t="str">
        <f t="shared" si="20"/>
        <v/>
      </c>
      <c r="AV19" s="409">
        <f t="shared" si="21"/>
        <v>9</v>
      </c>
      <c r="AW19" s="22"/>
      <c r="AX19" s="404">
        <v>17</v>
      </c>
      <c r="AY19" s="405">
        <f t="shared" si="75"/>
        <v>0</v>
      </c>
      <c r="AZ19" s="405"/>
      <c r="BA19" s="405">
        <f t="shared" si="22"/>
        <v>0</v>
      </c>
      <c r="BB19" s="405">
        <v>1</v>
      </c>
      <c r="BC19" s="406">
        <f t="shared" si="23"/>
        <v>0</v>
      </c>
      <c r="BD19" s="410"/>
      <c r="BE19" s="265"/>
      <c r="BF19" s="265"/>
      <c r="BG19" s="265"/>
      <c r="BH19" s="265"/>
      <c r="BI19" s="265">
        <v>1</v>
      </c>
      <c r="BJ19" s="265"/>
      <c r="BK19" s="265">
        <f t="shared" si="24"/>
        <v>0</v>
      </c>
      <c r="BL19" s="265"/>
      <c r="BM19" s="411"/>
      <c r="BN19" s="412" t="str">
        <f t="shared" si="25"/>
        <v/>
      </c>
      <c r="BO19" s="265" t="str">
        <f t="shared" si="26"/>
        <v/>
      </c>
      <c r="BP19" s="324" t="str">
        <f t="shared" si="27"/>
        <v/>
      </c>
      <c r="BQ19" s="265" t="str">
        <f t="shared" si="28"/>
        <v/>
      </c>
      <c r="BR19" s="265" t="str">
        <f t="shared" si="29"/>
        <v/>
      </c>
      <c r="BS19" s="265" t="str">
        <f t="shared" si="30"/>
        <v/>
      </c>
      <c r="BT19" s="265" t="str">
        <f t="shared" si="31"/>
        <v/>
      </c>
      <c r="BU19" s="265" t="str">
        <f t="shared" si="32"/>
        <v/>
      </c>
      <c r="BV19" s="411">
        <f t="shared" si="1"/>
        <v>0</v>
      </c>
      <c r="BW19" s="412" t="str">
        <f t="shared" si="33"/>
        <v/>
      </c>
      <c r="BX19" s="265" t="str">
        <f t="shared" si="34"/>
        <v/>
      </c>
      <c r="BY19" s="324" t="str">
        <f t="shared" si="35"/>
        <v/>
      </c>
      <c r="BZ19" s="265" t="str">
        <f t="shared" si="36"/>
        <v/>
      </c>
      <c r="CA19" s="265" t="str">
        <f t="shared" si="37"/>
        <v/>
      </c>
      <c r="CB19" s="265" t="str">
        <f t="shared" si="38"/>
        <v/>
      </c>
      <c r="CC19" s="265" t="str">
        <f t="shared" si="39"/>
        <v/>
      </c>
      <c r="CD19" s="265" t="str">
        <f t="shared" si="40"/>
        <v/>
      </c>
      <c r="CE19" s="265" t="str">
        <f t="shared" si="41"/>
        <v/>
      </c>
      <c r="CF19" s="265"/>
      <c r="CG19" s="265" t="str">
        <f t="shared" si="42"/>
        <v/>
      </c>
      <c r="CH19" s="413">
        <f t="shared" si="43"/>
        <v>0</v>
      </c>
      <c r="CJ19" s="404">
        <v>17</v>
      </c>
      <c r="CK19" s="405">
        <f t="shared" si="76"/>
        <v>0</v>
      </c>
      <c r="CL19" s="405"/>
      <c r="CM19" s="405">
        <f t="shared" si="44"/>
        <v>0</v>
      </c>
      <c r="CN19" s="405">
        <v>1</v>
      </c>
      <c r="CO19" s="406">
        <f t="shared" si="45"/>
        <v>0</v>
      </c>
      <c r="CP19" s="414"/>
      <c r="CQ19" s="324"/>
      <c r="CR19" s="324"/>
      <c r="CS19" s="324" t="str">
        <f t="shared" si="46"/>
        <v/>
      </c>
      <c r="CT19" s="409" t="str">
        <f t="shared" si="47"/>
        <v/>
      </c>
      <c r="CV19" s="404">
        <v>17</v>
      </c>
      <c r="CW19" s="405">
        <f t="shared" si="77"/>
        <v>0</v>
      </c>
      <c r="CX19" s="405"/>
      <c r="CY19" s="405">
        <f t="shared" si="48"/>
        <v>0</v>
      </c>
      <c r="CZ19" s="405">
        <v>1</v>
      </c>
      <c r="DA19" s="406">
        <f t="shared" si="49"/>
        <v>0</v>
      </c>
      <c r="DB19" s="414"/>
      <c r="DC19" s="324"/>
      <c r="DD19" s="324"/>
      <c r="DE19" s="324" t="str">
        <f t="shared" si="50"/>
        <v/>
      </c>
      <c r="DF19" s="409" t="str">
        <f t="shared" si="51"/>
        <v/>
      </c>
      <c r="DH19" s="404">
        <v>17</v>
      </c>
      <c r="DI19" s="405">
        <f t="shared" si="78"/>
        <v>0</v>
      </c>
      <c r="DJ19" s="405"/>
      <c r="DK19" s="405">
        <f t="shared" si="52"/>
        <v>0</v>
      </c>
      <c r="DL19" s="405">
        <v>1</v>
      </c>
      <c r="DM19" s="406">
        <f t="shared" si="53"/>
        <v>0</v>
      </c>
      <c r="DN19" s="414"/>
      <c r="DO19" s="324"/>
      <c r="DP19" s="324"/>
      <c r="DQ19" s="324" t="str">
        <f t="shared" si="54"/>
        <v/>
      </c>
      <c r="DR19" s="409" t="str">
        <f t="shared" si="55"/>
        <v/>
      </c>
      <c r="DT19" s="404">
        <v>17</v>
      </c>
      <c r="DU19" s="405">
        <f t="shared" si="79"/>
        <v>0</v>
      </c>
      <c r="DV19" s="405"/>
      <c r="DW19" s="405">
        <f t="shared" si="56"/>
        <v>0</v>
      </c>
      <c r="DX19" s="405">
        <v>1</v>
      </c>
      <c r="DY19" s="406">
        <f t="shared" si="57"/>
        <v>0</v>
      </c>
      <c r="DZ19" s="414"/>
      <c r="EA19" s="324"/>
      <c r="EB19" s="324"/>
      <c r="EC19" s="324" t="str">
        <f t="shared" si="58"/>
        <v/>
      </c>
      <c r="ED19" s="409" t="str">
        <f t="shared" si="59"/>
        <v/>
      </c>
      <c r="EF19" s="404">
        <v>17</v>
      </c>
      <c r="EG19" s="405">
        <f t="shared" si="80"/>
        <v>0</v>
      </c>
      <c r="EH19" s="405"/>
      <c r="EI19" s="405">
        <f t="shared" si="60"/>
        <v>0</v>
      </c>
      <c r="EJ19" s="405">
        <v>1</v>
      </c>
      <c r="EK19" s="406">
        <f t="shared" si="61"/>
        <v>0</v>
      </c>
      <c r="EL19" s="414"/>
      <c r="EM19" s="324"/>
      <c r="EN19" s="324"/>
      <c r="EO19" s="324" t="str">
        <f t="shared" si="62"/>
        <v/>
      </c>
      <c r="EP19" s="409" t="str">
        <f t="shared" si="63"/>
        <v/>
      </c>
      <c r="ER19" s="404">
        <v>17</v>
      </c>
      <c r="ES19" s="405">
        <f t="shared" si="81"/>
        <v>0</v>
      </c>
      <c r="ET19" s="405"/>
      <c r="EU19" s="405">
        <f t="shared" si="64"/>
        <v>0</v>
      </c>
      <c r="EV19" s="405">
        <v>1</v>
      </c>
      <c r="EW19" s="406">
        <f t="shared" si="65"/>
        <v>0</v>
      </c>
      <c r="EX19" s="414"/>
      <c r="EY19" s="324"/>
      <c r="EZ19" s="324"/>
      <c r="FA19" s="324" t="str">
        <f t="shared" si="66"/>
        <v/>
      </c>
      <c r="FB19" s="409" t="str">
        <f t="shared" si="67"/>
        <v/>
      </c>
    </row>
    <row r="20" spans="1:158" ht="30" customHeight="1" x14ac:dyDescent="0.3">
      <c r="E20" s="404">
        <v>18</v>
      </c>
      <c r="F20" s="405">
        <f t="shared" si="68"/>
        <v>3050</v>
      </c>
      <c r="G20" s="405">
        <v>3068</v>
      </c>
      <c r="H20" s="405">
        <f t="shared" si="2"/>
        <v>18</v>
      </c>
      <c r="I20" s="405">
        <v>1</v>
      </c>
      <c r="J20" s="406">
        <f t="shared" si="3"/>
        <v>18</v>
      </c>
      <c r="L20" s="404">
        <v>18</v>
      </c>
      <c r="M20" s="405">
        <f t="shared" si="69"/>
        <v>2838</v>
      </c>
      <c r="N20" s="405">
        <v>2857</v>
      </c>
      <c r="O20" s="405">
        <f t="shared" si="4"/>
        <v>19</v>
      </c>
      <c r="P20" s="405">
        <v>1</v>
      </c>
      <c r="Q20" s="406">
        <f t="shared" si="5"/>
        <v>19</v>
      </c>
      <c r="R20" s="414" t="s">
        <v>44</v>
      </c>
      <c r="S20" s="324" t="s">
        <v>45</v>
      </c>
      <c r="T20" s="324" t="s">
        <v>489</v>
      </c>
      <c r="U20" s="324"/>
      <c r="V20" s="265" t="s">
        <v>62</v>
      </c>
      <c r="W20" s="265"/>
      <c r="X20" s="324"/>
      <c r="Y20" s="324"/>
      <c r="Z20" s="324"/>
      <c r="AA20" s="407"/>
      <c r="AB20" s="324">
        <f t="shared" si="70"/>
        <v>19</v>
      </c>
      <c r="AC20" s="324" t="str">
        <f t="shared" si="6"/>
        <v/>
      </c>
      <c r="AD20" s="324"/>
      <c r="AE20" s="324"/>
      <c r="AF20" s="324"/>
      <c r="AG20" s="324" t="str">
        <f t="shared" si="7"/>
        <v/>
      </c>
      <c r="AH20" s="324" t="str">
        <f t="shared" si="8"/>
        <v/>
      </c>
      <c r="AI20" s="324" t="str">
        <f t="shared" si="9"/>
        <v/>
      </c>
      <c r="AJ20" s="407">
        <f t="shared" si="0"/>
        <v>19</v>
      </c>
      <c r="AK20" s="408" t="str">
        <f t="shared" si="10"/>
        <v/>
      </c>
      <c r="AL20" s="324" t="str">
        <f t="shared" si="11"/>
        <v/>
      </c>
      <c r="AM20" s="324" t="str">
        <f t="shared" si="12"/>
        <v/>
      </c>
      <c r="AN20" s="324" t="str">
        <f t="shared" si="13"/>
        <v/>
      </c>
      <c r="AO20" s="324" t="str">
        <f t="shared" si="14"/>
        <v/>
      </c>
      <c r="AP20" s="324" t="str">
        <f t="shared" si="15"/>
        <v/>
      </c>
      <c r="AQ20" s="324" t="str">
        <f t="shared" si="16"/>
        <v/>
      </c>
      <c r="AR20" s="324" t="str">
        <f t="shared" si="17"/>
        <v/>
      </c>
      <c r="AS20" s="324" t="str">
        <f t="shared" si="18"/>
        <v/>
      </c>
      <c r="AT20" s="324" t="str">
        <f t="shared" si="19"/>
        <v/>
      </c>
      <c r="AU20" s="324" t="str">
        <f t="shared" si="20"/>
        <v/>
      </c>
      <c r="AV20" s="409">
        <f t="shared" si="21"/>
        <v>0</v>
      </c>
      <c r="AW20" s="22"/>
      <c r="AX20" s="404">
        <v>18</v>
      </c>
      <c r="AY20" s="405">
        <f t="shared" si="75"/>
        <v>0</v>
      </c>
      <c r="AZ20" s="405"/>
      <c r="BA20" s="405">
        <f t="shared" si="22"/>
        <v>0</v>
      </c>
      <c r="BB20" s="405">
        <v>1</v>
      </c>
      <c r="BC20" s="406">
        <f t="shared" si="23"/>
        <v>0</v>
      </c>
      <c r="BD20" s="410"/>
      <c r="BE20" s="265"/>
      <c r="BF20" s="265"/>
      <c r="BG20" s="265"/>
      <c r="BH20" s="265"/>
      <c r="BI20" s="265">
        <v>1</v>
      </c>
      <c r="BJ20" s="265"/>
      <c r="BK20" s="265">
        <f t="shared" si="24"/>
        <v>0</v>
      </c>
      <c r="BL20" s="265"/>
      <c r="BM20" s="411"/>
      <c r="BN20" s="412" t="str">
        <f t="shared" si="25"/>
        <v/>
      </c>
      <c r="BO20" s="265" t="str">
        <f t="shared" si="26"/>
        <v/>
      </c>
      <c r="BP20" s="324" t="str">
        <f t="shared" si="27"/>
        <v/>
      </c>
      <c r="BQ20" s="265" t="str">
        <f t="shared" si="28"/>
        <v/>
      </c>
      <c r="BR20" s="265" t="str">
        <f t="shared" si="29"/>
        <v/>
      </c>
      <c r="BS20" s="265" t="str">
        <f t="shared" si="30"/>
        <v/>
      </c>
      <c r="BT20" s="265" t="str">
        <f t="shared" si="31"/>
        <v/>
      </c>
      <c r="BU20" s="265" t="str">
        <f t="shared" si="32"/>
        <v/>
      </c>
      <c r="BV20" s="411">
        <f t="shared" si="1"/>
        <v>0</v>
      </c>
      <c r="BW20" s="412" t="str">
        <f t="shared" si="33"/>
        <v/>
      </c>
      <c r="BX20" s="265" t="str">
        <f t="shared" si="34"/>
        <v/>
      </c>
      <c r="BY20" s="324" t="str">
        <f t="shared" si="35"/>
        <v/>
      </c>
      <c r="BZ20" s="265" t="str">
        <f t="shared" si="36"/>
        <v/>
      </c>
      <c r="CA20" s="265" t="str">
        <f t="shared" si="37"/>
        <v/>
      </c>
      <c r="CB20" s="265" t="str">
        <f t="shared" si="38"/>
        <v/>
      </c>
      <c r="CC20" s="265" t="str">
        <f t="shared" si="39"/>
        <v/>
      </c>
      <c r="CD20" s="265" t="str">
        <f t="shared" si="40"/>
        <v/>
      </c>
      <c r="CE20" s="265" t="str">
        <f t="shared" si="41"/>
        <v/>
      </c>
      <c r="CF20" s="265"/>
      <c r="CG20" s="265" t="str">
        <f t="shared" si="42"/>
        <v/>
      </c>
      <c r="CH20" s="413">
        <f t="shared" si="43"/>
        <v>0</v>
      </c>
      <c r="CJ20" s="404">
        <v>18</v>
      </c>
      <c r="CK20" s="405">
        <f t="shared" si="76"/>
        <v>0</v>
      </c>
      <c r="CL20" s="405"/>
      <c r="CM20" s="405">
        <f t="shared" si="44"/>
        <v>0</v>
      </c>
      <c r="CN20" s="405">
        <v>1</v>
      </c>
      <c r="CO20" s="406">
        <f t="shared" si="45"/>
        <v>0</v>
      </c>
      <c r="CP20" s="414"/>
      <c r="CQ20" s="324"/>
      <c r="CR20" s="324"/>
      <c r="CS20" s="324" t="str">
        <f t="shared" si="46"/>
        <v/>
      </c>
      <c r="CT20" s="409" t="str">
        <f t="shared" si="47"/>
        <v/>
      </c>
      <c r="CV20" s="404">
        <v>18</v>
      </c>
      <c r="CW20" s="405">
        <f t="shared" si="77"/>
        <v>0</v>
      </c>
      <c r="CX20" s="405"/>
      <c r="CY20" s="405">
        <f t="shared" si="48"/>
        <v>0</v>
      </c>
      <c r="CZ20" s="405">
        <v>1</v>
      </c>
      <c r="DA20" s="406">
        <f t="shared" si="49"/>
        <v>0</v>
      </c>
      <c r="DB20" s="414"/>
      <c r="DC20" s="324"/>
      <c r="DD20" s="324"/>
      <c r="DE20" s="324" t="str">
        <f t="shared" si="50"/>
        <v/>
      </c>
      <c r="DF20" s="409" t="str">
        <f t="shared" si="51"/>
        <v/>
      </c>
      <c r="DH20" s="404">
        <v>18</v>
      </c>
      <c r="DI20" s="405">
        <f t="shared" si="78"/>
        <v>0</v>
      </c>
      <c r="DJ20" s="405"/>
      <c r="DK20" s="405">
        <f t="shared" si="52"/>
        <v>0</v>
      </c>
      <c r="DL20" s="405">
        <v>1</v>
      </c>
      <c r="DM20" s="406">
        <f t="shared" si="53"/>
        <v>0</v>
      </c>
      <c r="DN20" s="414"/>
      <c r="DO20" s="324"/>
      <c r="DP20" s="324"/>
      <c r="DQ20" s="324" t="str">
        <f t="shared" si="54"/>
        <v/>
      </c>
      <c r="DR20" s="409" t="str">
        <f t="shared" si="55"/>
        <v/>
      </c>
      <c r="DT20" s="404">
        <v>18</v>
      </c>
      <c r="DU20" s="405">
        <f t="shared" si="79"/>
        <v>0</v>
      </c>
      <c r="DV20" s="405"/>
      <c r="DW20" s="405">
        <f t="shared" si="56"/>
        <v>0</v>
      </c>
      <c r="DX20" s="405">
        <v>1</v>
      </c>
      <c r="DY20" s="406">
        <f t="shared" si="57"/>
        <v>0</v>
      </c>
      <c r="DZ20" s="414"/>
      <c r="EA20" s="324"/>
      <c r="EB20" s="324"/>
      <c r="EC20" s="324" t="str">
        <f t="shared" si="58"/>
        <v/>
      </c>
      <c r="ED20" s="409" t="str">
        <f t="shared" si="59"/>
        <v/>
      </c>
      <c r="EF20" s="404">
        <v>18</v>
      </c>
      <c r="EG20" s="405">
        <f t="shared" si="80"/>
        <v>0</v>
      </c>
      <c r="EH20" s="405"/>
      <c r="EI20" s="405">
        <f t="shared" si="60"/>
        <v>0</v>
      </c>
      <c r="EJ20" s="405">
        <v>1</v>
      </c>
      <c r="EK20" s="406">
        <f t="shared" si="61"/>
        <v>0</v>
      </c>
      <c r="EL20" s="414"/>
      <c r="EM20" s="324"/>
      <c r="EN20" s="324"/>
      <c r="EO20" s="324" t="str">
        <f t="shared" si="62"/>
        <v/>
      </c>
      <c r="EP20" s="409" t="str">
        <f t="shared" si="63"/>
        <v/>
      </c>
      <c r="ER20" s="404">
        <v>18</v>
      </c>
      <c r="ES20" s="405">
        <f t="shared" si="81"/>
        <v>0</v>
      </c>
      <c r="ET20" s="405"/>
      <c r="EU20" s="405">
        <f t="shared" si="64"/>
        <v>0</v>
      </c>
      <c r="EV20" s="405">
        <v>1</v>
      </c>
      <c r="EW20" s="406">
        <f t="shared" si="65"/>
        <v>0</v>
      </c>
      <c r="EX20" s="414"/>
      <c r="EY20" s="324"/>
      <c r="EZ20" s="324"/>
      <c r="FA20" s="324" t="str">
        <f t="shared" si="66"/>
        <v/>
      </c>
      <c r="FB20" s="409" t="str">
        <f t="shared" si="67"/>
        <v/>
      </c>
    </row>
    <row r="21" spans="1:158" ht="30" customHeight="1" x14ac:dyDescent="0.3">
      <c r="E21" s="404">
        <v>19</v>
      </c>
      <c r="F21" s="405">
        <f t="shared" si="68"/>
        <v>3068</v>
      </c>
      <c r="G21" s="405">
        <v>3402</v>
      </c>
      <c r="H21" s="405">
        <f t="shared" si="2"/>
        <v>334</v>
      </c>
      <c r="I21" s="405">
        <v>1</v>
      </c>
      <c r="J21" s="406">
        <f t="shared" si="3"/>
        <v>334</v>
      </c>
      <c r="L21" s="404">
        <v>19</v>
      </c>
      <c r="M21" s="405">
        <f t="shared" si="69"/>
        <v>2857</v>
      </c>
      <c r="N21" s="405">
        <v>3168</v>
      </c>
      <c r="O21" s="405">
        <f t="shared" si="4"/>
        <v>311</v>
      </c>
      <c r="P21" s="405">
        <v>1</v>
      </c>
      <c r="Q21" s="406">
        <f t="shared" si="5"/>
        <v>311</v>
      </c>
      <c r="R21" s="414" t="s">
        <v>44</v>
      </c>
      <c r="S21" s="324" t="s">
        <v>45</v>
      </c>
      <c r="T21" s="324" t="s">
        <v>489</v>
      </c>
      <c r="U21" s="324"/>
      <c r="V21" s="265" t="s">
        <v>62</v>
      </c>
      <c r="W21" s="265"/>
      <c r="X21" s="324"/>
      <c r="Y21" s="324"/>
      <c r="Z21" s="324"/>
      <c r="AA21" s="407"/>
      <c r="AB21" s="324">
        <f t="shared" si="70"/>
        <v>311</v>
      </c>
      <c r="AC21" s="324" t="str">
        <f t="shared" si="6"/>
        <v/>
      </c>
      <c r="AD21" s="324"/>
      <c r="AE21" s="324"/>
      <c r="AF21" s="324"/>
      <c r="AG21" s="324" t="str">
        <f t="shared" si="7"/>
        <v/>
      </c>
      <c r="AH21" s="324" t="str">
        <f t="shared" si="8"/>
        <v/>
      </c>
      <c r="AI21" s="324" t="str">
        <f t="shared" si="9"/>
        <v/>
      </c>
      <c r="AJ21" s="407">
        <f t="shared" si="0"/>
        <v>311</v>
      </c>
      <c r="AK21" s="408" t="str">
        <f t="shared" si="10"/>
        <v/>
      </c>
      <c r="AL21" s="324" t="str">
        <f t="shared" si="11"/>
        <v/>
      </c>
      <c r="AM21" s="324" t="str">
        <f t="shared" si="12"/>
        <v/>
      </c>
      <c r="AN21" s="324" t="str">
        <f t="shared" si="13"/>
        <v/>
      </c>
      <c r="AO21" s="324" t="str">
        <f t="shared" si="14"/>
        <v/>
      </c>
      <c r="AP21" s="324" t="str">
        <f t="shared" si="15"/>
        <v/>
      </c>
      <c r="AQ21" s="324" t="str">
        <f t="shared" si="16"/>
        <v/>
      </c>
      <c r="AR21" s="324" t="str">
        <f t="shared" si="17"/>
        <v/>
      </c>
      <c r="AS21" s="324" t="str">
        <f t="shared" si="18"/>
        <v/>
      </c>
      <c r="AT21" s="324" t="str">
        <f t="shared" si="19"/>
        <v/>
      </c>
      <c r="AU21" s="324" t="str">
        <f t="shared" si="20"/>
        <v/>
      </c>
      <c r="AV21" s="409">
        <f t="shared" si="21"/>
        <v>0</v>
      </c>
      <c r="AW21" s="22"/>
      <c r="AX21" s="404">
        <v>19</v>
      </c>
      <c r="AY21" s="405">
        <f t="shared" si="75"/>
        <v>0</v>
      </c>
      <c r="AZ21" s="405"/>
      <c r="BA21" s="405">
        <f t="shared" si="22"/>
        <v>0</v>
      </c>
      <c r="BB21" s="405">
        <v>1</v>
      </c>
      <c r="BC21" s="406">
        <f t="shared" si="23"/>
        <v>0</v>
      </c>
      <c r="BD21" s="410"/>
      <c r="BE21" s="265"/>
      <c r="BF21" s="265"/>
      <c r="BG21" s="265"/>
      <c r="BH21" s="265"/>
      <c r="BI21" s="265">
        <v>1</v>
      </c>
      <c r="BJ21" s="265"/>
      <c r="BK21" s="265">
        <f t="shared" si="24"/>
        <v>0</v>
      </c>
      <c r="BL21" s="265"/>
      <c r="BM21" s="411"/>
      <c r="BN21" s="412" t="str">
        <f t="shared" si="25"/>
        <v/>
      </c>
      <c r="BO21" s="265" t="str">
        <f t="shared" si="26"/>
        <v/>
      </c>
      <c r="BP21" s="324" t="str">
        <f t="shared" si="27"/>
        <v/>
      </c>
      <c r="BQ21" s="265" t="str">
        <f t="shared" si="28"/>
        <v/>
      </c>
      <c r="BR21" s="265" t="str">
        <f t="shared" si="29"/>
        <v/>
      </c>
      <c r="BS21" s="265" t="str">
        <f t="shared" si="30"/>
        <v/>
      </c>
      <c r="BT21" s="265" t="str">
        <f t="shared" si="31"/>
        <v/>
      </c>
      <c r="BU21" s="265" t="str">
        <f t="shared" si="32"/>
        <v/>
      </c>
      <c r="BV21" s="411">
        <f t="shared" si="1"/>
        <v>0</v>
      </c>
      <c r="BW21" s="412" t="str">
        <f t="shared" si="33"/>
        <v/>
      </c>
      <c r="BX21" s="265" t="str">
        <f t="shared" si="34"/>
        <v/>
      </c>
      <c r="BY21" s="324" t="str">
        <f t="shared" si="35"/>
        <v/>
      </c>
      <c r="BZ21" s="265" t="str">
        <f t="shared" si="36"/>
        <v/>
      </c>
      <c r="CA21" s="265" t="str">
        <f t="shared" si="37"/>
        <v/>
      </c>
      <c r="CB21" s="265" t="str">
        <f t="shared" si="38"/>
        <v/>
      </c>
      <c r="CC21" s="265" t="str">
        <f t="shared" si="39"/>
        <v/>
      </c>
      <c r="CD21" s="265" t="str">
        <f t="shared" si="40"/>
        <v/>
      </c>
      <c r="CE21" s="265" t="str">
        <f t="shared" si="41"/>
        <v/>
      </c>
      <c r="CF21" s="265"/>
      <c r="CG21" s="265" t="str">
        <f t="shared" si="42"/>
        <v/>
      </c>
      <c r="CH21" s="413">
        <f t="shared" si="43"/>
        <v>0</v>
      </c>
      <c r="CJ21" s="404">
        <v>19</v>
      </c>
      <c r="CK21" s="405">
        <f t="shared" si="76"/>
        <v>0</v>
      </c>
      <c r="CL21" s="405"/>
      <c r="CM21" s="405">
        <f t="shared" si="44"/>
        <v>0</v>
      </c>
      <c r="CN21" s="405">
        <v>1</v>
      </c>
      <c r="CO21" s="406">
        <f t="shared" si="45"/>
        <v>0</v>
      </c>
      <c r="CP21" s="414"/>
      <c r="CQ21" s="324"/>
      <c r="CR21" s="324"/>
      <c r="CS21" s="324" t="str">
        <f t="shared" si="46"/>
        <v/>
      </c>
      <c r="CT21" s="409" t="str">
        <f t="shared" si="47"/>
        <v/>
      </c>
      <c r="CV21" s="404">
        <v>19</v>
      </c>
      <c r="CW21" s="405">
        <f t="shared" si="77"/>
        <v>0</v>
      </c>
      <c r="CX21" s="405"/>
      <c r="CY21" s="405">
        <f t="shared" si="48"/>
        <v>0</v>
      </c>
      <c r="CZ21" s="405">
        <v>1</v>
      </c>
      <c r="DA21" s="406">
        <f t="shared" si="49"/>
        <v>0</v>
      </c>
      <c r="DB21" s="414"/>
      <c r="DC21" s="324"/>
      <c r="DD21" s="324"/>
      <c r="DE21" s="324" t="str">
        <f t="shared" si="50"/>
        <v/>
      </c>
      <c r="DF21" s="409" t="str">
        <f t="shared" si="51"/>
        <v/>
      </c>
      <c r="DH21" s="404">
        <v>19</v>
      </c>
      <c r="DI21" s="405">
        <f t="shared" si="78"/>
        <v>0</v>
      </c>
      <c r="DJ21" s="405"/>
      <c r="DK21" s="405">
        <f t="shared" si="52"/>
        <v>0</v>
      </c>
      <c r="DL21" s="405">
        <v>1</v>
      </c>
      <c r="DM21" s="406">
        <f t="shared" si="53"/>
        <v>0</v>
      </c>
      <c r="DN21" s="414"/>
      <c r="DO21" s="324"/>
      <c r="DP21" s="324"/>
      <c r="DQ21" s="324" t="str">
        <f t="shared" si="54"/>
        <v/>
      </c>
      <c r="DR21" s="409" t="str">
        <f t="shared" si="55"/>
        <v/>
      </c>
      <c r="DT21" s="404">
        <v>19</v>
      </c>
      <c r="DU21" s="405">
        <f t="shared" si="79"/>
        <v>0</v>
      </c>
      <c r="DV21" s="405"/>
      <c r="DW21" s="405">
        <f t="shared" si="56"/>
        <v>0</v>
      </c>
      <c r="DX21" s="405">
        <v>1</v>
      </c>
      <c r="DY21" s="406">
        <f t="shared" si="57"/>
        <v>0</v>
      </c>
      <c r="DZ21" s="414"/>
      <c r="EA21" s="324"/>
      <c r="EB21" s="324"/>
      <c r="EC21" s="324" t="str">
        <f t="shared" si="58"/>
        <v/>
      </c>
      <c r="ED21" s="409" t="str">
        <f t="shared" si="59"/>
        <v/>
      </c>
      <c r="EF21" s="404">
        <v>19</v>
      </c>
      <c r="EG21" s="405">
        <f t="shared" si="80"/>
        <v>0</v>
      </c>
      <c r="EH21" s="405"/>
      <c r="EI21" s="405">
        <f t="shared" si="60"/>
        <v>0</v>
      </c>
      <c r="EJ21" s="405">
        <v>1</v>
      </c>
      <c r="EK21" s="406">
        <f t="shared" si="61"/>
        <v>0</v>
      </c>
      <c r="EL21" s="414"/>
      <c r="EM21" s="324"/>
      <c r="EN21" s="324"/>
      <c r="EO21" s="324" t="str">
        <f t="shared" si="62"/>
        <v/>
      </c>
      <c r="EP21" s="409" t="str">
        <f t="shared" si="63"/>
        <v/>
      </c>
      <c r="ER21" s="404">
        <v>19</v>
      </c>
      <c r="ES21" s="405">
        <f t="shared" si="81"/>
        <v>0</v>
      </c>
      <c r="ET21" s="405"/>
      <c r="EU21" s="405">
        <f t="shared" si="64"/>
        <v>0</v>
      </c>
      <c r="EV21" s="405">
        <v>1</v>
      </c>
      <c r="EW21" s="406">
        <f t="shared" si="65"/>
        <v>0</v>
      </c>
      <c r="EX21" s="414"/>
      <c r="EY21" s="324"/>
      <c r="EZ21" s="324"/>
      <c r="FA21" s="324" t="str">
        <f t="shared" si="66"/>
        <v/>
      </c>
      <c r="FB21" s="409" t="str">
        <f t="shared" si="67"/>
        <v/>
      </c>
    </row>
    <row r="22" spans="1:158" ht="30" customHeight="1" x14ac:dyDescent="0.3">
      <c r="E22" s="404">
        <v>20</v>
      </c>
      <c r="F22" s="405">
        <f t="shared" si="68"/>
        <v>3402</v>
      </c>
      <c r="G22" s="405">
        <v>3732</v>
      </c>
      <c r="H22" s="405">
        <f t="shared" si="2"/>
        <v>330</v>
      </c>
      <c r="I22" s="405">
        <v>1</v>
      </c>
      <c r="J22" s="406">
        <f t="shared" si="3"/>
        <v>330</v>
      </c>
      <c r="L22" s="404">
        <v>20</v>
      </c>
      <c r="M22" s="405">
        <f t="shared" si="69"/>
        <v>3168</v>
      </c>
      <c r="N22" s="405">
        <v>3477</v>
      </c>
      <c r="O22" s="405">
        <f t="shared" si="4"/>
        <v>309</v>
      </c>
      <c r="P22" s="405">
        <v>1</v>
      </c>
      <c r="Q22" s="406">
        <f t="shared" si="5"/>
        <v>309</v>
      </c>
      <c r="R22" s="414" t="s">
        <v>44</v>
      </c>
      <c r="S22" s="324" t="s">
        <v>45</v>
      </c>
      <c r="T22" s="324" t="s">
        <v>489</v>
      </c>
      <c r="U22" s="324"/>
      <c r="V22" s="265" t="s">
        <v>62</v>
      </c>
      <c r="W22" s="265"/>
      <c r="X22" s="324"/>
      <c r="Y22" s="324"/>
      <c r="Z22" s="324"/>
      <c r="AA22" s="407"/>
      <c r="AB22" s="324">
        <f t="shared" si="70"/>
        <v>309</v>
      </c>
      <c r="AC22" s="324" t="str">
        <f t="shared" si="6"/>
        <v/>
      </c>
      <c r="AD22" s="324"/>
      <c r="AE22" s="324"/>
      <c r="AF22" s="324"/>
      <c r="AG22" s="324" t="str">
        <f t="shared" si="7"/>
        <v/>
      </c>
      <c r="AH22" s="324" t="str">
        <f t="shared" si="8"/>
        <v/>
      </c>
      <c r="AI22" s="324" t="str">
        <f t="shared" si="9"/>
        <v/>
      </c>
      <c r="AJ22" s="407">
        <f t="shared" si="0"/>
        <v>309</v>
      </c>
      <c r="AK22" s="408" t="str">
        <f t="shared" si="10"/>
        <v/>
      </c>
      <c r="AL22" s="324" t="str">
        <f t="shared" si="11"/>
        <v/>
      </c>
      <c r="AM22" s="324" t="str">
        <f t="shared" si="12"/>
        <v/>
      </c>
      <c r="AN22" s="324" t="str">
        <f t="shared" si="13"/>
        <v/>
      </c>
      <c r="AO22" s="324" t="str">
        <f t="shared" si="14"/>
        <v/>
      </c>
      <c r="AP22" s="324" t="str">
        <f t="shared" si="15"/>
        <v/>
      </c>
      <c r="AQ22" s="324" t="str">
        <f t="shared" si="16"/>
        <v/>
      </c>
      <c r="AR22" s="324" t="str">
        <f t="shared" si="17"/>
        <v/>
      </c>
      <c r="AS22" s="324" t="str">
        <f t="shared" si="18"/>
        <v/>
      </c>
      <c r="AT22" s="324" t="str">
        <f t="shared" si="19"/>
        <v/>
      </c>
      <c r="AU22" s="324" t="str">
        <f t="shared" si="20"/>
        <v/>
      </c>
      <c r="AV22" s="409">
        <f t="shared" si="21"/>
        <v>0</v>
      </c>
      <c r="AW22" s="22"/>
      <c r="AX22" s="404">
        <v>20</v>
      </c>
      <c r="AY22" s="405">
        <f t="shared" si="75"/>
        <v>0</v>
      </c>
      <c r="AZ22" s="405"/>
      <c r="BA22" s="405">
        <f t="shared" si="22"/>
        <v>0</v>
      </c>
      <c r="BB22" s="405">
        <v>1</v>
      </c>
      <c r="BC22" s="406">
        <f t="shared" si="23"/>
        <v>0</v>
      </c>
      <c r="BD22" s="410"/>
      <c r="BE22" s="265"/>
      <c r="BF22" s="265"/>
      <c r="BG22" s="265"/>
      <c r="BH22" s="265"/>
      <c r="BI22" s="265">
        <v>1</v>
      </c>
      <c r="BJ22" s="265"/>
      <c r="BK22" s="265">
        <f t="shared" si="24"/>
        <v>0</v>
      </c>
      <c r="BL22" s="265"/>
      <c r="BM22" s="411"/>
      <c r="BN22" s="412" t="str">
        <f t="shared" si="25"/>
        <v/>
      </c>
      <c r="BO22" s="265" t="str">
        <f t="shared" si="26"/>
        <v/>
      </c>
      <c r="BP22" s="324" t="str">
        <f t="shared" si="27"/>
        <v/>
      </c>
      <c r="BQ22" s="265" t="str">
        <f t="shared" si="28"/>
        <v/>
      </c>
      <c r="BR22" s="265" t="str">
        <f t="shared" si="29"/>
        <v/>
      </c>
      <c r="BS22" s="265" t="str">
        <f t="shared" si="30"/>
        <v/>
      </c>
      <c r="BT22" s="265" t="str">
        <f t="shared" si="31"/>
        <v/>
      </c>
      <c r="BU22" s="265" t="str">
        <f t="shared" si="32"/>
        <v/>
      </c>
      <c r="BV22" s="411">
        <f t="shared" si="1"/>
        <v>0</v>
      </c>
      <c r="BW22" s="412" t="str">
        <f t="shared" si="33"/>
        <v/>
      </c>
      <c r="BX22" s="265" t="str">
        <f t="shared" si="34"/>
        <v/>
      </c>
      <c r="BY22" s="324" t="str">
        <f t="shared" si="35"/>
        <v/>
      </c>
      <c r="BZ22" s="265" t="str">
        <f t="shared" si="36"/>
        <v/>
      </c>
      <c r="CA22" s="265" t="str">
        <f t="shared" si="37"/>
        <v/>
      </c>
      <c r="CB22" s="265" t="str">
        <f t="shared" si="38"/>
        <v/>
      </c>
      <c r="CC22" s="265" t="str">
        <f t="shared" si="39"/>
        <v/>
      </c>
      <c r="CD22" s="265" t="str">
        <f t="shared" si="40"/>
        <v/>
      </c>
      <c r="CE22" s="265" t="str">
        <f t="shared" si="41"/>
        <v/>
      </c>
      <c r="CF22" s="265"/>
      <c r="CG22" s="265" t="str">
        <f t="shared" si="42"/>
        <v/>
      </c>
      <c r="CH22" s="413">
        <f t="shared" si="43"/>
        <v>0</v>
      </c>
      <c r="CJ22" s="404">
        <v>20</v>
      </c>
      <c r="CK22" s="405">
        <f t="shared" si="76"/>
        <v>0</v>
      </c>
      <c r="CL22" s="405"/>
      <c r="CM22" s="405">
        <f t="shared" si="44"/>
        <v>0</v>
      </c>
      <c r="CN22" s="405">
        <v>1</v>
      </c>
      <c r="CO22" s="406">
        <f t="shared" si="45"/>
        <v>0</v>
      </c>
      <c r="CP22" s="414"/>
      <c r="CQ22" s="324"/>
      <c r="CR22" s="324"/>
      <c r="CS22" s="324" t="str">
        <f t="shared" si="46"/>
        <v/>
      </c>
      <c r="CT22" s="409" t="str">
        <f t="shared" si="47"/>
        <v/>
      </c>
      <c r="CV22" s="404">
        <v>20</v>
      </c>
      <c r="CW22" s="405">
        <f t="shared" si="77"/>
        <v>0</v>
      </c>
      <c r="CX22" s="405"/>
      <c r="CY22" s="405">
        <f t="shared" si="48"/>
        <v>0</v>
      </c>
      <c r="CZ22" s="405">
        <v>1</v>
      </c>
      <c r="DA22" s="406">
        <f t="shared" si="49"/>
        <v>0</v>
      </c>
      <c r="DB22" s="414"/>
      <c r="DC22" s="324"/>
      <c r="DD22" s="324"/>
      <c r="DE22" s="324" t="str">
        <f t="shared" si="50"/>
        <v/>
      </c>
      <c r="DF22" s="409" t="str">
        <f t="shared" si="51"/>
        <v/>
      </c>
      <c r="DH22" s="404">
        <v>20</v>
      </c>
      <c r="DI22" s="405">
        <f t="shared" si="78"/>
        <v>0</v>
      </c>
      <c r="DJ22" s="405"/>
      <c r="DK22" s="405">
        <f t="shared" si="52"/>
        <v>0</v>
      </c>
      <c r="DL22" s="405">
        <v>1</v>
      </c>
      <c r="DM22" s="406">
        <f t="shared" si="53"/>
        <v>0</v>
      </c>
      <c r="DN22" s="414"/>
      <c r="DO22" s="324"/>
      <c r="DP22" s="324"/>
      <c r="DQ22" s="324" t="str">
        <f t="shared" si="54"/>
        <v/>
      </c>
      <c r="DR22" s="409" t="str">
        <f t="shared" si="55"/>
        <v/>
      </c>
      <c r="DT22" s="404">
        <v>20</v>
      </c>
      <c r="DU22" s="405">
        <f t="shared" si="79"/>
        <v>0</v>
      </c>
      <c r="DV22" s="405"/>
      <c r="DW22" s="405">
        <f t="shared" si="56"/>
        <v>0</v>
      </c>
      <c r="DX22" s="405">
        <v>1</v>
      </c>
      <c r="DY22" s="406">
        <f t="shared" si="57"/>
        <v>0</v>
      </c>
      <c r="DZ22" s="414"/>
      <c r="EA22" s="324"/>
      <c r="EB22" s="324"/>
      <c r="EC22" s="324" t="str">
        <f t="shared" si="58"/>
        <v/>
      </c>
      <c r="ED22" s="409" t="str">
        <f t="shared" si="59"/>
        <v/>
      </c>
      <c r="EF22" s="404">
        <v>20</v>
      </c>
      <c r="EG22" s="405">
        <f t="shared" si="80"/>
        <v>0</v>
      </c>
      <c r="EH22" s="405"/>
      <c r="EI22" s="405">
        <f t="shared" si="60"/>
        <v>0</v>
      </c>
      <c r="EJ22" s="405">
        <v>1</v>
      </c>
      <c r="EK22" s="406">
        <f t="shared" si="61"/>
        <v>0</v>
      </c>
      <c r="EL22" s="414"/>
      <c r="EM22" s="324"/>
      <c r="EN22" s="324"/>
      <c r="EO22" s="324" t="str">
        <f t="shared" si="62"/>
        <v/>
      </c>
      <c r="EP22" s="409" t="str">
        <f t="shared" si="63"/>
        <v/>
      </c>
      <c r="ER22" s="404">
        <v>20</v>
      </c>
      <c r="ES22" s="405">
        <f t="shared" si="81"/>
        <v>0</v>
      </c>
      <c r="ET22" s="405"/>
      <c r="EU22" s="405">
        <f t="shared" si="64"/>
        <v>0</v>
      </c>
      <c r="EV22" s="405">
        <v>1</v>
      </c>
      <c r="EW22" s="406">
        <f t="shared" si="65"/>
        <v>0</v>
      </c>
      <c r="EX22" s="414"/>
      <c r="EY22" s="324"/>
      <c r="EZ22" s="324"/>
      <c r="FA22" s="324" t="str">
        <f t="shared" si="66"/>
        <v/>
      </c>
      <c r="FB22" s="409" t="str">
        <f t="shared" si="67"/>
        <v/>
      </c>
    </row>
    <row r="23" spans="1:158" ht="30" customHeight="1" x14ac:dyDescent="0.3">
      <c r="E23" s="404">
        <v>21</v>
      </c>
      <c r="F23" s="405">
        <f t="shared" si="68"/>
        <v>3732</v>
      </c>
      <c r="G23" s="405">
        <v>3938</v>
      </c>
      <c r="H23" s="405">
        <f t="shared" si="2"/>
        <v>206</v>
      </c>
      <c r="I23" s="405">
        <v>1</v>
      </c>
      <c r="J23" s="406">
        <f t="shared" si="3"/>
        <v>206</v>
      </c>
      <c r="L23" s="404">
        <v>21</v>
      </c>
      <c r="M23" s="405">
        <f t="shared" si="69"/>
        <v>3477</v>
      </c>
      <c r="N23" s="405">
        <v>3668</v>
      </c>
      <c r="O23" s="405">
        <f t="shared" si="4"/>
        <v>191</v>
      </c>
      <c r="P23" s="405">
        <v>1</v>
      </c>
      <c r="Q23" s="406">
        <f t="shared" si="5"/>
        <v>191</v>
      </c>
      <c r="R23" s="414" t="s">
        <v>44</v>
      </c>
      <c r="S23" s="324" t="s">
        <v>45</v>
      </c>
      <c r="T23" s="324" t="s">
        <v>489</v>
      </c>
      <c r="U23" s="324"/>
      <c r="V23" s="265" t="s">
        <v>62</v>
      </c>
      <c r="W23" s="265"/>
      <c r="X23" s="324"/>
      <c r="Y23" s="324"/>
      <c r="Z23" s="324"/>
      <c r="AA23" s="407"/>
      <c r="AB23" s="324">
        <f t="shared" si="70"/>
        <v>191</v>
      </c>
      <c r="AC23" s="324" t="str">
        <f t="shared" si="6"/>
        <v/>
      </c>
      <c r="AD23" s="324"/>
      <c r="AE23" s="324"/>
      <c r="AF23" s="324"/>
      <c r="AG23" s="324" t="str">
        <f t="shared" si="7"/>
        <v/>
      </c>
      <c r="AH23" s="324" t="str">
        <f t="shared" si="8"/>
        <v/>
      </c>
      <c r="AI23" s="324" t="str">
        <f t="shared" si="9"/>
        <v/>
      </c>
      <c r="AJ23" s="407">
        <f t="shared" si="0"/>
        <v>191</v>
      </c>
      <c r="AK23" s="408" t="str">
        <f t="shared" si="10"/>
        <v/>
      </c>
      <c r="AL23" s="324" t="str">
        <f t="shared" si="11"/>
        <v/>
      </c>
      <c r="AM23" s="324" t="str">
        <f t="shared" si="12"/>
        <v/>
      </c>
      <c r="AN23" s="324" t="str">
        <f t="shared" si="13"/>
        <v/>
      </c>
      <c r="AO23" s="324" t="str">
        <f t="shared" si="14"/>
        <v/>
      </c>
      <c r="AP23" s="324" t="str">
        <f t="shared" si="15"/>
        <v/>
      </c>
      <c r="AQ23" s="324" t="str">
        <f t="shared" si="16"/>
        <v/>
      </c>
      <c r="AR23" s="324" t="str">
        <f t="shared" si="17"/>
        <v/>
      </c>
      <c r="AS23" s="324" t="str">
        <f t="shared" si="18"/>
        <v/>
      </c>
      <c r="AT23" s="324" t="str">
        <f t="shared" si="19"/>
        <v/>
      </c>
      <c r="AU23" s="324" t="str">
        <f t="shared" si="20"/>
        <v/>
      </c>
      <c r="AV23" s="409">
        <f t="shared" si="21"/>
        <v>0</v>
      </c>
      <c r="AW23" s="22"/>
      <c r="AX23" s="404">
        <v>21</v>
      </c>
      <c r="AY23" s="405">
        <f t="shared" si="75"/>
        <v>0</v>
      </c>
      <c r="AZ23" s="405"/>
      <c r="BA23" s="405">
        <f t="shared" si="22"/>
        <v>0</v>
      </c>
      <c r="BB23" s="405">
        <v>1</v>
      </c>
      <c r="BC23" s="406">
        <f t="shared" si="23"/>
        <v>0</v>
      </c>
      <c r="BD23" s="410"/>
      <c r="BE23" s="265"/>
      <c r="BF23" s="265"/>
      <c r="BG23" s="265"/>
      <c r="BH23" s="265"/>
      <c r="BI23" s="265">
        <v>1</v>
      </c>
      <c r="BJ23" s="265"/>
      <c r="BK23" s="265">
        <f t="shared" si="24"/>
        <v>0</v>
      </c>
      <c r="BL23" s="265"/>
      <c r="BM23" s="411"/>
      <c r="BN23" s="412" t="str">
        <f t="shared" si="25"/>
        <v/>
      </c>
      <c r="BO23" s="265" t="str">
        <f t="shared" si="26"/>
        <v/>
      </c>
      <c r="BP23" s="324" t="str">
        <f t="shared" si="27"/>
        <v/>
      </c>
      <c r="BQ23" s="265" t="str">
        <f t="shared" si="28"/>
        <v/>
      </c>
      <c r="BR23" s="265" t="str">
        <f t="shared" si="29"/>
        <v/>
      </c>
      <c r="BS23" s="265" t="str">
        <f t="shared" si="30"/>
        <v/>
      </c>
      <c r="BT23" s="265" t="str">
        <f t="shared" si="31"/>
        <v/>
      </c>
      <c r="BU23" s="265" t="str">
        <f t="shared" si="32"/>
        <v/>
      </c>
      <c r="BV23" s="411">
        <f t="shared" si="1"/>
        <v>0</v>
      </c>
      <c r="BW23" s="412" t="str">
        <f t="shared" si="33"/>
        <v/>
      </c>
      <c r="BX23" s="265" t="str">
        <f t="shared" si="34"/>
        <v/>
      </c>
      <c r="BY23" s="324" t="str">
        <f t="shared" si="35"/>
        <v/>
      </c>
      <c r="BZ23" s="265" t="str">
        <f t="shared" si="36"/>
        <v/>
      </c>
      <c r="CA23" s="265" t="str">
        <f t="shared" si="37"/>
        <v/>
      </c>
      <c r="CB23" s="265" t="str">
        <f t="shared" si="38"/>
        <v/>
      </c>
      <c r="CC23" s="265" t="str">
        <f t="shared" si="39"/>
        <v/>
      </c>
      <c r="CD23" s="265" t="str">
        <f t="shared" si="40"/>
        <v/>
      </c>
      <c r="CE23" s="265" t="str">
        <f t="shared" si="41"/>
        <v/>
      </c>
      <c r="CF23" s="265"/>
      <c r="CG23" s="265" t="str">
        <f t="shared" si="42"/>
        <v/>
      </c>
      <c r="CH23" s="413">
        <f t="shared" si="43"/>
        <v>0</v>
      </c>
      <c r="CJ23" s="404">
        <v>21</v>
      </c>
      <c r="CK23" s="405">
        <f t="shared" si="76"/>
        <v>0</v>
      </c>
      <c r="CL23" s="405"/>
      <c r="CM23" s="405">
        <f t="shared" si="44"/>
        <v>0</v>
      </c>
      <c r="CN23" s="405">
        <v>1</v>
      </c>
      <c r="CO23" s="406">
        <f t="shared" si="45"/>
        <v>0</v>
      </c>
      <c r="CP23" s="414"/>
      <c r="CQ23" s="324"/>
      <c r="CR23" s="324"/>
      <c r="CS23" s="324" t="str">
        <f t="shared" si="46"/>
        <v/>
      </c>
      <c r="CT23" s="409" t="str">
        <f t="shared" si="47"/>
        <v/>
      </c>
      <c r="CV23" s="404">
        <v>21</v>
      </c>
      <c r="CW23" s="405">
        <f t="shared" si="77"/>
        <v>0</v>
      </c>
      <c r="CX23" s="405"/>
      <c r="CY23" s="405">
        <f t="shared" si="48"/>
        <v>0</v>
      </c>
      <c r="CZ23" s="405">
        <v>1</v>
      </c>
      <c r="DA23" s="406">
        <f t="shared" si="49"/>
        <v>0</v>
      </c>
      <c r="DB23" s="414"/>
      <c r="DC23" s="324"/>
      <c r="DD23" s="324"/>
      <c r="DE23" s="324" t="str">
        <f t="shared" si="50"/>
        <v/>
      </c>
      <c r="DF23" s="409" t="str">
        <f t="shared" si="51"/>
        <v/>
      </c>
      <c r="DH23" s="404">
        <v>21</v>
      </c>
      <c r="DI23" s="405">
        <f t="shared" si="78"/>
        <v>0</v>
      </c>
      <c r="DJ23" s="405"/>
      <c r="DK23" s="405">
        <f t="shared" si="52"/>
        <v>0</v>
      </c>
      <c r="DL23" s="405">
        <v>1</v>
      </c>
      <c r="DM23" s="406">
        <f t="shared" si="53"/>
        <v>0</v>
      </c>
      <c r="DN23" s="414"/>
      <c r="DO23" s="324"/>
      <c r="DP23" s="324"/>
      <c r="DQ23" s="324" t="str">
        <f t="shared" si="54"/>
        <v/>
      </c>
      <c r="DR23" s="409" t="str">
        <f t="shared" si="55"/>
        <v/>
      </c>
      <c r="DT23" s="404">
        <v>21</v>
      </c>
      <c r="DU23" s="405">
        <f t="shared" si="79"/>
        <v>0</v>
      </c>
      <c r="DV23" s="405"/>
      <c r="DW23" s="405">
        <f t="shared" si="56"/>
        <v>0</v>
      </c>
      <c r="DX23" s="405">
        <v>1</v>
      </c>
      <c r="DY23" s="406">
        <f t="shared" si="57"/>
        <v>0</v>
      </c>
      <c r="DZ23" s="414"/>
      <c r="EA23" s="324"/>
      <c r="EB23" s="324"/>
      <c r="EC23" s="324" t="str">
        <f t="shared" si="58"/>
        <v/>
      </c>
      <c r="ED23" s="409" t="str">
        <f t="shared" si="59"/>
        <v/>
      </c>
      <c r="EF23" s="404">
        <v>21</v>
      </c>
      <c r="EG23" s="405">
        <f t="shared" si="80"/>
        <v>0</v>
      </c>
      <c r="EH23" s="405"/>
      <c r="EI23" s="405">
        <f t="shared" si="60"/>
        <v>0</v>
      </c>
      <c r="EJ23" s="405">
        <v>1</v>
      </c>
      <c r="EK23" s="406">
        <f t="shared" si="61"/>
        <v>0</v>
      </c>
      <c r="EL23" s="414"/>
      <c r="EM23" s="324"/>
      <c r="EN23" s="324"/>
      <c r="EO23" s="324" t="str">
        <f t="shared" si="62"/>
        <v/>
      </c>
      <c r="EP23" s="409" t="str">
        <f t="shared" si="63"/>
        <v/>
      </c>
      <c r="ER23" s="404">
        <v>21</v>
      </c>
      <c r="ES23" s="405">
        <f t="shared" si="81"/>
        <v>0</v>
      </c>
      <c r="ET23" s="405"/>
      <c r="EU23" s="405">
        <f t="shared" si="64"/>
        <v>0</v>
      </c>
      <c r="EV23" s="405">
        <v>1</v>
      </c>
      <c r="EW23" s="406">
        <f t="shared" si="65"/>
        <v>0</v>
      </c>
      <c r="EX23" s="414"/>
      <c r="EY23" s="324"/>
      <c r="EZ23" s="324"/>
      <c r="FA23" s="324" t="str">
        <f t="shared" si="66"/>
        <v/>
      </c>
      <c r="FB23" s="409" t="str">
        <f t="shared" si="67"/>
        <v/>
      </c>
    </row>
    <row r="24" spans="1:158" ht="30" customHeight="1" x14ac:dyDescent="0.3">
      <c r="E24" s="404">
        <v>22</v>
      </c>
      <c r="F24" s="405">
        <f t="shared" si="68"/>
        <v>3938</v>
      </c>
      <c r="G24" s="405">
        <v>4272</v>
      </c>
      <c r="H24" s="405">
        <f t="shared" si="2"/>
        <v>334</v>
      </c>
      <c r="I24" s="405">
        <v>1</v>
      </c>
      <c r="J24" s="406">
        <f t="shared" si="3"/>
        <v>334</v>
      </c>
      <c r="L24" s="404">
        <v>22</v>
      </c>
      <c r="M24" s="405">
        <f t="shared" si="69"/>
        <v>3668</v>
      </c>
      <c r="N24" s="405">
        <v>3975</v>
      </c>
      <c r="O24" s="405">
        <f t="shared" si="4"/>
        <v>307</v>
      </c>
      <c r="P24" s="405">
        <v>1</v>
      </c>
      <c r="Q24" s="406">
        <f t="shared" si="5"/>
        <v>307</v>
      </c>
      <c r="R24" s="414" t="s">
        <v>44</v>
      </c>
      <c r="S24" s="324" t="s">
        <v>45</v>
      </c>
      <c r="T24" s="265" t="s">
        <v>485</v>
      </c>
      <c r="U24" s="324"/>
      <c r="V24" s="265" t="s">
        <v>22</v>
      </c>
      <c r="W24" s="265"/>
      <c r="X24" s="324"/>
      <c r="Y24" s="324"/>
      <c r="Z24" s="324"/>
      <c r="AA24" s="407"/>
      <c r="AB24" s="324" t="str">
        <f t="shared" si="70"/>
        <v/>
      </c>
      <c r="AC24" s="324">
        <f t="shared" si="6"/>
        <v>7</v>
      </c>
      <c r="AD24" s="324"/>
      <c r="AE24" s="324"/>
      <c r="AF24" s="324"/>
      <c r="AG24" s="324" t="str">
        <f t="shared" si="7"/>
        <v/>
      </c>
      <c r="AH24" s="324" t="str">
        <f t="shared" si="8"/>
        <v/>
      </c>
      <c r="AI24" s="324" t="str">
        <f t="shared" si="9"/>
        <v/>
      </c>
      <c r="AJ24" s="407">
        <f t="shared" si="0"/>
        <v>7</v>
      </c>
      <c r="AK24" s="408" t="str">
        <f t="shared" si="10"/>
        <v/>
      </c>
      <c r="AL24" s="324">
        <f t="shared" si="11"/>
        <v>300</v>
      </c>
      <c r="AM24" s="324" t="str">
        <f t="shared" si="12"/>
        <v/>
      </c>
      <c r="AN24" s="324" t="str">
        <f t="shared" si="13"/>
        <v/>
      </c>
      <c r="AO24" s="324" t="str">
        <f t="shared" si="14"/>
        <v/>
      </c>
      <c r="AP24" s="324" t="str">
        <f t="shared" si="15"/>
        <v/>
      </c>
      <c r="AQ24" s="324" t="str">
        <f t="shared" si="16"/>
        <v/>
      </c>
      <c r="AR24" s="324" t="str">
        <f t="shared" si="17"/>
        <v/>
      </c>
      <c r="AS24" s="324" t="str">
        <f t="shared" si="18"/>
        <v/>
      </c>
      <c r="AT24" s="324" t="str">
        <f t="shared" si="19"/>
        <v/>
      </c>
      <c r="AU24" s="324" t="str">
        <f t="shared" si="20"/>
        <v/>
      </c>
      <c r="AV24" s="409">
        <f t="shared" si="21"/>
        <v>300</v>
      </c>
      <c r="AW24" s="22"/>
      <c r="AX24" s="404">
        <v>22</v>
      </c>
      <c r="AY24" s="405">
        <f t="shared" si="75"/>
        <v>0</v>
      </c>
      <c r="AZ24" s="405"/>
      <c r="BA24" s="405">
        <f t="shared" si="22"/>
        <v>0</v>
      </c>
      <c r="BB24" s="405">
        <v>1</v>
      </c>
      <c r="BC24" s="406">
        <f t="shared" si="23"/>
        <v>0</v>
      </c>
      <c r="BD24" s="410"/>
      <c r="BE24" s="265"/>
      <c r="BF24" s="265"/>
      <c r="BG24" s="265"/>
      <c r="BH24" s="265"/>
      <c r="BI24" s="265">
        <v>1</v>
      </c>
      <c r="BJ24" s="265"/>
      <c r="BK24" s="265">
        <f t="shared" si="24"/>
        <v>0</v>
      </c>
      <c r="BL24" s="265"/>
      <c r="BM24" s="411"/>
      <c r="BN24" s="412" t="str">
        <f t="shared" si="25"/>
        <v/>
      </c>
      <c r="BO24" s="265" t="str">
        <f t="shared" si="26"/>
        <v/>
      </c>
      <c r="BP24" s="324" t="str">
        <f t="shared" si="27"/>
        <v/>
      </c>
      <c r="BQ24" s="265" t="str">
        <f t="shared" si="28"/>
        <v/>
      </c>
      <c r="BR24" s="265" t="str">
        <f t="shared" si="29"/>
        <v/>
      </c>
      <c r="BS24" s="265" t="str">
        <f t="shared" si="30"/>
        <v/>
      </c>
      <c r="BT24" s="265" t="str">
        <f t="shared" si="31"/>
        <v/>
      </c>
      <c r="BU24" s="265" t="str">
        <f t="shared" si="32"/>
        <v/>
      </c>
      <c r="BV24" s="411">
        <f t="shared" si="1"/>
        <v>0</v>
      </c>
      <c r="BW24" s="412" t="str">
        <f t="shared" si="33"/>
        <v/>
      </c>
      <c r="BX24" s="265" t="str">
        <f t="shared" si="34"/>
        <v/>
      </c>
      <c r="BY24" s="324" t="str">
        <f t="shared" si="35"/>
        <v/>
      </c>
      <c r="BZ24" s="265" t="str">
        <f t="shared" si="36"/>
        <v/>
      </c>
      <c r="CA24" s="265" t="str">
        <f t="shared" si="37"/>
        <v/>
      </c>
      <c r="CB24" s="265" t="str">
        <f t="shared" si="38"/>
        <v/>
      </c>
      <c r="CC24" s="265" t="str">
        <f t="shared" si="39"/>
        <v/>
      </c>
      <c r="CD24" s="265" t="str">
        <f t="shared" si="40"/>
        <v/>
      </c>
      <c r="CE24" s="265" t="str">
        <f t="shared" si="41"/>
        <v/>
      </c>
      <c r="CF24" s="265"/>
      <c r="CG24" s="265" t="str">
        <f t="shared" si="42"/>
        <v/>
      </c>
      <c r="CH24" s="413">
        <f t="shared" si="43"/>
        <v>0</v>
      </c>
      <c r="CJ24" s="404">
        <v>22</v>
      </c>
      <c r="CK24" s="405">
        <f t="shared" si="76"/>
        <v>0</v>
      </c>
      <c r="CL24" s="405"/>
      <c r="CM24" s="405">
        <f t="shared" si="44"/>
        <v>0</v>
      </c>
      <c r="CN24" s="405">
        <v>1</v>
      </c>
      <c r="CO24" s="406">
        <f t="shared" si="45"/>
        <v>0</v>
      </c>
      <c r="CP24" s="414"/>
      <c r="CQ24" s="324"/>
      <c r="CR24" s="324"/>
      <c r="CS24" s="324" t="str">
        <f t="shared" si="46"/>
        <v/>
      </c>
      <c r="CT24" s="409" t="str">
        <f t="shared" si="47"/>
        <v/>
      </c>
      <c r="CV24" s="404">
        <v>22</v>
      </c>
      <c r="CW24" s="405">
        <f t="shared" si="77"/>
        <v>0</v>
      </c>
      <c r="CX24" s="405"/>
      <c r="CY24" s="405">
        <f t="shared" si="48"/>
        <v>0</v>
      </c>
      <c r="CZ24" s="405">
        <v>1</v>
      </c>
      <c r="DA24" s="406">
        <f t="shared" si="49"/>
        <v>0</v>
      </c>
      <c r="DB24" s="414"/>
      <c r="DC24" s="324"/>
      <c r="DD24" s="324"/>
      <c r="DE24" s="324" t="str">
        <f t="shared" si="50"/>
        <v/>
      </c>
      <c r="DF24" s="409" t="str">
        <f t="shared" si="51"/>
        <v/>
      </c>
      <c r="DH24" s="404">
        <v>22</v>
      </c>
      <c r="DI24" s="405">
        <f t="shared" si="78"/>
        <v>0</v>
      </c>
      <c r="DJ24" s="405"/>
      <c r="DK24" s="405">
        <f t="shared" si="52"/>
        <v>0</v>
      </c>
      <c r="DL24" s="405">
        <v>1</v>
      </c>
      <c r="DM24" s="406">
        <f t="shared" si="53"/>
        <v>0</v>
      </c>
      <c r="DN24" s="414"/>
      <c r="DO24" s="324"/>
      <c r="DP24" s="324"/>
      <c r="DQ24" s="324" t="str">
        <f t="shared" si="54"/>
        <v/>
      </c>
      <c r="DR24" s="409" t="str">
        <f t="shared" si="55"/>
        <v/>
      </c>
      <c r="DT24" s="404">
        <v>22</v>
      </c>
      <c r="DU24" s="405">
        <f t="shared" si="79"/>
        <v>0</v>
      </c>
      <c r="DV24" s="405"/>
      <c r="DW24" s="405">
        <f t="shared" si="56"/>
        <v>0</v>
      </c>
      <c r="DX24" s="405">
        <v>1</v>
      </c>
      <c r="DY24" s="406">
        <f t="shared" si="57"/>
        <v>0</v>
      </c>
      <c r="DZ24" s="414"/>
      <c r="EA24" s="324"/>
      <c r="EB24" s="324"/>
      <c r="EC24" s="324" t="str">
        <f t="shared" si="58"/>
        <v/>
      </c>
      <c r="ED24" s="409" t="str">
        <f t="shared" si="59"/>
        <v/>
      </c>
      <c r="EF24" s="404">
        <v>22</v>
      </c>
      <c r="EG24" s="405">
        <f t="shared" si="80"/>
        <v>0</v>
      </c>
      <c r="EH24" s="405"/>
      <c r="EI24" s="405">
        <f t="shared" si="60"/>
        <v>0</v>
      </c>
      <c r="EJ24" s="405">
        <v>1</v>
      </c>
      <c r="EK24" s="406">
        <f t="shared" si="61"/>
        <v>0</v>
      </c>
      <c r="EL24" s="414"/>
      <c r="EM24" s="324"/>
      <c r="EN24" s="324"/>
      <c r="EO24" s="324" t="str">
        <f t="shared" si="62"/>
        <v/>
      </c>
      <c r="EP24" s="409" t="str">
        <f t="shared" si="63"/>
        <v/>
      </c>
      <c r="ER24" s="404">
        <v>22</v>
      </c>
      <c r="ES24" s="405">
        <f t="shared" si="81"/>
        <v>0</v>
      </c>
      <c r="ET24" s="405"/>
      <c r="EU24" s="405">
        <f t="shared" si="64"/>
        <v>0</v>
      </c>
      <c r="EV24" s="405">
        <v>1</v>
      </c>
      <c r="EW24" s="406">
        <f t="shared" si="65"/>
        <v>0</v>
      </c>
      <c r="EX24" s="414"/>
      <c r="EY24" s="324"/>
      <c r="EZ24" s="324"/>
      <c r="FA24" s="324" t="str">
        <f t="shared" si="66"/>
        <v/>
      </c>
      <c r="FB24" s="409" t="str">
        <f t="shared" si="67"/>
        <v/>
      </c>
    </row>
    <row r="25" spans="1:158" ht="30" customHeight="1" x14ac:dyDescent="0.3">
      <c r="E25" s="404">
        <v>23</v>
      </c>
      <c r="F25" s="405">
        <f t="shared" si="68"/>
        <v>4272</v>
      </c>
      <c r="G25" s="405">
        <v>4804</v>
      </c>
      <c r="H25" s="405">
        <f t="shared" si="2"/>
        <v>532</v>
      </c>
      <c r="I25" s="405">
        <v>1</v>
      </c>
      <c r="J25" s="406">
        <f t="shared" si="3"/>
        <v>532</v>
      </c>
      <c r="L25" s="404">
        <v>23</v>
      </c>
      <c r="M25" s="405">
        <f t="shared" si="69"/>
        <v>3975</v>
      </c>
      <c r="N25" s="405">
        <v>4474</v>
      </c>
      <c r="O25" s="405">
        <f t="shared" si="4"/>
        <v>499</v>
      </c>
      <c r="P25" s="405">
        <v>1</v>
      </c>
      <c r="Q25" s="527">
        <f t="shared" si="5"/>
        <v>499</v>
      </c>
      <c r="R25" s="414" t="s">
        <v>44</v>
      </c>
      <c r="S25" s="324" t="s">
        <v>45</v>
      </c>
      <c r="T25" s="265" t="s">
        <v>485</v>
      </c>
      <c r="U25" s="324"/>
      <c r="V25" s="265" t="s">
        <v>22</v>
      </c>
      <c r="W25" s="265"/>
      <c r="X25" s="324"/>
      <c r="Y25" s="324"/>
      <c r="Z25" s="324"/>
      <c r="AA25" s="407"/>
      <c r="AB25" s="324" t="str">
        <f t="shared" si="70"/>
        <v/>
      </c>
      <c r="AC25" s="324">
        <f t="shared" si="6"/>
        <v>199</v>
      </c>
      <c r="AD25" s="324"/>
      <c r="AE25" s="324"/>
      <c r="AF25" s="324"/>
      <c r="AG25" s="324" t="str">
        <f t="shared" si="7"/>
        <v/>
      </c>
      <c r="AH25" s="324" t="str">
        <f t="shared" si="8"/>
        <v/>
      </c>
      <c r="AI25" s="324" t="str">
        <f t="shared" si="9"/>
        <v/>
      </c>
      <c r="AJ25" s="407">
        <f t="shared" si="0"/>
        <v>199</v>
      </c>
      <c r="AK25" s="408" t="str">
        <f t="shared" si="10"/>
        <v/>
      </c>
      <c r="AL25" s="324">
        <f t="shared" si="11"/>
        <v>300</v>
      </c>
      <c r="AM25" s="324" t="str">
        <f t="shared" si="12"/>
        <v/>
      </c>
      <c r="AN25" s="324" t="str">
        <f t="shared" si="13"/>
        <v/>
      </c>
      <c r="AO25" s="324" t="str">
        <f t="shared" si="14"/>
        <v/>
      </c>
      <c r="AP25" s="324" t="str">
        <f t="shared" si="15"/>
        <v/>
      </c>
      <c r="AQ25" s="324" t="str">
        <f t="shared" si="16"/>
        <v/>
      </c>
      <c r="AR25" s="324" t="str">
        <f t="shared" si="17"/>
        <v/>
      </c>
      <c r="AS25" s="324" t="str">
        <f t="shared" si="18"/>
        <v/>
      </c>
      <c r="AT25" s="324" t="str">
        <f t="shared" si="19"/>
        <v/>
      </c>
      <c r="AU25" s="324" t="str">
        <f t="shared" si="20"/>
        <v/>
      </c>
      <c r="AV25" s="409">
        <f t="shared" si="21"/>
        <v>300</v>
      </c>
      <c r="AW25" s="22"/>
      <c r="AX25" s="404">
        <v>23</v>
      </c>
      <c r="AY25" s="405">
        <f t="shared" si="75"/>
        <v>0</v>
      </c>
      <c r="AZ25" s="405"/>
      <c r="BA25" s="405">
        <f t="shared" si="22"/>
        <v>0</v>
      </c>
      <c r="BB25" s="405">
        <v>1</v>
      </c>
      <c r="BC25" s="406">
        <f t="shared" si="23"/>
        <v>0</v>
      </c>
      <c r="BD25" s="410"/>
      <c r="BE25" s="265"/>
      <c r="BF25" s="265"/>
      <c r="BG25" s="265"/>
      <c r="BH25" s="265"/>
      <c r="BI25" s="265">
        <v>1</v>
      </c>
      <c r="BJ25" s="265"/>
      <c r="BK25" s="265">
        <f t="shared" si="24"/>
        <v>0</v>
      </c>
      <c r="BL25" s="265"/>
      <c r="BM25" s="411"/>
      <c r="BN25" s="412" t="str">
        <f t="shared" si="25"/>
        <v/>
      </c>
      <c r="BO25" s="265" t="str">
        <f t="shared" si="26"/>
        <v/>
      </c>
      <c r="BP25" s="324" t="str">
        <f t="shared" si="27"/>
        <v/>
      </c>
      <c r="BQ25" s="265" t="str">
        <f t="shared" si="28"/>
        <v/>
      </c>
      <c r="BR25" s="265" t="str">
        <f t="shared" si="29"/>
        <v/>
      </c>
      <c r="BS25" s="265" t="str">
        <f t="shared" si="30"/>
        <v/>
      </c>
      <c r="BT25" s="265" t="str">
        <f t="shared" si="31"/>
        <v/>
      </c>
      <c r="BU25" s="265" t="str">
        <f t="shared" si="32"/>
        <v/>
      </c>
      <c r="BV25" s="411">
        <f t="shared" si="1"/>
        <v>0</v>
      </c>
      <c r="BW25" s="412" t="str">
        <f t="shared" si="33"/>
        <v/>
      </c>
      <c r="BX25" s="265" t="str">
        <f t="shared" si="34"/>
        <v/>
      </c>
      <c r="BY25" s="324" t="str">
        <f t="shared" si="35"/>
        <v/>
      </c>
      <c r="BZ25" s="265" t="str">
        <f t="shared" si="36"/>
        <v/>
      </c>
      <c r="CA25" s="265" t="str">
        <f t="shared" si="37"/>
        <v/>
      </c>
      <c r="CB25" s="265" t="str">
        <f t="shared" si="38"/>
        <v/>
      </c>
      <c r="CC25" s="265" t="str">
        <f t="shared" si="39"/>
        <v/>
      </c>
      <c r="CD25" s="265" t="str">
        <f t="shared" si="40"/>
        <v/>
      </c>
      <c r="CE25" s="265" t="str">
        <f t="shared" si="41"/>
        <v/>
      </c>
      <c r="CF25" s="265"/>
      <c r="CG25" s="265" t="str">
        <f t="shared" si="42"/>
        <v/>
      </c>
      <c r="CH25" s="413">
        <f t="shared" si="43"/>
        <v>0</v>
      </c>
      <c r="CJ25" s="404">
        <v>23</v>
      </c>
      <c r="CK25" s="405">
        <f t="shared" si="76"/>
        <v>0</v>
      </c>
      <c r="CL25" s="405"/>
      <c r="CM25" s="405">
        <f t="shared" si="44"/>
        <v>0</v>
      </c>
      <c r="CN25" s="405">
        <v>1</v>
      </c>
      <c r="CO25" s="406">
        <f t="shared" si="45"/>
        <v>0</v>
      </c>
      <c r="CP25" s="414"/>
      <c r="CQ25" s="324"/>
      <c r="CR25" s="324"/>
      <c r="CS25" s="324" t="str">
        <f t="shared" si="46"/>
        <v/>
      </c>
      <c r="CT25" s="409" t="str">
        <f t="shared" si="47"/>
        <v/>
      </c>
      <c r="CV25" s="404">
        <v>23</v>
      </c>
      <c r="CW25" s="405">
        <f t="shared" si="77"/>
        <v>0</v>
      </c>
      <c r="CX25" s="405"/>
      <c r="CY25" s="405">
        <f t="shared" si="48"/>
        <v>0</v>
      </c>
      <c r="CZ25" s="405">
        <v>1</v>
      </c>
      <c r="DA25" s="406">
        <f t="shared" si="49"/>
        <v>0</v>
      </c>
      <c r="DB25" s="414"/>
      <c r="DC25" s="324"/>
      <c r="DD25" s="324"/>
      <c r="DE25" s="324" t="str">
        <f t="shared" si="50"/>
        <v/>
      </c>
      <c r="DF25" s="409" t="str">
        <f t="shared" si="51"/>
        <v/>
      </c>
      <c r="DH25" s="404">
        <v>23</v>
      </c>
      <c r="DI25" s="405">
        <f t="shared" si="78"/>
        <v>0</v>
      </c>
      <c r="DJ25" s="405"/>
      <c r="DK25" s="405">
        <f t="shared" si="52"/>
        <v>0</v>
      </c>
      <c r="DL25" s="405">
        <v>1</v>
      </c>
      <c r="DM25" s="406">
        <f t="shared" si="53"/>
        <v>0</v>
      </c>
      <c r="DN25" s="414"/>
      <c r="DO25" s="324"/>
      <c r="DP25" s="324"/>
      <c r="DQ25" s="324" t="str">
        <f t="shared" si="54"/>
        <v/>
      </c>
      <c r="DR25" s="409" t="str">
        <f t="shared" si="55"/>
        <v/>
      </c>
      <c r="DT25" s="404">
        <v>23</v>
      </c>
      <c r="DU25" s="405">
        <f t="shared" si="79"/>
        <v>0</v>
      </c>
      <c r="DV25" s="405"/>
      <c r="DW25" s="405">
        <f t="shared" si="56"/>
        <v>0</v>
      </c>
      <c r="DX25" s="405">
        <v>1</v>
      </c>
      <c r="DY25" s="406">
        <f t="shared" si="57"/>
        <v>0</v>
      </c>
      <c r="DZ25" s="414"/>
      <c r="EA25" s="324"/>
      <c r="EB25" s="324"/>
      <c r="EC25" s="324" t="str">
        <f t="shared" si="58"/>
        <v/>
      </c>
      <c r="ED25" s="409" t="str">
        <f t="shared" si="59"/>
        <v/>
      </c>
      <c r="EF25" s="404">
        <v>23</v>
      </c>
      <c r="EG25" s="405">
        <f t="shared" si="80"/>
        <v>0</v>
      </c>
      <c r="EH25" s="405"/>
      <c r="EI25" s="405">
        <f t="shared" si="60"/>
        <v>0</v>
      </c>
      <c r="EJ25" s="405">
        <v>1</v>
      </c>
      <c r="EK25" s="406">
        <f t="shared" si="61"/>
        <v>0</v>
      </c>
      <c r="EL25" s="414"/>
      <c r="EM25" s="324"/>
      <c r="EN25" s="324"/>
      <c r="EO25" s="324" t="str">
        <f t="shared" si="62"/>
        <v/>
      </c>
      <c r="EP25" s="409" t="str">
        <f t="shared" si="63"/>
        <v/>
      </c>
      <c r="ER25" s="404">
        <v>23</v>
      </c>
      <c r="ES25" s="405">
        <f t="shared" si="81"/>
        <v>0</v>
      </c>
      <c r="ET25" s="405"/>
      <c r="EU25" s="405">
        <f t="shared" si="64"/>
        <v>0</v>
      </c>
      <c r="EV25" s="405">
        <v>1</v>
      </c>
      <c r="EW25" s="406">
        <f t="shared" si="65"/>
        <v>0</v>
      </c>
      <c r="EX25" s="414"/>
      <c r="EY25" s="324"/>
      <c r="EZ25" s="324"/>
      <c r="FA25" s="324" t="str">
        <f t="shared" si="66"/>
        <v/>
      </c>
      <c r="FB25" s="409" t="str">
        <f t="shared" si="67"/>
        <v/>
      </c>
    </row>
    <row r="26" spans="1:158" ht="30" customHeight="1" x14ac:dyDescent="0.3">
      <c r="E26" s="404">
        <v>24</v>
      </c>
      <c r="F26" s="405">
        <f t="shared" si="68"/>
        <v>4804</v>
      </c>
      <c r="G26" s="405">
        <v>5256</v>
      </c>
      <c r="H26" s="405">
        <f t="shared" si="2"/>
        <v>452</v>
      </c>
      <c r="I26" s="405">
        <v>1</v>
      </c>
      <c r="J26" s="406">
        <f t="shared" si="3"/>
        <v>452</v>
      </c>
      <c r="L26" s="404">
        <v>24</v>
      </c>
      <c r="M26" s="405">
        <f t="shared" si="69"/>
        <v>4474</v>
      </c>
      <c r="N26" s="405">
        <v>4903</v>
      </c>
      <c r="O26" s="405">
        <f t="shared" si="4"/>
        <v>429</v>
      </c>
      <c r="P26" s="405">
        <v>1</v>
      </c>
      <c r="Q26" s="527">
        <f t="shared" si="5"/>
        <v>429</v>
      </c>
      <c r="R26" s="414" t="s">
        <v>44</v>
      </c>
      <c r="S26" s="324" t="s">
        <v>45</v>
      </c>
      <c r="T26" s="265" t="s">
        <v>485</v>
      </c>
      <c r="U26" s="324"/>
      <c r="V26" s="265" t="s">
        <v>22</v>
      </c>
      <c r="W26" s="265"/>
      <c r="X26" s="324"/>
      <c r="Y26" s="324"/>
      <c r="Z26" s="324"/>
      <c r="AA26" s="407"/>
      <c r="AB26" s="324" t="str">
        <f t="shared" si="70"/>
        <v/>
      </c>
      <c r="AC26" s="324">
        <f t="shared" si="6"/>
        <v>129</v>
      </c>
      <c r="AD26" s="324"/>
      <c r="AE26" s="324"/>
      <c r="AF26" s="324"/>
      <c r="AG26" s="324" t="str">
        <f t="shared" si="7"/>
        <v/>
      </c>
      <c r="AH26" s="324" t="str">
        <f t="shared" si="8"/>
        <v/>
      </c>
      <c r="AI26" s="324" t="str">
        <f t="shared" si="9"/>
        <v/>
      </c>
      <c r="AJ26" s="407">
        <f t="shared" si="0"/>
        <v>129</v>
      </c>
      <c r="AK26" s="408" t="str">
        <f t="shared" si="10"/>
        <v/>
      </c>
      <c r="AL26" s="324">
        <f t="shared" si="11"/>
        <v>300</v>
      </c>
      <c r="AM26" s="324" t="str">
        <f t="shared" si="12"/>
        <v/>
      </c>
      <c r="AN26" s="324" t="str">
        <f t="shared" si="13"/>
        <v/>
      </c>
      <c r="AO26" s="324" t="str">
        <f t="shared" si="14"/>
        <v/>
      </c>
      <c r="AP26" s="324" t="str">
        <f t="shared" si="15"/>
        <v/>
      </c>
      <c r="AQ26" s="324" t="str">
        <f t="shared" si="16"/>
        <v/>
      </c>
      <c r="AR26" s="324" t="str">
        <f t="shared" si="17"/>
        <v/>
      </c>
      <c r="AS26" s="324" t="str">
        <f t="shared" si="18"/>
        <v/>
      </c>
      <c r="AT26" s="324" t="str">
        <f t="shared" si="19"/>
        <v/>
      </c>
      <c r="AU26" s="324" t="str">
        <f t="shared" si="20"/>
        <v/>
      </c>
      <c r="AV26" s="409">
        <f t="shared" si="21"/>
        <v>300</v>
      </c>
      <c r="AW26" s="22"/>
      <c r="AX26" s="404">
        <v>24</v>
      </c>
      <c r="AY26" s="405">
        <f t="shared" si="75"/>
        <v>0</v>
      </c>
      <c r="AZ26" s="405"/>
      <c r="BA26" s="405">
        <f t="shared" si="22"/>
        <v>0</v>
      </c>
      <c r="BB26" s="405">
        <v>1</v>
      </c>
      <c r="BC26" s="406">
        <f t="shared" si="23"/>
        <v>0</v>
      </c>
      <c r="BD26" s="410"/>
      <c r="BE26" s="265"/>
      <c r="BF26" s="265"/>
      <c r="BG26" s="265"/>
      <c r="BH26" s="265"/>
      <c r="BI26" s="265">
        <v>1</v>
      </c>
      <c r="BJ26" s="265"/>
      <c r="BK26" s="265">
        <f t="shared" si="24"/>
        <v>0</v>
      </c>
      <c r="BL26" s="265"/>
      <c r="BM26" s="411"/>
      <c r="BN26" s="412" t="str">
        <f t="shared" si="25"/>
        <v/>
      </c>
      <c r="BO26" s="265" t="str">
        <f t="shared" si="26"/>
        <v/>
      </c>
      <c r="BP26" s="324" t="str">
        <f t="shared" si="27"/>
        <v/>
      </c>
      <c r="BQ26" s="265" t="str">
        <f t="shared" si="28"/>
        <v/>
      </c>
      <c r="BR26" s="265" t="str">
        <f t="shared" si="29"/>
        <v/>
      </c>
      <c r="BS26" s="265" t="str">
        <f t="shared" si="30"/>
        <v/>
      </c>
      <c r="BT26" s="265" t="str">
        <f t="shared" si="31"/>
        <v/>
      </c>
      <c r="BU26" s="265" t="str">
        <f t="shared" si="32"/>
        <v/>
      </c>
      <c r="BV26" s="411">
        <f t="shared" si="1"/>
        <v>0</v>
      </c>
      <c r="BW26" s="412" t="str">
        <f t="shared" si="33"/>
        <v/>
      </c>
      <c r="BX26" s="265" t="str">
        <f t="shared" si="34"/>
        <v/>
      </c>
      <c r="BY26" s="324" t="str">
        <f t="shared" si="35"/>
        <v/>
      </c>
      <c r="BZ26" s="265" t="str">
        <f t="shared" si="36"/>
        <v/>
      </c>
      <c r="CA26" s="265" t="str">
        <f t="shared" si="37"/>
        <v/>
      </c>
      <c r="CB26" s="265" t="str">
        <f t="shared" si="38"/>
        <v/>
      </c>
      <c r="CC26" s="265" t="str">
        <f t="shared" si="39"/>
        <v/>
      </c>
      <c r="CD26" s="265" t="str">
        <f t="shared" si="40"/>
        <v/>
      </c>
      <c r="CE26" s="265" t="str">
        <f t="shared" si="41"/>
        <v/>
      </c>
      <c r="CF26" s="265"/>
      <c r="CG26" s="265" t="str">
        <f t="shared" si="42"/>
        <v/>
      </c>
      <c r="CH26" s="413">
        <f t="shared" si="43"/>
        <v>0</v>
      </c>
      <c r="CJ26" s="404">
        <v>24</v>
      </c>
      <c r="CK26" s="405">
        <f t="shared" si="76"/>
        <v>0</v>
      </c>
      <c r="CL26" s="405"/>
      <c r="CM26" s="405">
        <f t="shared" si="44"/>
        <v>0</v>
      </c>
      <c r="CN26" s="405">
        <v>1</v>
      </c>
      <c r="CO26" s="406">
        <f t="shared" si="45"/>
        <v>0</v>
      </c>
      <c r="CP26" s="414"/>
      <c r="CQ26" s="324"/>
      <c r="CR26" s="324"/>
      <c r="CS26" s="324" t="str">
        <f t="shared" si="46"/>
        <v/>
      </c>
      <c r="CT26" s="409" t="str">
        <f t="shared" si="47"/>
        <v/>
      </c>
      <c r="CV26" s="404">
        <v>24</v>
      </c>
      <c r="CW26" s="405">
        <f t="shared" si="77"/>
        <v>0</v>
      </c>
      <c r="CX26" s="405"/>
      <c r="CY26" s="405">
        <f t="shared" si="48"/>
        <v>0</v>
      </c>
      <c r="CZ26" s="405">
        <v>1</v>
      </c>
      <c r="DA26" s="406">
        <f t="shared" si="49"/>
        <v>0</v>
      </c>
      <c r="DB26" s="414"/>
      <c r="DC26" s="324"/>
      <c r="DD26" s="324"/>
      <c r="DE26" s="324" t="str">
        <f t="shared" si="50"/>
        <v/>
      </c>
      <c r="DF26" s="409" t="str">
        <f t="shared" si="51"/>
        <v/>
      </c>
      <c r="DH26" s="404">
        <v>24</v>
      </c>
      <c r="DI26" s="405">
        <f t="shared" si="78"/>
        <v>0</v>
      </c>
      <c r="DJ26" s="405"/>
      <c r="DK26" s="405">
        <f t="shared" si="52"/>
        <v>0</v>
      </c>
      <c r="DL26" s="405">
        <v>1</v>
      </c>
      <c r="DM26" s="406">
        <f t="shared" si="53"/>
        <v>0</v>
      </c>
      <c r="DN26" s="414"/>
      <c r="DO26" s="324"/>
      <c r="DP26" s="324"/>
      <c r="DQ26" s="324" t="str">
        <f t="shared" si="54"/>
        <v/>
      </c>
      <c r="DR26" s="409" t="str">
        <f t="shared" si="55"/>
        <v/>
      </c>
      <c r="DT26" s="404">
        <v>24</v>
      </c>
      <c r="DU26" s="405">
        <f t="shared" si="79"/>
        <v>0</v>
      </c>
      <c r="DV26" s="405"/>
      <c r="DW26" s="405">
        <f t="shared" si="56"/>
        <v>0</v>
      </c>
      <c r="DX26" s="405">
        <v>1</v>
      </c>
      <c r="DY26" s="406">
        <f t="shared" si="57"/>
        <v>0</v>
      </c>
      <c r="DZ26" s="414"/>
      <c r="EA26" s="324"/>
      <c r="EB26" s="324"/>
      <c r="EC26" s="324" t="str">
        <f t="shared" si="58"/>
        <v/>
      </c>
      <c r="ED26" s="409" t="str">
        <f t="shared" si="59"/>
        <v/>
      </c>
      <c r="EF26" s="404">
        <v>24</v>
      </c>
      <c r="EG26" s="405">
        <f t="shared" si="80"/>
        <v>0</v>
      </c>
      <c r="EH26" s="405"/>
      <c r="EI26" s="405">
        <f t="shared" si="60"/>
        <v>0</v>
      </c>
      <c r="EJ26" s="405">
        <v>1</v>
      </c>
      <c r="EK26" s="406">
        <f t="shared" si="61"/>
        <v>0</v>
      </c>
      <c r="EL26" s="414"/>
      <c r="EM26" s="324"/>
      <c r="EN26" s="324"/>
      <c r="EO26" s="324" t="str">
        <f t="shared" si="62"/>
        <v/>
      </c>
      <c r="EP26" s="409" t="str">
        <f t="shared" si="63"/>
        <v/>
      </c>
      <c r="ER26" s="404">
        <v>24</v>
      </c>
      <c r="ES26" s="405">
        <f t="shared" si="81"/>
        <v>0</v>
      </c>
      <c r="ET26" s="405"/>
      <c r="EU26" s="405">
        <f t="shared" si="64"/>
        <v>0</v>
      </c>
      <c r="EV26" s="405">
        <v>1</v>
      </c>
      <c r="EW26" s="406">
        <f t="shared" si="65"/>
        <v>0</v>
      </c>
      <c r="EX26" s="414"/>
      <c r="EY26" s="324"/>
      <c r="EZ26" s="324"/>
      <c r="FA26" s="324" t="str">
        <f t="shared" si="66"/>
        <v/>
      </c>
      <c r="FB26" s="409" t="str">
        <f t="shared" si="67"/>
        <v/>
      </c>
    </row>
    <row r="27" spans="1:158" ht="30" customHeight="1" x14ac:dyDescent="0.3">
      <c r="E27" s="404">
        <v>25</v>
      </c>
      <c r="F27" s="405">
        <f t="shared" si="68"/>
        <v>5256</v>
      </c>
      <c r="G27" s="405">
        <v>5830</v>
      </c>
      <c r="H27" s="405">
        <f t="shared" si="2"/>
        <v>574</v>
      </c>
      <c r="I27" s="405">
        <v>1</v>
      </c>
      <c r="J27" s="406">
        <f t="shared" si="3"/>
        <v>574</v>
      </c>
      <c r="L27" s="404">
        <v>25</v>
      </c>
      <c r="M27" s="405">
        <f t="shared" si="69"/>
        <v>4903</v>
      </c>
      <c r="N27" s="405">
        <v>5446</v>
      </c>
      <c r="O27" s="405">
        <f t="shared" si="4"/>
        <v>543</v>
      </c>
      <c r="P27" s="405">
        <v>1</v>
      </c>
      <c r="Q27" s="527">
        <f t="shared" si="5"/>
        <v>543</v>
      </c>
      <c r="R27" s="414" t="s">
        <v>44</v>
      </c>
      <c r="S27" s="324" t="s">
        <v>45</v>
      </c>
      <c r="T27" s="265" t="s">
        <v>485</v>
      </c>
      <c r="U27" s="324"/>
      <c r="V27" s="265" t="s">
        <v>22</v>
      </c>
      <c r="W27" s="265"/>
      <c r="X27" s="324"/>
      <c r="Y27" s="324"/>
      <c r="Z27" s="324"/>
      <c r="AA27" s="407"/>
      <c r="AB27" s="324" t="str">
        <f t="shared" si="70"/>
        <v/>
      </c>
      <c r="AC27" s="324">
        <f t="shared" si="6"/>
        <v>243</v>
      </c>
      <c r="AD27" s="324"/>
      <c r="AE27" s="324"/>
      <c r="AF27" s="324"/>
      <c r="AG27" s="324" t="str">
        <f t="shared" si="7"/>
        <v/>
      </c>
      <c r="AH27" s="324" t="str">
        <f t="shared" si="8"/>
        <v/>
      </c>
      <c r="AI27" s="324" t="str">
        <f t="shared" si="9"/>
        <v/>
      </c>
      <c r="AJ27" s="407">
        <f t="shared" si="0"/>
        <v>243</v>
      </c>
      <c r="AK27" s="408" t="str">
        <f t="shared" si="10"/>
        <v/>
      </c>
      <c r="AL27" s="324">
        <f t="shared" si="11"/>
        <v>300</v>
      </c>
      <c r="AM27" s="324" t="str">
        <f t="shared" si="12"/>
        <v/>
      </c>
      <c r="AN27" s="324" t="str">
        <f t="shared" si="13"/>
        <v/>
      </c>
      <c r="AO27" s="324" t="str">
        <f t="shared" si="14"/>
        <v/>
      </c>
      <c r="AP27" s="324" t="str">
        <f t="shared" si="15"/>
        <v/>
      </c>
      <c r="AQ27" s="324" t="str">
        <f t="shared" si="16"/>
        <v/>
      </c>
      <c r="AR27" s="324" t="str">
        <f t="shared" si="17"/>
        <v/>
      </c>
      <c r="AS27" s="324" t="str">
        <f t="shared" si="18"/>
        <v/>
      </c>
      <c r="AT27" s="324" t="str">
        <f t="shared" si="19"/>
        <v/>
      </c>
      <c r="AU27" s="324" t="str">
        <f t="shared" si="20"/>
        <v/>
      </c>
      <c r="AV27" s="409">
        <f t="shared" si="21"/>
        <v>300</v>
      </c>
      <c r="AW27" s="22"/>
      <c r="AX27" s="404">
        <v>25</v>
      </c>
      <c r="AY27" s="405">
        <f t="shared" si="75"/>
        <v>0</v>
      </c>
      <c r="AZ27" s="405"/>
      <c r="BA27" s="405">
        <f t="shared" si="22"/>
        <v>0</v>
      </c>
      <c r="BB27" s="405">
        <v>1</v>
      </c>
      <c r="BC27" s="406">
        <f t="shared" si="23"/>
        <v>0</v>
      </c>
      <c r="BD27" s="410"/>
      <c r="BE27" s="265"/>
      <c r="BF27" s="265"/>
      <c r="BG27" s="265"/>
      <c r="BH27" s="265"/>
      <c r="BI27" s="265">
        <v>1</v>
      </c>
      <c r="BJ27" s="265"/>
      <c r="BK27" s="265">
        <f t="shared" si="24"/>
        <v>0</v>
      </c>
      <c r="BL27" s="265"/>
      <c r="BM27" s="411"/>
      <c r="BN27" s="412" t="str">
        <f t="shared" si="25"/>
        <v/>
      </c>
      <c r="BO27" s="265" t="str">
        <f t="shared" si="26"/>
        <v/>
      </c>
      <c r="BP27" s="324" t="str">
        <f t="shared" si="27"/>
        <v/>
      </c>
      <c r="BQ27" s="265" t="str">
        <f t="shared" si="28"/>
        <v/>
      </c>
      <c r="BR27" s="265" t="str">
        <f t="shared" si="29"/>
        <v/>
      </c>
      <c r="BS27" s="265" t="str">
        <f t="shared" si="30"/>
        <v/>
      </c>
      <c r="BT27" s="265" t="str">
        <f t="shared" si="31"/>
        <v/>
      </c>
      <c r="BU27" s="265" t="str">
        <f t="shared" si="32"/>
        <v/>
      </c>
      <c r="BV27" s="411">
        <f t="shared" si="1"/>
        <v>0</v>
      </c>
      <c r="BW27" s="412" t="str">
        <f t="shared" si="33"/>
        <v/>
      </c>
      <c r="BX27" s="265" t="str">
        <f t="shared" si="34"/>
        <v/>
      </c>
      <c r="BY27" s="324" t="str">
        <f t="shared" si="35"/>
        <v/>
      </c>
      <c r="BZ27" s="265" t="str">
        <f t="shared" si="36"/>
        <v/>
      </c>
      <c r="CA27" s="265" t="str">
        <f t="shared" si="37"/>
        <v/>
      </c>
      <c r="CB27" s="265" t="str">
        <f t="shared" si="38"/>
        <v/>
      </c>
      <c r="CC27" s="265" t="str">
        <f t="shared" si="39"/>
        <v/>
      </c>
      <c r="CD27" s="265" t="str">
        <f t="shared" si="40"/>
        <v/>
      </c>
      <c r="CE27" s="265" t="str">
        <f t="shared" si="41"/>
        <v/>
      </c>
      <c r="CF27" s="265"/>
      <c r="CG27" s="265" t="str">
        <f t="shared" si="42"/>
        <v/>
      </c>
      <c r="CH27" s="413">
        <f t="shared" si="43"/>
        <v>0</v>
      </c>
      <c r="CJ27" s="404">
        <v>25</v>
      </c>
      <c r="CK27" s="405">
        <f t="shared" si="76"/>
        <v>0</v>
      </c>
      <c r="CL27" s="405"/>
      <c r="CM27" s="405">
        <f t="shared" si="44"/>
        <v>0</v>
      </c>
      <c r="CN27" s="405">
        <v>1</v>
      </c>
      <c r="CO27" s="406">
        <f t="shared" si="45"/>
        <v>0</v>
      </c>
      <c r="CP27" s="414"/>
      <c r="CQ27" s="324"/>
      <c r="CR27" s="324"/>
      <c r="CS27" s="324" t="str">
        <f t="shared" si="46"/>
        <v/>
      </c>
      <c r="CT27" s="409" t="str">
        <f t="shared" si="47"/>
        <v/>
      </c>
      <c r="CV27" s="404">
        <v>25</v>
      </c>
      <c r="CW27" s="405">
        <f t="shared" si="77"/>
        <v>0</v>
      </c>
      <c r="CX27" s="405"/>
      <c r="CY27" s="405">
        <f t="shared" si="48"/>
        <v>0</v>
      </c>
      <c r="CZ27" s="405">
        <v>1</v>
      </c>
      <c r="DA27" s="406">
        <f t="shared" si="49"/>
        <v>0</v>
      </c>
      <c r="DB27" s="414"/>
      <c r="DC27" s="324"/>
      <c r="DD27" s="324"/>
      <c r="DE27" s="324" t="str">
        <f t="shared" si="50"/>
        <v/>
      </c>
      <c r="DF27" s="409" t="str">
        <f t="shared" si="51"/>
        <v/>
      </c>
      <c r="DH27" s="404">
        <v>25</v>
      </c>
      <c r="DI27" s="405">
        <f t="shared" si="78"/>
        <v>0</v>
      </c>
      <c r="DJ27" s="405"/>
      <c r="DK27" s="405">
        <f t="shared" si="52"/>
        <v>0</v>
      </c>
      <c r="DL27" s="405">
        <v>1</v>
      </c>
      <c r="DM27" s="406">
        <f t="shared" si="53"/>
        <v>0</v>
      </c>
      <c r="DN27" s="414"/>
      <c r="DO27" s="324"/>
      <c r="DP27" s="324"/>
      <c r="DQ27" s="324" t="str">
        <f t="shared" si="54"/>
        <v/>
      </c>
      <c r="DR27" s="409" t="str">
        <f t="shared" si="55"/>
        <v/>
      </c>
      <c r="DT27" s="404">
        <v>25</v>
      </c>
      <c r="DU27" s="405">
        <f t="shared" si="79"/>
        <v>0</v>
      </c>
      <c r="DV27" s="405"/>
      <c r="DW27" s="405">
        <f t="shared" si="56"/>
        <v>0</v>
      </c>
      <c r="DX27" s="405">
        <v>1</v>
      </c>
      <c r="DY27" s="406">
        <f t="shared" si="57"/>
        <v>0</v>
      </c>
      <c r="DZ27" s="414"/>
      <c r="EA27" s="324"/>
      <c r="EB27" s="324"/>
      <c r="EC27" s="324" t="str">
        <f t="shared" si="58"/>
        <v/>
      </c>
      <c r="ED27" s="409" t="str">
        <f t="shared" si="59"/>
        <v/>
      </c>
      <c r="EF27" s="404">
        <v>25</v>
      </c>
      <c r="EG27" s="405">
        <f t="shared" si="80"/>
        <v>0</v>
      </c>
      <c r="EH27" s="405"/>
      <c r="EI27" s="405">
        <f t="shared" si="60"/>
        <v>0</v>
      </c>
      <c r="EJ27" s="405">
        <v>1</v>
      </c>
      <c r="EK27" s="406">
        <f t="shared" si="61"/>
        <v>0</v>
      </c>
      <c r="EL27" s="414"/>
      <c r="EM27" s="324"/>
      <c r="EN27" s="324"/>
      <c r="EO27" s="324" t="str">
        <f t="shared" si="62"/>
        <v/>
      </c>
      <c r="EP27" s="409" t="str">
        <f t="shared" si="63"/>
        <v/>
      </c>
      <c r="ER27" s="404">
        <v>25</v>
      </c>
      <c r="ES27" s="405">
        <f t="shared" si="81"/>
        <v>0</v>
      </c>
      <c r="ET27" s="405"/>
      <c r="EU27" s="405">
        <f t="shared" si="64"/>
        <v>0</v>
      </c>
      <c r="EV27" s="405">
        <v>1</v>
      </c>
      <c r="EW27" s="406">
        <f t="shared" si="65"/>
        <v>0</v>
      </c>
      <c r="EX27" s="414"/>
      <c r="EY27" s="324"/>
      <c r="EZ27" s="324"/>
      <c r="FA27" s="324" t="str">
        <f t="shared" si="66"/>
        <v/>
      </c>
      <c r="FB27" s="409" t="str">
        <f t="shared" si="67"/>
        <v/>
      </c>
    </row>
    <row r="28" spans="1:158" ht="30" customHeight="1" x14ac:dyDescent="0.3">
      <c r="E28" s="404">
        <v>26</v>
      </c>
      <c r="F28" s="405">
        <f t="shared" si="68"/>
        <v>5830</v>
      </c>
      <c r="G28" s="405">
        <v>5842</v>
      </c>
      <c r="H28" s="405">
        <f t="shared" si="2"/>
        <v>12</v>
      </c>
      <c r="I28" s="405">
        <v>1</v>
      </c>
      <c r="J28" s="406">
        <f t="shared" si="3"/>
        <v>12</v>
      </c>
      <c r="L28" s="404">
        <v>26</v>
      </c>
      <c r="M28" s="405">
        <f t="shared" si="69"/>
        <v>5446</v>
      </c>
      <c r="N28" s="405">
        <v>5490</v>
      </c>
      <c r="O28" s="405">
        <f t="shared" si="4"/>
        <v>44</v>
      </c>
      <c r="P28" s="405">
        <v>1</v>
      </c>
      <c r="Q28" s="406">
        <f t="shared" si="5"/>
        <v>44</v>
      </c>
      <c r="R28" s="414" t="s">
        <v>44</v>
      </c>
      <c r="S28" s="324" t="s">
        <v>45</v>
      </c>
      <c r="T28" s="324" t="s">
        <v>474</v>
      </c>
      <c r="U28" s="324"/>
      <c r="V28" s="265" t="s">
        <v>70</v>
      </c>
      <c r="W28" s="265"/>
      <c r="X28" s="324"/>
      <c r="Y28" s="324"/>
      <c r="Z28" s="324"/>
      <c r="AA28" s="407"/>
      <c r="AB28" s="324">
        <f t="shared" si="70"/>
        <v>44</v>
      </c>
      <c r="AC28" s="324" t="str">
        <f t="shared" si="6"/>
        <v/>
      </c>
      <c r="AD28" s="324"/>
      <c r="AE28" s="324"/>
      <c r="AF28" s="324"/>
      <c r="AG28" s="324" t="str">
        <f t="shared" si="7"/>
        <v/>
      </c>
      <c r="AH28" s="324" t="str">
        <f t="shared" si="8"/>
        <v/>
      </c>
      <c r="AI28" s="324" t="str">
        <f t="shared" si="9"/>
        <v/>
      </c>
      <c r="AJ28" s="407">
        <f t="shared" si="0"/>
        <v>44</v>
      </c>
      <c r="AK28" s="408" t="str">
        <f t="shared" si="10"/>
        <v/>
      </c>
      <c r="AL28" s="324" t="str">
        <f t="shared" si="11"/>
        <v/>
      </c>
      <c r="AM28" s="324" t="str">
        <f t="shared" si="12"/>
        <v/>
      </c>
      <c r="AN28" s="324" t="str">
        <f t="shared" si="13"/>
        <v/>
      </c>
      <c r="AO28" s="324" t="str">
        <f t="shared" si="14"/>
        <v/>
      </c>
      <c r="AP28" s="324" t="str">
        <f t="shared" si="15"/>
        <v/>
      </c>
      <c r="AQ28" s="324" t="str">
        <f t="shared" si="16"/>
        <v/>
      </c>
      <c r="AR28" s="324" t="str">
        <f t="shared" si="17"/>
        <v/>
      </c>
      <c r="AS28" s="324" t="str">
        <f t="shared" si="18"/>
        <v/>
      </c>
      <c r="AT28" s="324" t="str">
        <f t="shared" si="19"/>
        <v/>
      </c>
      <c r="AU28" s="324" t="str">
        <f t="shared" si="20"/>
        <v/>
      </c>
      <c r="AV28" s="409">
        <f t="shared" si="21"/>
        <v>0</v>
      </c>
      <c r="AW28" s="22"/>
      <c r="AX28" s="404">
        <v>26</v>
      </c>
      <c r="AY28" s="405">
        <f t="shared" si="75"/>
        <v>0</v>
      </c>
      <c r="AZ28" s="405"/>
      <c r="BA28" s="405">
        <f t="shared" si="22"/>
        <v>0</v>
      </c>
      <c r="BB28" s="405">
        <v>1</v>
      </c>
      <c r="BC28" s="406">
        <f t="shared" si="23"/>
        <v>0</v>
      </c>
      <c r="BD28" s="410"/>
      <c r="BE28" s="265"/>
      <c r="BF28" s="265"/>
      <c r="BG28" s="265"/>
      <c r="BH28" s="265"/>
      <c r="BI28" s="265">
        <v>1</v>
      </c>
      <c r="BJ28" s="265"/>
      <c r="BK28" s="265">
        <f t="shared" si="24"/>
        <v>0</v>
      </c>
      <c r="BL28" s="265"/>
      <c r="BM28" s="411"/>
      <c r="BN28" s="412" t="str">
        <f t="shared" si="25"/>
        <v/>
      </c>
      <c r="BO28" s="265" t="str">
        <f t="shared" si="26"/>
        <v/>
      </c>
      <c r="BP28" s="324" t="str">
        <f t="shared" si="27"/>
        <v/>
      </c>
      <c r="BQ28" s="265" t="str">
        <f t="shared" si="28"/>
        <v/>
      </c>
      <c r="BR28" s="265" t="str">
        <f t="shared" si="29"/>
        <v/>
      </c>
      <c r="BS28" s="265" t="str">
        <f t="shared" si="30"/>
        <v/>
      </c>
      <c r="BT28" s="265" t="str">
        <f t="shared" si="31"/>
        <v/>
      </c>
      <c r="BU28" s="265" t="str">
        <f t="shared" si="32"/>
        <v/>
      </c>
      <c r="BV28" s="411">
        <f t="shared" si="1"/>
        <v>0</v>
      </c>
      <c r="BW28" s="412" t="str">
        <f t="shared" si="33"/>
        <v/>
      </c>
      <c r="BX28" s="265" t="str">
        <f t="shared" si="34"/>
        <v/>
      </c>
      <c r="BY28" s="324" t="str">
        <f t="shared" si="35"/>
        <v/>
      </c>
      <c r="BZ28" s="265" t="str">
        <f t="shared" si="36"/>
        <v/>
      </c>
      <c r="CA28" s="265" t="str">
        <f t="shared" si="37"/>
        <v/>
      </c>
      <c r="CB28" s="265" t="str">
        <f t="shared" si="38"/>
        <v/>
      </c>
      <c r="CC28" s="265" t="str">
        <f t="shared" si="39"/>
        <v/>
      </c>
      <c r="CD28" s="265" t="str">
        <f t="shared" si="40"/>
        <v/>
      </c>
      <c r="CE28" s="265" t="str">
        <f t="shared" si="41"/>
        <v/>
      </c>
      <c r="CF28" s="265"/>
      <c r="CG28" s="265" t="str">
        <f t="shared" si="42"/>
        <v/>
      </c>
      <c r="CH28" s="413">
        <f t="shared" si="43"/>
        <v>0</v>
      </c>
      <c r="CJ28" s="404">
        <v>26</v>
      </c>
      <c r="CK28" s="405">
        <f t="shared" si="76"/>
        <v>0</v>
      </c>
      <c r="CL28" s="405"/>
      <c r="CM28" s="405">
        <f t="shared" si="44"/>
        <v>0</v>
      </c>
      <c r="CN28" s="405">
        <v>1</v>
      </c>
      <c r="CO28" s="406">
        <f t="shared" si="45"/>
        <v>0</v>
      </c>
      <c r="CP28" s="414"/>
      <c r="CQ28" s="324"/>
      <c r="CR28" s="324"/>
      <c r="CS28" s="324" t="str">
        <f t="shared" si="46"/>
        <v/>
      </c>
      <c r="CT28" s="409" t="str">
        <f t="shared" si="47"/>
        <v/>
      </c>
      <c r="CV28" s="404">
        <v>26</v>
      </c>
      <c r="CW28" s="405">
        <f t="shared" si="77"/>
        <v>0</v>
      </c>
      <c r="CX28" s="405"/>
      <c r="CY28" s="405">
        <f t="shared" si="48"/>
        <v>0</v>
      </c>
      <c r="CZ28" s="405">
        <v>1</v>
      </c>
      <c r="DA28" s="406">
        <f t="shared" si="49"/>
        <v>0</v>
      </c>
      <c r="DB28" s="414"/>
      <c r="DC28" s="324"/>
      <c r="DD28" s="324"/>
      <c r="DE28" s="324" t="str">
        <f t="shared" si="50"/>
        <v/>
      </c>
      <c r="DF28" s="409" t="str">
        <f t="shared" si="51"/>
        <v/>
      </c>
      <c r="DH28" s="404">
        <v>26</v>
      </c>
      <c r="DI28" s="405">
        <f t="shared" si="78"/>
        <v>0</v>
      </c>
      <c r="DJ28" s="405"/>
      <c r="DK28" s="405">
        <f t="shared" si="52"/>
        <v>0</v>
      </c>
      <c r="DL28" s="405">
        <v>1</v>
      </c>
      <c r="DM28" s="406">
        <f t="shared" si="53"/>
        <v>0</v>
      </c>
      <c r="DN28" s="414"/>
      <c r="DO28" s="324"/>
      <c r="DP28" s="324"/>
      <c r="DQ28" s="324" t="str">
        <f t="shared" si="54"/>
        <v/>
      </c>
      <c r="DR28" s="409" t="str">
        <f t="shared" si="55"/>
        <v/>
      </c>
      <c r="DT28" s="404">
        <v>26</v>
      </c>
      <c r="DU28" s="405">
        <f t="shared" si="79"/>
        <v>0</v>
      </c>
      <c r="DV28" s="405"/>
      <c r="DW28" s="405">
        <f t="shared" si="56"/>
        <v>0</v>
      </c>
      <c r="DX28" s="405">
        <v>1</v>
      </c>
      <c r="DY28" s="406">
        <f t="shared" si="57"/>
        <v>0</v>
      </c>
      <c r="DZ28" s="414"/>
      <c r="EA28" s="324"/>
      <c r="EB28" s="324"/>
      <c r="EC28" s="324" t="str">
        <f t="shared" si="58"/>
        <v/>
      </c>
      <c r="ED28" s="409" t="str">
        <f t="shared" si="59"/>
        <v/>
      </c>
      <c r="EF28" s="404">
        <v>26</v>
      </c>
      <c r="EG28" s="405">
        <f t="shared" si="80"/>
        <v>0</v>
      </c>
      <c r="EH28" s="405"/>
      <c r="EI28" s="405">
        <f t="shared" si="60"/>
        <v>0</v>
      </c>
      <c r="EJ28" s="405">
        <v>1</v>
      </c>
      <c r="EK28" s="406">
        <f t="shared" si="61"/>
        <v>0</v>
      </c>
      <c r="EL28" s="414"/>
      <c r="EM28" s="324"/>
      <c r="EN28" s="324"/>
      <c r="EO28" s="324" t="str">
        <f t="shared" si="62"/>
        <v/>
      </c>
      <c r="EP28" s="409" t="str">
        <f t="shared" si="63"/>
        <v/>
      </c>
      <c r="ER28" s="404">
        <v>26</v>
      </c>
      <c r="ES28" s="405">
        <f t="shared" si="81"/>
        <v>0</v>
      </c>
      <c r="ET28" s="405"/>
      <c r="EU28" s="405">
        <f t="shared" si="64"/>
        <v>0</v>
      </c>
      <c r="EV28" s="405">
        <v>1</v>
      </c>
      <c r="EW28" s="406">
        <f t="shared" si="65"/>
        <v>0</v>
      </c>
      <c r="EX28" s="414"/>
      <c r="EY28" s="324"/>
      <c r="EZ28" s="324"/>
      <c r="FA28" s="324" t="str">
        <f t="shared" si="66"/>
        <v/>
      </c>
      <c r="FB28" s="409" t="str">
        <f t="shared" si="67"/>
        <v/>
      </c>
    </row>
    <row r="29" spans="1:158" ht="30" customHeight="1" x14ac:dyDescent="0.3">
      <c r="E29" s="404">
        <v>27</v>
      </c>
      <c r="F29" s="405">
        <f t="shared" si="68"/>
        <v>5842</v>
      </c>
      <c r="G29" s="405">
        <v>6301</v>
      </c>
      <c r="H29" s="405">
        <f t="shared" si="2"/>
        <v>459</v>
      </c>
      <c r="I29" s="405">
        <v>1</v>
      </c>
      <c r="J29" s="406">
        <f t="shared" si="3"/>
        <v>459</v>
      </c>
      <c r="L29" s="404">
        <v>27</v>
      </c>
      <c r="M29" s="405">
        <f t="shared" si="69"/>
        <v>5490</v>
      </c>
      <c r="N29" s="405">
        <v>5940</v>
      </c>
      <c r="O29" s="405">
        <f t="shared" si="4"/>
        <v>450</v>
      </c>
      <c r="P29" s="405">
        <v>1</v>
      </c>
      <c r="Q29" s="406">
        <f t="shared" si="5"/>
        <v>450</v>
      </c>
      <c r="R29" s="414" t="s">
        <v>44</v>
      </c>
      <c r="S29" s="324" t="s">
        <v>45</v>
      </c>
      <c r="T29" s="265" t="s">
        <v>485</v>
      </c>
      <c r="U29" s="324"/>
      <c r="V29" s="265" t="s">
        <v>22</v>
      </c>
      <c r="W29" s="265"/>
      <c r="X29" s="324"/>
      <c r="Y29" s="324"/>
      <c r="Z29" s="324"/>
      <c r="AA29" s="407"/>
      <c r="AB29" s="324" t="str">
        <f t="shared" si="70"/>
        <v/>
      </c>
      <c r="AC29" s="324">
        <f t="shared" si="6"/>
        <v>150</v>
      </c>
      <c r="AD29" s="324"/>
      <c r="AE29" s="324"/>
      <c r="AF29" s="324"/>
      <c r="AG29" s="324" t="str">
        <f t="shared" si="7"/>
        <v/>
      </c>
      <c r="AH29" s="324" t="str">
        <f t="shared" si="8"/>
        <v/>
      </c>
      <c r="AI29" s="324" t="str">
        <f t="shared" si="9"/>
        <v/>
      </c>
      <c r="AJ29" s="407">
        <f t="shared" si="0"/>
        <v>150</v>
      </c>
      <c r="AK29" s="408" t="str">
        <f t="shared" si="10"/>
        <v/>
      </c>
      <c r="AL29" s="324">
        <f t="shared" si="11"/>
        <v>300</v>
      </c>
      <c r="AM29" s="324" t="str">
        <f t="shared" si="12"/>
        <v/>
      </c>
      <c r="AN29" s="324" t="str">
        <f t="shared" si="13"/>
        <v/>
      </c>
      <c r="AO29" s="324" t="str">
        <f t="shared" si="14"/>
        <v/>
      </c>
      <c r="AP29" s="324" t="str">
        <f t="shared" si="15"/>
        <v/>
      </c>
      <c r="AQ29" s="324" t="str">
        <f t="shared" si="16"/>
        <v/>
      </c>
      <c r="AR29" s="324" t="str">
        <f t="shared" si="17"/>
        <v/>
      </c>
      <c r="AS29" s="324" t="str">
        <f t="shared" si="18"/>
        <v/>
      </c>
      <c r="AT29" s="324" t="str">
        <f t="shared" si="19"/>
        <v/>
      </c>
      <c r="AU29" s="324" t="str">
        <f t="shared" si="20"/>
        <v/>
      </c>
      <c r="AV29" s="409">
        <f t="shared" si="21"/>
        <v>300</v>
      </c>
      <c r="AW29" s="22"/>
      <c r="AX29" s="404">
        <v>27</v>
      </c>
      <c r="AY29" s="405">
        <f t="shared" si="75"/>
        <v>0</v>
      </c>
      <c r="AZ29" s="405"/>
      <c r="BA29" s="405">
        <f t="shared" si="22"/>
        <v>0</v>
      </c>
      <c r="BB29" s="405">
        <v>1</v>
      </c>
      <c r="BC29" s="406">
        <f t="shared" si="23"/>
        <v>0</v>
      </c>
      <c r="BD29" s="410"/>
      <c r="BE29" s="265"/>
      <c r="BF29" s="265"/>
      <c r="BG29" s="265"/>
      <c r="BH29" s="265"/>
      <c r="BI29" s="265">
        <v>1</v>
      </c>
      <c r="BJ29" s="265"/>
      <c r="BK29" s="265">
        <f t="shared" si="24"/>
        <v>0</v>
      </c>
      <c r="BL29" s="265"/>
      <c r="BM29" s="411"/>
      <c r="BN29" s="412" t="str">
        <f t="shared" si="25"/>
        <v/>
      </c>
      <c r="BO29" s="265" t="str">
        <f t="shared" si="26"/>
        <v/>
      </c>
      <c r="BP29" s="324" t="str">
        <f t="shared" si="27"/>
        <v/>
      </c>
      <c r="BQ29" s="265" t="str">
        <f t="shared" si="28"/>
        <v/>
      </c>
      <c r="BR29" s="265" t="str">
        <f t="shared" si="29"/>
        <v/>
      </c>
      <c r="BS29" s="265" t="str">
        <f t="shared" si="30"/>
        <v/>
      </c>
      <c r="BT29" s="265" t="str">
        <f t="shared" si="31"/>
        <v/>
      </c>
      <c r="BU29" s="265" t="str">
        <f t="shared" si="32"/>
        <v/>
      </c>
      <c r="BV29" s="411">
        <f t="shared" si="1"/>
        <v>0</v>
      </c>
      <c r="BW29" s="412" t="str">
        <f t="shared" si="33"/>
        <v/>
      </c>
      <c r="BX29" s="265" t="str">
        <f t="shared" si="34"/>
        <v/>
      </c>
      <c r="BY29" s="324" t="str">
        <f t="shared" si="35"/>
        <v/>
      </c>
      <c r="BZ29" s="265" t="str">
        <f t="shared" si="36"/>
        <v/>
      </c>
      <c r="CA29" s="265" t="str">
        <f t="shared" si="37"/>
        <v/>
      </c>
      <c r="CB29" s="265" t="str">
        <f t="shared" si="38"/>
        <v/>
      </c>
      <c r="CC29" s="265" t="str">
        <f t="shared" si="39"/>
        <v/>
      </c>
      <c r="CD29" s="265" t="str">
        <f t="shared" si="40"/>
        <v/>
      </c>
      <c r="CE29" s="265" t="str">
        <f t="shared" si="41"/>
        <v/>
      </c>
      <c r="CF29" s="265"/>
      <c r="CG29" s="265" t="str">
        <f t="shared" si="42"/>
        <v/>
      </c>
      <c r="CH29" s="413">
        <f t="shared" si="43"/>
        <v>0</v>
      </c>
      <c r="CJ29" s="404">
        <v>27</v>
      </c>
      <c r="CK29" s="405">
        <f t="shared" si="76"/>
        <v>0</v>
      </c>
      <c r="CL29" s="405"/>
      <c r="CM29" s="405">
        <f t="shared" si="44"/>
        <v>0</v>
      </c>
      <c r="CN29" s="405">
        <v>1</v>
      </c>
      <c r="CO29" s="406">
        <f t="shared" si="45"/>
        <v>0</v>
      </c>
      <c r="CP29" s="414"/>
      <c r="CQ29" s="324"/>
      <c r="CR29" s="324"/>
      <c r="CS29" s="324" t="str">
        <f t="shared" si="46"/>
        <v/>
      </c>
      <c r="CT29" s="409" t="str">
        <f t="shared" si="47"/>
        <v/>
      </c>
      <c r="CV29" s="404">
        <v>27</v>
      </c>
      <c r="CW29" s="405">
        <f t="shared" si="77"/>
        <v>0</v>
      </c>
      <c r="CX29" s="405"/>
      <c r="CY29" s="405">
        <f t="shared" si="48"/>
        <v>0</v>
      </c>
      <c r="CZ29" s="405">
        <v>1</v>
      </c>
      <c r="DA29" s="406">
        <f t="shared" si="49"/>
        <v>0</v>
      </c>
      <c r="DB29" s="414"/>
      <c r="DC29" s="324"/>
      <c r="DD29" s="324"/>
      <c r="DE29" s="324" t="str">
        <f t="shared" si="50"/>
        <v/>
      </c>
      <c r="DF29" s="409" t="str">
        <f t="shared" si="51"/>
        <v/>
      </c>
      <c r="DH29" s="404">
        <v>27</v>
      </c>
      <c r="DI29" s="405">
        <f t="shared" si="78"/>
        <v>0</v>
      </c>
      <c r="DJ29" s="405"/>
      <c r="DK29" s="405">
        <f t="shared" si="52"/>
        <v>0</v>
      </c>
      <c r="DL29" s="405">
        <v>1</v>
      </c>
      <c r="DM29" s="406">
        <f t="shared" si="53"/>
        <v>0</v>
      </c>
      <c r="DN29" s="414"/>
      <c r="DO29" s="324"/>
      <c r="DP29" s="324"/>
      <c r="DQ29" s="324" t="str">
        <f t="shared" si="54"/>
        <v/>
      </c>
      <c r="DR29" s="409" t="str">
        <f t="shared" si="55"/>
        <v/>
      </c>
      <c r="DT29" s="404">
        <v>27</v>
      </c>
      <c r="DU29" s="405">
        <f t="shared" si="79"/>
        <v>0</v>
      </c>
      <c r="DV29" s="405"/>
      <c r="DW29" s="405">
        <f t="shared" si="56"/>
        <v>0</v>
      </c>
      <c r="DX29" s="405">
        <v>1</v>
      </c>
      <c r="DY29" s="406">
        <f t="shared" si="57"/>
        <v>0</v>
      </c>
      <c r="DZ29" s="414"/>
      <c r="EA29" s="324"/>
      <c r="EB29" s="324"/>
      <c r="EC29" s="324" t="str">
        <f t="shared" si="58"/>
        <v/>
      </c>
      <c r="ED29" s="409" t="str">
        <f t="shared" si="59"/>
        <v/>
      </c>
      <c r="EF29" s="404">
        <v>27</v>
      </c>
      <c r="EG29" s="405">
        <f t="shared" si="80"/>
        <v>0</v>
      </c>
      <c r="EH29" s="405"/>
      <c r="EI29" s="405">
        <f t="shared" si="60"/>
        <v>0</v>
      </c>
      <c r="EJ29" s="405">
        <v>1</v>
      </c>
      <c r="EK29" s="406">
        <f t="shared" si="61"/>
        <v>0</v>
      </c>
      <c r="EL29" s="414"/>
      <c r="EM29" s="324"/>
      <c r="EN29" s="324"/>
      <c r="EO29" s="324" t="str">
        <f t="shared" si="62"/>
        <v/>
      </c>
      <c r="EP29" s="409" t="str">
        <f t="shared" si="63"/>
        <v/>
      </c>
      <c r="ER29" s="404">
        <v>27</v>
      </c>
      <c r="ES29" s="405">
        <f t="shared" si="81"/>
        <v>0</v>
      </c>
      <c r="ET29" s="405"/>
      <c r="EU29" s="405">
        <f t="shared" si="64"/>
        <v>0</v>
      </c>
      <c r="EV29" s="405">
        <v>1</v>
      </c>
      <c r="EW29" s="406">
        <f t="shared" si="65"/>
        <v>0</v>
      </c>
      <c r="EX29" s="414"/>
      <c r="EY29" s="324"/>
      <c r="EZ29" s="324"/>
      <c r="FA29" s="324" t="str">
        <f t="shared" si="66"/>
        <v/>
      </c>
      <c r="FB29" s="409" t="str">
        <f t="shared" si="67"/>
        <v/>
      </c>
    </row>
    <row r="30" spans="1:158" ht="30" customHeight="1" x14ac:dyDescent="0.3">
      <c r="E30" s="404">
        <v>28</v>
      </c>
      <c r="F30" s="405">
        <f t="shared" si="68"/>
        <v>6301</v>
      </c>
      <c r="G30" s="405">
        <v>6517</v>
      </c>
      <c r="H30" s="405">
        <f t="shared" si="2"/>
        <v>216</v>
      </c>
      <c r="I30" s="405">
        <v>1</v>
      </c>
      <c r="J30" s="406">
        <f t="shared" si="3"/>
        <v>216</v>
      </c>
      <c r="L30" s="404">
        <v>28</v>
      </c>
      <c r="M30" s="405">
        <f t="shared" si="69"/>
        <v>5940</v>
      </c>
      <c r="N30" s="405">
        <v>6241</v>
      </c>
      <c r="O30" s="405">
        <f t="shared" si="4"/>
        <v>301</v>
      </c>
      <c r="P30" s="405">
        <v>1</v>
      </c>
      <c r="Q30" s="406">
        <f t="shared" si="5"/>
        <v>301</v>
      </c>
      <c r="R30" s="414" t="s">
        <v>44</v>
      </c>
      <c r="S30" s="324" t="s">
        <v>45</v>
      </c>
      <c r="T30" s="265" t="s">
        <v>485</v>
      </c>
      <c r="U30" s="324"/>
      <c r="V30" s="265" t="s">
        <v>22</v>
      </c>
      <c r="W30" s="265"/>
      <c r="X30" s="324"/>
      <c r="Y30" s="324"/>
      <c r="Z30" s="324"/>
      <c r="AA30" s="407"/>
      <c r="AB30" s="324" t="str">
        <f t="shared" si="70"/>
        <v/>
      </c>
      <c r="AC30" s="324">
        <f t="shared" si="6"/>
        <v>1</v>
      </c>
      <c r="AD30" s="324"/>
      <c r="AE30" s="324"/>
      <c r="AF30" s="324"/>
      <c r="AG30" s="324" t="str">
        <f t="shared" si="7"/>
        <v/>
      </c>
      <c r="AH30" s="324" t="str">
        <f t="shared" si="8"/>
        <v/>
      </c>
      <c r="AI30" s="324" t="str">
        <f t="shared" si="9"/>
        <v/>
      </c>
      <c r="AJ30" s="407">
        <f t="shared" si="0"/>
        <v>1</v>
      </c>
      <c r="AK30" s="408" t="str">
        <f t="shared" si="10"/>
        <v/>
      </c>
      <c r="AL30" s="324">
        <f t="shared" si="11"/>
        <v>300</v>
      </c>
      <c r="AM30" s="324" t="str">
        <f t="shared" si="12"/>
        <v/>
      </c>
      <c r="AN30" s="324" t="str">
        <f t="shared" si="13"/>
        <v/>
      </c>
      <c r="AO30" s="324" t="str">
        <f t="shared" si="14"/>
        <v/>
      </c>
      <c r="AP30" s="324" t="str">
        <f t="shared" si="15"/>
        <v/>
      </c>
      <c r="AQ30" s="324" t="str">
        <f t="shared" si="16"/>
        <v/>
      </c>
      <c r="AR30" s="324" t="str">
        <f t="shared" si="17"/>
        <v/>
      </c>
      <c r="AS30" s="324" t="str">
        <f t="shared" si="18"/>
        <v/>
      </c>
      <c r="AT30" s="324" t="str">
        <f t="shared" si="19"/>
        <v/>
      </c>
      <c r="AU30" s="324" t="str">
        <f t="shared" si="20"/>
        <v/>
      </c>
      <c r="AV30" s="409">
        <f t="shared" si="21"/>
        <v>300</v>
      </c>
      <c r="AW30" s="22"/>
      <c r="AX30" s="404">
        <v>28</v>
      </c>
      <c r="AY30" s="405">
        <f t="shared" si="75"/>
        <v>0</v>
      </c>
      <c r="AZ30" s="405"/>
      <c r="BA30" s="405">
        <f t="shared" si="22"/>
        <v>0</v>
      </c>
      <c r="BB30" s="405">
        <v>1</v>
      </c>
      <c r="BC30" s="406">
        <f t="shared" si="23"/>
        <v>0</v>
      </c>
      <c r="BD30" s="410"/>
      <c r="BE30" s="265"/>
      <c r="BF30" s="265"/>
      <c r="BG30" s="265"/>
      <c r="BH30" s="265"/>
      <c r="BI30" s="265">
        <v>1</v>
      </c>
      <c r="BJ30" s="265"/>
      <c r="BK30" s="265">
        <f t="shared" si="24"/>
        <v>0</v>
      </c>
      <c r="BL30" s="265"/>
      <c r="BM30" s="411"/>
      <c r="BN30" s="412" t="str">
        <f t="shared" si="25"/>
        <v/>
      </c>
      <c r="BO30" s="265" t="str">
        <f t="shared" si="26"/>
        <v/>
      </c>
      <c r="BP30" s="324" t="str">
        <f t="shared" si="27"/>
        <v/>
      </c>
      <c r="BQ30" s="265" t="str">
        <f t="shared" si="28"/>
        <v/>
      </c>
      <c r="BR30" s="265" t="str">
        <f t="shared" si="29"/>
        <v/>
      </c>
      <c r="BS30" s="265" t="str">
        <f t="shared" si="30"/>
        <v/>
      </c>
      <c r="BT30" s="265" t="str">
        <f t="shared" si="31"/>
        <v/>
      </c>
      <c r="BU30" s="265" t="str">
        <f t="shared" si="32"/>
        <v/>
      </c>
      <c r="BV30" s="411">
        <f t="shared" si="1"/>
        <v>0</v>
      </c>
      <c r="BW30" s="412" t="str">
        <f t="shared" si="33"/>
        <v/>
      </c>
      <c r="BX30" s="265" t="str">
        <f t="shared" si="34"/>
        <v/>
      </c>
      <c r="BY30" s="324" t="str">
        <f t="shared" si="35"/>
        <v/>
      </c>
      <c r="BZ30" s="265" t="str">
        <f t="shared" si="36"/>
        <v/>
      </c>
      <c r="CA30" s="265" t="str">
        <f t="shared" si="37"/>
        <v/>
      </c>
      <c r="CB30" s="265" t="str">
        <f t="shared" si="38"/>
        <v/>
      </c>
      <c r="CC30" s="265" t="str">
        <f t="shared" si="39"/>
        <v/>
      </c>
      <c r="CD30" s="265" t="str">
        <f t="shared" si="40"/>
        <v/>
      </c>
      <c r="CE30" s="265" t="str">
        <f t="shared" si="41"/>
        <v/>
      </c>
      <c r="CF30" s="265"/>
      <c r="CG30" s="265" t="str">
        <f t="shared" si="42"/>
        <v/>
      </c>
      <c r="CH30" s="413">
        <f t="shared" si="43"/>
        <v>0</v>
      </c>
      <c r="CJ30" s="404">
        <v>28</v>
      </c>
      <c r="CK30" s="405">
        <f t="shared" si="76"/>
        <v>0</v>
      </c>
      <c r="CL30" s="405"/>
      <c r="CM30" s="405">
        <f t="shared" si="44"/>
        <v>0</v>
      </c>
      <c r="CN30" s="405">
        <v>1</v>
      </c>
      <c r="CO30" s="406">
        <f t="shared" si="45"/>
        <v>0</v>
      </c>
      <c r="CP30" s="414"/>
      <c r="CQ30" s="324"/>
      <c r="CR30" s="324"/>
      <c r="CS30" s="324" t="str">
        <f t="shared" si="46"/>
        <v/>
      </c>
      <c r="CT30" s="409" t="str">
        <f t="shared" si="47"/>
        <v/>
      </c>
      <c r="CV30" s="404">
        <v>28</v>
      </c>
      <c r="CW30" s="405">
        <f t="shared" si="77"/>
        <v>0</v>
      </c>
      <c r="CX30" s="405"/>
      <c r="CY30" s="405">
        <f t="shared" si="48"/>
        <v>0</v>
      </c>
      <c r="CZ30" s="405">
        <v>1</v>
      </c>
      <c r="DA30" s="406">
        <f t="shared" si="49"/>
        <v>0</v>
      </c>
      <c r="DB30" s="414"/>
      <c r="DC30" s="324"/>
      <c r="DD30" s="324"/>
      <c r="DE30" s="324" t="str">
        <f t="shared" si="50"/>
        <v/>
      </c>
      <c r="DF30" s="409" t="str">
        <f t="shared" si="51"/>
        <v/>
      </c>
      <c r="DH30" s="404">
        <v>28</v>
      </c>
      <c r="DI30" s="405">
        <f t="shared" si="78"/>
        <v>0</v>
      </c>
      <c r="DJ30" s="405"/>
      <c r="DK30" s="405">
        <f t="shared" si="52"/>
        <v>0</v>
      </c>
      <c r="DL30" s="405">
        <v>1</v>
      </c>
      <c r="DM30" s="406">
        <f t="shared" si="53"/>
        <v>0</v>
      </c>
      <c r="DN30" s="414"/>
      <c r="DO30" s="324"/>
      <c r="DP30" s="324"/>
      <c r="DQ30" s="324" t="str">
        <f t="shared" si="54"/>
        <v/>
      </c>
      <c r="DR30" s="409" t="str">
        <f t="shared" si="55"/>
        <v/>
      </c>
      <c r="DT30" s="404">
        <v>28</v>
      </c>
      <c r="DU30" s="405">
        <f t="shared" si="79"/>
        <v>0</v>
      </c>
      <c r="DV30" s="405"/>
      <c r="DW30" s="405">
        <f t="shared" si="56"/>
        <v>0</v>
      </c>
      <c r="DX30" s="405">
        <v>1</v>
      </c>
      <c r="DY30" s="406">
        <f t="shared" si="57"/>
        <v>0</v>
      </c>
      <c r="DZ30" s="414"/>
      <c r="EA30" s="324"/>
      <c r="EB30" s="324"/>
      <c r="EC30" s="324" t="str">
        <f t="shared" si="58"/>
        <v/>
      </c>
      <c r="ED30" s="409" t="str">
        <f t="shared" si="59"/>
        <v/>
      </c>
      <c r="EF30" s="404">
        <v>28</v>
      </c>
      <c r="EG30" s="405">
        <f t="shared" si="80"/>
        <v>0</v>
      </c>
      <c r="EH30" s="405"/>
      <c r="EI30" s="405">
        <f t="shared" si="60"/>
        <v>0</v>
      </c>
      <c r="EJ30" s="405">
        <v>1</v>
      </c>
      <c r="EK30" s="406">
        <f t="shared" si="61"/>
        <v>0</v>
      </c>
      <c r="EL30" s="414"/>
      <c r="EM30" s="324"/>
      <c r="EN30" s="324"/>
      <c r="EO30" s="324" t="str">
        <f t="shared" si="62"/>
        <v/>
      </c>
      <c r="EP30" s="409" t="str">
        <f t="shared" si="63"/>
        <v/>
      </c>
      <c r="ER30" s="404">
        <v>28</v>
      </c>
      <c r="ES30" s="405">
        <f t="shared" si="81"/>
        <v>0</v>
      </c>
      <c r="ET30" s="405"/>
      <c r="EU30" s="405">
        <f t="shared" si="64"/>
        <v>0</v>
      </c>
      <c r="EV30" s="405">
        <v>1</v>
      </c>
      <c r="EW30" s="406">
        <f t="shared" si="65"/>
        <v>0</v>
      </c>
      <c r="EX30" s="414"/>
      <c r="EY30" s="324"/>
      <c r="EZ30" s="324"/>
      <c r="FA30" s="324" t="str">
        <f t="shared" si="66"/>
        <v/>
      </c>
      <c r="FB30" s="409" t="str">
        <f t="shared" si="67"/>
        <v/>
      </c>
    </row>
    <row r="31" spans="1:158" ht="30" customHeight="1" x14ac:dyDescent="0.3">
      <c r="E31" s="404">
        <v>29</v>
      </c>
      <c r="F31" s="405">
        <f t="shared" si="68"/>
        <v>6517</v>
      </c>
      <c r="G31" s="405">
        <v>6528</v>
      </c>
      <c r="H31" s="405">
        <f t="shared" si="2"/>
        <v>11</v>
      </c>
      <c r="I31" s="405">
        <v>1</v>
      </c>
      <c r="J31" s="406">
        <f t="shared" si="3"/>
        <v>11</v>
      </c>
      <c r="L31" s="404">
        <v>29</v>
      </c>
      <c r="M31" s="405">
        <f t="shared" si="69"/>
        <v>6241</v>
      </c>
      <c r="N31" s="405">
        <v>6320</v>
      </c>
      <c r="O31" s="405">
        <f t="shared" si="4"/>
        <v>79</v>
      </c>
      <c r="P31" s="405">
        <v>1</v>
      </c>
      <c r="Q31" s="406">
        <f t="shared" si="5"/>
        <v>79</v>
      </c>
      <c r="R31" s="414" t="s">
        <v>60</v>
      </c>
      <c r="S31" s="324" t="s">
        <v>63</v>
      </c>
      <c r="T31" s="324"/>
      <c r="U31" s="324"/>
      <c r="V31" s="265"/>
      <c r="W31" s="265"/>
      <c r="X31" s="324"/>
      <c r="Y31" s="324"/>
      <c r="Z31" s="324"/>
      <c r="AA31" s="407"/>
      <c r="AB31" s="324" t="str">
        <f t="shared" si="70"/>
        <v/>
      </c>
      <c r="AC31" s="324" t="str">
        <f t="shared" si="6"/>
        <v/>
      </c>
      <c r="AD31" s="324"/>
      <c r="AE31" s="324"/>
      <c r="AF31" s="324"/>
      <c r="AG31" s="324" t="str">
        <f t="shared" si="7"/>
        <v/>
      </c>
      <c r="AH31" s="324" t="str">
        <f t="shared" si="8"/>
        <v/>
      </c>
      <c r="AI31" s="324" t="str">
        <f t="shared" si="9"/>
        <v/>
      </c>
      <c r="AJ31" s="407">
        <f t="shared" si="0"/>
        <v>0</v>
      </c>
      <c r="AK31" s="408">
        <f t="shared" si="10"/>
        <v>79</v>
      </c>
      <c r="AL31" s="324" t="str">
        <f t="shared" si="11"/>
        <v/>
      </c>
      <c r="AM31" s="324" t="str">
        <f t="shared" si="12"/>
        <v/>
      </c>
      <c r="AN31" s="324" t="str">
        <f t="shared" si="13"/>
        <v/>
      </c>
      <c r="AO31" s="324" t="str">
        <f t="shared" si="14"/>
        <v/>
      </c>
      <c r="AP31" s="324" t="str">
        <f t="shared" si="15"/>
        <v/>
      </c>
      <c r="AQ31" s="324" t="str">
        <f t="shared" si="16"/>
        <v/>
      </c>
      <c r="AR31" s="324" t="str">
        <f t="shared" si="17"/>
        <v/>
      </c>
      <c r="AS31" s="324" t="str">
        <f t="shared" si="18"/>
        <v/>
      </c>
      <c r="AT31" s="324" t="str">
        <f t="shared" si="19"/>
        <v/>
      </c>
      <c r="AU31" s="324" t="str">
        <f t="shared" si="20"/>
        <v/>
      </c>
      <c r="AV31" s="409">
        <f t="shared" si="21"/>
        <v>79</v>
      </c>
      <c r="AW31" s="22"/>
      <c r="AX31" s="404">
        <v>29</v>
      </c>
      <c r="AY31" s="405">
        <f t="shared" si="75"/>
        <v>0</v>
      </c>
      <c r="AZ31" s="405"/>
      <c r="BA31" s="405">
        <f t="shared" si="22"/>
        <v>0</v>
      </c>
      <c r="BB31" s="405">
        <v>1</v>
      </c>
      <c r="BC31" s="406">
        <f t="shared" si="23"/>
        <v>0</v>
      </c>
      <c r="BD31" s="410"/>
      <c r="BE31" s="265"/>
      <c r="BF31" s="265"/>
      <c r="BG31" s="265"/>
      <c r="BH31" s="265"/>
      <c r="BI31" s="265">
        <v>1</v>
      </c>
      <c r="BJ31" s="265"/>
      <c r="BK31" s="265">
        <f t="shared" si="24"/>
        <v>0</v>
      </c>
      <c r="BL31" s="265"/>
      <c r="BM31" s="411"/>
      <c r="BN31" s="412" t="str">
        <f t="shared" si="25"/>
        <v/>
      </c>
      <c r="BO31" s="265" t="str">
        <f t="shared" si="26"/>
        <v/>
      </c>
      <c r="BP31" s="324" t="str">
        <f t="shared" si="27"/>
        <v/>
      </c>
      <c r="BQ31" s="265" t="str">
        <f t="shared" si="28"/>
        <v/>
      </c>
      <c r="BR31" s="265" t="str">
        <f t="shared" si="29"/>
        <v/>
      </c>
      <c r="BS31" s="265" t="str">
        <f t="shared" si="30"/>
        <v/>
      </c>
      <c r="BT31" s="265" t="str">
        <f t="shared" si="31"/>
        <v/>
      </c>
      <c r="BU31" s="265" t="str">
        <f t="shared" si="32"/>
        <v/>
      </c>
      <c r="BV31" s="411">
        <f t="shared" si="1"/>
        <v>0</v>
      </c>
      <c r="BW31" s="412" t="str">
        <f t="shared" si="33"/>
        <v/>
      </c>
      <c r="BX31" s="265" t="str">
        <f t="shared" si="34"/>
        <v/>
      </c>
      <c r="BY31" s="324" t="str">
        <f t="shared" si="35"/>
        <v/>
      </c>
      <c r="BZ31" s="265" t="str">
        <f t="shared" si="36"/>
        <v/>
      </c>
      <c r="CA31" s="265" t="str">
        <f t="shared" si="37"/>
        <v/>
      </c>
      <c r="CB31" s="265" t="str">
        <f t="shared" si="38"/>
        <v/>
      </c>
      <c r="CC31" s="265" t="str">
        <f t="shared" si="39"/>
        <v/>
      </c>
      <c r="CD31" s="265" t="str">
        <f t="shared" si="40"/>
        <v/>
      </c>
      <c r="CE31" s="265" t="str">
        <f t="shared" si="41"/>
        <v/>
      </c>
      <c r="CF31" s="265"/>
      <c r="CG31" s="265" t="str">
        <f t="shared" si="42"/>
        <v/>
      </c>
      <c r="CH31" s="413">
        <f t="shared" si="43"/>
        <v>0</v>
      </c>
      <c r="CJ31" s="404">
        <v>29</v>
      </c>
      <c r="CK31" s="405">
        <f t="shared" si="76"/>
        <v>0</v>
      </c>
      <c r="CL31" s="405"/>
      <c r="CM31" s="405">
        <f t="shared" si="44"/>
        <v>0</v>
      </c>
      <c r="CN31" s="405">
        <v>1</v>
      </c>
      <c r="CO31" s="406">
        <f t="shared" si="45"/>
        <v>0</v>
      </c>
      <c r="CP31" s="414"/>
      <c r="CQ31" s="324"/>
      <c r="CR31" s="324"/>
      <c r="CS31" s="324" t="str">
        <f t="shared" si="46"/>
        <v/>
      </c>
      <c r="CT31" s="409" t="str">
        <f t="shared" si="47"/>
        <v/>
      </c>
      <c r="CV31" s="404">
        <v>29</v>
      </c>
      <c r="CW31" s="405">
        <f t="shared" si="77"/>
        <v>0</v>
      </c>
      <c r="CX31" s="405"/>
      <c r="CY31" s="405">
        <f t="shared" si="48"/>
        <v>0</v>
      </c>
      <c r="CZ31" s="405">
        <v>1</v>
      </c>
      <c r="DA31" s="406">
        <f t="shared" si="49"/>
        <v>0</v>
      </c>
      <c r="DB31" s="414"/>
      <c r="DC31" s="324"/>
      <c r="DD31" s="324"/>
      <c r="DE31" s="324" t="str">
        <f t="shared" si="50"/>
        <v/>
      </c>
      <c r="DF31" s="409" t="str">
        <f t="shared" si="51"/>
        <v/>
      </c>
      <c r="DH31" s="404">
        <v>29</v>
      </c>
      <c r="DI31" s="405">
        <f t="shared" si="78"/>
        <v>0</v>
      </c>
      <c r="DJ31" s="405"/>
      <c r="DK31" s="405">
        <f t="shared" si="52"/>
        <v>0</v>
      </c>
      <c r="DL31" s="405">
        <v>1</v>
      </c>
      <c r="DM31" s="406">
        <f t="shared" si="53"/>
        <v>0</v>
      </c>
      <c r="DN31" s="414"/>
      <c r="DO31" s="324"/>
      <c r="DP31" s="324"/>
      <c r="DQ31" s="324" t="str">
        <f t="shared" si="54"/>
        <v/>
      </c>
      <c r="DR31" s="409" t="str">
        <f t="shared" si="55"/>
        <v/>
      </c>
      <c r="DT31" s="404">
        <v>29</v>
      </c>
      <c r="DU31" s="405">
        <f t="shared" si="79"/>
        <v>0</v>
      </c>
      <c r="DV31" s="405"/>
      <c r="DW31" s="405">
        <f t="shared" si="56"/>
        <v>0</v>
      </c>
      <c r="DX31" s="405">
        <v>1</v>
      </c>
      <c r="DY31" s="406">
        <f t="shared" si="57"/>
        <v>0</v>
      </c>
      <c r="DZ31" s="414"/>
      <c r="EA31" s="324"/>
      <c r="EB31" s="324"/>
      <c r="EC31" s="324" t="str">
        <f t="shared" si="58"/>
        <v/>
      </c>
      <c r="ED31" s="409" t="str">
        <f t="shared" si="59"/>
        <v/>
      </c>
      <c r="EF31" s="404">
        <v>29</v>
      </c>
      <c r="EG31" s="405">
        <f t="shared" si="80"/>
        <v>0</v>
      </c>
      <c r="EH31" s="405"/>
      <c r="EI31" s="405">
        <f t="shared" si="60"/>
        <v>0</v>
      </c>
      <c r="EJ31" s="405">
        <v>1</v>
      </c>
      <c r="EK31" s="406">
        <f t="shared" si="61"/>
        <v>0</v>
      </c>
      <c r="EL31" s="414"/>
      <c r="EM31" s="324"/>
      <c r="EN31" s="324"/>
      <c r="EO31" s="324" t="str">
        <f t="shared" si="62"/>
        <v/>
      </c>
      <c r="EP31" s="409" t="str">
        <f t="shared" si="63"/>
        <v/>
      </c>
      <c r="ER31" s="404">
        <v>29</v>
      </c>
      <c r="ES31" s="405">
        <f t="shared" si="81"/>
        <v>0</v>
      </c>
      <c r="ET31" s="405"/>
      <c r="EU31" s="405">
        <f t="shared" si="64"/>
        <v>0</v>
      </c>
      <c r="EV31" s="405">
        <v>1</v>
      </c>
      <c r="EW31" s="406">
        <f t="shared" si="65"/>
        <v>0</v>
      </c>
      <c r="EX31" s="414"/>
      <c r="EY31" s="324"/>
      <c r="EZ31" s="324"/>
      <c r="FA31" s="324" t="str">
        <f t="shared" si="66"/>
        <v/>
      </c>
      <c r="FB31" s="409" t="str">
        <f t="shared" si="67"/>
        <v/>
      </c>
    </row>
    <row r="32" spans="1:158" ht="30" customHeight="1" x14ac:dyDescent="0.3">
      <c r="E32" s="404">
        <v>30</v>
      </c>
      <c r="F32" s="405">
        <f t="shared" si="68"/>
        <v>6528</v>
      </c>
      <c r="G32" s="405">
        <v>6532</v>
      </c>
      <c r="H32" s="405">
        <f t="shared" si="2"/>
        <v>4</v>
      </c>
      <c r="I32" s="405">
        <v>1</v>
      </c>
      <c r="J32" s="406">
        <f t="shared" si="3"/>
        <v>4</v>
      </c>
      <c r="L32" s="404">
        <v>30</v>
      </c>
      <c r="M32" s="405">
        <f t="shared" si="69"/>
        <v>6320</v>
      </c>
      <c r="N32" s="405">
        <v>6325</v>
      </c>
      <c r="O32" s="405">
        <f t="shared" si="4"/>
        <v>5</v>
      </c>
      <c r="P32" s="405">
        <v>1</v>
      </c>
      <c r="Q32" s="406">
        <f t="shared" si="5"/>
        <v>5</v>
      </c>
      <c r="R32" s="414" t="s">
        <v>60</v>
      </c>
      <c r="S32" s="324" t="s">
        <v>61</v>
      </c>
      <c r="T32" s="324"/>
      <c r="U32" s="324"/>
      <c r="V32" s="265"/>
      <c r="W32" s="265"/>
      <c r="X32" s="324"/>
      <c r="Y32" s="324"/>
      <c r="Z32" s="324"/>
      <c r="AA32" s="407"/>
      <c r="AB32" s="324" t="str">
        <f t="shared" si="70"/>
        <v/>
      </c>
      <c r="AC32" s="324" t="str">
        <f t="shared" si="6"/>
        <v/>
      </c>
      <c r="AD32" s="324"/>
      <c r="AE32" s="324"/>
      <c r="AF32" s="324"/>
      <c r="AG32" s="324" t="str">
        <f t="shared" si="7"/>
        <v/>
      </c>
      <c r="AH32" s="324" t="str">
        <f t="shared" si="8"/>
        <v/>
      </c>
      <c r="AI32" s="324" t="str">
        <f t="shared" si="9"/>
        <v/>
      </c>
      <c r="AJ32" s="407">
        <f t="shared" si="0"/>
        <v>0</v>
      </c>
      <c r="AK32" s="408">
        <f t="shared" si="10"/>
        <v>5</v>
      </c>
      <c r="AL32" s="324" t="str">
        <f t="shared" si="11"/>
        <v/>
      </c>
      <c r="AM32" s="324" t="str">
        <f t="shared" si="12"/>
        <v/>
      </c>
      <c r="AN32" s="324" t="str">
        <f t="shared" si="13"/>
        <v/>
      </c>
      <c r="AO32" s="324" t="str">
        <f t="shared" si="14"/>
        <v/>
      </c>
      <c r="AP32" s="324" t="str">
        <f t="shared" si="15"/>
        <v/>
      </c>
      <c r="AQ32" s="324" t="str">
        <f t="shared" si="16"/>
        <v/>
      </c>
      <c r="AR32" s="324" t="str">
        <f t="shared" si="17"/>
        <v/>
      </c>
      <c r="AS32" s="324" t="str">
        <f t="shared" si="18"/>
        <v/>
      </c>
      <c r="AT32" s="324" t="str">
        <f t="shared" si="19"/>
        <v/>
      </c>
      <c r="AU32" s="324" t="str">
        <f t="shared" si="20"/>
        <v/>
      </c>
      <c r="AV32" s="409">
        <f t="shared" si="21"/>
        <v>5</v>
      </c>
      <c r="AW32" s="22"/>
      <c r="AX32" s="404">
        <v>30</v>
      </c>
      <c r="AY32" s="405">
        <f t="shared" si="75"/>
        <v>0</v>
      </c>
      <c r="AZ32" s="405"/>
      <c r="BA32" s="405">
        <f t="shared" si="22"/>
        <v>0</v>
      </c>
      <c r="BB32" s="405">
        <v>1</v>
      </c>
      <c r="BC32" s="406">
        <f t="shared" si="23"/>
        <v>0</v>
      </c>
      <c r="BD32" s="410"/>
      <c r="BE32" s="265"/>
      <c r="BF32" s="265"/>
      <c r="BG32" s="265"/>
      <c r="BH32" s="265"/>
      <c r="BI32" s="265">
        <v>1</v>
      </c>
      <c r="BJ32" s="265"/>
      <c r="BK32" s="265">
        <f t="shared" si="24"/>
        <v>0</v>
      </c>
      <c r="BL32" s="265"/>
      <c r="BM32" s="411"/>
      <c r="BN32" s="412" t="str">
        <f t="shared" si="25"/>
        <v/>
      </c>
      <c r="BO32" s="265" t="str">
        <f t="shared" si="26"/>
        <v/>
      </c>
      <c r="BP32" s="324" t="str">
        <f t="shared" si="27"/>
        <v/>
      </c>
      <c r="BQ32" s="265" t="str">
        <f t="shared" si="28"/>
        <v/>
      </c>
      <c r="BR32" s="265" t="str">
        <f t="shared" si="29"/>
        <v/>
      </c>
      <c r="BS32" s="265" t="str">
        <f t="shared" si="30"/>
        <v/>
      </c>
      <c r="BT32" s="265" t="str">
        <f t="shared" si="31"/>
        <v/>
      </c>
      <c r="BU32" s="265" t="str">
        <f t="shared" si="32"/>
        <v/>
      </c>
      <c r="BV32" s="411">
        <f t="shared" si="1"/>
        <v>0</v>
      </c>
      <c r="BW32" s="412" t="str">
        <f t="shared" si="33"/>
        <v/>
      </c>
      <c r="BX32" s="265" t="str">
        <f t="shared" si="34"/>
        <v/>
      </c>
      <c r="BY32" s="324" t="str">
        <f t="shared" si="35"/>
        <v/>
      </c>
      <c r="BZ32" s="265" t="str">
        <f t="shared" si="36"/>
        <v/>
      </c>
      <c r="CA32" s="265" t="str">
        <f t="shared" si="37"/>
        <v/>
      </c>
      <c r="CB32" s="265" t="str">
        <f t="shared" si="38"/>
        <v/>
      </c>
      <c r="CC32" s="265" t="str">
        <f t="shared" si="39"/>
        <v/>
      </c>
      <c r="CD32" s="265" t="str">
        <f t="shared" si="40"/>
        <v/>
      </c>
      <c r="CE32" s="265" t="str">
        <f t="shared" si="41"/>
        <v/>
      </c>
      <c r="CF32" s="265"/>
      <c r="CG32" s="265" t="str">
        <f t="shared" si="42"/>
        <v/>
      </c>
      <c r="CH32" s="413">
        <f t="shared" si="43"/>
        <v>0</v>
      </c>
      <c r="CJ32" s="404">
        <v>30</v>
      </c>
      <c r="CK32" s="405">
        <f t="shared" si="76"/>
        <v>0</v>
      </c>
      <c r="CL32" s="405"/>
      <c r="CM32" s="405">
        <f t="shared" si="44"/>
        <v>0</v>
      </c>
      <c r="CN32" s="405">
        <v>1</v>
      </c>
      <c r="CO32" s="406">
        <f t="shared" si="45"/>
        <v>0</v>
      </c>
      <c r="CP32" s="414"/>
      <c r="CQ32" s="324"/>
      <c r="CR32" s="324"/>
      <c r="CS32" s="324" t="str">
        <f t="shared" si="46"/>
        <v/>
      </c>
      <c r="CT32" s="409" t="str">
        <f t="shared" si="47"/>
        <v/>
      </c>
      <c r="CV32" s="404">
        <v>30</v>
      </c>
      <c r="CW32" s="405">
        <f t="shared" si="77"/>
        <v>0</v>
      </c>
      <c r="CX32" s="405"/>
      <c r="CY32" s="405">
        <f t="shared" si="48"/>
        <v>0</v>
      </c>
      <c r="CZ32" s="405">
        <v>1</v>
      </c>
      <c r="DA32" s="406">
        <f t="shared" si="49"/>
        <v>0</v>
      </c>
      <c r="DB32" s="414"/>
      <c r="DC32" s="324"/>
      <c r="DD32" s="324"/>
      <c r="DE32" s="324" t="str">
        <f t="shared" si="50"/>
        <v/>
      </c>
      <c r="DF32" s="409" t="str">
        <f t="shared" si="51"/>
        <v/>
      </c>
      <c r="DH32" s="404">
        <v>30</v>
      </c>
      <c r="DI32" s="405">
        <f t="shared" si="78"/>
        <v>0</v>
      </c>
      <c r="DJ32" s="405"/>
      <c r="DK32" s="405">
        <f t="shared" si="52"/>
        <v>0</v>
      </c>
      <c r="DL32" s="405">
        <v>1</v>
      </c>
      <c r="DM32" s="406">
        <f t="shared" si="53"/>
        <v>0</v>
      </c>
      <c r="DN32" s="414"/>
      <c r="DO32" s="324"/>
      <c r="DP32" s="324"/>
      <c r="DQ32" s="324" t="str">
        <f t="shared" si="54"/>
        <v/>
      </c>
      <c r="DR32" s="409" t="str">
        <f t="shared" si="55"/>
        <v/>
      </c>
      <c r="DT32" s="404">
        <v>30</v>
      </c>
      <c r="DU32" s="405">
        <f t="shared" si="79"/>
        <v>0</v>
      </c>
      <c r="DV32" s="405"/>
      <c r="DW32" s="405">
        <f t="shared" si="56"/>
        <v>0</v>
      </c>
      <c r="DX32" s="405">
        <v>1</v>
      </c>
      <c r="DY32" s="406">
        <f t="shared" si="57"/>
        <v>0</v>
      </c>
      <c r="DZ32" s="414"/>
      <c r="EA32" s="324"/>
      <c r="EB32" s="324"/>
      <c r="EC32" s="324" t="str">
        <f t="shared" si="58"/>
        <v/>
      </c>
      <c r="ED32" s="409" t="str">
        <f t="shared" si="59"/>
        <v/>
      </c>
      <c r="EF32" s="404">
        <v>30</v>
      </c>
      <c r="EG32" s="405">
        <f t="shared" si="80"/>
        <v>0</v>
      </c>
      <c r="EH32" s="405"/>
      <c r="EI32" s="405">
        <f t="shared" si="60"/>
        <v>0</v>
      </c>
      <c r="EJ32" s="405">
        <v>1</v>
      </c>
      <c r="EK32" s="406">
        <f t="shared" si="61"/>
        <v>0</v>
      </c>
      <c r="EL32" s="414"/>
      <c r="EM32" s="324"/>
      <c r="EN32" s="324"/>
      <c r="EO32" s="324" t="str">
        <f t="shared" si="62"/>
        <v/>
      </c>
      <c r="EP32" s="409" t="str">
        <f t="shared" si="63"/>
        <v/>
      </c>
      <c r="ER32" s="404">
        <v>30</v>
      </c>
      <c r="ES32" s="405">
        <f t="shared" si="81"/>
        <v>0</v>
      </c>
      <c r="ET32" s="405"/>
      <c r="EU32" s="405">
        <f t="shared" si="64"/>
        <v>0</v>
      </c>
      <c r="EV32" s="405">
        <v>1</v>
      </c>
      <c r="EW32" s="406">
        <f t="shared" si="65"/>
        <v>0</v>
      </c>
      <c r="EX32" s="414"/>
      <c r="EY32" s="324"/>
      <c r="EZ32" s="324"/>
      <c r="FA32" s="324" t="str">
        <f t="shared" si="66"/>
        <v/>
      </c>
      <c r="FB32" s="409" t="str">
        <f t="shared" si="67"/>
        <v/>
      </c>
    </row>
    <row r="33" spans="1:158" ht="30" hidden="1" customHeight="1" x14ac:dyDescent="0.3">
      <c r="E33" s="47">
        <v>31</v>
      </c>
      <c r="F33" s="405">
        <f t="shared" si="68"/>
        <v>6532</v>
      </c>
      <c r="G33" s="405"/>
      <c r="H33" s="48">
        <f t="shared" si="2"/>
        <v>-6532</v>
      </c>
      <c r="I33" s="48">
        <v>1</v>
      </c>
      <c r="J33" s="44">
        <f t="shared" si="3"/>
        <v>-6532</v>
      </c>
      <c r="L33" s="47">
        <v>31</v>
      </c>
      <c r="M33" s="405">
        <f t="shared" si="69"/>
        <v>6325</v>
      </c>
      <c r="N33" s="405"/>
      <c r="O33" s="405">
        <f t="shared" si="4"/>
        <v>-6325</v>
      </c>
      <c r="P33" s="405">
        <v>1</v>
      </c>
      <c r="Q33" s="406">
        <f t="shared" si="5"/>
        <v>-6325</v>
      </c>
      <c r="R33" s="414"/>
      <c r="S33" s="324"/>
      <c r="T33" s="324"/>
      <c r="U33" s="324"/>
      <c r="V33" s="265"/>
      <c r="W33" s="265"/>
      <c r="X33" s="324"/>
      <c r="Y33" s="324"/>
      <c r="Z33" s="324"/>
      <c r="AA33" s="407"/>
      <c r="AB33" s="20" t="str">
        <f t="shared" si="70"/>
        <v/>
      </c>
      <c r="AC33" s="17" t="str">
        <f t="shared" si="6"/>
        <v/>
      </c>
      <c r="AD33" s="324" t="str">
        <f t="shared" ref="AD33" si="86">IF(AND(R33=$B$39,(V33=$F$49),(W33&gt;1),((Q33+BC33)&gt;300),(S33=$C$47)),((Q33+BC33)-300),(IF(AND(R33=$B$39,(V33=$F$49),(W33&gt;1),((Q33+BC33)&gt;300),(Z33&gt;0),(S33=$C$48)),((Q33+BC33)-(300+Z33)),"")))</f>
        <v/>
      </c>
      <c r="AE33" s="324" t="str">
        <f t="shared" ref="AE33" si="87">(IF(AND(R33=$B$39,(S33=$C$47),(V33=$F$44),(Y33&gt;0),(Q33&gt;(300+Y33))),(Q33-(300+Y33)),""))</f>
        <v/>
      </c>
      <c r="AF33" s="324" t="str">
        <f t="shared" ref="AF33" si="88">(IF(AND(R33=$B$39,(S33=$C$48),(V33=$F$45),(Y33&gt;0),(Q33&gt;(300+Y33+Z33))),(Q33-(300+Y33+Z33)),""))</f>
        <v/>
      </c>
      <c r="AG33" s="324" t="str">
        <f t="shared" si="7"/>
        <v/>
      </c>
      <c r="AH33" s="324" t="str">
        <f t="shared" si="8"/>
        <v/>
      </c>
      <c r="AI33" s="324" t="str">
        <f t="shared" si="9"/>
        <v/>
      </c>
      <c r="AJ33" s="407">
        <f t="shared" si="0"/>
        <v>0</v>
      </c>
      <c r="AK33" s="408" t="str">
        <f t="shared" si="10"/>
        <v/>
      </c>
      <c r="AL33" s="324" t="str">
        <f t="shared" si="11"/>
        <v/>
      </c>
      <c r="AM33" s="324" t="str">
        <f t="shared" si="12"/>
        <v/>
      </c>
      <c r="AN33" s="324" t="str">
        <f t="shared" si="13"/>
        <v/>
      </c>
      <c r="AO33" s="324" t="str">
        <f t="shared" si="14"/>
        <v/>
      </c>
      <c r="AP33" s="324" t="str">
        <f t="shared" si="15"/>
        <v/>
      </c>
      <c r="AQ33" s="324" t="str">
        <f t="shared" si="16"/>
        <v/>
      </c>
      <c r="AR33" s="324" t="str">
        <f t="shared" si="17"/>
        <v/>
      </c>
      <c r="AS33" s="324" t="str">
        <f t="shared" si="18"/>
        <v/>
      </c>
      <c r="AT33" s="324" t="str">
        <f t="shared" si="19"/>
        <v/>
      </c>
      <c r="AU33" s="324" t="str">
        <f t="shared" si="20"/>
        <v/>
      </c>
      <c r="AV33" s="409">
        <f t="shared" si="21"/>
        <v>0</v>
      </c>
      <c r="AW33" s="22"/>
      <c r="AX33" s="47">
        <v>31</v>
      </c>
      <c r="AY33" s="48">
        <f t="shared" si="75"/>
        <v>0</v>
      </c>
      <c r="AZ33" s="48"/>
      <c r="BA33" s="48">
        <f t="shared" si="22"/>
        <v>0</v>
      </c>
      <c r="BB33" s="48">
        <v>1</v>
      </c>
      <c r="BC33" s="44">
        <f t="shared" si="23"/>
        <v>0</v>
      </c>
      <c r="BD33" s="410"/>
      <c r="BE33" s="265"/>
      <c r="BF33" s="265"/>
      <c r="BG33" s="265"/>
      <c r="BH33" s="265"/>
      <c r="BI33" s="265">
        <v>1</v>
      </c>
      <c r="BJ33" s="265"/>
      <c r="BK33" s="265">
        <f t="shared" si="24"/>
        <v>0</v>
      </c>
      <c r="BL33" s="265"/>
      <c r="BM33" s="411"/>
      <c r="BN33" s="412" t="str">
        <f t="shared" si="25"/>
        <v/>
      </c>
      <c r="BO33" s="265" t="str">
        <f t="shared" si="26"/>
        <v/>
      </c>
      <c r="BP33" s="324" t="str">
        <f t="shared" si="27"/>
        <v/>
      </c>
      <c r="BQ33" s="265" t="str">
        <f t="shared" si="28"/>
        <v/>
      </c>
      <c r="BR33" s="265" t="str">
        <f t="shared" si="29"/>
        <v/>
      </c>
      <c r="BS33" s="265" t="str">
        <f t="shared" si="30"/>
        <v/>
      </c>
      <c r="BT33" s="265" t="str">
        <f t="shared" si="31"/>
        <v/>
      </c>
      <c r="BU33" s="265" t="str">
        <f t="shared" si="32"/>
        <v/>
      </c>
      <c r="BV33" s="411">
        <f t="shared" si="1"/>
        <v>0</v>
      </c>
      <c r="BW33" s="412" t="str">
        <f t="shared" si="33"/>
        <v/>
      </c>
      <c r="BX33" s="265" t="str">
        <f t="shared" si="34"/>
        <v/>
      </c>
      <c r="BY33" s="324" t="str">
        <f t="shared" si="35"/>
        <v/>
      </c>
      <c r="BZ33" s="265" t="str">
        <f t="shared" si="36"/>
        <v/>
      </c>
      <c r="CA33" s="265" t="str">
        <f t="shared" si="37"/>
        <v/>
      </c>
      <c r="CB33" s="265" t="str">
        <f t="shared" si="38"/>
        <v/>
      </c>
      <c r="CC33" s="265" t="str">
        <f t="shared" si="39"/>
        <v/>
      </c>
      <c r="CD33" s="265" t="str">
        <f t="shared" si="40"/>
        <v/>
      </c>
      <c r="CE33" s="265" t="str">
        <f t="shared" si="41"/>
        <v/>
      </c>
      <c r="CF33" s="265"/>
      <c r="CG33" s="265" t="str">
        <f t="shared" si="42"/>
        <v/>
      </c>
      <c r="CH33" s="413">
        <f t="shared" si="43"/>
        <v>0</v>
      </c>
      <c r="CJ33" s="47">
        <v>31</v>
      </c>
      <c r="CK33" s="48">
        <f t="shared" si="76"/>
        <v>0</v>
      </c>
      <c r="CL33" s="48"/>
      <c r="CM33" s="48">
        <f t="shared" si="44"/>
        <v>0</v>
      </c>
      <c r="CN33" s="48">
        <v>1</v>
      </c>
      <c r="CO33" s="44">
        <f t="shared" si="45"/>
        <v>0</v>
      </c>
      <c r="CP33" s="414"/>
      <c r="CQ33" s="49"/>
      <c r="CR33" s="49"/>
      <c r="CS33" s="49" t="str">
        <f t="shared" si="46"/>
        <v/>
      </c>
      <c r="CT33" s="50" t="str">
        <f t="shared" si="47"/>
        <v/>
      </c>
      <c r="CV33" s="47">
        <v>31</v>
      </c>
      <c r="CW33" s="48">
        <f t="shared" si="77"/>
        <v>0</v>
      </c>
      <c r="CX33" s="48"/>
      <c r="CY33" s="48">
        <f t="shared" si="48"/>
        <v>0</v>
      </c>
      <c r="CZ33" s="48">
        <v>1</v>
      </c>
      <c r="DA33" s="44">
        <f t="shared" si="49"/>
        <v>0</v>
      </c>
      <c r="DB33" s="414"/>
      <c r="DC33" s="49"/>
      <c r="DD33" s="49"/>
      <c r="DE33" s="49" t="str">
        <f t="shared" si="50"/>
        <v/>
      </c>
      <c r="DF33" s="50" t="str">
        <f t="shared" si="51"/>
        <v/>
      </c>
      <c r="DH33" s="47">
        <v>31</v>
      </c>
      <c r="DI33" s="48">
        <f t="shared" si="78"/>
        <v>0</v>
      </c>
      <c r="DJ33" s="48"/>
      <c r="DK33" s="48">
        <f t="shared" si="52"/>
        <v>0</v>
      </c>
      <c r="DL33" s="48">
        <v>1</v>
      </c>
      <c r="DM33" s="44">
        <f t="shared" si="53"/>
        <v>0</v>
      </c>
      <c r="DN33" s="414"/>
      <c r="DO33" s="49"/>
      <c r="DP33" s="49"/>
      <c r="DQ33" s="49" t="str">
        <f t="shared" si="54"/>
        <v/>
      </c>
      <c r="DR33" s="50" t="str">
        <f t="shared" si="55"/>
        <v/>
      </c>
      <c r="DT33" s="47">
        <v>31</v>
      </c>
      <c r="DU33" s="48">
        <f t="shared" si="79"/>
        <v>0</v>
      </c>
      <c r="DV33" s="48"/>
      <c r="DW33" s="48">
        <f t="shared" si="56"/>
        <v>0</v>
      </c>
      <c r="DX33" s="48">
        <v>1</v>
      </c>
      <c r="DY33" s="44">
        <f t="shared" si="57"/>
        <v>0</v>
      </c>
      <c r="DZ33" s="414"/>
      <c r="EA33" s="49"/>
      <c r="EB33" s="49"/>
      <c r="EC33" s="49" t="str">
        <f t="shared" si="58"/>
        <v/>
      </c>
      <c r="ED33" s="50" t="str">
        <f t="shared" si="59"/>
        <v/>
      </c>
      <c r="EF33" s="47">
        <v>31</v>
      </c>
      <c r="EG33" s="48">
        <f t="shared" si="80"/>
        <v>0</v>
      </c>
      <c r="EH33" s="48"/>
      <c r="EI33" s="48">
        <f t="shared" si="60"/>
        <v>0</v>
      </c>
      <c r="EJ33" s="48">
        <v>1</v>
      </c>
      <c r="EK33" s="44">
        <f t="shared" si="61"/>
        <v>0</v>
      </c>
      <c r="EL33" s="414"/>
      <c r="EM33" s="49"/>
      <c r="EN33" s="49"/>
      <c r="EO33" s="49" t="str">
        <f t="shared" si="62"/>
        <v/>
      </c>
      <c r="EP33" s="50" t="str">
        <f t="shared" si="63"/>
        <v/>
      </c>
      <c r="ER33" s="47">
        <v>31</v>
      </c>
      <c r="ES33" s="48">
        <f t="shared" si="81"/>
        <v>0</v>
      </c>
      <c r="ET33" s="48"/>
      <c r="EU33" s="48">
        <f t="shared" si="64"/>
        <v>0</v>
      </c>
      <c r="EV33" s="48">
        <v>1</v>
      </c>
      <c r="EW33" s="44">
        <f t="shared" si="65"/>
        <v>0</v>
      </c>
      <c r="EX33" s="414"/>
      <c r="EY33" s="49"/>
      <c r="EZ33" s="49"/>
      <c r="FA33" s="49" t="str">
        <f t="shared" si="66"/>
        <v/>
      </c>
      <c r="FB33" s="50" t="str">
        <f t="shared" si="67"/>
        <v/>
      </c>
    </row>
    <row r="34" spans="1:158" ht="15" thickBot="1" x14ac:dyDescent="0.35">
      <c r="E34" s="746" t="s">
        <v>59</v>
      </c>
      <c r="F34" s="747"/>
      <c r="G34" s="747"/>
      <c r="H34" s="747"/>
      <c r="I34" s="749"/>
      <c r="J34" s="472">
        <f>SUM(J3:J32)</f>
        <v>4534</v>
      </c>
      <c r="K34" s="473"/>
      <c r="L34" s="746" t="s">
        <v>59</v>
      </c>
      <c r="M34" s="747"/>
      <c r="N34" s="747"/>
      <c r="O34" s="747"/>
      <c r="P34" s="748"/>
      <c r="Q34" s="474">
        <f>SUM(Q3:Q32)</f>
        <v>4480</v>
      </c>
      <c r="R34" s="54"/>
      <c r="S34" s="55"/>
      <c r="T34" s="55"/>
      <c r="U34" s="55"/>
      <c r="V34" s="56"/>
      <c r="W34" s="56"/>
      <c r="X34" s="57"/>
      <c r="Y34" s="57"/>
      <c r="Z34" s="55"/>
      <c r="AA34" s="58"/>
      <c r="AB34" s="59"/>
      <c r="AC34" s="55"/>
      <c r="AD34" s="55"/>
      <c r="AE34" s="55"/>
      <c r="AF34" s="55"/>
      <c r="AG34" s="55"/>
      <c r="AH34" s="55"/>
      <c r="AI34" s="55"/>
      <c r="AJ34" s="60">
        <f>SUM(AJ3:AJ32)</f>
        <v>1665</v>
      </c>
      <c r="AK34" s="475"/>
      <c r="AL34" s="332"/>
      <c r="AM34" s="332"/>
      <c r="AN34" s="332"/>
      <c r="AO34" s="332"/>
      <c r="AP34" s="332"/>
      <c r="AQ34" s="332"/>
      <c r="AR34" s="332"/>
      <c r="AS34" s="332"/>
      <c r="AT34" s="332"/>
      <c r="AU34" s="332"/>
      <c r="AV34" s="476">
        <f>SUM(AV3:AV32)</f>
        <v>2815</v>
      </c>
      <c r="AW34" s="22"/>
      <c r="AX34" s="746" t="s">
        <v>59</v>
      </c>
      <c r="AY34" s="747"/>
      <c r="AZ34" s="747"/>
      <c r="BA34" s="747"/>
      <c r="BB34" s="748"/>
      <c r="BC34" s="474">
        <f>SUM(BC3:BC33)</f>
        <v>0</v>
      </c>
      <c r="BD34" s="64"/>
      <c r="BE34" s="56"/>
      <c r="BF34" s="56"/>
      <c r="BG34" s="56"/>
      <c r="BH34" s="56"/>
      <c r="BI34" s="56"/>
      <c r="BJ34" s="65"/>
      <c r="BK34" s="65"/>
      <c r="BL34" s="56"/>
      <c r="BM34" s="66"/>
      <c r="BN34" s="67"/>
      <c r="BO34" s="56"/>
      <c r="BP34" s="56"/>
      <c r="BQ34" s="56"/>
      <c r="BR34" s="56"/>
      <c r="BS34" s="56"/>
      <c r="BT34" s="56"/>
      <c r="BU34" s="56"/>
      <c r="BV34" s="68">
        <f>SUM(BV3:BV33)</f>
        <v>0</v>
      </c>
      <c r="BW34" s="477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478">
        <f>SUM(CH3:CH33)</f>
        <v>0</v>
      </c>
      <c r="CJ34" s="746" t="s">
        <v>59</v>
      </c>
      <c r="CK34" s="747"/>
      <c r="CL34" s="747"/>
      <c r="CM34" s="747"/>
      <c r="CN34" s="748"/>
      <c r="CO34" s="474">
        <f>SUM(CO3:CO33)</f>
        <v>0</v>
      </c>
      <c r="CP34" s="479"/>
      <c r="CQ34" s="480"/>
      <c r="CR34" s="480"/>
      <c r="CS34" s="481">
        <f>SUM(CS3:CS33)</f>
        <v>0</v>
      </c>
      <c r="CT34" s="482">
        <f>SUM(CT3:CT33)</f>
        <v>0</v>
      </c>
      <c r="CV34" s="746" t="s">
        <v>59</v>
      </c>
      <c r="CW34" s="747"/>
      <c r="CX34" s="747"/>
      <c r="CY34" s="747"/>
      <c r="CZ34" s="748"/>
      <c r="DA34" s="474">
        <f>SUM(DA3:DA33)</f>
        <v>0</v>
      </c>
      <c r="DB34" s="479"/>
      <c r="DC34" s="480"/>
      <c r="DD34" s="480"/>
      <c r="DE34" s="481">
        <f>SUM(DE3:DE33)</f>
        <v>0</v>
      </c>
      <c r="DF34" s="482">
        <f>SUM(DF3:DF33)</f>
        <v>0</v>
      </c>
      <c r="DH34" s="746" t="s">
        <v>59</v>
      </c>
      <c r="DI34" s="747"/>
      <c r="DJ34" s="747"/>
      <c r="DK34" s="747"/>
      <c r="DL34" s="748"/>
      <c r="DM34" s="474">
        <f>SUM(DM3:DM33)</f>
        <v>0</v>
      </c>
      <c r="DN34" s="479"/>
      <c r="DO34" s="480"/>
      <c r="DP34" s="480"/>
      <c r="DQ34" s="481">
        <f>SUM(DQ3:DQ33)</f>
        <v>0</v>
      </c>
      <c r="DR34" s="482">
        <f>SUM(DR3:DR33)</f>
        <v>0</v>
      </c>
      <c r="DT34" s="746" t="s">
        <v>59</v>
      </c>
      <c r="DU34" s="747"/>
      <c r="DV34" s="747"/>
      <c r="DW34" s="747"/>
      <c r="DX34" s="748"/>
      <c r="DY34" s="474">
        <f>SUM(DY3:DY33)</f>
        <v>0</v>
      </c>
      <c r="DZ34" s="479"/>
      <c r="EA34" s="480"/>
      <c r="EB34" s="480"/>
      <c r="EC34" s="481">
        <f>SUM(EC3:EC33)</f>
        <v>0</v>
      </c>
      <c r="ED34" s="482">
        <f>SUM(ED3:ED33)</f>
        <v>0</v>
      </c>
      <c r="EF34" s="746" t="s">
        <v>59</v>
      </c>
      <c r="EG34" s="747"/>
      <c r="EH34" s="747"/>
      <c r="EI34" s="747"/>
      <c r="EJ34" s="748"/>
      <c r="EK34" s="474">
        <f>SUM(EK3:EK33)</f>
        <v>0</v>
      </c>
      <c r="EL34" s="479"/>
      <c r="EM34" s="480"/>
      <c r="EN34" s="480"/>
      <c r="EO34" s="481">
        <f>SUM(EO3:EO33)</f>
        <v>0</v>
      </c>
      <c r="EP34" s="482">
        <f>SUM(EP3:EP33)</f>
        <v>0</v>
      </c>
      <c r="ER34" s="746" t="s">
        <v>59</v>
      </c>
      <c r="ES34" s="747"/>
      <c r="ET34" s="747"/>
      <c r="EU34" s="747"/>
      <c r="EV34" s="748"/>
      <c r="EW34" s="474">
        <f>SUM(EW3:EW33)</f>
        <v>0</v>
      </c>
      <c r="EX34" s="479"/>
      <c r="EY34" s="480"/>
      <c r="EZ34" s="480"/>
      <c r="FA34" s="481">
        <f>SUM(FA3:FA33)</f>
        <v>0</v>
      </c>
      <c r="FB34" s="482">
        <f>SUM(FB3:FB33)</f>
        <v>0</v>
      </c>
    </row>
    <row r="35" spans="1:158" x14ac:dyDescent="0.3">
      <c r="S35" s="77"/>
      <c r="T35" s="77"/>
      <c r="U35" s="77"/>
      <c r="V35" s="78"/>
      <c r="W35" s="78"/>
      <c r="X35" s="79"/>
      <c r="Y35" s="79"/>
      <c r="AW35" s="22"/>
      <c r="AX35" s="22"/>
      <c r="AY35" s="22"/>
      <c r="AZ35" s="22"/>
    </row>
    <row r="36" spans="1:158" x14ac:dyDescent="0.3">
      <c r="S36" s="77"/>
      <c r="T36" s="77"/>
      <c r="U36" s="77"/>
      <c r="V36" s="78"/>
      <c r="W36" s="78"/>
      <c r="X36" s="22"/>
      <c r="Y36" s="22"/>
      <c r="AW36" s="22"/>
      <c r="AX36" s="22"/>
      <c r="AY36" s="22"/>
      <c r="AZ36" s="22"/>
    </row>
    <row r="38" spans="1:158" x14ac:dyDescent="0.3">
      <c r="A38">
        <v>1</v>
      </c>
      <c r="B38" t="s">
        <v>60</v>
      </c>
      <c r="C38" t="s">
        <v>61</v>
      </c>
      <c r="E38"/>
      <c r="F38" s="80" t="s">
        <v>62</v>
      </c>
      <c r="G38"/>
      <c r="J38"/>
    </row>
    <row r="39" spans="1:158" x14ac:dyDescent="0.3">
      <c r="A39">
        <v>2</v>
      </c>
      <c r="B39" t="s">
        <v>44</v>
      </c>
      <c r="C39" t="s">
        <v>63</v>
      </c>
      <c r="E39"/>
      <c r="F39" s="80" t="s">
        <v>64</v>
      </c>
      <c r="G39"/>
    </row>
    <row r="40" spans="1:158" s="80" customFormat="1" x14ac:dyDescent="0.3">
      <c r="A40" s="80">
        <v>3</v>
      </c>
      <c r="C40" s="80" t="s">
        <v>65</v>
      </c>
      <c r="F40" s="80" t="s">
        <v>66</v>
      </c>
      <c r="I40" s="76"/>
      <c r="J40" s="76"/>
      <c r="R40" s="76"/>
      <c r="S40" s="76"/>
      <c r="T40" s="76"/>
      <c r="U40" s="76"/>
      <c r="V40" s="81"/>
      <c r="W40" s="81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</row>
    <row r="41" spans="1:158" x14ac:dyDescent="0.3">
      <c r="A41">
        <v>4</v>
      </c>
      <c r="C41" s="80" t="s">
        <v>67</v>
      </c>
      <c r="E41"/>
      <c r="F41" s="80" t="s">
        <v>68</v>
      </c>
      <c r="G41"/>
    </row>
    <row r="42" spans="1:158" x14ac:dyDescent="0.3">
      <c r="A42">
        <v>5</v>
      </c>
      <c r="C42" s="80" t="s">
        <v>69</v>
      </c>
      <c r="E42"/>
      <c r="F42" s="80" t="s">
        <v>70</v>
      </c>
      <c r="G42"/>
      <c r="J42"/>
    </row>
    <row r="43" spans="1:158" x14ac:dyDescent="0.3">
      <c r="A43">
        <v>6</v>
      </c>
      <c r="C43" s="80" t="s">
        <v>71</v>
      </c>
      <c r="E43"/>
      <c r="F43" s="80" t="s">
        <v>22</v>
      </c>
      <c r="G43"/>
      <c r="J43"/>
    </row>
    <row r="44" spans="1:158" x14ac:dyDescent="0.3">
      <c r="A44">
        <v>7</v>
      </c>
      <c r="C44" s="80" t="s">
        <v>72</v>
      </c>
      <c r="E44"/>
      <c r="F44" s="80" t="s">
        <v>24</v>
      </c>
      <c r="G44"/>
      <c r="J44"/>
    </row>
    <row r="45" spans="1:158" x14ac:dyDescent="0.3">
      <c r="A45">
        <v>8</v>
      </c>
      <c r="C45" s="80" t="s">
        <v>47</v>
      </c>
      <c r="E45"/>
      <c r="F45" s="76" t="s">
        <v>25</v>
      </c>
      <c r="G45"/>
      <c r="J45"/>
    </row>
    <row r="46" spans="1:158" x14ac:dyDescent="0.3">
      <c r="A46">
        <v>9</v>
      </c>
      <c r="C46" t="s">
        <v>46</v>
      </c>
      <c r="E46"/>
      <c r="F46" s="80" t="s">
        <v>26</v>
      </c>
      <c r="G46"/>
      <c r="J46"/>
    </row>
    <row r="47" spans="1:158" x14ac:dyDescent="0.3">
      <c r="A47">
        <v>10</v>
      </c>
      <c r="C47" t="s">
        <v>45</v>
      </c>
      <c r="E47"/>
      <c r="F47" s="80" t="s">
        <v>73</v>
      </c>
      <c r="G47"/>
      <c r="J47"/>
    </row>
    <row r="48" spans="1:158" x14ac:dyDescent="0.3">
      <c r="A48">
        <v>11</v>
      </c>
      <c r="C48" t="s">
        <v>74</v>
      </c>
      <c r="E48"/>
      <c r="F48" s="80" t="s">
        <v>75</v>
      </c>
      <c r="G48"/>
      <c r="J48"/>
      <c r="R48"/>
      <c r="S48"/>
      <c r="T48"/>
      <c r="U48"/>
      <c r="V48"/>
      <c r="W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</row>
    <row r="49" spans="1:48" x14ac:dyDescent="0.3">
      <c r="A49">
        <v>12</v>
      </c>
      <c r="B49" s="80"/>
      <c r="E49"/>
      <c r="F49" s="80" t="s">
        <v>23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13</v>
      </c>
      <c r="B50" s="80"/>
      <c r="E50"/>
      <c r="F50" s="80"/>
      <c r="G50"/>
      <c r="I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14</v>
      </c>
      <c r="B51" s="80"/>
      <c r="E51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15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16</v>
      </c>
      <c r="B53" s="80"/>
      <c r="E53"/>
      <c r="F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17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18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19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20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21</v>
      </c>
      <c r="B58" s="80"/>
      <c r="E58"/>
      <c r="F58"/>
      <c r="G58"/>
      <c r="H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22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23</v>
      </c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24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</sheetData>
  <mergeCells count="147">
    <mergeCell ref="A1:C1"/>
    <mergeCell ref="E1:J1"/>
    <mergeCell ref="R1:R2"/>
    <mergeCell ref="S1:S2"/>
    <mergeCell ref="T1:T2"/>
    <mergeCell ref="U1:U2"/>
    <mergeCell ref="V1:V2"/>
    <mergeCell ref="W1:Y1"/>
    <mergeCell ref="Z1:Z2"/>
    <mergeCell ref="AS1:AS2"/>
    <mergeCell ref="L1:L2"/>
    <mergeCell ref="M1:M2"/>
    <mergeCell ref="N1:N2"/>
    <mergeCell ref="O1:O2"/>
    <mergeCell ref="P1:P2"/>
    <mergeCell ref="Q1:Q2"/>
    <mergeCell ref="AA1:AA2"/>
    <mergeCell ref="AB1:AB2"/>
    <mergeCell ref="AC1:AC2"/>
    <mergeCell ref="AJ1:AJ2"/>
    <mergeCell ref="AK1:AK2"/>
    <mergeCell ref="AL1:AL2"/>
    <mergeCell ref="AM1:AM2"/>
    <mergeCell ref="AN1:AN2"/>
    <mergeCell ref="AO1:AO2"/>
    <mergeCell ref="AD1:AD2"/>
    <mergeCell ref="AE1:AE2"/>
    <mergeCell ref="AF1:AF2"/>
    <mergeCell ref="AG1:AG2"/>
    <mergeCell ref="AH1:AH2"/>
    <mergeCell ref="AI1:AI2"/>
    <mergeCell ref="AP1:AP2"/>
    <mergeCell ref="AQ1:AQ2"/>
    <mergeCell ref="BF1:BF2"/>
    <mergeCell ref="BG1:BG2"/>
    <mergeCell ref="BH1:BH2"/>
    <mergeCell ref="AV1:AV2"/>
    <mergeCell ref="AX1:AX2"/>
    <mergeCell ref="AY1:AY2"/>
    <mergeCell ref="AZ1:AZ2"/>
    <mergeCell ref="BA1:BA2"/>
    <mergeCell ref="BB1:BB2"/>
    <mergeCell ref="AR1:AR2"/>
    <mergeCell ref="BW1:BW2"/>
    <mergeCell ref="BX1:BX2"/>
    <mergeCell ref="BY1:BY2"/>
    <mergeCell ref="BZ1:BZ2"/>
    <mergeCell ref="CA1:CA2"/>
    <mergeCell ref="CB1:CB2"/>
    <mergeCell ref="BQ1:BQ2"/>
    <mergeCell ref="BR1:BR2"/>
    <mergeCell ref="BS1:BS2"/>
    <mergeCell ref="BT1:BT2"/>
    <mergeCell ref="BU1:BU2"/>
    <mergeCell ref="BV1:BV2"/>
    <mergeCell ref="AT1:AT2"/>
    <mergeCell ref="AU1:AU2"/>
    <mergeCell ref="BI1:BK1"/>
    <mergeCell ref="BL1:BL2"/>
    <mergeCell ref="BM1:BM2"/>
    <mergeCell ref="BN1:BN2"/>
    <mergeCell ref="BO1:BO2"/>
    <mergeCell ref="BP1:BP2"/>
    <mergeCell ref="BC1:BC2"/>
    <mergeCell ref="BD1:BD2"/>
    <mergeCell ref="BE1:BE2"/>
    <mergeCell ref="CJ1:CJ2"/>
    <mergeCell ref="CK1:CK2"/>
    <mergeCell ref="CL1:CL2"/>
    <mergeCell ref="CM1:CM2"/>
    <mergeCell ref="CN1:CN2"/>
    <mergeCell ref="CO1:CO2"/>
    <mergeCell ref="CC1:CC2"/>
    <mergeCell ref="CD1:CD2"/>
    <mergeCell ref="CE1:CE2"/>
    <mergeCell ref="CF1:CF2"/>
    <mergeCell ref="CG1:CG2"/>
    <mergeCell ref="CH1:CH2"/>
    <mergeCell ref="CW1:CW2"/>
    <mergeCell ref="CX1:CX2"/>
    <mergeCell ref="CY1:CY2"/>
    <mergeCell ref="CZ1:CZ2"/>
    <mergeCell ref="DA1:DA2"/>
    <mergeCell ref="DB1:DB2"/>
    <mergeCell ref="CP1:CP2"/>
    <mergeCell ref="CQ1:CQ2"/>
    <mergeCell ref="CR1:CR2"/>
    <mergeCell ref="CS1:CS2"/>
    <mergeCell ref="CT1:CT2"/>
    <mergeCell ref="CV1:CV2"/>
    <mergeCell ref="DJ1:DJ2"/>
    <mergeCell ref="DK1:DK2"/>
    <mergeCell ref="DL1:DL2"/>
    <mergeCell ref="DM1:DM2"/>
    <mergeCell ref="DN1:DN2"/>
    <mergeCell ref="DO1:DO2"/>
    <mergeCell ref="DC1:DC2"/>
    <mergeCell ref="DD1:DD2"/>
    <mergeCell ref="DE1:DE2"/>
    <mergeCell ref="DF1:DF2"/>
    <mergeCell ref="DH1:DH2"/>
    <mergeCell ref="DI1:DI2"/>
    <mergeCell ref="DW1:DW2"/>
    <mergeCell ref="DX1:DX2"/>
    <mergeCell ref="DY1:DY2"/>
    <mergeCell ref="DZ1:DZ2"/>
    <mergeCell ref="EA1:EA2"/>
    <mergeCell ref="EB1:EB2"/>
    <mergeCell ref="DP1:DP2"/>
    <mergeCell ref="DQ1:DQ2"/>
    <mergeCell ref="DR1:DR2"/>
    <mergeCell ref="DT1:DT2"/>
    <mergeCell ref="DU1:DU2"/>
    <mergeCell ref="DV1:DV2"/>
    <mergeCell ref="EJ1:EJ2"/>
    <mergeCell ref="EK1:EK2"/>
    <mergeCell ref="EL1:EL2"/>
    <mergeCell ref="EM1:EM2"/>
    <mergeCell ref="EN1:EN2"/>
    <mergeCell ref="EO1:EO2"/>
    <mergeCell ref="EC1:EC2"/>
    <mergeCell ref="ED1:ED2"/>
    <mergeCell ref="EF1:EF2"/>
    <mergeCell ref="EG1:EG2"/>
    <mergeCell ref="EH1:EH2"/>
    <mergeCell ref="EI1:EI2"/>
    <mergeCell ref="EW1:EW2"/>
    <mergeCell ref="EX1:EX2"/>
    <mergeCell ref="EY1:EY2"/>
    <mergeCell ref="EZ1:EZ2"/>
    <mergeCell ref="FA1:FA2"/>
    <mergeCell ref="FB1:FB2"/>
    <mergeCell ref="EP1:EP2"/>
    <mergeCell ref="ER1:ER2"/>
    <mergeCell ref="ES1:ES2"/>
    <mergeCell ref="ET1:ET2"/>
    <mergeCell ref="EU1:EU2"/>
    <mergeCell ref="EV1:EV2"/>
    <mergeCell ref="DT34:DX34"/>
    <mergeCell ref="EF34:EJ34"/>
    <mergeCell ref="ER34:EV34"/>
    <mergeCell ref="E34:I34"/>
    <mergeCell ref="L34:P34"/>
    <mergeCell ref="AX34:BB34"/>
    <mergeCell ref="CJ34:CN34"/>
    <mergeCell ref="CV34:CZ34"/>
    <mergeCell ref="DH34:DL34"/>
  </mergeCells>
  <conditionalFormatting sqref="C5">
    <cfRule type="cellIs" dxfId="98" priority="4" operator="lessThan">
      <formula>0</formula>
    </cfRule>
    <cfRule type="cellIs" dxfId="97" priority="5" operator="equal">
      <formula>0</formula>
    </cfRule>
    <cfRule type="cellIs" dxfId="96" priority="6" operator="greaterThan">
      <formula>0</formula>
    </cfRule>
  </conditionalFormatting>
  <conditionalFormatting sqref="C8">
    <cfRule type="cellIs" dxfId="95" priority="1" operator="lessThan">
      <formula>0</formula>
    </cfRule>
    <cfRule type="cellIs" dxfId="94" priority="2" operator="equal">
      <formula>0</formula>
    </cfRule>
    <cfRule type="cellIs" dxfId="93" priority="3" operator="greaterThan">
      <formula>0</formula>
    </cfRule>
  </conditionalFormatting>
  <conditionalFormatting sqref="C13">
    <cfRule type="cellIs" dxfId="92" priority="7" operator="lessThan">
      <formula>0</formula>
    </cfRule>
    <cfRule type="cellIs" dxfId="91" priority="8" operator="equal">
      <formula>0</formula>
    </cfRule>
    <cfRule type="cellIs" dxfId="90" priority="9" operator="greaterThan">
      <formula>0</formula>
    </cfRule>
  </conditionalFormatting>
  <conditionalFormatting sqref="C16">
    <cfRule type="cellIs" dxfId="89" priority="10" operator="lessThan">
      <formula>0</formula>
    </cfRule>
    <cfRule type="cellIs" dxfId="88" priority="11" operator="equal">
      <formula>0</formula>
    </cfRule>
    <cfRule type="cellIs" dxfId="87" priority="12" operator="greaterThan">
      <formula>0</formula>
    </cfRule>
  </conditionalFormatting>
  <dataValidations count="6">
    <dataValidation type="list" allowBlank="1" showInputMessage="1" showErrorMessage="1" sqref="S34 BE34" xr:uid="{00000000-0002-0000-0A00-000000000000}">
      <formula1>#REF!</formula1>
    </dataValidation>
    <dataValidation type="list" allowBlank="1" showInputMessage="1" showErrorMessage="1" sqref="BH3:BH33 V3:V33" xr:uid="{00000000-0002-0000-0A00-000001000000}">
      <formula1>$F$38:$F$49</formula1>
    </dataValidation>
    <dataValidation type="list" allowBlank="1" showInputMessage="1" showErrorMessage="1" sqref="BD3:BD33 R3:R33" xr:uid="{00000000-0002-0000-0A00-000002000000}">
      <formula1>$B$38:$B$39</formula1>
    </dataValidation>
    <dataValidation type="list" allowBlank="1" showInputMessage="1" showErrorMessage="1" sqref="EL3:EL33 S3:S33 EZ3:EZ33 EN3:EN33 EX3:EX33 EB3:EB33 DZ3:DZ33 DP3:DP33 DN3:DN33 DD3:DD33 DB3:DB33 CR3:CR33 CP3:CP33 BE3:BE33" xr:uid="{00000000-0002-0000-0A00-000003000000}">
      <formula1>$C$38:$C$48</formula1>
    </dataValidation>
    <dataValidation type="list" allowBlank="1" showInputMessage="1" showErrorMessage="1" sqref="BJ3:BJ33 X3:X33" xr:uid="{00000000-0002-0000-0A00-000004000000}">
      <formula1>$A$38:$A$60</formula1>
    </dataValidation>
    <dataValidation type="list" allowBlank="1" showInputMessage="1" showErrorMessage="1" sqref="BM3:BM33 AA3:AA33" xr:uid="{00000000-0002-0000-0A00-000005000000}">
      <formula1>$A$38:$A$49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B62"/>
  <sheetViews>
    <sheetView topLeftCell="L1" workbookViewId="0">
      <selection activeCell="L1" sqref="L1:AV1"/>
    </sheetView>
  </sheetViews>
  <sheetFormatPr defaultRowHeight="14.4" x14ac:dyDescent="0.3"/>
  <cols>
    <col min="1" max="1" width="6.109375" customWidth="1"/>
    <col min="2" max="2" width="51.33203125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2.33203125" style="76" customWidth="1"/>
    <col min="19" max="19" width="20.44140625" style="76" customWidth="1"/>
    <col min="20" max="20" width="33.5546875" style="76" bestFit="1" customWidth="1"/>
    <col min="21" max="21" width="9.44140625" style="76" customWidth="1"/>
    <col min="22" max="22" width="19.33203125" style="81" customWidth="1"/>
    <col min="23" max="23" width="7" style="81" customWidth="1"/>
    <col min="24" max="24" width="6.6640625" customWidth="1"/>
    <col min="25" max="25" width="8.109375" customWidth="1"/>
    <col min="26" max="27" width="8.109375" style="77" customWidth="1"/>
    <col min="28" max="28" width="8.88671875" style="77"/>
    <col min="29" max="32" width="9.6640625" style="77" customWidth="1"/>
    <col min="33" max="36" width="8.88671875" style="77"/>
    <col min="37" max="37" width="10" style="77" customWidth="1"/>
    <col min="38" max="48" width="8.88671875" style="77"/>
    <col min="49" max="49" width="2.44140625" customWidth="1"/>
    <col min="50" max="52" width="0" hidden="1" customWidth="1"/>
    <col min="53" max="53" width="10" hidden="1" customWidth="1"/>
    <col min="54" max="55" width="0" hidden="1" customWidth="1"/>
    <col min="56" max="56" width="10.6640625" hidden="1" customWidth="1"/>
    <col min="57" max="57" width="11.109375" hidden="1" customWidth="1"/>
    <col min="58" max="58" width="18.109375" hidden="1" customWidth="1"/>
    <col min="59" max="59" width="0" hidden="1" customWidth="1"/>
    <col min="60" max="60" width="18.6640625" hidden="1" customWidth="1"/>
    <col min="61" max="86" width="0" hidden="1" customWidth="1"/>
    <col min="87" max="87" width="3" hidden="1" customWidth="1"/>
    <col min="88" max="90" width="0" hidden="1" customWidth="1"/>
    <col min="91" max="91" width="10" hidden="1" customWidth="1"/>
    <col min="92" max="93" width="0" hidden="1" customWidth="1"/>
    <col min="94" max="94" width="24" hidden="1" customWidth="1"/>
    <col min="95" max="96" width="12.5546875" hidden="1" customWidth="1"/>
    <col min="97" max="98" width="0" hidden="1" customWidth="1"/>
    <col min="99" max="99" width="2.6640625" hidden="1" customWidth="1"/>
    <col min="100" max="102" width="0" hidden="1" customWidth="1"/>
    <col min="103" max="103" width="9.6640625" hidden="1" customWidth="1"/>
    <col min="104" max="105" width="0" hidden="1" customWidth="1"/>
    <col min="106" max="106" width="23.88671875" hidden="1" customWidth="1"/>
    <col min="107" max="110" width="0" hidden="1" customWidth="1"/>
    <col min="111" max="111" width="2.6640625" hidden="1" customWidth="1"/>
    <col min="112" max="114" width="0" hidden="1" customWidth="1"/>
    <col min="115" max="115" width="10" hidden="1" customWidth="1"/>
    <col min="116" max="117" width="0" hidden="1" customWidth="1"/>
    <col min="118" max="118" width="23.88671875" hidden="1" customWidth="1"/>
    <col min="119" max="122" width="0" hidden="1" customWidth="1"/>
    <col min="123" max="123" width="2.6640625" hidden="1" customWidth="1"/>
    <col min="124" max="126" width="0" hidden="1" customWidth="1"/>
    <col min="127" max="127" width="10.44140625" hidden="1" customWidth="1"/>
    <col min="128" max="129" width="0" hidden="1" customWidth="1"/>
    <col min="130" max="130" width="23.88671875" hidden="1" customWidth="1"/>
    <col min="131" max="134" width="0" hidden="1" customWidth="1"/>
    <col min="135" max="135" width="2.6640625" hidden="1" customWidth="1"/>
    <col min="136" max="138" width="0" hidden="1" customWidth="1"/>
    <col min="139" max="139" width="9.5546875" hidden="1" customWidth="1"/>
    <col min="140" max="141" width="0" hidden="1" customWidth="1"/>
    <col min="142" max="142" width="23.88671875" hidden="1" customWidth="1"/>
    <col min="143" max="146" width="0" hidden="1" customWidth="1"/>
    <col min="147" max="147" width="2.6640625" hidden="1" customWidth="1"/>
    <col min="148" max="150" width="0" hidden="1" customWidth="1"/>
    <col min="151" max="151" width="9.5546875" hidden="1" customWidth="1"/>
    <col min="152" max="153" width="0" hidden="1" customWidth="1"/>
    <col min="154" max="154" width="23.44140625" hidden="1" customWidth="1"/>
    <col min="155" max="158" width="0" hidden="1" customWidth="1"/>
  </cols>
  <sheetData>
    <row r="1" spans="1:158" x14ac:dyDescent="0.3">
      <c r="A1" s="771" t="s">
        <v>464</v>
      </c>
      <c r="B1" s="772"/>
      <c r="C1" s="773"/>
      <c r="E1" s="768" t="s">
        <v>132</v>
      </c>
      <c r="F1" s="769"/>
      <c r="G1" s="769"/>
      <c r="H1" s="769"/>
      <c r="I1" s="769"/>
      <c r="J1" s="770"/>
      <c r="L1" s="682" t="s">
        <v>302</v>
      </c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783"/>
      <c r="AX1" s="682" t="s">
        <v>121</v>
      </c>
      <c r="AY1" s="684"/>
      <c r="AZ1" s="684"/>
      <c r="BA1" s="684"/>
      <c r="BB1" s="684"/>
      <c r="BC1" s="684"/>
      <c r="BD1" s="684"/>
      <c r="BE1" s="684"/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783"/>
      <c r="CJ1" s="765" t="s">
        <v>85</v>
      </c>
      <c r="CK1" s="766"/>
      <c r="CL1" s="766"/>
      <c r="CM1" s="766"/>
      <c r="CN1" s="766"/>
      <c r="CO1" s="766"/>
      <c r="CP1" s="766"/>
      <c r="CQ1" s="766"/>
      <c r="CR1" s="766"/>
      <c r="CS1" s="766"/>
      <c r="CT1" s="767"/>
      <c r="CV1" s="765" t="s">
        <v>86</v>
      </c>
      <c r="CW1" s="766"/>
      <c r="CX1" s="766"/>
      <c r="CY1" s="766"/>
      <c r="CZ1" s="766"/>
      <c r="DA1" s="766"/>
      <c r="DB1" s="766"/>
      <c r="DC1" s="766"/>
      <c r="DD1" s="766"/>
      <c r="DE1" s="766"/>
      <c r="DF1" s="767"/>
      <c r="DH1" s="765" t="s">
        <v>87</v>
      </c>
      <c r="DI1" s="766"/>
      <c r="DJ1" s="766"/>
      <c r="DK1" s="766"/>
      <c r="DL1" s="766"/>
      <c r="DM1" s="766"/>
      <c r="DN1" s="766"/>
      <c r="DO1" s="766"/>
      <c r="DP1" s="766"/>
      <c r="DQ1" s="766"/>
      <c r="DR1" s="767"/>
      <c r="DT1" s="765" t="s">
        <v>86</v>
      </c>
      <c r="DU1" s="766"/>
      <c r="DV1" s="766"/>
      <c r="DW1" s="766"/>
      <c r="DX1" s="766"/>
      <c r="DY1" s="766"/>
      <c r="DZ1" s="766"/>
      <c r="EA1" s="766"/>
      <c r="EB1" s="766"/>
      <c r="EC1" s="766"/>
      <c r="ED1" s="767"/>
      <c r="EF1" s="765" t="s">
        <v>86</v>
      </c>
      <c r="EG1" s="766"/>
      <c r="EH1" s="766"/>
      <c r="EI1" s="766"/>
      <c r="EJ1" s="766"/>
      <c r="EK1" s="766"/>
      <c r="EL1" s="766"/>
      <c r="EM1" s="766"/>
      <c r="EN1" s="766"/>
      <c r="EO1" s="766"/>
      <c r="EP1" s="767"/>
      <c r="ER1" s="765" t="s">
        <v>88</v>
      </c>
      <c r="ES1" s="766"/>
      <c r="ET1" s="766"/>
      <c r="EU1" s="766"/>
      <c r="EV1" s="766"/>
      <c r="EW1" s="766"/>
      <c r="EX1" s="766"/>
      <c r="EY1" s="766"/>
      <c r="EZ1" s="766"/>
      <c r="FA1" s="766"/>
      <c r="FB1" s="767"/>
    </row>
    <row r="2" spans="1:158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759" t="s">
        <v>7</v>
      </c>
      <c r="M2" s="757" t="s">
        <v>8</v>
      </c>
      <c r="N2" s="757" t="s">
        <v>9</v>
      </c>
      <c r="O2" s="757" t="s">
        <v>10</v>
      </c>
      <c r="P2" s="757" t="s">
        <v>11</v>
      </c>
      <c r="Q2" s="757" t="s">
        <v>12</v>
      </c>
      <c r="R2" s="764" t="s">
        <v>13</v>
      </c>
      <c r="S2" s="764" t="s">
        <v>14</v>
      </c>
      <c r="T2" s="764" t="s">
        <v>15</v>
      </c>
      <c r="U2" s="757" t="s">
        <v>16</v>
      </c>
      <c r="V2" s="757" t="s">
        <v>17</v>
      </c>
      <c r="W2" s="763" t="s">
        <v>18</v>
      </c>
      <c r="X2" s="763"/>
      <c r="Y2" s="763"/>
      <c r="Z2" s="760" t="s">
        <v>19</v>
      </c>
      <c r="AA2" s="760" t="s">
        <v>20</v>
      </c>
      <c r="AB2" s="760" t="s">
        <v>21</v>
      </c>
      <c r="AC2" s="760" t="s">
        <v>22</v>
      </c>
      <c r="AD2" s="760" t="s">
        <v>23</v>
      </c>
      <c r="AE2" s="760" t="s">
        <v>24</v>
      </c>
      <c r="AF2" s="760" t="s">
        <v>25</v>
      </c>
      <c r="AG2" s="760" t="s">
        <v>26</v>
      </c>
      <c r="AH2" s="760" t="s">
        <v>27</v>
      </c>
      <c r="AI2" s="760" t="s">
        <v>28</v>
      </c>
      <c r="AJ2" s="757" t="s">
        <v>29</v>
      </c>
      <c r="AK2" s="760" t="s">
        <v>30</v>
      </c>
      <c r="AL2" s="760" t="s">
        <v>22</v>
      </c>
      <c r="AM2" s="760" t="s">
        <v>23</v>
      </c>
      <c r="AN2" s="760" t="s">
        <v>31</v>
      </c>
      <c r="AO2" s="760" t="s">
        <v>24</v>
      </c>
      <c r="AP2" s="760" t="s">
        <v>25</v>
      </c>
      <c r="AQ2" s="760" t="s">
        <v>26</v>
      </c>
      <c r="AR2" s="760" t="s">
        <v>27</v>
      </c>
      <c r="AS2" s="760" t="s">
        <v>28</v>
      </c>
      <c r="AT2" s="760" t="s">
        <v>32</v>
      </c>
      <c r="AU2" s="760" t="s">
        <v>33</v>
      </c>
      <c r="AV2" s="754" t="s">
        <v>34</v>
      </c>
      <c r="AX2" s="759" t="s">
        <v>7</v>
      </c>
      <c r="AY2" s="757" t="s">
        <v>8</v>
      </c>
      <c r="AZ2" s="757" t="s">
        <v>9</v>
      </c>
      <c r="BA2" s="757" t="s">
        <v>10</v>
      </c>
      <c r="BB2" s="757" t="s">
        <v>11</v>
      </c>
      <c r="BC2" s="757" t="s">
        <v>12</v>
      </c>
      <c r="BD2" s="764" t="s">
        <v>13</v>
      </c>
      <c r="BE2" s="764" t="s">
        <v>14</v>
      </c>
      <c r="BF2" s="764" t="s">
        <v>15</v>
      </c>
      <c r="BG2" s="757" t="s">
        <v>16</v>
      </c>
      <c r="BH2" s="757" t="s">
        <v>17</v>
      </c>
      <c r="BI2" s="763" t="s">
        <v>18</v>
      </c>
      <c r="BJ2" s="763"/>
      <c r="BK2" s="763"/>
      <c r="BL2" s="760" t="s">
        <v>19</v>
      </c>
      <c r="BM2" s="760" t="s">
        <v>20</v>
      </c>
      <c r="BN2" s="760" t="s">
        <v>21</v>
      </c>
      <c r="BO2" s="760" t="s">
        <v>22</v>
      </c>
      <c r="BP2" s="761" t="s">
        <v>23</v>
      </c>
      <c r="BQ2" s="760" t="s">
        <v>24</v>
      </c>
      <c r="BR2" s="760" t="s">
        <v>25</v>
      </c>
      <c r="BS2" s="760" t="s">
        <v>26</v>
      </c>
      <c r="BT2" s="760" t="s">
        <v>27</v>
      </c>
      <c r="BU2" s="760" t="s">
        <v>28</v>
      </c>
      <c r="BV2" s="757" t="s">
        <v>29</v>
      </c>
      <c r="BW2" s="760" t="s">
        <v>30</v>
      </c>
      <c r="BX2" s="760" t="s">
        <v>22</v>
      </c>
      <c r="BY2" s="761" t="s">
        <v>23</v>
      </c>
      <c r="BZ2" s="760" t="s">
        <v>31</v>
      </c>
      <c r="CA2" s="760" t="s">
        <v>24</v>
      </c>
      <c r="CB2" s="760" t="s">
        <v>25</v>
      </c>
      <c r="CC2" s="760" t="s">
        <v>26</v>
      </c>
      <c r="CD2" s="760" t="s">
        <v>27</v>
      </c>
      <c r="CE2" s="760" t="s">
        <v>28</v>
      </c>
      <c r="CF2" s="760" t="s">
        <v>32</v>
      </c>
      <c r="CG2" s="760" t="s">
        <v>33</v>
      </c>
      <c r="CH2" s="754" t="s">
        <v>34</v>
      </c>
      <c r="CJ2" s="759" t="s">
        <v>7</v>
      </c>
      <c r="CK2" s="757" t="s">
        <v>8</v>
      </c>
      <c r="CL2" s="757" t="s">
        <v>9</v>
      </c>
      <c r="CM2" s="757" t="s">
        <v>10</v>
      </c>
      <c r="CN2" s="757" t="s">
        <v>11</v>
      </c>
      <c r="CO2" s="757" t="s">
        <v>12</v>
      </c>
      <c r="CP2" s="757" t="s">
        <v>14</v>
      </c>
      <c r="CQ2" s="758" t="s">
        <v>35</v>
      </c>
      <c r="CR2" s="758" t="s">
        <v>36</v>
      </c>
      <c r="CS2" s="758" t="s">
        <v>37</v>
      </c>
      <c r="CT2" s="754" t="s">
        <v>38</v>
      </c>
      <c r="CV2" s="759" t="s">
        <v>7</v>
      </c>
      <c r="CW2" s="757" t="s">
        <v>8</v>
      </c>
      <c r="CX2" s="757" t="s">
        <v>9</v>
      </c>
      <c r="CY2" s="757" t="s">
        <v>10</v>
      </c>
      <c r="CZ2" s="757" t="s">
        <v>11</v>
      </c>
      <c r="DA2" s="757" t="s">
        <v>12</v>
      </c>
      <c r="DB2" s="757" t="s">
        <v>14</v>
      </c>
      <c r="DC2" s="758" t="s">
        <v>35</v>
      </c>
      <c r="DD2" s="758" t="s">
        <v>36</v>
      </c>
      <c r="DE2" s="758" t="s">
        <v>37</v>
      </c>
      <c r="DF2" s="754" t="s">
        <v>38</v>
      </c>
      <c r="DH2" s="759" t="s">
        <v>7</v>
      </c>
      <c r="DI2" s="757" t="s">
        <v>8</v>
      </c>
      <c r="DJ2" s="757" t="s">
        <v>9</v>
      </c>
      <c r="DK2" s="757" t="s">
        <v>10</v>
      </c>
      <c r="DL2" s="757" t="s">
        <v>11</v>
      </c>
      <c r="DM2" s="757" t="s">
        <v>12</v>
      </c>
      <c r="DN2" s="757" t="s">
        <v>14</v>
      </c>
      <c r="DO2" s="758" t="s">
        <v>35</v>
      </c>
      <c r="DP2" s="758" t="s">
        <v>36</v>
      </c>
      <c r="DQ2" s="758" t="s">
        <v>37</v>
      </c>
      <c r="DR2" s="754" t="s">
        <v>38</v>
      </c>
      <c r="DT2" s="759" t="s">
        <v>7</v>
      </c>
      <c r="DU2" s="757" t="s">
        <v>8</v>
      </c>
      <c r="DV2" s="757" t="s">
        <v>9</v>
      </c>
      <c r="DW2" s="757" t="s">
        <v>10</v>
      </c>
      <c r="DX2" s="757" t="s">
        <v>11</v>
      </c>
      <c r="DY2" s="757" t="s">
        <v>12</v>
      </c>
      <c r="DZ2" s="757" t="s">
        <v>14</v>
      </c>
      <c r="EA2" s="758" t="s">
        <v>35</v>
      </c>
      <c r="EB2" s="758" t="s">
        <v>36</v>
      </c>
      <c r="EC2" s="758" t="s">
        <v>37</v>
      </c>
      <c r="ED2" s="754" t="s">
        <v>38</v>
      </c>
      <c r="EF2" s="759" t="s">
        <v>7</v>
      </c>
      <c r="EG2" s="757" t="s">
        <v>8</v>
      </c>
      <c r="EH2" s="757" t="s">
        <v>9</v>
      </c>
      <c r="EI2" s="757" t="s">
        <v>10</v>
      </c>
      <c r="EJ2" s="757" t="s">
        <v>11</v>
      </c>
      <c r="EK2" s="757" t="s">
        <v>12</v>
      </c>
      <c r="EL2" s="757" t="s">
        <v>14</v>
      </c>
      <c r="EM2" s="758" t="s">
        <v>35</v>
      </c>
      <c r="EN2" s="758" t="s">
        <v>36</v>
      </c>
      <c r="EO2" s="758" t="s">
        <v>37</v>
      </c>
      <c r="EP2" s="754" t="s">
        <v>38</v>
      </c>
      <c r="ER2" s="759" t="s">
        <v>7</v>
      </c>
      <c r="ES2" s="757" t="s">
        <v>8</v>
      </c>
      <c r="ET2" s="757" t="s">
        <v>9</v>
      </c>
      <c r="EU2" s="757" t="s">
        <v>10</v>
      </c>
      <c r="EV2" s="757" t="s">
        <v>11</v>
      </c>
      <c r="EW2" s="757" t="s">
        <v>12</v>
      </c>
      <c r="EX2" s="757" t="s">
        <v>14</v>
      </c>
      <c r="EY2" s="758" t="s">
        <v>35</v>
      </c>
      <c r="EZ2" s="758" t="s">
        <v>36</v>
      </c>
      <c r="FA2" s="758" t="s">
        <v>37</v>
      </c>
      <c r="FB2" s="754" t="s">
        <v>38</v>
      </c>
    </row>
    <row r="3" spans="1:158" ht="51" x14ac:dyDescent="0.3">
      <c r="A3" s="483" t="s">
        <v>39</v>
      </c>
      <c r="B3" s="484" t="s">
        <v>40</v>
      </c>
      <c r="C3" s="485" t="s">
        <v>12</v>
      </c>
      <c r="E3" s="465" t="s">
        <v>7</v>
      </c>
      <c r="F3" s="402" t="s">
        <v>8</v>
      </c>
      <c r="G3" s="402" t="s">
        <v>9</v>
      </c>
      <c r="H3" s="466" t="s">
        <v>10</v>
      </c>
      <c r="I3" s="466" t="s">
        <v>11</v>
      </c>
      <c r="J3" s="467" t="s">
        <v>12</v>
      </c>
      <c r="L3" s="759"/>
      <c r="M3" s="757"/>
      <c r="N3" s="757"/>
      <c r="O3" s="757"/>
      <c r="P3" s="757"/>
      <c r="Q3" s="757"/>
      <c r="R3" s="764"/>
      <c r="S3" s="764"/>
      <c r="T3" s="764"/>
      <c r="U3" s="757"/>
      <c r="V3" s="757"/>
      <c r="W3" s="468" t="s">
        <v>41</v>
      </c>
      <c r="X3" s="469" t="s">
        <v>42</v>
      </c>
      <c r="Y3" s="468" t="s">
        <v>43</v>
      </c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57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54"/>
      <c r="AX3" s="759"/>
      <c r="AY3" s="757"/>
      <c r="AZ3" s="757"/>
      <c r="BA3" s="757"/>
      <c r="BB3" s="757"/>
      <c r="BC3" s="757"/>
      <c r="BD3" s="764"/>
      <c r="BE3" s="764"/>
      <c r="BF3" s="764"/>
      <c r="BG3" s="757"/>
      <c r="BH3" s="757"/>
      <c r="BI3" s="468" t="s">
        <v>41</v>
      </c>
      <c r="BJ3" s="469" t="s">
        <v>42</v>
      </c>
      <c r="BK3" s="468" t="s">
        <v>43</v>
      </c>
      <c r="BL3" s="760"/>
      <c r="BM3" s="760"/>
      <c r="BN3" s="760"/>
      <c r="BO3" s="760"/>
      <c r="BP3" s="762"/>
      <c r="BQ3" s="760"/>
      <c r="BR3" s="760"/>
      <c r="BS3" s="760"/>
      <c r="BT3" s="760"/>
      <c r="BU3" s="760"/>
      <c r="BV3" s="757"/>
      <c r="BW3" s="760"/>
      <c r="BX3" s="760"/>
      <c r="BY3" s="762"/>
      <c r="BZ3" s="760"/>
      <c r="CA3" s="760"/>
      <c r="CB3" s="760"/>
      <c r="CC3" s="760"/>
      <c r="CD3" s="760"/>
      <c r="CE3" s="760"/>
      <c r="CF3" s="760"/>
      <c r="CG3" s="760"/>
      <c r="CH3" s="754"/>
      <c r="CJ3" s="759"/>
      <c r="CK3" s="757"/>
      <c r="CL3" s="757"/>
      <c r="CM3" s="757"/>
      <c r="CN3" s="757"/>
      <c r="CO3" s="757"/>
      <c r="CP3" s="757"/>
      <c r="CQ3" s="594"/>
      <c r="CR3" s="594"/>
      <c r="CS3" s="594"/>
      <c r="CT3" s="754"/>
      <c r="CV3" s="759"/>
      <c r="CW3" s="757"/>
      <c r="CX3" s="757"/>
      <c r="CY3" s="757"/>
      <c r="CZ3" s="757"/>
      <c r="DA3" s="757"/>
      <c r="DB3" s="757"/>
      <c r="DC3" s="594"/>
      <c r="DD3" s="594"/>
      <c r="DE3" s="594"/>
      <c r="DF3" s="754"/>
      <c r="DH3" s="759"/>
      <c r="DI3" s="757"/>
      <c r="DJ3" s="757"/>
      <c r="DK3" s="757"/>
      <c r="DL3" s="757"/>
      <c r="DM3" s="757"/>
      <c r="DN3" s="757"/>
      <c r="DO3" s="594"/>
      <c r="DP3" s="594"/>
      <c r="DQ3" s="594"/>
      <c r="DR3" s="754"/>
      <c r="DT3" s="759"/>
      <c r="DU3" s="757"/>
      <c r="DV3" s="757"/>
      <c r="DW3" s="757"/>
      <c r="DX3" s="757"/>
      <c r="DY3" s="757"/>
      <c r="DZ3" s="757"/>
      <c r="EA3" s="594"/>
      <c r="EB3" s="594"/>
      <c r="EC3" s="594"/>
      <c r="ED3" s="754"/>
      <c r="EF3" s="759"/>
      <c r="EG3" s="757"/>
      <c r="EH3" s="757"/>
      <c r="EI3" s="757"/>
      <c r="EJ3" s="757"/>
      <c r="EK3" s="757"/>
      <c r="EL3" s="757"/>
      <c r="EM3" s="594"/>
      <c r="EN3" s="594"/>
      <c r="EO3" s="594"/>
      <c r="EP3" s="754"/>
      <c r="ER3" s="786"/>
      <c r="ES3" s="758"/>
      <c r="ET3" s="758"/>
      <c r="EU3" s="758"/>
      <c r="EV3" s="758"/>
      <c r="EW3" s="758"/>
      <c r="EX3" s="758"/>
      <c r="EY3" s="614"/>
      <c r="EZ3" s="614"/>
      <c r="FA3" s="614"/>
      <c r="FB3" s="754"/>
    </row>
    <row r="4" spans="1:158" ht="26.25" customHeight="1" x14ac:dyDescent="0.3">
      <c r="A4" s="10">
        <v>1</v>
      </c>
      <c r="B4" s="11" t="s">
        <v>133</v>
      </c>
      <c r="C4" s="12">
        <f>J35</f>
        <v>458</v>
      </c>
      <c r="E4" s="13">
        <v>1</v>
      </c>
      <c r="F4" s="405">
        <v>1302</v>
      </c>
      <c r="G4" s="405">
        <v>1302</v>
      </c>
      <c r="H4" s="14">
        <f>G4-F4</f>
        <v>0</v>
      </c>
      <c r="I4" s="15">
        <v>1</v>
      </c>
      <c r="J4" s="16">
        <f>I4*H4</f>
        <v>0</v>
      </c>
      <c r="L4" s="13">
        <v>1</v>
      </c>
      <c r="M4" s="405">
        <v>705</v>
      </c>
      <c r="N4" s="405">
        <v>705</v>
      </c>
      <c r="O4" s="14">
        <f>N4-M4</f>
        <v>0</v>
      </c>
      <c r="P4" s="15">
        <v>1</v>
      </c>
      <c r="Q4" s="16">
        <f>O4*P4</f>
        <v>0</v>
      </c>
      <c r="R4" s="97"/>
      <c r="S4" s="17"/>
      <c r="T4" s="17"/>
      <c r="U4" s="17"/>
      <c r="V4" s="18"/>
      <c r="W4" s="18">
        <v>1</v>
      </c>
      <c r="X4" s="17"/>
      <c r="Y4" s="17">
        <f>(X4*20)/W4</f>
        <v>0</v>
      </c>
      <c r="Z4" s="17"/>
      <c r="AA4" s="19"/>
      <c r="AB4" s="20" t="str">
        <f>IF(AND(R4=$B$40,(OR(V4=$F$39,(V4=$F$40),(V4=$F$41),(V4=$F$42),(V4=$F$43))),(S4=$C$48)),(Q4),(IF(AND(R4=$B$40,(OR(V4=$F$39,(V4=$F$40),(V4=$F$41),(V4=$F$42),(V4=$F$43))),(Z4&gt;0),(S4=$C$49)),(Q4-Z4),(""))))</f>
        <v/>
      </c>
      <c r="AC4" s="17" t="str">
        <f>IF(AND(R4=$B$40,(V4=$F$44),(Q4&gt;300),(S4=$C$48)),(Q4-300),(IF(AND(R4=$B$40,(V4=$F$44),(Q4&gt;300),(Z4&gt;0),(S4=$C$49)),(Q4-(300+Z4)),"")))</f>
        <v/>
      </c>
      <c r="AD4" s="17" t="str">
        <f>IF(AND(R4=$B$40,(V4=$F$50),(W4&gt;1),((Q4+BC4)&gt;300),(S4=$C$48)),((Q4+BC4)-300),(IF(AND(R4=$B$40,(V4=$F$50),(W4&gt;1),((Q4+BC4)&gt;300),(Z4&gt;0),(S4=$C$49)),((Q4+BC4)-(300+Z4)),"")))</f>
        <v/>
      </c>
      <c r="AE4" s="17" t="str">
        <f>(IF(AND(R4=$B$40,(S4=$C$48),(V4=$F$45),(Y4&gt;0),(Q4&gt;(300+Y4))),(Q4-(300+Y4)),""))</f>
        <v/>
      </c>
      <c r="AF4" s="17" t="str">
        <f>(IF(AND(R4=$B$40,(S4=$C$49),(V4=$F$46),(Y4&gt;0),(Q4&gt;(300+Y4+Z4))),(Q4-(300+Y4+Z4)),""))</f>
        <v/>
      </c>
      <c r="AG4" s="17" t="str">
        <f>IF(AND(R4=$B$40,(S4=$C$48),(V4=$F$47),(AA4=1),(Q4&gt;300)),(Q4-300),(IF(AND(R4=$B$40,(S4=$C$48),(V4=$F$47),(AA4&gt;1),(Q4&gt;150)),(Q4-150),"")))</f>
        <v/>
      </c>
      <c r="AH4" s="17" t="str">
        <f>IF(AND(R4=$B$40,(S4=$C$48),(V4=$F$48),(AA4=1),(Q4&gt;(300+Y4))),(Q4-(300+Y4)),(IF(AND(R4=$B$40,(S4=$C$48),(V4=$F$48),(AA4&gt;1),(Q4&gt;(150+Y4))),(Q4-(150+Y4)),"")))</f>
        <v/>
      </c>
      <c r="AI4" s="17" t="str">
        <f>IF(AND(R4=$B$40,(S4=$C$49),(V4=$F$49),(AA4=1),(Q4&gt;(300+Y4+Z4))),(Q4-(300+Y4+Z4)),(IF(AND(R4=$B$40,(S4=$C$49),(V4=$F$49),(AA4&gt;1),(Q4&gt;(150+Y4+Z4))),(Q4-(150+Y4+Z4)),"")))</f>
        <v/>
      </c>
      <c r="AJ4" s="19">
        <f t="shared" ref="AJ4:AJ34" si="0">SUM(AB4:AI4)</f>
        <v>0</v>
      </c>
      <c r="AK4" s="20" t="str">
        <f>IF(AND(R4=$B$39,(OR(S4=$C$39,(S4=$C$40),(S4=$C$41),(S4=$C$42),(S4=$C$43),(S4=$C$44),(S4=$C$46),(S4=$C$47)))),Q4,"")</f>
        <v/>
      </c>
      <c r="AL4" s="17" t="str">
        <f>IF(AND(R4=$B$40,(S4=$C$48),(V4=$F$44),(Q4&lt;=300)),(Q4),(IF(AND(R4=$B$40,(S4=$C$48),(V4=$F$44),(Q4&gt;300)),(300),"")))</f>
        <v/>
      </c>
      <c r="AM4" s="17" t="str">
        <f>IF(AND(R4=$B$40,(S4=$C$48),(V4=$F$50),(W4&gt;1),((Q4+BC4)&lt;=300)),(Q4+BC4),(IF(AND(R4=$B$40,(S4=$C$48),(V4=$F$50),(W4&gt;1),((Q4+BC4)&gt;300)),(300),"")))</f>
        <v/>
      </c>
      <c r="AN4" s="17" t="str">
        <f>IF(AND(R4=$B$40,(S4=$C$49),(V4=$F$44),(Z4&gt;0),(Q4&lt;=300)),(Q4-Z4),(IF(AND(R4=$B$40,(S4=$C$49),(V4=$F$44),(Z4&gt;0),(Q4&gt;300)),(300),"")))</f>
        <v/>
      </c>
      <c r="AO4" s="17" t="str">
        <f>(IF(AND(R4=$B$40,(S4=$C$48),(V4=$F$45),(Y4&gt;0),(Q4&lt;=(300+Y4))),(Q4),(IF(AND(R4=$B$40,(S4=$C$48),(V4=$F$45),(Q4&gt;(300+Y4))),(300+Y4),""))))</f>
        <v/>
      </c>
      <c r="AP4" s="17" t="str">
        <f>(IF(AND(R4=$B$40,(S4=$C$49),(V4=$F$46),(Y4&gt;0),(Q4&lt;=(300+Y4+Z4))),(Q4-Z4),(IF(AND(R4=$B$40,(S4=$C$49),(V4=$F$46),(Q4&gt;(300+Y4+Z4))),(300+Y4),""))))</f>
        <v/>
      </c>
      <c r="AQ4" s="17" t="str">
        <f>IF(AND(R4=$B$40,(S4=$C$48),(V4=$F$47),(AA4=1),(Q4&lt;=300)),(Q4),(IF(AND(R4=$B$40,(S4=$C$48),(V4=$F$47),(AA4=1),(Q4&gt;300)),(300),(IF(AND(R4=$B$40,(S4=$C$48),(V4=$F$47),(AA4&gt;1),(Q4&lt;=150)),(Q4),(IF(AND(R4=$B$40,(S4=$C$48),(V4=$F$47),(AA4&gt;1),(Q4&gt;150)),(150),"")))))))</f>
        <v/>
      </c>
      <c r="AR4" s="17" t="str">
        <f>IF(AND(R4=$B$40,(S4=$C$48),(V4=$F$48),(Y4&gt;0),(AA4=1),(Q4&lt;=(300+Y4))),(Q4),(IF(AND(R4=$B$40,(S4=$C$48),(V4=$F$48),(AA4=1),(Y4&gt;0),(Q4&gt;(300+Y4))),(300+Y4),(IF(AND(R4=$B$40,(S4=$C$48),(V4=$F$48),(AA4&gt;1),(Y4&gt;0),(Q4&lt;=(150+Y4))),(Q4),(IF(AND(R4=$B$40,(S4=$C$48),(V4=$F$48),(AA4&gt;1),(Y4&gt;0),(Q4&gt;150)),(150+Y4),"")))))))</f>
        <v/>
      </c>
      <c r="AS4" s="17" t="str">
        <f>IF(AND(R4=$B$40,(S4=$C$49),(V4=$F$49),(Y4&gt;0),(Z4&gt;0)*(AA4=1),(Q4&lt;=(300+Y4+Z4))),(Q4-Z4),(IF(AND(R4=$B$40,(S4=$C$49),(V4=$F$49),(AA4=1),(Z4&gt;0),(Q4&gt;(300+Y4+Z4))),(300+Y4),(IF(AND(R4=$B$40,(S4=$C$49),(V4=$F$49),(AA4&gt;1),(Y4&gt;0),(Z4&gt;0),(Q4&lt;=(150+Y4+Z4))),(Q4-Z4),(IF(AND(R4=$B$40,(S4=$C$49),(V4=$F$49),(AA4&gt;1),(Y4&gt;0),(Z4&gt;0),(Q4&gt;150)),(150+Y4),"")))))))</f>
        <v/>
      </c>
      <c r="AT4" s="17" t="str">
        <f>IF(AND(R4=$B$40,(S4=$C$49),(Z4&gt;0)),Z4,"")</f>
        <v/>
      </c>
      <c r="AU4" s="17" t="str">
        <f>IF(AND(R4=$B$39,(S4=$C$45)),(Q4),"")</f>
        <v/>
      </c>
      <c r="AV4" s="21">
        <f>SUM(AK4:AU4)</f>
        <v>0</v>
      </c>
      <c r="AW4" s="22"/>
      <c r="AX4" s="13">
        <v>1</v>
      </c>
      <c r="AY4" s="14">
        <v>0</v>
      </c>
      <c r="AZ4" s="14"/>
      <c r="BA4" s="14">
        <f>AZ4-AY4</f>
        <v>0</v>
      </c>
      <c r="BB4" s="15">
        <v>1</v>
      </c>
      <c r="BC4" s="16">
        <f>BA4*BB4</f>
        <v>0</v>
      </c>
      <c r="BD4" s="23"/>
      <c r="BE4" s="18"/>
      <c r="BF4" s="18"/>
      <c r="BG4" s="18"/>
      <c r="BH4" s="18"/>
      <c r="BI4" s="18">
        <v>1</v>
      </c>
      <c r="BJ4" s="18"/>
      <c r="BK4" s="18">
        <f>(BJ4*20)/BI4</f>
        <v>0</v>
      </c>
      <c r="BL4" s="18"/>
      <c r="BM4" s="24"/>
      <c r="BN4" s="25" t="str">
        <f>IF(AND(BD4=$B$40,(OR(BH4=$F$39,(BH4=$F$40),(BH4=$F$41),(BH4=$F$42),(BH4=$F$43))),(BE4=$C$48)),(BC4),(IF(AND(BD4=$B$40,(OR(BH4=$F$39,(BH4=$F$40),(BH4=$F$41),(BH4=$F$42),(BH4=$F$43))),(BL4&gt;0),(BE4=$C$49)),(BC4-BL4),(""))))</f>
        <v/>
      </c>
      <c r="BO4" s="18" t="str">
        <f>IF(AND(BD4=$B$40,(BH4=$F$44),(BC4&gt;300),(BE4=$C$48)),(BC4-300),(IF(AND(BD4=$B$40,(BH4=$F$44),(BC4&gt;300),(BL4&gt;0),(BE4=$C$49)),(BC4-(300+BL4)),"")))</f>
        <v/>
      </c>
      <c r="BP4" s="17" t="str">
        <f>IF(AND(BD4=$B$40,(BH4=$F$50),(BI4&gt;1)),(0),"")</f>
        <v/>
      </c>
      <c r="BQ4" s="18" t="str">
        <f>(IF(AND(BD4=$B$40,(BE4=$C$48),(BH4=$F$45),(BK4&gt;0),(BC4&gt;(300+BK4))),(BC4-(300+BK4)),""))</f>
        <v/>
      </c>
      <c r="BR4" s="18" t="str">
        <f>(IF(AND(BD4=$B$40,(BE4=$C$49),(BH4=$F$46),(BK4&gt;0),(BC4&gt;(300+BK4+BL4))),(BC4-(300+BK4+BL4)),""))</f>
        <v/>
      </c>
      <c r="BS4" s="18" t="str">
        <f>IF(AND(BD4=$B$40,(BE4=$C$48),(BH4=$F$47),(BM4=1),(BC4&gt;300)),(BC4-300),(IF(AND(BD4=$B$40,(BE4=$C$48),(BH4=$F$47),(BM4&gt;1),(BC4&gt;150)),(BC4-150),"")))</f>
        <v/>
      </c>
      <c r="BT4" s="18" t="str">
        <f>IF(AND(BD4=$B$40,(BE4=$C$48),(BH4=$F$48),(BM4=1),(BC4&gt;(300+BK4))),(BC4-(300+BK4)),(IF(AND(BD4=$B$40,(BE4=$C$48),(BH4=$F$48),(BM4&gt;1),(BC4&gt;(150+BK4))),(BC4-(150+BK4)),"")))</f>
        <v/>
      </c>
      <c r="BU4" s="18" t="str">
        <f>IF(AND(BD4=$B$40,(BE4=$C$49),(BH4=$F$49),(BM4=1),(BC4&gt;(300+BK4+BL4))),(BC4-(300+BK4+BL4)),(IF(AND(BD4=$B$40,(BE4=$C$49),(BH4=$F$49),(BM4&gt;1),(BC4&gt;(150+BK4+BL4))),(BC4-(150+BK4+BL4)),"")))</f>
        <v/>
      </c>
      <c r="BV4" s="24">
        <f t="shared" ref="BV4:BV34" si="1">SUM(BN4:BU4)</f>
        <v>0</v>
      </c>
      <c r="BW4" s="25" t="str">
        <f>IF(AND(BD4=$B$39,(OR(BE4=$C$39,(BE4=$C$40),(BE4=$C$41),(BE4=$C$42),(BE4=$C$43),(BE4=$C$44),(BE4=$C$46),(BE4=$C$47)))),BC4,"")</f>
        <v/>
      </c>
      <c r="BX4" s="18" t="str">
        <f>IF(AND(BD4=$B$40,(BE4=$C$48),(BH4=$F$44),(BC4&lt;=300)),(BC4),(IF(AND(BD4=$B$40,(BE4=$C$48),(BH4=$F$44),(BC4&gt;300)),(300),"")))</f>
        <v/>
      </c>
      <c r="BY4" s="17" t="str">
        <f>IF(AND(BD4=$B$40,(BE4=$C$48),(BH4=$F$50),(BI4&gt;1)),(0),"")</f>
        <v/>
      </c>
      <c r="BZ4" s="18" t="str">
        <f>IF(AND(BD4=$B$40,(BE4=$C$49),(BH4=$F$44),(BL4&gt;0),(BC4&lt;=300)),(BC4-BL4),(IF(AND(BD4=$B$40,(BE4=$C$49),(BH4=$F$44),(BL4&gt;0),(BC4&gt;300)),(300),"")))</f>
        <v/>
      </c>
      <c r="CA4" s="18" t="str">
        <f>(IF(AND(BD4=$B$40,(BE4=$C$48),(BH4=$F$45),(BK4&gt;0),(BC4&lt;=(300+BK4))),(BC4),(IF(AND(BD4=$B$40,(BE4=$C$48),(BH4=$F$45),(BC4&gt;(300+BK4))),(300+BK4),""))))</f>
        <v/>
      </c>
      <c r="CB4" s="18" t="str">
        <f>(IF(AND(BD4=$B$40,(BE4=$C$49),(BH4=$F$46),(BK4&gt;0),(BC4&lt;=(300+BK4+BL4))),(BC4-BL4),(IF(AND(BD4=$B$40,(BE4=$C$49),(BH4=$F$46),(BC4&gt;(300+BK4+BL4))),(300+BK4),""))))</f>
        <v/>
      </c>
      <c r="CC4" s="18" t="str">
        <f>IF(AND(BD4=$B$40,(BE4=$C$48),(BH4=$F$47),(BM4=1),(BC4&lt;=300)),(BC4),(IF(AND(BD4=$B$40,(BE4=$C$48),(BH4=$F$47),(BM4=1),(BC4&gt;300)),(300),(IF(AND(BD4=$B$40,(BE4=$C$48),(BH4=$F$47),(BM4&gt;1),(BC4&lt;=150)),(BC4),(IF(AND(BD4=$B$40,(BE4=$C$48),(BH4=$F$47),(BM4&gt;1),(BC4&gt;150)),(150),"")))))))</f>
        <v/>
      </c>
      <c r="CD4" s="18" t="str">
        <f>IF(AND(BD4=$B$40,(BE4=$C$48),(BH4=$F$48),(BK4&gt;0),(BM4=1),(BC4&lt;=(300+BK4))),(BC4),(IF(AND(BD4=$B$40,(BE4=$C$48),(BH4=$F$48),(BM4=1),(BK4&gt;0),(BC4&gt;(300+BK4))),(300+BK4),(IF(AND(BD4=$B$40,(BE4=$C$48),(BH4=$F$48),(BM4&gt;1),(BK4&gt;0),(BC4&lt;=(150+BK4))),(BC4),(IF(AND(BD4=$B$40,(BE4=$C$48),(BH4=$F$48),(BM4&gt;1),(BK4&gt;0),(BC4&gt;150)),(150+BK4),"")))))))</f>
        <v/>
      </c>
      <c r="CE4" s="18" t="str">
        <f>IF(AND(BD4=$B$40,(BE4=$C$49),(BH4=$F$49),(BK4&gt;0),(BL4&gt;0)*(BM4=1),(BC4&lt;=(300+BK4+BL4))),(BC4-BL4),(IF(AND(BD4=$B$40,(BE4=$C$49),(BH4=$F$49),(BM4=1),(BL4&gt;0),(BC4&gt;(300+BK4+BL4))),(300+BK4),(IF(AND(BD4=$B$40,(BE4=$C$49),(BH4=$F$49),(BM4&gt;1),(BK4&gt;0),(BL4&gt;0),(BC4&lt;=(150+BK4+BL4))),(BC4-BL4),(IF(AND(BD4=$B$40,(BE4=$C$49),(BH4=$F$49),(BM4&gt;1),(BK4&gt;0),(BL4&gt;0),(BC4&gt;150)),(150+BK4),"")))))))</f>
        <v/>
      </c>
      <c r="CF4" s="18" t="str">
        <f>IF(AND(BD4=$B$40,(BE4=$C$49),(BL4&gt;0)),BL4,"")</f>
        <v/>
      </c>
      <c r="CG4" s="18" t="str">
        <f>IF(AND(BD4=$B$39,(BE4=$C$45)),(BC4),"")</f>
        <v/>
      </c>
      <c r="CH4" s="26">
        <f>SUM(BW4:CG4)</f>
        <v>0</v>
      </c>
      <c r="CJ4" s="404">
        <v>1</v>
      </c>
      <c r="CK4" s="405">
        <v>0</v>
      </c>
      <c r="CL4" s="405"/>
      <c r="CM4" s="405">
        <f>CL4-CK4</f>
        <v>0</v>
      </c>
      <c r="CN4" s="405">
        <v>1</v>
      </c>
      <c r="CO4" s="406">
        <f>CM4*CN4</f>
        <v>0</v>
      </c>
      <c r="CP4" s="414"/>
      <c r="CQ4" s="324"/>
      <c r="CR4" s="324"/>
      <c r="CS4" s="324"/>
      <c r="CT4" s="409" t="str">
        <f>IF(OR(CP4=$C$39,(CP4=$C$40),(CP4=$C$41),(CP4=$C$42),(CP4=$C$43),(CP4=$C$44),(CP4=$C$45),(CP4=$C$46),(CP4=$C$47)),(CO4),"")</f>
        <v/>
      </c>
      <c r="CV4" s="404">
        <v>1</v>
      </c>
      <c r="CW4" s="405">
        <v>0</v>
      </c>
      <c r="CX4" s="405"/>
      <c r="CY4" s="405">
        <f>CX4-CW4</f>
        <v>0</v>
      </c>
      <c r="CZ4" s="405">
        <v>1</v>
      </c>
      <c r="DA4" s="406">
        <f>CY4*CZ4</f>
        <v>0</v>
      </c>
      <c r="DB4" s="414"/>
      <c r="DC4" s="324"/>
      <c r="DD4" s="324"/>
      <c r="DE4" s="324"/>
      <c r="DF4" s="409" t="str">
        <f>IF(OR(DB4=$C$39,(DB4=$C$40),(DB4=$C$41),(DB4=$C$42),(DB4=$C$43),(DB4=$C$44),(DB4=$C$45),(DB4=$C$46),(DB4=$C$47)),(DA4),"")</f>
        <v/>
      </c>
      <c r="DH4" s="404">
        <v>1</v>
      </c>
      <c r="DI4" s="405">
        <v>0</v>
      </c>
      <c r="DJ4" s="405"/>
      <c r="DK4" s="405">
        <f>DJ4-DI4</f>
        <v>0</v>
      </c>
      <c r="DL4" s="405">
        <v>1</v>
      </c>
      <c r="DM4" s="406">
        <f>DK4*DL4</f>
        <v>0</v>
      </c>
      <c r="DN4" s="414"/>
      <c r="DO4" s="324"/>
      <c r="DP4" s="324"/>
      <c r="DQ4" s="324"/>
      <c r="DR4" s="409" t="str">
        <f>IF(OR(DN4=$C$39,(DN4=$C$40),(DN4=$C$41),(DN4=$C$42),(DN4=$C$43),(DN4=$C$44),(DN4=$C$45),(DN4=$C$46),(DN4=$C$47)),(DM4),"")</f>
        <v/>
      </c>
      <c r="DT4" s="404">
        <v>1</v>
      </c>
      <c r="DU4" s="405">
        <v>0</v>
      </c>
      <c r="DV4" s="405"/>
      <c r="DW4" s="405">
        <f>DV4-DU4</f>
        <v>0</v>
      </c>
      <c r="DX4" s="405">
        <v>1</v>
      </c>
      <c r="DY4" s="406">
        <f>DW4*DX4</f>
        <v>0</v>
      </c>
      <c r="DZ4" s="414"/>
      <c r="EA4" s="324"/>
      <c r="EB4" s="324"/>
      <c r="EC4" s="324"/>
      <c r="ED4" s="409" t="str">
        <f>IF(OR(DZ4=$C$39,(DZ4=$C$40),(DZ4=$C$41),(DZ4=$C$42),(DZ4=$C$43),(DZ4=$C$44),(DZ4=$C$45),(DZ4=$C$46),(DZ4=$C$47)),(DY4),"")</f>
        <v/>
      </c>
      <c r="EF4" s="404">
        <v>1</v>
      </c>
      <c r="EG4" s="405">
        <v>0</v>
      </c>
      <c r="EH4" s="405"/>
      <c r="EI4" s="405">
        <f>EH4-EG4</f>
        <v>0</v>
      </c>
      <c r="EJ4" s="405">
        <v>1</v>
      </c>
      <c r="EK4" s="406">
        <f>EJ4*EI4</f>
        <v>0</v>
      </c>
      <c r="EL4" s="414"/>
      <c r="EM4" s="324"/>
      <c r="EN4" s="324"/>
      <c r="EO4" s="324"/>
      <c r="EP4" s="409" t="str">
        <f>IF(OR(EL4=$C$39,(EL4=$C$40),(EL4=$C$41),(EL4=$C$42),(EL4=$C$43),(EL4=$C$44),(EL4=$C$45),(EL4=$C$46),(EL4=$C$47)),(EK4),"")</f>
        <v/>
      </c>
      <c r="ER4" s="404">
        <v>1</v>
      </c>
      <c r="ES4" s="405">
        <v>0</v>
      </c>
      <c r="ET4" s="405"/>
      <c r="EU4" s="405">
        <f>ET4-ES4</f>
        <v>0</v>
      </c>
      <c r="EV4" s="405">
        <v>1</v>
      </c>
      <c r="EW4" s="406">
        <f>EU4*EV4</f>
        <v>0</v>
      </c>
      <c r="EX4" s="414"/>
      <c r="EY4" s="324"/>
      <c r="EZ4" s="324"/>
      <c r="FA4" s="324"/>
      <c r="FB4" s="409" t="str">
        <f>IF(OR(EX4=$C$39,(EX4=$C$40),(EX4=$C$41),(EX4=$C$42),(EX4=$C$43),(EX4=$C$44),(EX4=$C$45),(EX4=$C$46),(EX4=$C$47)),(EW4),"")</f>
        <v/>
      </c>
    </row>
    <row r="5" spans="1:158" ht="36.75" customHeight="1" x14ac:dyDescent="0.3">
      <c r="A5" s="414">
        <v>2</v>
      </c>
      <c r="B5" s="470" t="s">
        <v>134</v>
      </c>
      <c r="C5" s="409">
        <f>Q35</f>
        <v>584</v>
      </c>
      <c r="E5" s="404">
        <v>2</v>
      </c>
      <c r="F5" s="405">
        <f>G4</f>
        <v>1302</v>
      </c>
      <c r="G5" s="405">
        <v>1302</v>
      </c>
      <c r="H5" s="405">
        <f t="shared" ref="H5:H34" si="2">G5-F5</f>
        <v>0</v>
      </c>
      <c r="I5" s="405">
        <v>1</v>
      </c>
      <c r="J5" s="406">
        <f t="shared" ref="J5:J33" si="3">I5*H5</f>
        <v>0</v>
      </c>
      <c r="L5" s="404">
        <v>2</v>
      </c>
      <c r="M5" s="405">
        <f>N4</f>
        <v>705</v>
      </c>
      <c r="N5" s="405">
        <v>705</v>
      </c>
      <c r="O5" s="405">
        <f t="shared" ref="O5:O34" si="4">N5-M5</f>
        <v>0</v>
      </c>
      <c r="P5" s="405">
        <v>1</v>
      </c>
      <c r="Q5" s="406">
        <f t="shared" ref="Q5:Q34" si="5">P5*O5</f>
        <v>0</v>
      </c>
      <c r="R5" s="414"/>
      <c r="S5" s="324"/>
      <c r="T5" s="324"/>
      <c r="U5" s="324"/>
      <c r="V5" s="265"/>
      <c r="W5" s="265">
        <v>1</v>
      </c>
      <c r="X5" s="324"/>
      <c r="Y5" s="324">
        <f t="shared" ref="Y5:Y34" si="6">(X5*20)/W5</f>
        <v>0</v>
      </c>
      <c r="Z5" s="324"/>
      <c r="AA5" s="407"/>
      <c r="AB5" s="408" t="str">
        <f t="shared" ref="AB5:AB34" si="7">IF(AND(R5=$B$40,(OR(V5=$F$39,(V5=$F$40),(V5=$F$41),(V5=$F$42),(V5=$F$43))),(S5=$C$48)),(Q5),(IF(AND(R5=$B$40,(OR(V5=$F$39,(V5=$F$40),(V5=$F$41),(V5=$F$42),(V5=$F$43))),(Z5&gt;0),(S5=$C$49)),(Q5-Z5),(""))))</f>
        <v/>
      </c>
      <c r="AC5" s="324" t="str">
        <f t="shared" ref="AC5:AC34" si="8">IF(AND(R5=$B$40,(V5=$F$44),(Q5&gt;300),(S5=$C$48)),(Q5-300),(IF(AND(R5=$B$40,(V5=$F$44),(Q5&gt;300),(Z5&gt;0),(S5=$C$49)),(Q5-(300+Z5)),"")))</f>
        <v/>
      </c>
      <c r="AD5" s="324" t="str">
        <f t="shared" ref="AD5:AD34" si="9">IF(AND(R5=$B$40,(V5=$F$50),(W5&gt;1),((Q5+BC5)&gt;300),(S5=$C$48)),((Q5+BC5)-300),(IF(AND(R5=$B$40,(V5=$F$50),(W5&gt;1),((Q5+BC5)&gt;300),(Z5&gt;0),(S5=$C$49)),((Q5+BC5)-(300+Z5)),"")))</f>
        <v/>
      </c>
      <c r="AE5" s="324" t="str">
        <f t="shared" ref="AE5:AE34" si="10">(IF(AND(R5=$B$40,(S5=$C$48),(V5=$F$45),(Y5&gt;0),(Q5&gt;(300+Y5))),(Q5-(300+Y5)),""))</f>
        <v/>
      </c>
      <c r="AF5" s="324" t="str">
        <f t="shared" ref="AF5:AF34" si="11">(IF(AND(R5=$B$40,(S5=$C$49),(V5=$F$46),(Y5&gt;0),(Q5&gt;(300+Y5+Z5))),(Q5-(300+Y5+Z5)),""))</f>
        <v/>
      </c>
      <c r="AG5" s="324" t="str">
        <f t="shared" ref="AG5:AG34" si="12">IF(AND(R5=$B$40,(S5=$C$48),(V5=$F$47),(AA5=1),(Q5&gt;300)),(Q5-300),(IF(AND(R5=$B$40,(S5=$C$48),(V5=$F$47),(AA5&gt;1),(Q5&gt;150)),(Q5-150),"")))</f>
        <v/>
      </c>
      <c r="AH5" s="324" t="str">
        <f t="shared" ref="AH5:AH34" si="13">IF(AND(R5=$B$40,(S5=$C$48),(V5=$F$48),(AA5=1),(Q5&gt;(300+Y5))),(Q5-(300+Y5)),(IF(AND(R5=$B$40,(S5=$C$48),(V5=$F$48),(AA5&gt;1),(Q5&gt;(150+Y5))),(Q5-(150+Y5)),"")))</f>
        <v/>
      </c>
      <c r="AI5" s="324" t="str">
        <f t="shared" ref="AI5:AI34" si="14">IF(AND(R5=$B$40,(S5=$C$49),(V5=$F$49),(AA5=1),(Q5&gt;(300+Y5+Z5))),(Q5-(300+Y5+Z5)),(IF(AND(R5=$B$40,(S5=$C$49),(V5=$F$49),(AA5&gt;1),(Q5&gt;(150+Y5+Z5))),(Q5-(150+Y5+Z5)),"")))</f>
        <v/>
      </c>
      <c r="AJ5" s="407">
        <f t="shared" si="0"/>
        <v>0</v>
      </c>
      <c r="AK5" s="408" t="str">
        <f t="shared" ref="AK5:AK34" si="15">IF(AND(R5=$B$39,(OR(S5=$C$39,(S5=$C$40),(S5=$C$41),(S5=$C$42),(S5=$C$43),(S5=$C$44),(S5=$C$46),(S5=$C$47)))),Q5,"")</f>
        <v/>
      </c>
      <c r="AL5" s="324" t="str">
        <f t="shared" ref="AL5:AL34" si="16">IF(AND(R5=$B$40,(S5=$C$48),(V5=$F$44),(Q5&lt;=300)),(Q5),(IF(AND(R5=$B$40,(S5=$C$48),(V5=$F$44),(Q5&gt;300)),(300),"")))</f>
        <v/>
      </c>
      <c r="AM5" s="324" t="str">
        <f t="shared" ref="AM5:AM34" si="17">IF(AND(R5=$B$40,(S5=$C$48),(V5=$F$50),(W5&gt;1),((Q5+BC5)&lt;=300)),(Q5+BC5),(IF(AND(R5=$B$40,(S5=$C$48),(V5=$F$50),(W5&gt;1),((Q5+BC5)&gt;300)),(300),"")))</f>
        <v/>
      </c>
      <c r="AN5" s="324" t="str">
        <f t="shared" ref="AN5:AN34" si="18">IF(AND(R5=$B$40,(S5=$C$49),(V5=$F$44),(Z5&gt;0),(Q5&lt;=300)),(Q5-Z5),(IF(AND(R5=$B$40,(S5=$C$49),(V5=$F$44),(Z5&gt;0),(Q5&gt;300)),(300),"")))</f>
        <v/>
      </c>
      <c r="AO5" s="324" t="str">
        <f t="shared" ref="AO5:AO34" si="19">(IF(AND(R5=$B$40,(S5=$C$48),(V5=$F$45),(Y5&gt;0),(Q5&lt;=(300+Y5))),(Q5),(IF(AND(R5=$B$40,(S5=$C$48),(V5=$F$45),(Q5&gt;(300+Y5))),(300+Y5),""))))</f>
        <v/>
      </c>
      <c r="AP5" s="324" t="str">
        <f t="shared" ref="AP5:AP34" si="20">(IF(AND(R5=$B$40,(S5=$C$49),(V5=$F$46),(Y5&gt;0),(Q5&lt;=(300+Y5+Z5))),(Q5-Z5),(IF(AND(R5=$B$40,(S5=$C$49),(V5=$F$46),(Q5&gt;(300+Y5+Z5))),(300+Y5),""))))</f>
        <v/>
      </c>
      <c r="AQ5" s="324" t="str">
        <f t="shared" ref="AQ5:AQ34" si="21">IF(AND(R5=$B$40,(S5=$C$48),(V5=$F$47),(AA5=1),(Q5&lt;=300)),(Q5),(IF(AND(R5=$B$40,(S5=$C$48),(V5=$F$47),(AA5=1),(Q5&gt;300)),(300),(IF(AND(R5=$B$40,(S5=$C$48),(V5=$F$47),(AA5&gt;1),(Q5&lt;=150)),(Q5),(IF(AND(R5=$B$40,(S5=$C$48),(V5=$F$47),(AA5&gt;1),(Q5&gt;150)),(150),"")))))))</f>
        <v/>
      </c>
      <c r="AR5" s="324" t="str">
        <f t="shared" ref="AR5:AR34" si="22">IF(AND(R5=$B$40,(S5=$C$48),(V5=$F$48),(Y5&gt;0),(AA5=1),(Q5&lt;=(300+Y5))),(Q5),(IF(AND(R5=$B$40,(S5=$C$48),(V5=$F$48),(AA5=1),(Y5&gt;0),(Q5&gt;(300+Y5))),(300+Y5),(IF(AND(R5=$B$40,(S5=$C$48),(V5=$F$48),(AA5&gt;1),(Y5&gt;0),(Q5&lt;=(150+Y5))),(Q5),(IF(AND(R5=$B$40,(S5=$C$48),(V5=$F$48),(AA5&gt;1),(Y5&gt;0),(Q5&gt;150)),(150+Y5),"")))))))</f>
        <v/>
      </c>
      <c r="AS5" s="324" t="str">
        <f t="shared" ref="AS5:AS34" si="23">IF(AND(R5=$B$40,(S5=$C$49),(V5=$F$49),(Y5&gt;0),(Z5&gt;0)*(AA5=1),(Q5&lt;=(300+Y5+Z5))),(Q5-Z5),(IF(AND(R5=$B$40,(S5=$C$49),(V5=$F$49),(AA5=1),(Z5&gt;0),(Q5&gt;(300+Y5+Z5))),(300+Y5),(IF(AND(R5=$B$40,(S5=$C$49),(V5=$F$49),(AA5&gt;1),(Y5&gt;0),(Z5&gt;0),(Q5&lt;=(150+Y5+Z5))),(Q5-Z5),(IF(AND(R5=$B$40,(S5=$C$49),(V5=$F$49),(AA5&gt;1),(Y5&gt;0),(Z5&gt;0),(Q5&gt;150)),(150+Y5),"")))))))</f>
        <v/>
      </c>
      <c r="AT5" s="324" t="str">
        <f t="shared" ref="AT5:AT34" si="24">IF(AND(R5=$B$40,(S5=$C$49),(Z5&gt;0)),Z5,"")</f>
        <v/>
      </c>
      <c r="AU5" s="324" t="str">
        <f t="shared" ref="AU5:AU34" si="25">IF(AND(R5=$B$39,(S5=$C$45)),(Q5),"")</f>
        <v/>
      </c>
      <c r="AV5" s="409">
        <f t="shared" ref="AV5:AV34" si="26">SUM(AK5:AU5)</f>
        <v>0</v>
      </c>
      <c r="AW5" s="22"/>
      <c r="AX5" s="404">
        <v>2</v>
      </c>
      <c r="AY5" s="405">
        <f>AZ4</f>
        <v>0</v>
      </c>
      <c r="AZ5" s="405"/>
      <c r="BA5" s="405">
        <f t="shared" ref="BA5:BA34" si="27">AZ5-AY5</f>
        <v>0</v>
      </c>
      <c r="BB5" s="405">
        <v>1</v>
      </c>
      <c r="BC5" s="406">
        <f t="shared" ref="BC5:BC34" si="28">BB5*BA5</f>
        <v>0</v>
      </c>
      <c r="BD5" s="410"/>
      <c r="BE5" s="265"/>
      <c r="BF5" s="265"/>
      <c r="BG5" s="265"/>
      <c r="BH5" s="265"/>
      <c r="BI5" s="265">
        <v>1</v>
      </c>
      <c r="BJ5" s="265"/>
      <c r="BK5" s="265">
        <f t="shared" ref="BK5:BK34" si="29">(BJ5*20)/BI5</f>
        <v>0</v>
      </c>
      <c r="BL5" s="265"/>
      <c r="BM5" s="411"/>
      <c r="BN5" s="412" t="str">
        <f t="shared" ref="BN5:BN34" si="30">IF(AND(BD5=$B$40,(OR(BH5=$F$39,(BH5=$F$40),(BH5=$F$41),(BH5=$F$42),(BH5=$F$43))),(BE5=$C$48)),(BC5),(IF(AND(BD5=$B$40,(OR(BH5=$F$39,(BH5=$F$40),(BH5=$F$41),(BH5=$F$42),(BH5=$F$43))),(BL5&gt;0),(BE5=$C$49)),(BC5-BL5),(""))))</f>
        <v/>
      </c>
      <c r="BO5" s="265" t="str">
        <f t="shared" ref="BO5:BO34" si="31">IF(AND(BD5=$B$40,(BH5=$F$44),(BC5&gt;300),(BE5=$C$48)),(BC5-300),(IF(AND(BD5=$B$40,(BH5=$F$44),(BC5&gt;300),(BL5&gt;0),(BE5=$C$49)),(BC5-(300+BL5)),"")))</f>
        <v/>
      </c>
      <c r="BP5" s="324" t="str">
        <f t="shared" ref="BP5:BP34" si="32">IF(AND(BD5=$B$40,(BH5=$F$50),(BI5&gt;1)),(0),"")</f>
        <v/>
      </c>
      <c r="BQ5" s="265" t="str">
        <f t="shared" ref="BQ5:BQ34" si="33">(IF(AND(BD5=$B$40,(BE5=$C$48),(BH5=$F$45),(BK5&gt;0),(BC5&gt;(300+BK5))),(BC5-(300+BK5)),""))</f>
        <v/>
      </c>
      <c r="BR5" s="265" t="str">
        <f t="shared" ref="BR5:BR34" si="34">(IF(AND(BD5=$B$40,(BE5=$C$49),(BH5=$F$46),(BK5&gt;0),(BC5&gt;(300+BK5+BL5))),(BC5-(300+BK5+BL5)),""))</f>
        <v/>
      </c>
      <c r="BS5" s="265" t="str">
        <f t="shared" ref="BS5:BS34" si="35">IF(AND(BD5=$B$40,(BE5=$C$48),(BH5=$F$47),(BM5=1),(BC5&gt;300)),(BC5-300),(IF(AND(BD5=$B$40,(BE5=$C$48),(BH5=$F$47),(BM5&gt;1),(BC5&gt;150)),(BC5-150),"")))</f>
        <v/>
      </c>
      <c r="BT5" s="265" t="str">
        <f t="shared" ref="BT5:BT34" si="36">IF(AND(BD5=$B$40,(BE5=$C$48),(BH5=$F$48),(BM5=1),(BC5&gt;(300+BK5))),(BC5-(300+BK5)),(IF(AND(BD5=$B$40,(BE5=$C$48),(BH5=$F$48),(BM5&gt;1),(BC5&gt;(150+BK5))),(BC5-(150+BK5)),"")))</f>
        <v/>
      </c>
      <c r="BU5" s="265" t="str">
        <f t="shared" ref="BU5:BU34" si="37">IF(AND(BD5=$B$40,(BE5=$C$49),(BH5=$F$49),(BM5=1),(BC5&gt;(300+BK5+BL5))),(BC5-(300+BK5+BL5)),(IF(AND(BD5=$B$40,(BE5=$C$49),(BH5=$F$49),(BM5&gt;1),(BC5&gt;(150+BK5+BL5))),(BC5-(150+BK5+BL5)),"")))</f>
        <v/>
      </c>
      <c r="BV5" s="411">
        <f t="shared" si="1"/>
        <v>0</v>
      </c>
      <c r="BW5" s="412" t="str">
        <f t="shared" ref="BW5:BW34" si="38">IF(AND(BD5=$B$39,(OR(BE5=$C$39,(BE5=$C$40),(BE5=$C$41),(BE5=$C$42),(BE5=$C$43),(BE5=$C$44),(BE5=$C$46),(BE5=$C$47)))),BC5,"")</f>
        <v/>
      </c>
      <c r="BX5" s="265" t="str">
        <f t="shared" ref="BX5:BX34" si="39">IF(AND(BD5=$B$40,(BE5=$C$48),(BH5=$F$44),(BC5&lt;=300)),(BC5),(IF(AND(BD5=$B$40,(BE5=$C$48),(BH5=$F$44),(BC5&gt;300)),(300),"")))</f>
        <v/>
      </c>
      <c r="BY5" s="324" t="str">
        <f t="shared" ref="BY5:BY34" si="40">IF(AND(BD5=$B$40,(BE5=$C$48),(BH5=$F$50),(BI5&gt;1)),(0),"")</f>
        <v/>
      </c>
      <c r="BZ5" s="265" t="str">
        <f t="shared" ref="BZ5:BZ34" si="41">IF(AND(BD5=$B$40,(BE5=$C$49),(BH5=$F$44),(BL5&gt;0),(BC5&lt;=300)),(BC5-BL5),(IF(AND(BD5=$B$40,(BE5=$C$49),(BH5=$F$44),(BL5&gt;0),(BC5&gt;300)),(300),"")))</f>
        <v/>
      </c>
      <c r="CA5" s="265" t="str">
        <f t="shared" ref="CA5:CA34" si="42">(IF(AND(BD5=$B$40,(BE5=$C$48),(BH5=$F$45),(BK5&gt;0),(BC5&lt;=(300+BK5))),(BC5),(IF(AND(BD5=$B$40,(BE5=$C$48),(BH5=$F$45),(BC5&gt;(300+BK5))),(300+BK5),""))))</f>
        <v/>
      </c>
      <c r="CB5" s="265" t="str">
        <f t="shared" ref="CB5:CB34" si="43">(IF(AND(BD5=$B$40,(BE5=$C$49),(BH5=$F$46),(BK5&gt;0),(BC5&lt;=(300+BK5+BL5))),(BC5-BL5),(IF(AND(BD5=$B$40,(BE5=$C$49),(BH5=$F$46),(BC5&gt;(300+BK5+BL5))),(300+BK5),""))))</f>
        <v/>
      </c>
      <c r="CC5" s="265" t="str">
        <f t="shared" ref="CC5:CC34" si="44">IF(AND(BD5=$B$40,(BE5=$C$48),(BH5=$F$47),(BM5=1),(BC5&lt;=300)),(BC5),(IF(AND(BD5=$B$40,(BE5=$C$48),(BH5=$F$47),(BM5=1),(BC5&gt;300)),(300),(IF(AND(BD5=$B$40,(BE5=$C$48),(BH5=$F$47),(BM5&gt;1),(BC5&lt;=150)),(BC5),(IF(AND(BD5=$B$40,(BE5=$C$48),(BH5=$F$47),(BM5&gt;1),(BC5&gt;150)),(150),"")))))))</f>
        <v/>
      </c>
      <c r="CD5" s="265" t="str">
        <f t="shared" ref="CD5:CD34" si="45">IF(AND(BD5=$B$40,(BE5=$C$48),(BH5=$F$48),(BK5&gt;0),(BM5=1),(BC5&lt;=(300+BK5))),(BC5),(IF(AND(BD5=$B$40,(BE5=$C$48),(BH5=$F$48),(BM5=1),(BK5&gt;0),(BC5&gt;(300+BK5))),(300+BK5),(IF(AND(BD5=$B$40,(BE5=$C$48),(BH5=$F$48),(BM5&gt;1),(BK5&gt;0),(BC5&lt;=(150+BK5))),(BC5),(IF(AND(BD5=$B$40,(BE5=$C$48),(BH5=$F$48),(BM5&gt;1),(BK5&gt;0),(BC5&gt;150)),(150+BK5),"")))))))</f>
        <v/>
      </c>
      <c r="CE5" s="265" t="str">
        <f t="shared" ref="CE5:CE34" si="46">IF(AND(BD5=$B$40,(BE5=$C$49),(BH5=$F$49),(BK5&gt;0),(BL5&gt;0)*(BM5=1),(BC5&lt;=(300+BK5+BL5))),(BC5-BL5),(IF(AND(BD5=$B$40,(BE5=$C$49),(BH5=$F$49),(BM5=1),(BL5&gt;0),(BC5&gt;(300+BK5+BL5))),(300+BK5),(IF(AND(BD5=$B$40,(BE5=$C$49),(BH5=$F$49),(BM5&gt;1),(BK5&gt;0),(BL5&gt;0),(BC5&lt;=(150+BK5+BL5))),(BC5-BL5),(IF(AND(BD5=$B$40,(BE5=$C$49),(BH5=$F$49),(BM5&gt;1),(BK5&gt;0),(BL5&gt;0),(BC5&gt;150)),(150+BK5),"")))))))</f>
        <v/>
      </c>
      <c r="CF5" s="265"/>
      <c r="CG5" s="265" t="str">
        <f t="shared" ref="CG5:CG34" si="47">IF(AND(BD5=$B$39,(BE5=$C$45)),(BC5),"")</f>
        <v/>
      </c>
      <c r="CH5" s="413">
        <f t="shared" ref="CH5:CH34" si="48">SUM(BW5:CG5)</f>
        <v>0</v>
      </c>
      <c r="CJ5" s="404">
        <v>2</v>
      </c>
      <c r="CK5" s="405">
        <f>CL4</f>
        <v>0</v>
      </c>
      <c r="CL5" s="405"/>
      <c r="CM5" s="405">
        <f t="shared" ref="CM5:CM34" si="49">CL5-CK5</f>
        <v>0</v>
      </c>
      <c r="CN5" s="405">
        <v>1</v>
      </c>
      <c r="CO5" s="406">
        <f t="shared" ref="CO5:CO34" si="50">CN5*CM5</f>
        <v>0</v>
      </c>
      <c r="CP5" s="414"/>
      <c r="CQ5" s="324"/>
      <c r="CR5" s="324"/>
      <c r="CS5" s="324" t="str">
        <f t="shared" ref="CS5:CS34" si="51">IF(CP5=$C$48,CO5,"")</f>
        <v/>
      </c>
      <c r="CT5" s="409" t="str">
        <f t="shared" ref="CT5:CT34" si="52">IF(OR(CP5=$C$39,(CP5=$C$40),(CP5=$C$41),(CP5=$C$42),(CP5=$C$43),(CP5=$C$44),(CP5=$C$45),(CP5=$C$46),(CP5=$C$47)),(CO5),"")</f>
        <v/>
      </c>
      <c r="CV5" s="404">
        <v>2</v>
      </c>
      <c r="CW5" s="405">
        <f>CX4</f>
        <v>0</v>
      </c>
      <c r="CX5" s="405"/>
      <c r="CY5" s="405">
        <f t="shared" ref="CY5:CY34" si="53">CX5-CW5</f>
        <v>0</v>
      </c>
      <c r="CZ5" s="405">
        <v>1</v>
      </c>
      <c r="DA5" s="406">
        <f t="shared" ref="DA5:DA34" si="54">CZ5*CY5</f>
        <v>0</v>
      </c>
      <c r="DB5" s="414"/>
      <c r="DC5" s="324"/>
      <c r="DD5" s="324"/>
      <c r="DE5" s="324" t="str">
        <f t="shared" ref="DE5:DE34" si="55">IF(DB5=$C$48,DA5,"")</f>
        <v/>
      </c>
      <c r="DF5" s="409" t="str">
        <f t="shared" ref="DF5:DF34" si="56">IF(OR(DB5=$C$39,(DB5=$C$40),(DB5=$C$41),(DB5=$C$42),(DB5=$C$43),(DB5=$C$44),(DB5=$C$45),(DB5=$C$46),(DB5=$C$47)),(DA5),"")</f>
        <v/>
      </c>
      <c r="DH5" s="404">
        <v>2</v>
      </c>
      <c r="DI5" s="405">
        <f>DJ4</f>
        <v>0</v>
      </c>
      <c r="DJ5" s="405"/>
      <c r="DK5" s="405">
        <f t="shared" ref="DK5:DK34" si="57">DJ5-DI5</f>
        <v>0</v>
      </c>
      <c r="DL5" s="405">
        <v>1</v>
      </c>
      <c r="DM5" s="406">
        <f t="shared" ref="DM5:DM34" si="58">DL5*DK5</f>
        <v>0</v>
      </c>
      <c r="DN5" s="414"/>
      <c r="DO5" s="324"/>
      <c r="DP5" s="324"/>
      <c r="DQ5" s="324" t="str">
        <f t="shared" ref="DQ5:DQ34" si="59">IF(DN5=$C$48,DM5,"")</f>
        <v/>
      </c>
      <c r="DR5" s="409" t="str">
        <f t="shared" ref="DR5:DR34" si="60">IF(OR(DN5=$C$39,(DN5=$C$40),(DN5=$C$41),(DN5=$C$42),(DN5=$C$43),(DN5=$C$44),(DN5=$C$45),(DN5=$C$46),(DN5=$C$47)),(DM5),"")</f>
        <v/>
      </c>
      <c r="DT5" s="404">
        <v>2</v>
      </c>
      <c r="DU5" s="405">
        <f>DV4</f>
        <v>0</v>
      </c>
      <c r="DV5" s="405"/>
      <c r="DW5" s="405">
        <f t="shared" ref="DW5:DW34" si="61">DV5-DU5</f>
        <v>0</v>
      </c>
      <c r="DX5" s="405">
        <v>1</v>
      </c>
      <c r="DY5" s="406">
        <f t="shared" ref="DY5:DY34" si="62">DX5*DW5</f>
        <v>0</v>
      </c>
      <c r="DZ5" s="414"/>
      <c r="EA5" s="324"/>
      <c r="EB5" s="324"/>
      <c r="EC5" s="324" t="str">
        <f t="shared" ref="EC5:EC34" si="63">IF(DZ5=$C$48,DY5,"")</f>
        <v/>
      </c>
      <c r="ED5" s="409" t="str">
        <f t="shared" ref="ED5:ED34" si="64">IF(OR(DZ5=$C$39,(DZ5=$C$40),(DZ5=$C$41),(DZ5=$C$42),(DZ5=$C$43),(DZ5=$C$44),(DZ5=$C$45),(DZ5=$C$46),(DZ5=$C$47)),(DY5),"")</f>
        <v/>
      </c>
      <c r="EF5" s="404">
        <v>2</v>
      </c>
      <c r="EG5" s="405">
        <f>EH4</f>
        <v>0</v>
      </c>
      <c r="EH5" s="405"/>
      <c r="EI5" s="405">
        <f t="shared" ref="EI5:EI34" si="65">EH5-EG5</f>
        <v>0</v>
      </c>
      <c r="EJ5" s="405">
        <v>1</v>
      </c>
      <c r="EK5" s="406">
        <f t="shared" ref="EK5:EK34" si="66">EJ5*EI5</f>
        <v>0</v>
      </c>
      <c r="EL5" s="414"/>
      <c r="EM5" s="324"/>
      <c r="EN5" s="324"/>
      <c r="EO5" s="324" t="str">
        <f t="shared" ref="EO5:EO34" si="67">IF(EL5=$C$48,EK5,"")</f>
        <v/>
      </c>
      <c r="EP5" s="409" t="str">
        <f t="shared" ref="EP5:EP34" si="68">IF(OR(EL5=$C$39,(EL5=$C$40),(EL5=$C$41),(EL5=$C$42),(EL5=$C$43),(EL5=$C$44),(EL5=$C$45),(EL5=$C$46),(EL5=$C$47)),(EK5),"")</f>
        <v/>
      </c>
      <c r="ER5" s="404">
        <v>2</v>
      </c>
      <c r="ES5" s="405">
        <f>ET4</f>
        <v>0</v>
      </c>
      <c r="ET5" s="405"/>
      <c r="EU5" s="405">
        <f t="shared" ref="EU5:EU34" si="69">ET5-ES5</f>
        <v>0</v>
      </c>
      <c r="EV5" s="405">
        <v>1</v>
      </c>
      <c r="EW5" s="406">
        <f t="shared" ref="EW5:EW34" si="70">EV5*EU5</f>
        <v>0</v>
      </c>
      <c r="EX5" s="414"/>
      <c r="EY5" s="324"/>
      <c r="EZ5" s="324"/>
      <c r="FA5" s="324" t="str">
        <f t="shared" ref="FA5:FA34" si="71">IF(EX5=$C$48,EW5,"")</f>
        <v/>
      </c>
      <c r="FB5" s="409" t="str">
        <f t="shared" ref="FB5:FB34" si="72">IF(OR(EX5=$C$39,(EX5=$C$40),(EX5=$C$41),(EX5=$C$42),(EX5=$C$43),(EX5=$C$44),(EX5=$C$45),(EX5=$C$46),(EX5=$C$47)),(EW5),"")</f>
        <v/>
      </c>
    </row>
    <row r="6" spans="1:158" ht="35.25" customHeight="1" x14ac:dyDescent="0.3">
      <c r="A6" s="471">
        <v>3</v>
      </c>
      <c r="B6" s="470" t="s">
        <v>124</v>
      </c>
      <c r="C6" s="406">
        <f>C4-C5</f>
        <v>-126</v>
      </c>
      <c r="E6" s="404">
        <v>3</v>
      </c>
      <c r="F6" s="405">
        <f t="shared" ref="F6:F34" si="73">G5</f>
        <v>1302</v>
      </c>
      <c r="G6" s="405">
        <v>1302</v>
      </c>
      <c r="H6" s="405">
        <f t="shared" si="2"/>
        <v>0</v>
      </c>
      <c r="I6" s="405">
        <v>1</v>
      </c>
      <c r="J6" s="406">
        <f t="shared" si="3"/>
        <v>0</v>
      </c>
      <c r="L6" s="404">
        <v>3</v>
      </c>
      <c r="M6" s="405">
        <f t="shared" ref="M6:M34" si="74">N5</f>
        <v>705</v>
      </c>
      <c r="N6" s="405">
        <v>705</v>
      </c>
      <c r="O6" s="405">
        <f t="shared" si="4"/>
        <v>0</v>
      </c>
      <c r="P6" s="405">
        <v>1</v>
      </c>
      <c r="Q6" s="406">
        <f t="shared" si="5"/>
        <v>0</v>
      </c>
      <c r="R6" s="414"/>
      <c r="S6" s="324"/>
      <c r="T6" s="324"/>
      <c r="U6" s="324"/>
      <c r="V6" s="265"/>
      <c r="W6" s="265">
        <v>1</v>
      </c>
      <c r="X6" s="324"/>
      <c r="Y6" s="324">
        <f t="shared" si="6"/>
        <v>0</v>
      </c>
      <c r="Z6" s="324"/>
      <c r="AA6" s="407"/>
      <c r="AB6" s="408" t="str">
        <f t="shared" si="7"/>
        <v/>
      </c>
      <c r="AC6" s="324" t="str">
        <f t="shared" si="8"/>
        <v/>
      </c>
      <c r="AD6" s="324" t="str">
        <f t="shared" si="9"/>
        <v/>
      </c>
      <c r="AE6" s="324" t="str">
        <f t="shared" si="10"/>
        <v/>
      </c>
      <c r="AF6" s="324" t="str">
        <f t="shared" si="11"/>
        <v/>
      </c>
      <c r="AG6" s="324" t="str">
        <f t="shared" si="12"/>
        <v/>
      </c>
      <c r="AH6" s="324" t="str">
        <f t="shared" si="13"/>
        <v/>
      </c>
      <c r="AI6" s="324" t="str">
        <f t="shared" si="14"/>
        <v/>
      </c>
      <c r="AJ6" s="407">
        <f t="shared" si="0"/>
        <v>0</v>
      </c>
      <c r="AK6" s="408" t="str">
        <f t="shared" si="15"/>
        <v/>
      </c>
      <c r="AL6" s="324" t="str">
        <f t="shared" si="16"/>
        <v/>
      </c>
      <c r="AM6" s="324" t="str">
        <f t="shared" si="17"/>
        <v/>
      </c>
      <c r="AN6" s="324" t="str">
        <f t="shared" si="18"/>
        <v/>
      </c>
      <c r="AO6" s="324" t="str">
        <f t="shared" si="19"/>
        <v/>
      </c>
      <c r="AP6" s="324" t="str">
        <f t="shared" si="20"/>
        <v/>
      </c>
      <c r="AQ6" s="324" t="str">
        <f t="shared" si="21"/>
        <v/>
      </c>
      <c r="AR6" s="324" t="str">
        <f t="shared" si="22"/>
        <v/>
      </c>
      <c r="AS6" s="324" t="str">
        <f t="shared" si="23"/>
        <v/>
      </c>
      <c r="AT6" s="324" t="str">
        <f t="shared" si="24"/>
        <v/>
      </c>
      <c r="AU6" s="324" t="str">
        <f t="shared" si="25"/>
        <v/>
      </c>
      <c r="AV6" s="409">
        <f t="shared" si="26"/>
        <v>0</v>
      </c>
      <c r="AW6" s="22"/>
      <c r="AX6" s="404">
        <v>3</v>
      </c>
      <c r="AY6" s="405">
        <f t="shared" ref="AY6:AY34" si="75">AZ5</f>
        <v>0</v>
      </c>
      <c r="AZ6" s="405"/>
      <c r="BA6" s="405">
        <f t="shared" si="27"/>
        <v>0</v>
      </c>
      <c r="BB6" s="405">
        <v>1</v>
      </c>
      <c r="BC6" s="406">
        <f t="shared" si="28"/>
        <v>0</v>
      </c>
      <c r="BD6" s="410"/>
      <c r="BE6" s="265"/>
      <c r="BF6" s="265"/>
      <c r="BG6" s="265"/>
      <c r="BH6" s="265"/>
      <c r="BI6" s="265">
        <v>1</v>
      </c>
      <c r="BJ6" s="265"/>
      <c r="BK6" s="265">
        <f t="shared" si="29"/>
        <v>0</v>
      </c>
      <c r="BL6" s="265"/>
      <c r="BM6" s="411"/>
      <c r="BN6" s="412" t="str">
        <f t="shared" si="30"/>
        <v/>
      </c>
      <c r="BO6" s="265" t="str">
        <f t="shared" si="31"/>
        <v/>
      </c>
      <c r="BP6" s="324" t="str">
        <f t="shared" si="32"/>
        <v/>
      </c>
      <c r="BQ6" s="265" t="str">
        <f t="shared" si="33"/>
        <v/>
      </c>
      <c r="BR6" s="265" t="str">
        <f t="shared" si="34"/>
        <v/>
      </c>
      <c r="BS6" s="265" t="str">
        <f t="shared" si="35"/>
        <v/>
      </c>
      <c r="BT6" s="265" t="str">
        <f t="shared" si="36"/>
        <v/>
      </c>
      <c r="BU6" s="265" t="str">
        <f t="shared" si="37"/>
        <v/>
      </c>
      <c r="BV6" s="411">
        <f t="shared" si="1"/>
        <v>0</v>
      </c>
      <c r="BW6" s="412" t="str">
        <f t="shared" si="38"/>
        <v/>
      </c>
      <c r="BX6" s="265" t="str">
        <f t="shared" si="39"/>
        <v/>
      </c>
      <c r="BY6" s="324" t="str">
        <f t="shared" si="40"/>
        <v/>
      </c>
      <c r="BZ6" s="265" t="str">
        <f t="shared" si="41"/>
        <v/>
      </c>
      <c r="CA6" s="265" t="str">
        <f t="shared" si="42"/>
        <v/>
      </c>
      <c r="CB6" s="265" t="str">
        <f t="shared" si="43"/>
        <v/>
      </c>
      <c r="CC6" s="265" t="str">
        <f t="shared" si="44"/>
        <v/>
      </c>
      <c r="CD6" s="265" t="str">
        <f t="shared" si="45"/>
        <v/>
      </c>
      <c r="CE6" s="265" t="str">
        <f t="shared" si="46"/>
        <v/>
      </c>
      <c r="CF6" s="265"/>
      <c r="CG6" s="265" t="str">
        <f t="shared" si="47"/>
        <v/>
      </c>
      <c r="CH6" s="413">
        <f t="shared" si="48"/>
        <v>0</v>
      </c>
      <c r="CJ6" s="404">
        <v>3</v>
      </c>
      <c r="CK6" s="405">
        <f t="shared" ref="CK6:CK34" si="76">CL5</f>
        <v>0</v>
      </c>
      <c r="CL6" s="405"/>
      <c r="CM6" s="405">
        <f t="shared" si="49"/>
        <v>0</v>
      </c>
      <c r="CN6" s="405">
        <v>1</v>
      </c>
      <c r="CO6" s="406">
        <f t="shared" si="50"/>
        <v>0</v>
      </c>
      <c r="CP6" s="414"/>
      <c r="CQ6" s="324"/>
      <c r="CR6" s="324"/>
      <c r="CS6" s="324" t="str">
        <f t="shared" si="51"/>
        <v/>
      </c>
      <c r="CT6" s="409" t="str">
        <f t="shared" si="52"/>
        <v/>
      </c>
      <c r="CV6" s="404">
        <v>3</v>
      </c>
      <c r="CW6" s="405">
        <f t="shared" ref="CW6:CW34" si="77">CX5</f>
        <v>0</v>
      </c>
      <c r="CX6" s="405"/>
      <c r="CY6" s="405">
        <f t="shared" si="53"/>
        <v>0</v>
      </c>
      <c r="CZ6" s="405">
        <v>1</v>
      </c>
      <c r="DA6" s="406">
        <f t="shared" si="54"/>
        <v>0</v>
      </c>
      <c r="DB6" s="414"/>
      <c r="DC6" s="324"/>
      <c r="DD6" s="324"/>
      <c r="DE6" s="324" t="str">
        <f t="shared" si="55"/>
        <v/>
      </c>
      <c r="DF6" s="409" t="str">
        <f t="shared" si="56"/>
        <v/>
      </c>
      <c r="DH6" s="404">
        <v>3</v>
      </c>
      <c r="DI6" s="405">
        <f t="shared" ref="DI6:DI34" si="78">DJ5</f>
        <v>0</v>
      </c>
      <c r="DJ6" s="405"/>
      <c r="DK6" s="405">
        <f t="shared" si="57"/>
        <v>0</v>
      </c>
      <c r="DL6" s="405">
        <v>1</v>
      </c>
      <c r="DM6" s="406">
        <f t="shared" si="58"/>
        <v>0</v>
      </c>
      <c r="DN6" s="414"/>
      <c r="DO6" s="324"/>
      <c r="DP6" s="324"/>
      <c r="DQ6" s="324" t="str">
        <f t="shared" si="59"/>
        <v/>
      </c>
      <c r="DR6" s="409" t="str">
        <f t="shared" si="60"/>
        <v/>
      </c>
      <c r="DT6" s="404">
        <v>3</v>
      </c>
      <c r="DU6" s="405">
        <f t="shared" ref="DU6:DU34" si="79">DV5</f>
        <v>0</v>
      </c>
      <c r="DV6" s="405"/>
      <c r="DW6" s="405">
        <f t="shared" si="61"/>
        <v>0</v>
      </c>
      <c r="DX6" s="405">
        <v>1</v>
      </c>
      <c r="DY6" s="406">
        <f t="shared" si="62"/>
        <v>0</v>
      </c>
      <c r="DZ6" s="414"/>
      <c r="EA6" s="324"/>
      <c r="EB6" s="324"/>
      <c r="EC6" s="324" t="str">
        <f t="shared" si="63"/>
        <v/>
      </c>
      <c r="ED6" s="409" t="str">
        <f t="shared" si="64"/>
        <v/>
      </c>
      <c r="EF6" s="404">
        <v>3</v>
      </c>
      <c r="EG6" s="405">
        <f t="shared" ref="EG6:EG34" si="80">EH5</f>
        <v>0</v>
      </c>
      <c r="EH6" s="405"/>
      <c r="EI6" s="405">
        <f t="shared" si="65"/>
        <v>0</v>
      </c>
      <c r="EJ6" s="405">
        <v>1</v>
      </c>
      <c r="EK6" s="406">
        <f t="shared" si="66"/>
        <v>0</v>
      </c>
      <c r="EL6" s="414"/>
      <c r="EM6" s="324"/>
      <c r="EN6" s="324"/>
      <c r="EO6" s="324" t="str">
        <f t="shared" si="67"/>
        <v/>
      </c>
      <c r="EP6" s="409" t="str">
        <f t="shared" si="68"/>
        <v/>
      </c>
      <c r="ER6" s="404">
        <v>3</v>
      </c>
      <c r="ES6" s="405">
        <f t="shared" ref="ES6:ES34" si="81">ET5</f>
        <v>0</v>
      </c>
      <c r="ET6" s="405"/>
      <c r="EU6" s="405">
        <f t="shared" si="69"/>
        <v>0</v>
      </c>
      <c r="EV6" s="405">
        <v>1</v>
      </c>
      <c r="EW6" s="406">
        <f t="shared" si="70"/>
        <v>0</v>
      </c>
      <c r="EX6" s="414"/>
      <c r="EY6" s="324"/>
      <c r="EZ6" s="324"/>
      <c r="FA6" s="324" t="str">
        <f t="shared" si="71"/>
        <v/>
      </c>
      <c r="FB6" s="409" t="str">
        <f t="shared" si="72"/>
        <v/>
      </c>
    </row>
    <row r="7" spans="1:158" ht="30.6" x14ac:dyDescent="0.3">
      <c r="A7" s="414">
        <v>4</v>
      </c>
      <c r="B7" s="470" t="s">
        <v>135</v>
      </c>
      <c r="C7" s="409">
        <f>AJ35</f>
        <v>584</v>
      </c>
      <c r="E7" s="404">
        <v>4</v>
      </c>
      <c r="F7" s="405">
        <f t="shared" si="73"/>
        <v>1302</v>
      </c>
      <c r="G7" s="405">
        <v>1302</v>
      </c>
      <c r="H7" s="405">
        <f t="shared" si="2"/>
        <v>0</v>
      </c>
      <c r="I7" s="405">
        <v>1</v>
      </c>
      <c r="J7" s="406">
        <f t="shared" si="3"/>
        <v>0</v>
      </c>
      <c r="L7" s="404">
        <v>4</v>
      </c>
      <c r="M7" s="405">
        <f t="shared" si="74"/>
        <v>705</v>
      </c>
      <c r="N7" s="405">
        <v>705</v>
      </c>
      <c r="O7" s="405">
        <f t="shared" si="4"/>
        <v>0</v>
      </c>
      <c r="P7" s="405">
        <v>1</v>
      </c>
      <c r="Q7" s="406">
        <f t="shared" si="5"/>
        <v>0</v>
      </c>
      <c r="R7" s="414"/>
      <c r="S7" s="324"/>
      <c r="T7" s="324"/>
      <c r="U7" s="324"/>
      <c r="V7" s="265"/>
      <c r="W7" s="265">
        <v>1</v>
      </c>
      <c r="X7" s="324"/>
      <c r="Y7" s="324">
        <f t="shared" si="6"/>
        <v>0</v>
      </c>
      <c r="Z7" s="324"/>
      <c r="AA7" s="407"/>
      <c r="AB7" s="408" t="str">
        <f t="shared" si="7"/>
        <v/>
      </c>
      <c r="AC7" s="324" t="str">
        <f t="shared" si="8"/>
        <v/>
      </c>
      <c r="AD7" s="324" t="str">
        <f t="shared" si="9"/>
        <v/>
      </c>
      <c r="AE7" s="324" t="str">
        <f t="shared" si="10"/>
        <v/>
      </c>
      <c r="AF7" s="324" t="str">
        <f t="shared" si="11"/>
        <v/>
      </c>
      <c r="AG7" s="324" t="str">
        <f t="shared" si="12"/>
        <v/>
      </c>
      <c r="AH7" s="324" t="str">
        <f t="shared" si="13"/>
        <v/>
      </c>
      <c r="AI7" s="324" t="str">
        <f t="shared" si="14"/>
        <v/>
      </c>
      <c r="AJ7" s="407">
        <f t="shared" si="0"/>
        <v>0</v>
      </c>
      <c r="AK7" s="408" t="str">
        <f t="shared" si="15"/>
        <v/>
      </c>
      <c r="AL7" s="324" t="str">
        <f t="shared" si="16"/>
        <v/>
      </c>
      <c r="AM7" s="324" t="str">
        <f t="shared" si="17"/>
        <v/>
      </c>
      <c r="AN7" s="324" t="str">
        <f t="shared" si="18"/>
        <v/>
      </c>
      <c r="AO7" s="324" t="str">
        <f t="shared" si="19"/>
        <v/>
      </c>
      <c r="AP7" s="324" t="str">
        <f t="shared" si="20"/>
        <v/>
      </c>
      <c r="AQ7" s="324" t="str">
        <f t="shared" si="21"/>
        <v/>
      </c>
      <c r="AR7" s="324" t="str">
        <f t="shared" si="22"/>
        <v/>
      </c>
      <c r="AS7" s="324" t="str">
        <f t="shared" si="23"/>
        <v/>
      </c>
      <c r="AT7" s="324" t="str">
        <f t="shared" si="24"/>
        <v/>
      </c>
      <c r="AU7" s="324" t="str">
        <f t="shared" si="25"/>
        <v/>
      </c>
      <c r="AV7" s="409">
        <f t="shared" si="26"/>
        <v>0</v>
      </c>
      <c r="AW7" s="22"/>
      <c r="AX7" s="404">
        <v>4</v>
      </c>
      <c r="AY7" s="405">
        <f t="shared" si="75"/>
        <v>0</v>
      </c>
      <c r="AZ7" s="405"/>
      <c r="BA7" s="405">
        <f t="shared" si="27"/>
        <v>0</v>
      </c>
      <c r="BB7" s="405">
        <v>1</v>
      </c>
      <c r="BC7" s="406">
        <f t="shared" si="28"/>
        <v>0</v>
      </c>
      <c r="BD7" s="410"/>
      <c r="BE7" s="265"/>
      <c r="BF7" s="265"/>
      <c r="BG7" s="265"/>
      <c r="BH7" s="265"/>
      <c r="BI7" s="265">
        <v>1</v>
      </c>
      <c r="BJ7" s="265"/>
      <c r="BK7" s="265">
        <f t="shared" si="29"/>
        <v>0</v>
      </c>
      <c r="BL7" s="265"/>
      <c r="BM7" s="411"/>
      <c r="BN7" s="412" t="str">
        <f t="shared" si="30"/>
        <v/>
      </c>
      <c r="BO7" s="265" t="str">
        <f t="shared" si="31"/>
        <v/>
      </c>
      <c r="BP7" s="324" t="str">
        <f t="shared" si="32"/>
        <v/>
      </c>
      <c r="BQ7" s="265" t="str">
        <f t="shared" si="33"/>
        <v/>
      </c>
      <c r="BR7" s="265" t="str">
        <f t="shared" si="34"/>
        <v/>
      </c>
      <c r="BS7" s="265" t="str">
        <f t="shared" si="35"/>
        <v/>
      </c>
      <c r="BT7" s="265" t="str">
        <f t="shared" si="36"/>
        <v/>
      </c>
      <c r="BU7" s="265" t="str">
        <f t="shared" si="37"/>
        <v/>
      </c>
      <c r="BV7" s="411">
        <f t="shared" si="1"/>
        <v>0</v>
      </c>
      <c r="BW7" s="412" t="str">
        <f t="shared" si="38"/>
        <v/>
      </c>
      <c r="BX7" s="265" t="str">
        <f t="shared" si="39"/>
        <v/>
      </c>
      <c r="BY7" s="324" t="str">
        <f t="shared" si="40"/>
        <v/>
      </c>
      <c r="BZ7" s="265" t="str">
        <f t="shared" si="41"/>
        <v/>
      </c>
      <c r="CA7" s="265" t="str">
        <f t="shared" si="42"/>
        <v/>
      </c>
      <c r="CB7" s="265" t="str">
        <f t="shared" si="43"/>
        <v/>
      </c>
      <c r="CC7" s="265" t="str">
        <f t="shared" si="44"/>
        <v/>
      </c>
      <c r="CD7" s="265" t="str">
        <f t="shared" si="45"/>
        <v/>
      </c>
      <c r="CE7" s="265" t="str">
        <f t="shared" si="46"/>
        <v/>
      </c>
      <c r="CF7" s="265"/>
      <c r="CG7" s="265" t="str">
        <f t="shared" si="47"/>
        <v/>
      </c>
      <c r="CH7" s="413">
        <f t="shared" si="48"/>
        <v>0</v>
      </c>
      <c r="CJ7" s="404">
        <v>4</v>
      </c>
      <c r="CK7" s="405">
        <f t="shared" si="76"/>
        <v>0</v>
      </c>
      <c r="CL7" s="405"/>
      <c r="CM7" s="405">
        <f t="shared" si="49"/>
        <v>0</v>
      </c>
      <c r="CN7" s="405">
        <v>1</v>
      </c>
      <c r="CO7" s="406">
        <f t="shared" si="50"/>
        <v>0</v>
      </c>
      <c r="CP7" s="414"/>
      <c r="CQ7" s="324"/>
      <c r="CR7" s="324"/>
      <c r="CS7" s="324" t="str">
        <f t="shared" si="51"/>
        <v/>
      </c>
      <c r="CT7" s="409" t="str">
        <f t="shared" si="52"/>
        <v/>
      </c>
      <c r="CV7" s="404">
        <v>4</v>
      </c>
      <c r="CW7" s="405">
        <f t="shared" si="77"/>
        <v>0</v>
      </c>
      <c r="CX7" s="405"/>
      <c r="CY7" s="405">
        <f t="shared" si="53"/>
        <v>0</v>
      </c>
      <c r="CZ7" s="405">
        <v>1</v>
      </c>
      <c r="DA7" s="406">
        <f t="shared" si="54"/>
        <v>0</v>
      </c>
      <c r="DB7" s="414"/>
      <c r="DC7" s="324"/>
      <c r="DD7" s="324"/>
      <c r="DE7" s="324" t="str">
        <f t="shared" si="55"/>
        <v/>
      </c>
      <c r="DF7" s="409" t="str">
        <f t="shared" si="56"/>
        <v/>
      </c>
      <c r="DH7" s="404">
        <v>4</v>
      </c>
      <c r="DI7" s="405">
        <f t="shared" si="78"/>
        <v>0</v>
      </c>
      <c r="DJ7" s="405"/>
      <c r="DK7" s="405">
        <f t="shared" si="57"/>
        <v>0</v>
      </c>
      <c r="DL7" s="405">
        <v>1</v>
      </c>
      <c r="DM7" s="406">
        <f t="shared" si="58"/>
        <v>0</v>
      </c>
      <c r="DN7" s="414"/>
      <c r="DO7" s="324"/>
      <c r="DP7" s="324"/>
      <c r="DQ7" s="324" t="str">
        <f t="shared" si="59"/>
        <v/>
      </c>
      <c r="DR7" s="409" t="str">
        <f t="shared" si="60"/>
        <v/>
      </c>
      <c r="DT7" s="404">
        <v>4</v>
      </c>
      <c r="DU7" s="405">
        <f t="shared" si="79"/>
        <v>0</v>
      </c>
      <c r="DV7" s="405"/>
      <c r="DW7" s="405">
        <f t="shared" si="61"/>
        <v>0</v>
      </c>
      <c r="DX7" s="405">
        <v>1</v>
      </c>
      <c r="DY7" s="406">
        <f t="shared" si="62"/>
        <v>0</v>
      </c>
      <c r="DZ7" s="414"/>
      <c r="EA7" s="324"/>
      <c r="EB7" s="324"/>
      <c r="EC7" s="324" t="str">
        <f t="shared" si="63"/>
        <v/>
      </c>
      <c r="ED7" s="409" t="str">
        <f t="shared" si="64"/>
        <v/>
      </c>
      <c r="EF7" s="404">
        <v>4</v>
      </c>
      <c r="EG7" s="405">
        <f t="shared" si="80"/>
        <v>0</v>
      </c>
      <c r="EH7" s="405"/>
      <c r="EI7" s="405">
        <f t="shared" si="65"/>
        <v>0</v>
      </c>
      <c r="EJ7" s="405">
        <v>1</v>
      </c>
      <c r="EK7" s="406">
        <f t="shared" si="66"/>
        <v>0</v>
      </c>
      <c r="EL7" s="414"/>
      <c r="EM7" s="324"/>
      <c r="EN7" s="324"/>
      <c r="EO7" s="324" t="str">
        <f t="shared" si="67"/>
        <v/>
      </c>
      <c r="EP7" s="409" t="str">
        <f t="shared" si="68"/>
        <v/>
      </c>
      <c r="ER7" s="404">
        <v>4</v>
      </c>
      <c r="ES7" s="405">
        <f t="shared" si="81"/>
        <v>0</v>
      </c>
      <c r="ET7" s="405"/>
      <c r="EU7" s="405">
        <f t="shared" si="69"/>
        <v>0</v>
      </c>
      <c r="EV7" s="405">
        <v>1</v>
      </c>
      <c r="EW7" s="406">
        <f t="shared" si="70"/>
        <v>0</v>
      </c>
      <c r="EX7" s="414"/>
      <c r="EY7" s="324"/>
      <c r="EZ7" s="324"/>
      <c r="FA7" s="324" t="str">
        <f t="shared" si="71"/>
        <v/>
      </c>
      <c r="FB7" s="409" t="str">
        <f t="shared" si="72"/>
        <v/>
      </c>
    </row>
    <row r="8" spans="1:158" ht="20.399999999999999" x14ac:dyDescent="0.3">
      <c r="A8" s="471">
        <v>5</v>
      </c>
      <c r="B8" s="470" t="s">
        <v>136</v>
      </c>
      <c r="C8" s="413">
        <f>AV35</f>
        <v>0</v>
      </c>
      <c r="E8" s="404">
        <v>5</v>
      </c>
      <c r="F8" s="405">
        <f t="shared" si="73"/>
        <v>1302</v>
      </c>
      <c r="G8" s="405">
        <v>1302</v>
      </c>
      <c r="H8" s="405">
        <f t="shared" si="2"/>
        <v>0</v>
      </c>
      <c r="I8" s="405">
        <v>1</v>
      </c>
      <c r="J8" s="406">
        <f t="shared" si="3"/>
        <v>0</v>
      </c>
      <c r="L8" s="404">
        <v>5</v>
      </c>
      <c r="M8" s="405">
        <f t="shared" si="74"/>
        <v>705</v>
      </c>
      <c r="N8" s="405">
        <v>705</v>
      </c>
      <c r="O8" s="405">
        <f t="shared" si="4"/>
        <v>0</v>
      </c>
      <c r="P8" s="405">
        <v>1</v>
      </c>
      <c r="Q8" s="406">
        <f t="shared" si="5"/>
        <v>0</v>
      </c>
      <c r="R8" s="414"/>
      <c r="S8" s="324"/>
      <c r="T8" s="324"/>
      <c r="U8" s="324"/>
      <c r="V8" s="265"/>
      <c r="W8" s="265">
        <v>1</v>
      </c>
      <c r="X8" s="324"/>
      <c r="Y8" s="324">
        <f t="shared" si="6"/>
        <v>0</v>
      </c>
      <c r="Z8" s="324"/>
      <c r="AA8" s="407"/>
      <c r="AB8" s="408" t="str">
        <f t="shared" si="7"/>
        <v/>
      </c>
      <c r="AC8" s="324" t="str">
        <f t="shared" si="8"/>
        <v/>
      </c>
      <c r="AD8" s="324" t="str">
        <f t="shared" si="9"/>
        <v/>
      </c>
      <c r="AE8" s="324" t="str">
        <f t="shared" si="10"/>
        <v/>
      </c>
      <c r="AF8" s="324" t="str">
        <f t="shared" si="11"/>
        <v/>
      </c>
      <c r="AG8" s="324" t="str">
        <f t="shared" si="12"/>
        <v/>
      </c>
      <c r="AH8" s="324" t="str">
        <f t="shared" si="13"/>
        <v/>
      </c>
      <c r="AI8" s="324" t="str">
        <f t="shared" si="14"/>
        <v/>
      </c>
      <c r="AJ8" s="407">
        <f t="shared" si="0"/>
        <v>0</v>
      </c>
      <c r="AK8" s="408" t="str">
        <f t="shared" si="15"/>
        <v/>
      </c>
      <c r="AL8" s="324" t="str">
        <f t="shared" si="16"/>
        <v/>
      </c>
      <c r="AM8" s="324" t="str">
        <f t="shared" si="17"/>
        <v/>
      </c>
      <c r="AN8" s="324" t="str">
        <f t="shared" si="18"/>
        <v/>
      </c>
      <c r="AO8" s="324" t="str">
        <f t="shared" si="19"/>
        <v/>
      </c>
      <c r="AP8" s="324" t="str">
        <f t="shared" si="20"/>
        <v/>
      </c>
      <c r="AQ8" s="324" t="str">
        <f t="shared" si="21"/>
        <v/>
      </c>
      <c r="AR8" s="324" t="str">
        <f t="shared" si="22"/>
        <v/>
      </c>
      <c r="AS8" s="324" t="str">
        <f t="shared" si="23"/>
        <v/>
      </c>
      <c r="AT8" s="324" t="str">
        <f t="shared" si="24"/>
        <v/>
      </c>
      <c r="AU8" s="324" t="str">
        <f t="shared" si="25"/>
        <v/>
      </c>
      <c r="AV8" s="409">
        <f t="shared" si="26"/>
        <v>0</v>
      </c>
      <c r="AW8" s="22"/>
      <c r="AX8" s="404">
        <v>5</v>
      </c>
      <c r="AY8" s="405">
        <f t="shared" si="75"/>
        <v>0</v>
      </c>
      <c r="AZ8" s="405"/>
      <c r="BA8" s="405">
        <f t="shared" si="27"/>
        <v>0</v>
      </c>
      <c r="BB8" s="405">
        <v>1</v>
      </c>
      <c r="BC8" s="406">
        <f t="shared" si="28"/>
        <v>0</v>
      </c>
      <c r="BD8" s="410"/>
      <c r="BE8" s="265"/>
      <c r="BF8" s="265"/>
      <c r="BG8" s="265"/>
      <c r="BH8" s="265"/>
      <c r="BI8" s="265">
        <v>1</v>
      </c>
      <c r="BJ8" s="265"/>
      <c r="BK8" s="265">
        <f t="shared" si="29"/>
        <v>0</v>
      </c>
      <c r="BL8" s="265"/>
      <c r="BM8" s="411"/>
      <c r="BN8" s="412" t="str">
        <f t="shared" si="30"/>
        <v/>
      </c>
      <c r="BO8" s="265" t="str">
        <f t="shared" si="31"/>
        <v/>
      </c>
      <c r="BP8" s="324" t="str">
        <f t="shared" si="32"/>
        <v/>
      </c>
      <c r="BQ8" s="265" t="str">
        <f t="shared" si="33"/>
        <v/>
      </c>
      <c r="BR8" s="265" t="str">
        <f t="shared" si="34"/>
        <v/>
      </c>
      <c r="BS8" s="265" t="str">
        <f t="shared" si="35"/>
        <v/>
      </c>
      <c r="BT8" s="265" t="str">
        <f t="shared" si="36"/>
        <v/>
      </c>
      <c r="BU8" s="265" t="str">
        <f t="shared" si="37"/>
        <v/>
      </c>
      <c r="BV8" s="411">
        <f t="shared" si="1"/>
        <v>0</v>
      </c>
      <c r="BW8" s="412" t="str">
        <f t="shared" si="38"/>
        <v/>
      </c>
      <c r="BX8" s="265" t="str">
        <f t="shared" si="39"/>
        <v/>
      </c>
      <c r="BY8" s="324" t="str">
        <f t="shared" si="40"/>
        <v/>
      </c>
      <c r="BZ8" s="265" t="str">
        <f t="shared" si="41"/>
        <v/>
      </c>
      <c r="CA8" s="265" t="str">
        <f t="shared" si="42"/>
        <v/>
      </c>
      <c r="CB8" s="265" t="str">
        <f t="shared" si="43"/>
        <v/>
      </c>
      <c r="CC8" s="265" t="str">
        <f t="shared" si="44"/>
        <v/>
      </c>
      <c r="CD8" s="265" t="str">
        <f t="shared" si="45"/>
        <v/>
      </c>
      <c r="CE8" s="265" t="str">
        <f t="shared" si="46"/>
        <v/>
      </c>
      <c r="CF8" s="265"/>
      <c r="CG8" s="265" t="str">
        <f t="shared" si="47"/>
        <v/>
      </c>
      <c r="CH8" s="413">
        <f t="shared" si="48"/>
        <v>0</v>
      </c>
      <c r="CJ8" s="404">
        <v>5</v>
      </c>
      <c r="CK8" s="405">
        <f t="shared" si="76"/>
        <v>0</v>
      </c>
      <c r="CL8" s="405"/>
      <c r="CM8" s="405">
        <f t="shared" si="49"/>
        <v>0</v>
      </c>
      <c r="CN8" s="405">
        <v>1</v>
      </c>
      <c r="CO8" s="406">
        <f t="shared" si="50"/>
        <v>0</v>
      </c>
      <c r="CP8" s="414"/>
      <c r="CQ8" s="324"/>
      <c r="CR8" s="324"/>
      <c r="CS8" s="324" t="str">
        <f t="shared" si="51"/>
        <v/>
      </c>
      <c r="CT8" s="409" t="str">
        <f t="shared" si="52"/>
        <v/>
      </c>
      <c r="CV8" s="404">
        <v>5</v>
      </c>
      <c r="CW8" s="405">
        <f t="shared" si="77"/>
        <v>0</v>
      </c>
      <c r="CX8" s="405"/>
      <c r="CY8" s="405">
        <f t="shared" si="53"/>
        <v>0</v>
      </c>
      <c r="CZ8" s="405">
        <v>1</v>
      </c>
      <c r="DA8" s="406">
        <f t="shared" si="54"/>
        <v>0</v>
      </c>
      <c r="DB8" s="414"/>
      <c r="DC8" s="324"/>
      <c r="DD8" s="324"/>
      <c r="DE8" s="324" t="str">
        <f t="shared" si="55"/>
        <v/>
      </c>
      <c r="DF8" s="409" t="str">
        <f t="shared" si="56"/>
        <v/>
      </c>
      <c r="DH8" s="404">
        <v>5</v>
      </c>
      <c r="DI8" s="405">
        <f t="shared" si="78"/>
        <v>0</v>
      </c>
      <c r="DJ8" s="405"/>
      <c r="DK8" s="405">
        <f t="shared" si="57"/>
        <v>0</v>
      </c>
      <c r="DL8" s="405">
        <v>1</v>
      </c>
      <c r="DM8" s="406">
        <f t="shared" si="58"/>
        <v>0</v>
      </c>
      <c r="DN8" s="414"/>
      <c r="DO8" s="324"/>
      <c r="DP8" s="324"/>
      <c r="DQ8" s="324" t="str">
        <f t="shared" si="59"/>
        <v/>
      </c>
      <c r="DR8" s="409" t="str">
        <f t="shared" si="60"/>
        <v/>
      </c>
      <c r="DT8" s="404">
        <v>5</v>
      </c>
      <c r="DU8" s="405">
        <f t="shared" si="79"/>
        <v>0</v>
      </c>
      <c r="DV8" s="405"/>
      <c r="DW8" s="405">
        <f t="shared" si="61"/>
        <v>0</v>
      </c>
      <c r="DX8" s="405">
        <v>1</v>
      </c>
      <c r="DY8" s="406">
        <f t="shared" si="62"/>
        <v>0</v>
      </c>
      <c r="DZ8" s="414"/>
      <c r="EA8" s="324"/>
      <c r="EB8" s="324"/>
      <c r="EC8" s="324" t="str">
        <f t="shared" si="63"/>
        <v/>
      </c>
      <c r="ED8" s="409" t="str">
        <f t="shared" si="64"/>
        <v/>
      </c>
      <c r="EF8" s="404">
        <v>5</v>
      </c>
      <c r="EG8" s="405">
        <f t="shared" si="80"/>
        <v>0</v>
      </c>
      <c r="EH8" s="405"/>
      <c r="EI8" s="405">
        <f t="shared" si="65"/>
        <v>0</v>
      </c>
      <c r="EJ8" s="405">
        <v>1</v>
      </c>
      <c r="EK8" s="406">
        <f t="shared" si="66"/>
        <v>0</v>
      </c>
      <c r="EL8" s="414"/>
      <c r="EM8" s="324"/>
      <c r="EN8" s="324"/>
      <c r="EO8" s="324" t="str">
        <f t="shared" si="67"/>
        <v/>
      </c>
      <c r="EP8" s="409" t="str">
        <f t="shared" si="68"/>
        <v/>
      </c>
      <c r="ER8" s="404">
        <v>5</v>
      </c>
      <c r="ES8" s="405">
        <f t="shared" si="81"/>
        <v>0</v>
      </c>
      <c r="ET8" s="405"/>
      <c r="EU8" s="405">
        <f t="shared" si="69"/>
        <v>0</v>
      </c>
      <c r="EV8" s="405">
        <v>1</v>
      </c>
      <c r="EW8" s="406">
        <f t="shared" si="70"/>
        <v>0</v>
      </c>
      <c r="EX8" s="414"/>
      <c r="EY8" s="324"/>
      <c r="EZ8" s="324"/>
      <c r="FA8" s="324" t="str">
        <f t="shared" si="71"/>
        <v/>
      </c>
      <c r="FB8" s="409" t="str">
        <f t="shared" si="72"/>
        <v/>
      </c>
    </row>
    <row r="9" spans="1:158" ht="28.95" customHeight="1" thickBot="1" x14ac:dyDescent="0.35">
      <c r="A9" s="42">
        <v>6</v>
      </c>
      <c r="B9" s="43" t="s">
        <v>127</v>
      </c>
      <c r="C9" s="406">
        <f>C5-(C7+C8)</f>
        <v>0</v>
      </c>
      <c r="E9" s="404">
        <v>6</v>
      </c>
      <c r="F9" s="405">
        <f t="shared" si="73"/>
        <v>1302</v>
      </c>
      <c r="G9" s="405">
        <v>1302</v>
      </c>
      <c r="H9" s="405">
        <f t="shared" si="2"/>
        <v>0</v>
      </c>
      <c r="I9" s="405">
        <v>1</v>
      </c>
      <c r="J9" s="406">
        <f t="shared" si="3"/>
        <v>0</v>
      </c>
      <c r="L9" s="404">
        <v>6</v>
      </c>
      <c r="M9" s="405">
        <f t="shared" si="74"/>
        <v>705</v>
      </c>
      <c r="N9" s="405">
        <v>705</v>
      </c>
      <c r="O9" s="405">
        <f t="shared" si="4"/>
        <v>0</v>
      </c>
      <c r="P9" s="405">
        <v>1</v>
      </c>
      <c r="Q9" s="406">
        <f t="shared" si="5"/>
        <v>0</v>
      </c>
      <c r="R9" s="414"/>
      <c r="S9" s="324"/>
      <c r="T9" s="324"/>
      <c r="U9" s="324"/>
      <c r="V9" s="265"/>
      <c r="W9" s="265">
        <v>1</v>
      </c>
      <c r="X9" s="324"/>
      <c r="Y9" s="324">
        <f t="shared" si="6"/>
        <v>0</v>
      </c>
      <c r="Z9" s="324"/>
      <c r="AA9" s="407"/>
      <c r="AB9" s="408" t="str">
        <f t="shared" si="7"/>
        <v/>
      </c>
      <c r="AC9" s="324" t="str">
        <f t="shared" si="8"/>
        <v/>
      </c>
      <c r="AD9" s="324" t="str">
        <f t="shared" si="9"/>
        <v/>
      </c>
      <c r="AE9" s="324" t="str">
        <f t="shared" si="10"/>
        <v/>
      </c>
      <c r="AF9" s="324" t="str">
        <f t="shared" si="11"/>
        <v/>
      </c>
      <c r="AG9" s="324" t="str">
        <f t="shared" si="12"/>
        <v/>
      </c>
      <c r="AH9" s="324" t="str">
        <f t="shared" si="13"/>
        <v/>
      </c>
      <c r="AI9" s="324" t="str">
        <f t="shared" si="14"/>
        <v/>
      </c>
      <c r="AJ9" s="407">
        <f t="shared" si="0"/>
        <v>0</v>
      </c>
      <c r="AK9" s="408" t="str">
        <f t="shared" si="15"/>
        <v/>
      </c>
      <c r="AL9" s="324" t="str">
        <f t="shared" si="16"/>
        <v/>
      </c>
      <c r="AM9" s="324" t="str">
        <f t="shared" si="17"/>
        <v/>
      </c>
      <c r="AN9" s="324" t="str">
        <f t="shared" si="18"/>
        <v/>
      </c>
      <c r="AO9" s="324" t="str">
        <f t="shared" si="19"/>
        <v/>
      </c>
      <c r="AP9" s="324" t="str">
        <f t="shared" si="20"/>
        <v/>
      </c>
      <c r="AQ9" s="324" t="str">
        <f t="shared" si="21"/>
        <v/>
      </c>
      <c r="AR9" s="324" t="str">
        <f t="shared" si="22"/>
        <v/>
      </c>
      <c r="AS9" s="324" t="str">
        <f t="shared" si="23"/>
        <v/>
      </c>
      <c r="AT9" s="324" t="str">
        <f t="shared" si="24"/>
        <v/>
      </c>
      <c r="AU9" s="324" t="str">
        <f t="shared" si="25"/>
        <v/>
      </c>
      <c r="AV9" s="409">
        <f t="shared" si="26"/>
        <v>0</v>
      </c>
      <c r="AW9" s="22"/>
      <c r="AX9" s="404">
        <v>6</v>
      </c>
      <c r="AY9" s="405">
        <f t="shared" si="75"/>
        <v>0</v>
      </c>
      <c r="AZ9" s="405"/>
      <c r="BA9" s="405">
        <f t="shared" si="27"/>
        <v>0</v>
      </c>
      <c r="BB9" s="405">
        <v>1</v>
      </c>
      <c r="BC9" s="406">
        <f t="shared" si="28"/>
        <v>0</v>
      </c>
      <c r="BD9" s="410"/>
      <c r="BE9" s="265"/>
      <c r="BF9" s="265"/>
      <c r="BG9" s="265"/>
      <c r="BH9" s="265"/>
      <c r="BI9" s="265">
        <v>1</v>
      </c>
      <c r="BJ9" s="265"/>
      <c r="BK9" s="265">
        <f t="shared" si="29"/>
        <v>0</v>
      </c>
      <c r="BL9" s="265"/>
      <c r="BM9" s="411"/>
      <c r="BN9" s="412" t="str">
        <f t="shared" si="30"/>
        <v/>
      </c>
      <c r="BO9" s="265" t="str">
        <f t="shared" si="31"/>
        <v/>
      </c>
      <c r="BP9" s="324" t="str">
        <f t="shared" si="32"/>
        <v/>
      </c>
      <c r="BQ9" s="265" t="str">
        <f t="shared" si="33"/>
        <v/>
      </c>
      <c r="BR9" s="265" t="str">
        <f t="shared" si="34"/>
        <v/>
      </c>
      <c r="BS9" s="265" t="str">
        <f t="shared" si="35"/>
        <v/>
      </c>
      <c r="BT9" s="265" t="str">
        <f t="shared" si="36"/>
        <v/>
      </c>
      <c r="BU9" s="265" t="str">
        <f t="shared" si="37"/>
        <v/>
      </c>
      <c r="BV9" s="411">
        <f t="shared" si="1"/>
        <v>0</v>
      </c>
      <c r="BW9" s="412" t="str">
        <f t="shared" si="38"/>
        <v/>
      </c>
      <c r="BX9" s="265" t="str">
        <f t="shared" si="39"/>
        <v/>
      </c>
      <c r="BY9" s="324" t="str">
        <f t="shared" si="40"/>
        <v/>
      </c>
      <c r="BZ9" s="265" t="str">
        <f t="shared" si="41"/>
        <v/>
      </c>
      <c r="CA9" s="265" t="str">
        <f t="shared" si="42"/>
        <v/>
      </c>
      <c r="CB9" s="265" t="str">
        <f t="shared" si="43"/>
        <v/>
      </c>
      <c r="CC9" s="265" t="str">
        <f t="shared" si="44"/>
        <v/>
      </c>
      <c r="CD9" s="265" t="str">
        <f t="shared" si="45"/>
        <v/>
      </c>
      <c r="CE9" s="265" t="str">
        <f t="shared" si="46"/>
        <v/>
      </c>
      <c r="CF9" s="265"/>
      <c r="CG9" s="265" t="str">
        <f t="shared" si="47"/>
        <v/>
      </c>
      <c r="CH9" s="413">
        <f t="shared" si="48"/>
        <v>0</v>
      </c>
      <c r="CJ9" s="404">
        <v>6</v>
      </c>
      <c r="CK9" s="405">
        <f t="shared" si="76"/>
        <v>0</v>
      </c>
      <c r="CL9" s="405"/>
      <c r="CM9" s="405">
        <f t="shared" si="49"/>
        <v>0</v>
      </c>
      <c r="CN9" s="405">
        <v>1</v>
      </c>
      <c r="CO9" s="406">
        <f t="shared" si="50"/>
        <v>0</v>
      </c>
      <c r="CP9" s="414"/>
      <c r="CQ9" s="324"/>
      <c r="CR9" s="324"/>
      <c r="CS9" s="324" t="str">
        <f t="shared" si="51"/>
        <v/>
      </c>
      <c r="CT9" s="409" t="str">
        <f t="shared" si="52"/>
        <v/>
      </c>
      <c r="CV9" s="404">
        <v>6</v>
      </c>
      <c r="CW9" s="405">
        <f t="shared" si="77"/>
        <v>0</v>
      </c>
      <c r="CX9" s="405"/>
      <c r="CY9" s="405">
        <f t="shared" si="53"/>
        <v>0</v>
      </c>
      <c r="CZ9" s="405">
        <v>1</v>
      </c>
      <c r="DA9" s="406">
        <f t="shared" si="54"/>
        <v>0</v>
      </c>
      <c r="DB9" s="414"/>
      <c r="DC9" s="324"/>
      <c r="DD9" s="324"/>
      <c r="DE9" s="324" t="str">
        <f t="shared" si="55"/>
        <v/>
      </c>
      <c r="DF9" s="409" t="str">
        <f t="shared" si="56"/>
        <v/>
      </c>
      <c r="DH9" s="404">
        <v>6</v>
      </c>
      <c r="DI9" s="405">
        <f t="shared" si="78"/>
        <v>0</v>
      </c>
      <c r="DJ9" s="405"/>
      <c r="DK9" s="405">
        <f t="shared" si="57"/>
        <v>0</v>
      </c>
      <c r="DL9" s="405">
        <v>1</v>
      </c>
      <c r="DM9" s="406">
        <f t="shared" si="58"/>
        <v>0</v>
      </c>
      <c r="DN9" s="414"/>
      <c r="DO9" s="324"/>
      <c r="DP9" s="324"/>
      <c r="DQ9" s="324" t="str">
        <f t="shared" si="59"/>
        <v/>
      </c>
      <c r="DR9" s="409" t="str">
        <f t="shared" si="60"/>
        <v/>
      </c>
      <c r="DT9" s="404">
        <v>6</v>
      </c>
      <c r="DU9" s="405">
        <f t="shared" si="79"/>
        <v>0</v>
      </c>
      <c r="DV9" s="405"/>
      <c r="DW9" s="405">
        <f t="shared" si="61"/>
        <v>0</v>
      </c>
      <c r="DX9" s="405">
        <v>1</v>
      </c>
      <c r="DY9" s="406">
        <f t="shared" si="62"/>
        <v>0</v>
      </c>
      <c r="DZ9" s="414"/>
      <c r="EA9" s="324"/>
      <c r="EB9" s="324"/>
      <c r="EC9" s="324" t="str">
        <f t="shared" si="63"/>
        <v/>
      </c>
      <c r="ED9" s="409" t="str">
        <f t="shared" si="64"/>
        <v/>
      </c>
      <c r="EF9" s="404">
        <v>6</v>
      </c>
      <c r="EG9" s="405">
        <f t="shared" si="80"/>
        <v>0</v>
      </c>
      <c r="EH9" s="405"/>
      <c r="EI9" s="405">
        <f t="shared" si="65"/>
        <v>0</v>
      </c>
      <c r="EJ9" s="405">
        <v>1</v>
      </c>
      <c r="EK9" s="406">
        <f t="shared" si="66"/>
        <v>0</v>
      </c>
      <c r="EL9" s="414"/>
      <c r="EM9" s="324"/>
      <c r="EN9" s="324"/>
      <c r="EO9" s="324" t="str">
        <f t="shared" si="67"/>
        <v/>
      </c>
      <c r="EP9" s="409" t="str">
        <f t="shared" si="68"/>
        <v/>
      </c>
      <c r="ER9" s="404">
        <v>6</v>
      </c>
      <c r="ES9" s="405">
        <f t="shared" si="81"/>
        <v>0</v>
      </c>
      <c r="ET9" s="405"/>
      <c r="EU9" s="405">
        <f t="shared" si="69"/>
        <v>0</v>
      </c>
      <c r="EV9" s="405">
        <v>1</v>
      </c>
      <c r="EW9" s="406">
        <f t="shared" si="70"/>
        <v>0</v>
      </c>
      <c r="EX9" s="414"/>
      <c r="EY9" s="324"/>
      <c r="EZ9" s="324"/>
      <c r="FA9" s="324" t="str">
        <f t="shared" si="71"/>
        <v/>
      </c>
      <c r="FB9" s="409" t="str">
        <f t="shared" si="72"/>
        <v/>
      </c>
    </row>
    <row r="10" spans="1:158" ht="28.95" customHeight="1" x14ac:dyDescent="0.3">
      <c r="A10" s="96"/>
      <c r="B10" s="46"/>
      <c r="C10" s="96"/>
      <c r="E10" s="404">
        <v>7</v>
      </c>
      <c r="F10" s="405">
        <f t="shared" si="73"/>
        <v>1302</v>
      </c>
      <c r="G10" s="405">
        <v>1302</v>
      </c>
      <c r="H10" s="405">
        <f t="shared" si="2"/>
        <v>0</v>
      </c>
      <c r="I10" s="405">
        <v>1</v>
      </c>
      <c r="J10" s="406">
        <f t="shared" si="3"/>
        <v>0</v>
      </c>
      <c r="L10" s="404">
        <v>7</v>
      </c>
      <c r="M10" s="405">
        <f t="shared" si="74"/>
        <v>705</v>
      </c>
      <c r="N10" s="405">
        <v>705</v>
      </c>
      <c r="O10" s="405">
        <f t="shared" si="4"/>
        <v>0</v>
      </c>
      <c r="P10" s="405">
        <v>1</v>
      </c>
      <c r="Q10" s="406">
        <f t="shared" si="5"/>
        <v>0</v>
      </c>
      <c r="R10" s="414"/>
      <c r="S10" s="324"/>
      <c r="T10" s="324"/>
      <c r="U10" s="324"/>
      <c r="V10" s="265"/>
      <c r="W10" s="265">
        <v>1</v>
      </c>
      <c r="X10" s="324"/>
      <c r="Y10" s="324">
        <f t="shared" si="6"/>
        <v>0</v>
      </c>
      <c r="Z10" s="324"/>
      <c r="AA10" s="407"/>
      <c r="AB10" s="408" t="str">
        <f t="shared" si="7"/>
        <v/>
      </c>
      <c r="AC10" s="324" t="str">
        <f t="shared" si="8"/>
        <v/>
      </c>
      <c r="AD10" s="324" t="str">
        <f t="shared" si="9"/>
        <v/>
      </c>
      <c r="AE10" s="324" t="str">
        <f t="shared" si="10"/>
        <v/>
      </c>
      <c r="AF10" s="324" t="str">
        <f t="shared" si="11"/>
        <v/>
      </c>
      <c r="AG10" s="324" t="str">
        <f t="shared" si="12"/>
        <v/>
      </c>
      <c r="AH10" s="324" t="str">
        <f t="shared" si="13"/>
        <v/>
      </c>
      <c r="AI10" s="324" t="str">
        <f t="shared" si="14"/>
        <v/>
      </c>
      <c r="AJ10" s="407">
        <f t="shared" si="0"/>
        <v>0</v>
      </c>
      <c r="AK10" s="408" t="str">
        <f t="shared" si="15"/>
        <v/>
      </c>
      <c r="AL10" s="324" t="str">
        <f t="shared" si="16"/>
        <v/>
      </c>
      <c r="AM10" s="324" t="str">
        <f t="shared" si="17"/>
        <v/>
      </c>
      <c r="AN10" s="324" t="str">
        <f t="shared" si="18"/>
        <v/>
      </c>
      <c r="AO10" s="324" t="str">
        <f t="shared" si="19"/>
        <v/>
      </c>
      <c r="AP10" s="324" t="str">
        <f t="shared" si="20"/>
        <v/>
      </c>
      <c r="AQ10" s="324" t="str">
        <f t="shared" si="21"/>
        <v/>
      </c>
      <c r="AR10" s="324" t="str">
        <f t="shared" si="22"/>
        <v/>
      </c>
      <c r="AS10" s="324" t="str">
        <f t="shared" si="23"/>
        <v/>
      </c>
      <c r="AT10" s="324" t="str">
        <f t="shared" si="24"/>
        <v/>
      </c>
      <c r="AU10" s="324" t="str">
        <f t="shared" si="25"/>
        <v/>
      </c>
      <c r="AV10" s="409">
        <f t="shared" si="26"/>
        <v>0</v>
      </c>
      <c r="AW10" s="22"/>
      <c r="AX10" s="404">
        <v>7</v>
      </c>
      <c r="AY10" s="405">
        <f t="shared" si="75"/>
        <v>0</v>
      </c>
      <c r="AZ10" s="405"/>
      <c r="BA10" s="405">
        <f t="shared" si="27"/>
        <v>0</v>
      </c>
      <c r="BB10" s="405">
        <v>1</v>
      </c>
      <c r="BC10" s="406">
        <f t="shared" si="28"/>
        <v>0</v>
      </c>
      <c r="BD10" s="410"/>
      <c r="BE10" s="265"/>
      <c r="BF10" s="265"/>
      <c r="BG10" s="265"/>
      <c r="BH10" s="265"/>
      <c r="BI10" s="265">
        <v>1</v>
      </c>
      <c r="BJ10" s="265"/>
      <c r="BK10" s="265">
        <f t="shared" si="29"/>
        <v>0</v>
      </c>
      <c r="BL10" s="265"/>
      <c r="BM10" s="411"/>
      <c r="BN10" s="412" t="str">
        <f t="shared" si="30"/>
        <v/>
      </c>
      <c r="BO10" s="265" t="str">
        <f t="shared" si="31"/>
        <v/>
      </c>
      <c r="BP10" s="324" t="str">
        <f t="shared" si="32"/>
        <v/>
      </c>
      <c r="BQ10" s="265" t="str">
        <f t="shared" si="33"/>
        <v/>
      </c>
      <c r="BR10" s="265" t="str">
        <f t="shared" si="34"/>
        <v/>
      </c>
      <c r="BS10" s="265" t="str">
        <f t="shared" si="35"/>
        <v/>
      </c>
      <c r="BT10" s="265" t="str">
        <f t="shared" si="36"/>
        <v/>
      </c>
      <c r="BU10" s="265" t="str">
        <f t="shared" si="37"/>
        <v/>
      </c>
      <c r="BV10" s="411">
        <f t="shared" si="1"/>
        <v>0</v>
      </c>
      <c r="BW10" s="412" t="str">
        <f t="shared" si="38"/>
        <v/>
      </c>
      <c r="BX10" s="265" t="str">
        <f t="shared" si="39"/>
        <v/>
      </c>
      <c r="BY10" s="324" t="str">
        <f t="shared" si="40"/>
        <v/>
      </c>
      <c r="BZ10" s="265" t="str">
        <f t="shared" si="41"/>
        <v/>
      </c>
      <c r="CA10" s="265" t="str">
        <f t="shared" si="42"/>
        <v/>
      </c>
      <c r="CB10" s="265" t="str">
        <f t="shared" si="43"/>
        <v/>
      </c>
      <c r="CC10" s="265" t="str">
        <f t="shared" si="44"/>
        <v/>
      </c>
      <c r="CD10" s="265" t="str">
        <f t="shared" si="45"/>
        <v/>
      </c>
      <c r="CE10" s="265" t="str">
        <f t="shared" si="46"/>
        <v/>
      </c>
      <c r="CF10" s="265"/>
      <c r="CG10" s="265" t="str">
        <f t="shared" si="47"/>
        <v/>
      </c>
      <c r="CH10" s="413">
        <f t="shared" si="48"/>
        <v>0</v>
      </c>
      <c r="CJ10" s="404">
        <v>7</v>
      </c>
      <c r="CK10" s="405">
        <f t="shared" si="76"/>
        <v>0</v>
      </c>
      <c r="CL10" s="405"/>
      <c r="CM10" s="405">
        <f t="shared" si="49"/>
        <v>0</v>
      </c>
      <c r="CN10" s="405">
        <v>1</v>
      </c>
      <c r="CO10" s="406">
        <f t="shared" si="50"/>
        <v>0</v>
      </c>
      <c r="CP10" s="414"/>
      <c r="CQ10" s="324"/>
      <c r="CR10" s="324"/>
      <c r="CS10" s="324" t="str">
        <f t="shared" si="51"/>
        <v/>
      </c>
      <c r="CT10" s="409" t="str">
        <f t="shared" si="52"/>
        <v/>
      </c>
      <c r="CV10" s="404">
        <v>7</v>
      </c>
      <c r="CW10" s="405">
        <f t="shared" si="77"/>
        <v>0</v>
      </c>
      <c r="CX10" s="405"/>
      <c r="CY10" s="405">
        <f t="shared" si="53"/>
        <v>0</v>
      </c>
      <c r="CZ10" s="405">
        <v>1</v>
      </c>
      <c r="DA10" s="406">
        <f t="shared" si="54"/>
        <v>0</v>
      </c>
      <c r="DB10" s="414"/>
      <c r="DC10" s="324"/>
      <c r="DD10" s="324"/>
      <c r="DE10" s="324" t="str">
        <f t="shared" si="55"/>
        <v/>
      </c>
      <c r="DF10" s="409" t="str">
        <f t="shared" si="56"/>
        <v/>
      </c>
      <c r="DH10" s="404">
        <v>7</v>
      </c>
      <c r="DI10" s="405">
        <f t="shared" si="78"/>
        <v>0</v>
      </c>
      <c r="DJ10" s="405"/>
      <c r="DK10" s="405">
        <f t="shared" si="57"/>
        <v>0</v>
      </c>
      <c r="DL10" s="405">
        <v>1</v>
      </c>
      <c r="DM10" s="406">
        <f t="shared" si="58"/>
        <v>0</v>
      </c>
      <c r="DN10" s="414"/>
      <c r="DO10" s="324"/>
      <c r="DP10" s="324"/>
      <c r="DQ10" s="324" t="str">
        <f t="shared" si="59"/>
        <v/>
      </c>
      <c r="DR10" s="409" t="str">
        <f t="shared" si="60"/>
        <v/>
      </c>
      <c r="DT10" s="404">
        <v>7</v>
      </c>
      <c r="DU10" s="405">
        <f t="shared" si="79"/>
        <v>0</v>
      </c>
      <c r="DV10" s="405"/>
      <c r="DW10" s="405">
        <f t="shared" si="61"/>
        <v>0</v>
      </c>
      <c r="DX10" s="405">
        <v>1</v>
      </c>
      <c r="DY10" s="406">
        <f t="shared" si="62"/>
        <v>0</v>
      </c>
      <c r="DZ10" s="414"/>
      <c r="EA10" s="324"/>
      <c r="EB10" s="324"/>
      <c r="EC10" s="324" t="str">
        <f t="shared" si="63"/>
        <v/>
      </c>
      <c r="ED10" s="409" t="str">
        <f t="shared" si="64"/>
        <v/>
      </c>
      <c r="EF10" s="404">
        <v>7</v>
      </c>
      <c r="EG10" s="405">
        <f t="shared" si="80"/>
        <v>0</v>
      </c>
      <c r="EH10" s="405"/>
      <c r="EI10" s="405">
        <f t="shared" si="65"/>
        <v>0</v>
      </c>
      <c r="EJ10" s="405">
        <v>1</v>
      </c>
      <c r="EK10" s="406">
        <f t="shared" si="66"/>
        <v>0</v>
      </c>
      <c r="EL10" s="414"/>
      <c r="EM10" s="324"/>
      <c r="EN10" s="324"/>
      <c r="EO10" s="324" t="str">
        <f t="shared" si="67"/>
        <v/>
      </c>
      <c r="EP10" s="409" t="str">
        <f t="shared" si="68"/>
        <v/>
      </c>
      <c r="ER10" s="404">
        <v>7</v>
      </c>
      <c r="ES10" s="405">
        <f t="shared" si="81"/>
        <v>0</v>
      </c>
      <c r="ET10" s="405"/>
      <c r="EU10" s="405">
        <f t="shared" si="69"/>
        <v>0</v>
      </c>
      <c r="EV10" s="405">
        <v>1</v>
      </c>
      <c r="EW10" s="406">
        <f t="shared" si="70"/>
        <v>0</v>
      </c>
      <c r="EX10" s="414"/>
      <c r="EY10" s="324"/>
      <c r="EZ10" s="324"/>
      <c r="FA10" s="324" t="str">
        <f t="shared" si="71"/>
        <v/>
      </c>
      <c r="FB10" s="409" t="str">
        <f t="shared" si="72"/>
        <v/>
      </c>
    </row>
    <row r="11" spans="1:158" ht="28.95" customHeight="1" x14ac:dyDescent="0.3">
      <c r="A11" s="77"/>
      <c r="B11" s="85"/>
      <c r="C11" s="77"/>
      <c r="E11" s="404">
        <v>8</v>
      </c>
      <c r="F11" s="405">
        <f t="shared" si="73"/>
        <v>1302</v>
      </c>
      <c r="G11" s="405">
        <v>1302</v>
      </c>
      <c r="H11" s="405">
        <f t="shared" si="2"/>
        <v>0</v>
      </c>
      <c r="I11" s="405">
        <v>1</v>
      </c>
      <c r="J11" s="406">
        <f t="shared" si="3"/>
        <v>0</v>
      </c>
      <c r="L11" s="404">
        <v>8</v>
      </c>
      <c r="M11" s="405">
        <f t="shared" si="74"/>
        <v>705</v>
      </c>
      <c r="N11" s="405">
        <v>705</v>
      </c>
      <c r="O11" s="405">
        <f t="shared" si="4"/>
        <v>0</v>
      </c>
      <c r="P11" s="405">
        <v>1</v>
      </c>
      <c r="Q11" s="406">
        <f t="shared" si="5"/>
        <v>0</v>
      </c>
      <c r="R11" s="414"/>
      <c r="S11" s="324"/>
      <c r="T11" s="324"/>
      <c r="U11" s="324"/>
      <c r="V11" s="265"/>
      <c r="W11" s="265">
        <v>1</v>
      </c>
      <c r="X11" s="324"/>
      <c r="Y11" s="324">
        <f t="shared" si="6"/>
        <v>0</v>
      </c>
      <c r="Z11" s="324"/>
      <c r="AA11" s="407"/>
      <c r="AB11" s="408" t="str">
        <f t="shared" si="7"/>
        <v/>
      </c>
      <c r="AC11" s="324" t="str">
        <f t="shared" si="8"/>
        <v/>
      </c>
      <c r="AD11" s="324" t="str">
        <f t="shared" si="9"/>
        <v/>
      </c>
      <c r="AE11" s="324" t="str">
        <f t="shared" si="10"/>
        <v/>
      </c>
      <c r="AF11" s="324" t="str">
        <f t="shared" si="11"/>
        <v/>
      </c>
      <c r="AG11" s="324" t="str">
        <f t="shared" si="12"/>
        <v/>
      </c>
      <c r="AH11" s="324" t="str">
        <f t="shared" si="13"/>
        <v/>
      </c>
      <c r="AI11" s="324" t="str">
        <f t="shared" si="14"/>
        <v/>
      </c>
      <c r="AJ11" s="407">
        <f t="shared" si="0"/>
        <v>0</v>
      </c>
      <c r="AK11" s="408" t="str">
        <f t="shared" si="15"/>
        <v/>
      </c>
      <c r="AL11" s="324" t="str">
        <f t="shared" si="16"/>
        <v/>
      </c>
      <c r="AM11" s="324" t="str">
        <f t="shared" si="17"/>
        <v/>
      </c>
      <c r="AN11" s="324" t="str">
        <f t="shared" si="18"/>
        <v/>
      </c>
      <c r="AO11" s="324" t="str">
        <f t="shared" si="19"/>
        <v/>
      </c>
      <c r="AP11" s="324" t="str">
        <f t="shared" si="20"/>
        <v/>
      </c>
      <c r="AQ11" s="324" t="str">
        <f t="shared" si="21"/>
        <v/>
      </c>
      <c r="AR11" s="324" t="str">
        <f t="shared" si="22"/>
        <v/>
      </c>
      <c r="AS11" s="324" t="str">
        <f t="shared" si="23"/>
        <v/>
      </c>
      <c r="AT11" s="324" t="str">
        <f t="shared" si="24"/>
        <v/>
      </c>
      <c r="AU11" s="324" t="str">
        <f t="shared" si="25"/>
        <v/>
      </c>
      <c r="AV11" s="409">
        <f t="shared" si="26"/>
        <v>0</v>
      </c>
      <c r="AW11" s="22"/>
      <c r="AX11" s="404">
        <v>8</v>
      </c>
      <c r="AY11" s="405">
        <f t="shared" si="75"/>
        <v>0</v>
      </c>
      <c r="AZ11" s="405"/>
      <c r="BA11" s="405">
        <f t="shared" si="27"/>
        <v>0</v>
      </c>
      <c r="BB11" s="405">
        <v>1</v>
      </c>
      <c r="BC11" s="406">
        <f t="shared" si="28"/>
        <v>0</v>
      </c>
      <c r="BD11" s="410"/>
      <c r="BE11" s="265"/>
      <c r="BF11" s="265"/>
      <c r="BG11" s="265"/>
      <c r="BH11" s="265"/>
      <c r="BI11" s="265">
        <v>1</v>
      </c>
      <c r="BJ11" s="265"/>
      <c r="BK11" s="265">
        <f t="shared" si="29"/>
        <v>0</v>
      </c>
      <c r="BL11" s="265"/>
      <c r="BM11" s="411"/>
      <c r="BN11" s="412" t="str">
        <f t="shared" si="30"/>
        <v/>
      </c>
      <c r="BO11" s="265" t="str">
        <f t="shared" si="31"/>
        <v/>
      </c>
      <c r="BP11" s="324" t="str">
        <f t="shared" si="32"/>
        <v/>
      </c>
      <c r="BQ11" s="265" t="str">
        <f t="shared" si="33"/>
        <v/>
      </c>
      <c r="BR11" s="265" t="str">
        <f t="shared" si="34"/>
        <v/>
      </c>
      <c r="BS11" s="265" t="str">
        <f t="shared" si="35"/>
        <v/>
      </c>
      <c r="BT11" s="265" t="str">
        <f t="shared" si="36"/>
        <v/>
      </c>
      <c r="BU11" s="265" t="str">
        <f t="shared" si="37"/>
        <v/>
      </c>
      <c r="BV11" s="411">
        <f t="shared" si="1"/>
        <v>0</v>
      </c>
      <c r="BW11" s="412" t="str">
        <f t="shared" si="38"/>
        <v/>
      </c>
      <c r="BX11" s="265" t="str">
        <f t="shared" si="39"/>
        <v/>
      </c>
      <c r="BY11" s="324" t="str">
        <f t="shared" si="40"/>
        <v/>
      </c>
      <c r="BZ11" s="265" t="str">
        <f t="shared" si="41"/>
        <v/>
      </c>
      <c r="CA11" s="265" t="str">
        <f t="shared" si="42"/>
        <v/>
      </c>
      <c r="CB11" s="265" t="str">
        <f t="shared" si="43"/>
        <v/>
      </c>
      <c r="CC11" s="265" t="str">
        <f t="shared" si="44"/>
        <v/>
      </c>
      <c r="CD11" s="265" t="str">
        <f t="shared" si="45"/>
        <v/>
      </c>
      <c r="CE11" s="265" t="str">
        <f t="shared" si="46"/>
        <v/>
      </c>
      <c r="CF11" s="265"/>
      <c r="CG11" s="265" t="str">
        <f t="shared" si="47"/>
        <v/>
      </c>
      <c r="CH11" s="413">
        <f t="shared" si="48"/>
        <v>0</v>
      </c>
      <c r="CJ11" s="404">
        <v>8</v>
      </c>
      <c r="CK11" s="405">
        <f t="shared" si="76"/>
        <v>0</v>
      </c>
      <c r="CL11" s="405"/>
      <c r="CM11" s="405">
        <f t="shared" si="49"/>
        <v>0</v>
      </c>
      <c r="CN11" s="405">
        <v>1</v>
      </c>
      <c r="CO11" s="406">
        <f t="shared" si="50"/>
        <v>0</v>
      </c>
      <c r="CP11" s="414"/>
      <c r="CQ11" s="324"/>
      <c r="CR11" s="324"/>
      <c r="CS11" s="324" t="str">
        <f t="shared" si="51"/>
        <v/>
      </c>
      <c r="CT11" s="409" t="str">
        <f t="shared" si="52"/>
        <v/>
      </c>
      <c r="CV11" s="404">
        <v>8</v>
      </c>
      <c r="CW11" s="405">
        <f t="shared" si="77"/>
        <v>0</v>
      </c>
      <c r="CX11" s="405"/>
      <c r="CY11" s="405">
        <f t="shared" si="53"/>
        <v>0</v>
      </c>
      <c r="CZ11" s="405">
        <v>1</v>
      </c>
      <c r="DA11" s="406">
        <f t="shared" si="54"/>
        <v>0</v>
      </c>
      <c r="DB11" s="414"/>
      <c r="DC11" s="324"/>
      <c r="DD11" s="324"/>
      <c r="DE11" s="324" t="str">
        <f t="shared" si="55"/>
        <v/>
      </c>
      <c r="DF11" s="409" t="str">
        <f t="shared" si="56"/>
        <v/>
      </c>
      <c r="DH11" s="404">
        <v>8</v>
      </c>
      <c r="DI11" s="405">
        <f t="shared" si="78"/>
        <v>0</v>
      </c>
      <c r="DJ11" s="405"/>
      <c r="DK11" s="405">
        <f t="shared" si="57"/>
        <v>0</v>
      </c>
      <c r="DL11" s="405">
        <v>1</v>
      </c>
      <c r="DM11" s="406">
        <f t="shared" si="58"/>
        <v>0</v>
      </c>
      <c r="DN11" s="414"/>
      <c r="DO11" s="324"/>
      <c r="DP11" s="324"/>
      <c r="DQ11" s="324" t="str">
        <f t="shared" si="59"/>
        <v/>
      </c>
      <c r="DR11" s="409" t="str">
        <f t="shared" si="60"/>
        <v/>
      </c>
      <c r="DT11" s="404">
        <v>8</v>
      </c>
      <c r="DU11" s="405">
        <f t="shared" si="79"/>
        <v>0</v>
      </c>
      <c r="DV11" s="405"/>
      <c r="DW11" s="405">
        <f t="shared" si="61"/>
        <v>0</v>
      </c>
      <c r="DX11" s="405">
        <v>1</v>
      </c>
      <c r="DY11" s="406">
        <f t="shared" si="62"/>
        <v>0</v>
      </c>
      <c r="DZ11" s="414"/>
      <c r="EA11" s="324"/>
      <c r="EB11" s="324"/>
      <c r="EC11" s="324" t="str">
        <f t="shared" si="63"/>
        <v/>
      </c>
      <c r="ED11" s="409" t="str">
        <f t="shared" si="64"/>
        <v/>
      </c>
      <c r="EF11" s="404">
        <v>8</v>
      </c>
      <c r="EG11" s="405">
        <f t="shared" si="80"/>
        <v>0</v>
      </c>
      <c r="EH11" s="405"/>
      <c r="EI11" s="405">
        <f t="shared" si="65"/>
        <v>0</v>
      </c>
      <c r="EJ11" s="405">
        <v>1</v>
      </c>
      <c r="EK11" s="406">
        <f t="shared" si="66"/>
        <v>0</v>
      </c>
      <c r="EL11" s="414"/>
      <c r="EM11" s="324"/>
      <c r="EN11" s="324"/>
      <c r="EO11" s="324" t="str">
        <f t="shared" si="67"/>
        <v/>
      </c>
      <c r="EP11" s="409" t="str">
        <f t="shared" si="68"/>
        <v/>
      </c>
      <c r="ER11" s="404">
        <v>8</v>
      </c>
      <c r="ES11" s="405">
        <f t="shared" si="81"/>
        <v>0</v>
      </c>
      <c r="ET11" s="405"/>
      <c r="EU11" s="405">
        <f t="shared" si="69"/>
        <v>0</v>
      </c>
      <c r="EV11" s="405">
        <v>1</v>
      </c>
      <c r="EW11" s="406">
        <f t="shared" si="70"/>
        <v>0</v>
      </c>
      <c r="EX11" s="414"/>
      <c r="EY11" s="324"/>
      <c r="EZ11" s="324"/>
      <c r="FA11" s="324" t="str">
        <f t="shared" si="71"/>
        <v/>
      </c>
      <c r="FB11" s="409" t="str">
        <f t="shared" si="72"/>
        <v/>
      </c>
    </row>
    <row r="12" spans="1:158" ht="28.95" customHeight="1" x14ac:dyDescent="0.3">
      <c r="A12" s="78"/>
      <c r="B12" s="85"/>
      <c r="C12" s="78"/>
      <c r="E12" s="404">
        <v>9</v>
      </c>
      <c r="F12" s="405">
        <f t="shared" si="73"/>
        <v>1302</v>
      </c>
      <c r="G12" s="405">
        <v>1302</v>
      </c>
      <c r="H12" s="405">
        <f t="shared" si="2"/>
        <v>0</v>
      </c>
      <c r="I12" s="405">
        <v>1</v>
      </c>
      <c r="J12" s="406">
        <f t="shared" si="3"/>
        <v>0</v>
      </c>
      <c r="L12" s="404">
        <v>9</v>
      </c>
      <c r="M12" s="405">
        <f t="shared" si="74"/>
        <v>705</v>
      </c>
      <c r="N12" s="405">
        <v>705</v>
      </c>
      <c r="O12" s="405">
        <f t="shared" si="4"/>
        <v>0</v>
      </c>
      <c r="P12" s="405">
        <v>1</v>
      </c>
      <c r="Q12" s="406">
        <f t="shared" si="5"/>
        <v>0</v>
      </c>
      <c r="R12" s="414"/>
      <c r="S12" s="324"/>
      <c r="T12" s="324"/>
      <c r="U12" s="324"/>
      <c r="V12" s="265"/>
      <c r="W12" s="265">
        <v>1</v>
      </c>
      <c r="X12" s="324"/>
      <c r="Y12" s="324">
        <f t="shared" si="6"/>
        <v>0</v>
      </c>
      <c r="Z12" s="324"/>
      <c r="AA12" s="407"/>
      <c r="AB12" s="408" t="str">
        <f t="shared" si="7"/>
        <v/>
      </c>
      <c r="AC12" s="324" t="str">
        <f t="shared" si="8"/>
        <v/>
      </c>
      <c r="AD12" s="324" t="str">
        <f t="shared" si="9"/>
        <v/>
      </c>
      <c r="AE12" s="324" t="str">
        <f t="shared" si="10"/>
        <v/>
      </c>
      <c r="AF12" s="324" t="str">
        <f t="shared" si="11"/>
        <v/>
      </c>
      <c r="AG12" s="324" t="str">
        <f t="shared" si="12"/>
        <v/>
      </c>
      <c r="AH12" s="324" t="str">
        <f t="shared" si="13"/>
        <v/>
      </c>
      <c r="AI12" s="324" t="str">
        <f t="shared" si="14"/>
        <v/>
      </c>
      <c r="AJ12" s="407">
        <f t="shared" si="0"/>
        <v>0</v>
      </c>
      <c r="AK12" s="408" t="str">
        <f t="shared" si="15"/>
        <v/>
      </c>
      <c r="AL12" s="324" t="str">
        <f t="shared" si="16"/>
        <v/>
      </c>
      <c r="AM12" s="324" t="str">
        <f t="shared" si="17"/>
        <v/>
      </c>
      <c r="AN12" s="324" t="str">
        <f t="shared" si="18"/>
        <v/>
      </c>
      <c r="AO12" s="324" t="str">
        <f t="shared" si="19"/>
        <v/>
      </c>
      <c r="AP12" s="324" t="str">
        <f t="shared" si="20"/>
        <v/>
      </c>
      <c r="AQ12" s="324" t="str">
        <f t="shared" si="21"/>
        <v/>
      </c>
      <c r="AR12" s="324" t="str">
        <f t="shared" si="22"/>
        <v/>
      </c>
      <c r="AS12" s="324" t="str">
        <f t="shared" si="23"/>
        <v/>
      </c>
      <c r="AT12" s="324" t="str">
        <f t="shared" si="24"/>
        <v/>
      </c>
      <c r="AU12" s="324" t="str">
        <f t="shared" si="25"/>
        <v/>
      </c>
      <c r="AV12" s="409">
        <f t="shared" si="26"/>
        <v>0</v>
      </c>
      <c r="AW12" s="22"/>
      <c r="AX12" s="404">
        <v>9</v>
      </c>
      <c r="AY12" s="405">
        <f t="shared" si="75"/>
        <v>0</v>
      </c>
      <c r="AZ12" s="405"/>
      <c r="BA12" s="405">
        <f t="shared" si="27"/>
        <v>0</v>
      </c>
      <c r="BB12" s="405">
        <v>1</v>
      </c>
      <c r="BC12" s="406">
        <f t="shared" si="28"/>
        <v>0</v>
      </c>
      <c r="BD12" s="410"/>
      <c r="BE12" s="265"/>
      <c r="BF12" s="265"/>
      <c r="BG12" s="265"/>
      <c r="BH12" s="265"/>
      <c r="BI12" s="265">
        <v>1</v>
      </c>
      <c r="BJ12" s="265"/>
      <c r="BK12" s="265">
        <f t="shared" si="29"/>
        <v>0</v>
      </c>
      <c r="BL12" s="265"/>
      <c r="BM12" s="411"/>
      <c r="BN12" s="412" t="str">
        <f t="shared" si="30"/>
        <v/>
      </c>
      <c r="BO12" s="265" t="str">
        <f t="shared" si="31"/>
        <v/>
      </c>
      <c r="BP12" s="324" t="str">
        <f t="shared" si="32"/>
        <v/>
      </c>
      <c r="BQ12" s="265" t="str">
        <f t="shared" si="33"/>
        <v/>
      </c>
      <c r="BR12" s="265" t="str">
        <f t="shared" si="34"/>
        <v/>
      </c>
      <c r="BS12" s="265" t="str">
        <f t="shared" si="35"/>
        <v/>
      </c>
      <c r="BT12" s="265" t="str">
        <f t="shared" si="36"/>
        <v/>
      </c>
      <c r="BU12" s="265" t="str">
        <f t="shared" si="37"/>
        <v/>
      </c>
      <c r="BV12" s="411">
        <f t="shared" si="1"/>
        <v>0</v>
      </c>
      <c r="BW12" s="412" t="str">
        <f t="shared" si="38"/>
        <v/>
      </c>
      <c r="BX12" s="265" t="str">
        <f t="shared" si="39"/>
        <v/>
      </c>
      <c r="BY12" s="324" t="str">
        <f t="shared" si="40"/>
        <v/>
      </c>
      <c r="BZ12" s="265" t="str">
        <f t="shared" si="41"/>
        <v/>
      </c>
      <c r="CA12" s="265" t="str">
        <f t="shared" si="42"/>
        <v/>
      </c>
      <c r="CB12" s="265" t="str">
        <f t="shared" si="43"/>
        <v/>
      </c>
      <c r="CC12" s="265" t="str">
        <f t="shared" si="44"/>
        <v/>
      </c>
      <c r="CD12" s="265" t="str">
        <f t="shared" si="45"/>
        <v/>
      </c>
      <c r="CE12" s="265" t="str">
        <f t="shared" si="46"/>
        <v/>
      </c>
      <c r="CF12" s="265"/>
      <c r="CG12" s="265" t="str">
        <f t="shared" si="47"/>
        <v/>
      </c>
      <c r="CH12" s="413">
        <f t="shared" si="48"/>
        <v>0</v>
      </c>
      <c r="CJ12" s="404">
        <v>9</v>
      </c>
      <c r="CK12" s="405">
        <f t="shared" si="76"/>
        <v>0</v>
      </c>
      <c r="CL12" s="405"/>
      <c r="CM12" s="405">
        <f t="shared" si="49"/>
        <v>0</v>
      </c>
      <c r="CN12" s="405">
        <v>1</v>
      </c>
      <c r="CO12" s="406">
        <f t="shared" si="50"/>
        <v>0</v>
      </c>
      <c r="CP12" s="414"/>
      <c r="CQ12" s="324"/>
      <c r="CR12" s="324"/>
      <c r="CS12" s="324" t="str">
        <f t="shared" si="51"/>
        <v/>
      </c>
      <c r="CT12" s="409" t="str">
        <f t="shared" si="52"/>
        <v/>
      </c>
      <c r="CV12" s="404">
        <v>9</v>
      </c>
      <c r="CW12" s="405">
        <f t="shared" si="77"/>
        <v>0</v>
      </c>
      <c r="CX12" s="405"/>
      <c r="CY12" s="405">
        <f t="shared" si="53"/>
        <v>0</v>
      </c>
      <c r="CZ12" s="405">
        <v>1</v>
      </c>
      <c r="DA12" s="406">
        <f t="shared" si="54"/>
        <v>0</v>
      </c>
      <c r="DB12" s="414"/>
      <c r="DC12" s="324"/>
      <c r="DD12" s="324"/>
      <c r="DE12" s="324" t="str">
        <f t="shared" si="55"/>
        <v/>
      </c>
      <c r="DF12" s="409" t="str">
        <f t="shared" si="56"/>
        <v/>
      </c>
      <c r="DH12" s="404">
        <v>9</v>
      </c>
      <c r="DI12" s="405">
        <f t="shared" si="78"/>
        <v>0</v>
      </c>
      <c r="DJ12" s="405"/>
      <c r="DK12" s="405">
        <f t="shared" si="57"/>
        <v>0</v>
      </c>
      <c r="DL12" s="405">
        <v>1</v>
      </c>
      <c r="DM12" s="406">
        <f t="shared" si="58"/>
        <v>0</v>
      </c>
      <c r="DN12" s="414"/>
      <c r="DO12" s="324"/>
      <c r="DP12" s="324"/>
      <c r="DQ12" s="324" t="str">
        <f t="shared" si="59"/>
        <v/>
      </c>
      <c r="DR12" s="409" t="str">
        <f t="shared" si="60"/>
        <v/>
      </c>
      <c r="DT12" s="404">
        <v>9</v>
      </c>
      <c r="DU12" s="405">
        <f t="shared" si="79"/>
        <v>0</v>
      </c>
      <c r="DV12" s="405"/>
      <c r="DW12" s="405">
        <f t="shared" si="61"/>
        <v>0</v>
      </c>
      <c r="DX12" s="405">
        <v>1</v>
      </c>
      <c r="DY12" s="406">
        <f t="shared" si="62"/>
        <v>0</v>
      </c>
      <c r="DZ12" s="414"/>
      <c r="EA12" s="324"/>
      <c r="EB12" s="324"/>
      <c r="EC12" s="324" t="str">
        <f t="shared" si="63"/>
        <v/>
      </c>
      <c r="ED12" s="409" t="str">
        <f t="shared" si="64"/>
        <v/>
      </c>
      <c r="EF12" s="404">
        <v>9</v>
      </c>
      <c r="EG12" s="405">
        <f t="shared" si="80"/>
        <v>0</v>
      </c>
      <c r="EH12" s="405"/>
      <c r="EI12" s="405">
        <f t="shared" si="65"/>
        <v>0</v>
      </c>
      <c r="EJ12" s="405">
        <v>1</v>
      </c>
      <c r="EK12" s="406">
        <f t="shared" si="66"/>
        <v>0</v>
      </c>
      <c r="EL12" s="414"/>
      <c r="EM12" s="324"/>
      <c r="EN12" s="324"/>
      <c r="EO12" s="324" t="str">
        <f t="shared" si="67"/>
        <v/>
      </c>
      <c r="EP12" s="409" t="str">
        <f t="shared" si="68"/>
        <v/>
      </c>
      <c r="ER12" s="404">
        <v>9</v>
      </c>
      <c r="ES12" s="405">
        <f t="shared" si="81"/>
        <v>0</v>
      </c>
      <c r="ET12" s="405"/>
      <c r="EU12" s="405">
        <f t="shared" si="69"/>
        <v>0</v>
      </c>
      <c r="EV12" s="405">
        <v>1</v>
      </c>
      <c r="EW12" s="406">
        <f t="shared" si="70"/>
        <v>0</v>
      </c>
      <c r="EX12" s="414"/>
      <c r="EY12" s="324"/>
      <c r="EZ12" s="324"/>
      <c r="FA12" s="324" t="str">
        <f t="shared" si="71"/>
        <v/>
      </c>
      <c r="FB12" s="409" t="str">
        <f t="shared" si="72"/>
        <v/>
      </c>
    </row>
    <row r="13" spans="1:158" ht="28.95" customHeight="1" x14ac:dyDescent="0.3">
      <c r="A13" s="77"/>
      <c r="B13" s="85"/>
      <c r="C13" s="77"/>
      <c r="E13" s="404">
        <v>10</v>
      </c>
      <c r="F13" s="405">
        <f t="shared" si="73"/>
        <v>1302</v>
      </c>
      <c r="G13" s="405">
        <v>1302</v>
      </c>
      <c r="H13" s="405">
        <f t="shared" si="2"/>
        <v>0</v>
      </c>
      <c r="I13" s="405">
        <v>1</v>
      </c>
      <c r="J13" s="406">
        <f t="shared" si="3"/>
        <v>0</v>
      </c>
      <c r="L13" s="404">
        <v>10</v>
      </c>
      <c r="M13" s="405">
        <f t="shared" si="74"/>
        <v>705</v>
      </c>
      <c r="N13" s="405">
        <v>705</v>
      </c>
      <c r="O13" s="405">
        <f t="shared" si="4"/>
        <v>0</v>
      </c>
      <c r="P13" s="405">
        <v>1</v>
      </c>
      <c r="Q13" s="406">
        <f t="shared" si="5"/>
        <v>0</v>
      </c>
      <c r="R13" s="414"/>
      <c r="S13" s="324"/>
      <c r="T13" s="324"/>
      <c r="U13" s="324"/>
      <c r="V13" s="265"/>
      <c r="W13" s="265">
        <v>1</v>
      </c>
      <c r="X13" s="324"/>
      <c r="Y13" s="324">
        <f t="shared" si="6"/>
        <v>0</v>
      </c>
      <c r="Z13" s="324"/>
      <c r="AA13" s="407"/>
      <c r="AB13" s="408" t="str">
        <f t="shared" si="7"/>
        <v/>
      </c>
      <c r="AC13" s="324" t="str">
        <f t="shared" si="8"/>
        <v/>
      </c>
      <c r="AD13" s="324" t="str">
        <f t="shared" si="9"/>
        <v/>
      </c>
      <c r="AE13" s="324" t="str">
        <f t="shared" si="10"/>
        <v/>
      </c>
      <c r="AF13" s="324" t="str">
        <f t="shared" si="11"/>
        <v/>
      </c>
      <c r="AG13" s="324" t="str">
        <f t="shared" si="12"/>
        <v/>
      </c>
      <c r="AH13" s="324" t="str">
        <f t="shared" si="13"/>
        <v/>
      </c>
      <c r="AI13" s="324" t="str">
        <f t="shared" si="14"/>
        <v/>
      </c>
      <c r="AJ13" s="407">
        <f t="shared" si="0"/>
        <v>0</v>
      </c>
      <c r="AK13" s="408" t="str">
        <f t="shared" si="15"/>
        <v/>
      </c>
      <c r="AL13" s="324" t="str">
        <f t="shared" si="16"/>
        <v/>
      </c>
      <c r="AM13" s="324" t="str">
        <f t="shared" si="17"/>
        <v/>
      </c>
      <c r="AN13" s="324" t="str">
        <f t="shared" si="18"/>
        <v/>
      </c>
      <c r="AO13" s="324" t="str">
        <f t="shared" si="19"/>
        <v/>
      </c>
      <c r="AP13" s="324" t="str">
        <f t="shared" si="20"/>
        <v/>
      </c>
      <c r="AQ13" s="324" t="str">
        <f t="shared" si="21"/>
        <v/>
      </c>
      <c r="AR13" s="324" t="str">
        <f t="shared" si="22"/>
        <v/>
      </c>
      <c r="AS13" s="324" t="str">
        <f t="shared" si="23"/>
        <v/>
      </c>
      <c r="AT13" s="324" t="str">
        <f t="shared" si="24"/>
        <v/>
      </c>
      <c r="AU13" s="324" t="str">
        <f t="shared" si="25"/>
        <v/>
      </c>
      <c r="AV13" s="409">
        <f t="shared" si="26"/>
        <v>0</v>
      </c>
      <c r="AW13" s="22"/>
      <c r="AX13" s="404">
        <v>10</v>
      </c>
      <c r="AY13" s="405">
        <f t="shared" si="75"/>
        <v>0</v>
      </c>
      <c r="AZ13" s="405"/>
      <c r="BA13" s="405">
        <f t="shared" si="27"/>
        <v>0</v>
      </c>
      <c r="BB13" s="405">
        <v>1</v>
      </c>
      <c r="BC13" s="406">
        <f t="shared" si="28"/>
        <v>0</v>
      </c>
      <c r="BD13" s="410"/>
      <c r="BE13" s="265"/>
      <c r="BF13" s="265"/>
      <c r="BG13" s="265"/>
      <c r="BH13" s="265"/>
      <c r="BI13" s="265">
        <v>1</v>
      </c>
      <c r="BJ13" s="265"/>
      <c r="BK13" s="265">
        <f t="shared" si="29"/>
        <v>0</v>
      </c>
      <c r="BL13" s="265"/>
      <c r="BM13" s="411"/>
      <c r="BN13" s="412" t="str">
        <f t="shared" si="30"/>
        <v/>
      </c>
      <c r="BO13" s="265" t="str">
        <f t="shared" si="31"/>
        <v/>
      </c>
      <c r="BP13" s="324" t="str">
        <f t="shared" si="32"/>
        <v/>
      </c>
      <c r="BQ13" s="265" t="str">
        <f t="shared" si="33"/>
        <v/>
      </c>
      <c r="BR13" s="265" t="str">
        <f t="shared" si="34"/>
        <v/>
      </c>
      <c r="BS13" s="265" t="str">
        <f t="shared" si="35"/>
        <v/>
      </c>
      <c r="BT13" s="265" t="str">
        <f t="shared" si="36"/>
        <v/>
      </c>
      <c r="BU13" s="265" t="str">
        <f t="shared" si="37"/>
        <v/>
      </c>
      <c r="BV13" s="411">
        <f t="shared" si="1"/>
        <v>0</v>
      </c>
      <c r="BW13" s="412" t="str">
        <f t="shared" si="38"/>
        <v/>
      </c>
      <c r="BX13" s="265" t="str">
        <f t="shared" si="39"/>
        <v/>
      </c>
      <c r="BY13" s="324" t="str">
        <f t="shared" si="40"/>
        <v/>
      </c>
      <c r="BZ13" s="265" t="str">
        <f t="shared" si="41"/>
        <v/>
      </c>
      <c r="CA13" s="265" t="str">
        <f t="shared" si="42"/>
        <v/>
      </c>
      <c r="CB13" s="265" t="str">
        <f t="shared" si="43"/>
        <v/>
      </c>
      <c r="CC13" s="265" t="str">
        <f t="shared" si="44"/>
        <v/>
      </c>
      <c r="CD13" s="265" t="str">
        <f t="shared" si="45"/>
        <v/>
      </c>
      <c r="CE13" s="265" t="str">
        <f t="shared" si="46"/>
        <v/>
      </c>
      <c r="CF13" s="265"/>
      <c r="CG13" s="265" t="str">
        <f t="shared" si="47"/>
        <v/>
      </c>
      <c r="CH13" s="413">
        <f t="shared" si="48"/>
        <v>0</v>
      </c>
      <c r="CJ13" s="404">
        <v>10</v>
      </c>
      <c r="CK13" s="405">
        <f t="shared" si="76"/>
        <v>0</v>
      </c>
      <c r="CL13" s="405"/>
      <c r="CM13" s="405">
        <f t="shared" si="49"/>
        <v>0</v>
      </c>
      <c r="CN13" s="405">
        <v>1</v>
      </c>
      <c r="CO13" s="406">
        <f t="shared" si="50"/>
        <v>0</v>
      </c>
      <c r="CP13" s="414"/>
      <c r="CQ13" s="324"/>
      <c r="CR13" s="324"/>
      <c r="CS13" s="324" t="str">
        <f t="shared" si="51"/>
        <v/>
      </c>
      <c r="CT13" s="409" t="str">
        <f t="shared" si="52"/>
        <v/>
      </c>
      <c r="CV13" s="404">
        <v>10</v>
      </c>
      <c r="CW13" s="405">
        <f t="shared" si="77"/>
        <v>0</v>
      </c>
      <c r="CX13" s="405"/>
      <c r="CY13" s="405">
        <f t="shared" si="53"/>
        <v>0</v>
      </c>
      <c r="CZ13" s="405">
        <v>1</v>
      </c>
      <c r="DA13" s="406">
        <f t="shared" si="54"/>
        <v>0</v>
      </c>
      <c r="DB13" s="414"/>
      <c r="DC13" s="324"/>
      <c r="DD13" s="324"/>
      <c r="DE13" s="324" t="str">
        <f t="shared" si="55"/>
        <v/>
      </c>
      <c r="DF13" s="409" t="str">
        <f t="shared" si="56"/>
        <v/>
      </c>
      <c r="DH13" s="404">
        <v>10</v>
      </c>
      <c r="DI13" s="405">
        <f t="shared" si="78"/>
        <v>0</v>
      </c>
      <c r="DJ13" s="405"/>
      <c r="DK13" s="405">
        <f t="shared" si="57"/>
        <v>0</v>
      </c>
      <c r="DL13" s="405">
        <v>1</v>
      </c>
      <c r="DM13" s="406">
        <f t="shared" si="58"/>
        <v>0</v>
      </c>
      <c r="DN13" s="414"/>
      <c r="DO13" s="324"/>
      <c r="DP13" s="324"/>
      <c r="DQ13" s="324" t="str">
        <f t="shared" si="59"/>
        <v/>
      </c>
      <c r="DR13" s="409" t="str">
        <f t="shared" si="60"/>
        <v/>
      </c>
      <c r="DT13" s="404">
        <v>10</v>
      </c>
      <c r="DU13" s="405">
        <f t="shared" si="79"/>
        <v>0</v>
      </c>
      <c r="DV13" s="405"/>
      <c r="DW13" s="405">
        <f t="shared" si="61"/>
        <v>0</v>
      </c>
      <c r="DX13" s="405">
        <v>1</v>
      </c>
      <c r="DY13" s="406">
        <f t="shared" si="62"/>
        <v>0</v>
      </c>
      <c r="DZ13" s="414"/>
      <c r="EA13" s="324"/>
      <c r="EB13" s="324"/>
      <c r="EC13" s="324" t="str">
        <f t="shared" si="63"/>
        <v/>
      </c>
      <c r="ED13" s="409" t="str">
        <f t="shared" si="64"/>
        <v/>
      </c>
      <c r="EF13" s="404">
        <v>10</v>
      </c>
      <c r="EG13" s="405">
        <f t="shared" si="80"/>
        <v>0</v>
      </c>
      <c r="EH13" s="405"/>
      <c r="EI13" s="405">
        <f t="shared" si="65"/>
        <v>0</v>
      </c>
      <c r="EJ13" s="405">
        <v>1</v>
      </c>
      <c r="EK13" s="406">
        <f t="shared" si="66"/>
        <v>0</v>
      </c>
      <c r="EL13" s="414"/>
      <c r="EM13" s="324"/>
      <c r="EN13" s="324"/>
      <c r="EO13" s="324" t="str">
        <f t="shared" si="67"/>
        <v/>
      </c>
      <c r="EP13" s="409" t="str">
        <f t="shared" si="68"/>
        <v/>
      </c>
      <c r="ER13" s="404">
        <v>10</v>
      </c>
      <c r="ES13" s="405">
        <f t="shared" si="81"/>
        <v>0</v>
      </c>
      <c r="ET13" s="405"/>
      <c r="EU13" s="405">
        <f t="shared" si="69"/>
        <v>0</v>
      </c>
      <c r="EV13" s="405">
        <v>1</v>
      </c>
      <c r="EW13" s="406">
        <f t="shared" si="70"/>
        <v>0</v>
      </c>
      <c r="EX13" s="414"/>
      <c r="EY13" s="324"/>
      <c r="EZ13" s="324"/>
      <c r="FA13" s="324" t="str">
        <f t="shared" si="71"/>
        <v/>
      </c>
      <c r="FB13" s="409" t="str">
        <f t="shared" si="72"/>
        <v/>
      </c>
    </row>
    <row r="14" spans="1:158" ht="28.95" customHeight="1" x14ac:dyDescent="0.3">
      <c r="A14" s="77"/>
      <c r="B14" s="85"/>
      <c r="C14" s="86"/>
      <c r="E14" s="404">
        <v>11</v>
      </c>
      <c r="F14" s="405">
        <f t="shared" si="73"/>
        <v>1302</v>
      </c>
      <c r="G14" s="405">
        <v>1302</v>
      </c>
      <c r="H14" s="405">
        <f t="shared" si="2"/>
        <v>0</v>
      </c>
      <c r="I14" s="405">
        <v>1</v>
      </c>
      <c r="J14" s="406">
        <f t="shared" si="3"/>
        <v>0</v>
      </c>
      <c r="L14" s="404">
        <v>11</v>
      </c>
      <c r="M14" s="405">
        <f t="shared" si="74"/>
        <v>705</v>
      </c>
      <c r="N14" s="405">
        <v>705</v>
      </c>
      <c r="O14" s="405">
        <f t="shared" si="4"/>
        <v>0</v>
      </c>
      <c r="P14" s="405">
        <v>1</v>
      </c>
      <c r="Q14" s="406">
        <f t="shared" si="5"/>
        <v>0</v>
      </c>
      <c r="R14" s="414"/>
      <c r="S14" s="324"/>
      <c r="T14" s="324"/>
      <c r="U14" s="324"/>
      <c r="V14" s="265"/>
      <c r="W14" s="265">
        <v>1</v>
      </c>
      <c r="X14" s="324"/>
      <c r="Y14" s="324">
        <f t="shared" si="6"/>
        <v>0</v>
      </c>
      <c r="Z14" s="324"/>
      <c r="AA14" s="407"/>
      <c r="AB14" s="408" t="str">
        <f t="shared" si="7"/>
        <v/>
      </c>
      <c r="AC14" s="324" t="str">
        <f t="shared" si="8"/>
        <v/>
      </c>
      <c r="AD14" s="324" t="str">
        <f t="shared" si="9"/>
        <v/>
      </c>
      <c r="AE14" s="324" t="str">
        <f t="shared" si="10"/>
        <v/>
      </c>
      <c r="AF14" s="324" t="str">
        <f t="shared" si="11"/>
        <v/>
      </c>
      <c r="AG14" s="324" t="str">
        <f t="shared" si="12"/>
        <v/>
      </c>
      <c r="AH14" s="324" t="str">
        <f t="shared" si="13"/>
        <v/>
      </c>
      <c r="AI14" s="324" t="str">
        <f t="shared" si="14"/>
        <v/>
      </c>
      <c r="AJ14" s="407">
        <f t="shared" si="0"/>
        <v>0</v>
      </c>
      <c r="AK14" s="408" t="str">
        <f t="shared" si="15"/>
        <v/>
      </c>
      <c r="AL14" s="324" t="str">
        <f t="shared" si="16"/>
        <v/>
      </c>
      <c r="AM14" s="324" t="str">
        <f t="shared" si="17"/>
        <v/>
      </c>
      <c r="AN14" s="324" t="str">
        <f t="shared" si="18"/>
        <v/>
      </c>
      <c r="AO14" s="324" t="str">
        <f t="shared" si="19"/>
        <v/>
      </c>
      <c r="AP14" s="324" t="str">
        <f t="shared" si="20"/>
        <v/>
      </c>
      <c r="AQ14" s="324" t="str">
        <f t="shared" si="21"/>
        <v/>
      </c>
      <c r="AR14" s="324" t="str">
        <f t="shared" si="22"/>
        <v/>
      </c>
      <c r="AS14" s="324" t="str">
        <f t="shared" si="23"/>
        <v/>
      </c>
      <c r="AT14" s="324" t="str">
        <f t="shared" si="24"/>
        <v/>
      </c>
      <c r="AU14" s="324" t="str">
        <f t="shared" si="25"/>
        <v/>
      </c>
      <c r="AV14" s="409">
        <f t="shared" si="26"/>
        <v>0</v>
      </c>
      <c r="AW14" s="22"/>
      <c r="AX14" s="404">
        <v>11</v>
      </c>
      <c r="AY14" s="405">
        <f t="shared" si="75"/>
        <v>0</v>
      </c>
      <c r="AZ14" s="405"/>
      <c r="BA14" s="405">
        <f t="shared" si="27"/>
        <v>0</v>
      </c>
      <c r="BB14" s="405">
        <v>1</v>
      </c>
      <c r="BC14" s="406">
        <f t="shared" si="28"/>
        <v>0</v>
      </c>
      <c r="BD14" s="410"/>
      <c r="BE14" s="265"/>
      <c r="BF14" s="265"/>
      <c r="BG14" s="265"/>
      <c r="BH14" s="265"/>
      <c r="BI14" s="265">
        <v>1</v>
      </c>
      <c r="BJ14" s="265"/>
      <c r="BK14" s="265">
        <f t="shared" si="29"/>
        <v>0</v>
      </c>
      <c r="BL14" s="265"/>
      <c r="BM14" s="411"/>
      <c r="BN14" s="412" t="str">
        <f t="shared" si="30"/>
        <v/>
      </c>
      <c r="BO14" s="265" t="str">
        <f t="shared" si="31"/>
        <v/>
      </c>
      <c r="BP14" s="324" t="str">
        <f t="shared" si="32"/>
        <v/>
      </c>
      <c r="BQ14" s="265" t="str">
        <f t="shared" si="33"/>
        <v/>
      </c>
      <c r="BR14" s="265" t="str">
        <f t="shared" si="34"/>
        <v/>
      </c>
      <c r="BS14" s="265" t="str">
        <f t="shared" si="35"/>
        <v/>
      </c>
      <c r="BT14" s="265" t="str">
        <f t="shared" si="36"/>
        <v/>
      </c>
      <c r="BU14" s="265" t="str">
        <f t="shared" si="37"/>
        <v/>
      </c>
      <c r="BV14" s="411">
        <f t="shared" si="1"/>
        <v>0</v>
      </c>
      <c r="BW14" s="412" t="str">
        <f t="shared" si="38"/>
        <v/>
      </c>
      <c r="BX14" s="265" t="str">
        <f t="shared" si="39"/>
        <v/>
      </c>
      <c r="BY14" s="324" t="str">
        <f t="shared" si="40"/>
        <v/>
      </c>
      <c r="BZ14" s="265" t="str">
        <f t="shared" si="41"/>
        <v/>
      </c>
      <c r="CA14" s="265" t="str">
        <f t="shared" si="42"/>
        <v/>
      </c>
      <c r="CB14" s="265" t="str">
        <f t="shared" si="43"/>
        <v/>
      </c>
      <c r="CC14" s="265" t="str">
        <f t="shared" si="44"/>
        <v/>
      </c>
      <c r="CD14" s="265" t="str">
        <f t="shared" si="45"/>
        <v/>
      </c>
      <c r="CE14" s="265" t="str">
        <f t="shared" si="46"/>
        <v/>
      </c>
      <c r="CF14" s="265"/>
      <c r="CG14" s="265" t="str">
        <f t="shared" si="47"/>
        <v/>
      </c>
      <c r="CH14" s="413">
        <f t="shared" si="48"/>
        <v>0</v>
      </c>
      <c r="CJ14" s="404">
        <v>11</v>
      </c>
      <c r="CK14" s="405">
        <f t="shared" si="76"/>
        <v>0</v>
      </c>
      <c r="CL14" s="405"/>
      <c r="CM14" s="405">
        <f t="shared" si="49"/>
        <v>0</v>
      </c>
      <c r="CN14" s="405">
        <v>1</v>
      </c>
      <c r="CO14" s="406">
        <f t="shared" si="50"/>
        <v>0</v>
      </c>
      <c r="CP14" s="414"/>
      <c r="CQ14" s="324"/>
      <c r="CR14" s="324"/>
      <c r="CS14" s="324" t="str">
        <f t="shared" si="51"/>
        <v/>
      </c>
      <c r="CT14" s="409" t="str">
        <f t="shared" si="52"/>
        <v/>
      </c>
      <c r="CV14" s="404">
        <v>11</v>
      </c>
      <c r="CW14" s="405">
        <f t="shared" si="77"/>
        <v>0</v>
      </c>
      <c r="CX14" s="405"/>
      <c r="CY14" s="405">
        <f t="shared" si="53"/>
        <v>0</v>
      </c>
      <c r="CZ14" s="405">
        <v>1</v>
      </c>
      <c r="DA14" s="406">
        <f t="shared" si="54"/>
        <v>0</v>
      </c>
      <c r="DB14" s="414"/>
      <c r="DC14" s="324"/>
      <c r="DD14" s="324"/>
      <c r="DE14" s="324" t="str">
        <f t="shared" si="55"/>
        <v/>
      </c>
      <c r="DF14" s="409" t="str">
        <f t="shared" si="56"/>
        <v/>
      </c>
      <c r="DH14" s="404">
        <v>11</v>
      </c>
      <c r="DI14" s="405">
        <f t="shared" si="78"/>
        <v>0</v>
      </c>
      <c r="DJ14" s="405"/>
      <c r="DK14" s="405">
        <f t="shared" si="57"/>
        <v>0</v>
      </c>
      <c r="DL14" s="405">
        <v>1</v>
      </c>
      <c r="DM14" s="406">
        <f t="shared" si="58"/>
        <v>0</v>
      </c>
      <c r="DN14" s="414"/>
      <c r="DO14" s="324"/>
      <c r="DP14" s="324"/>
      <c r="DQ14" s="324" t="str">
        <f t="shared" si="59"/>
        <v/>
      </c>
      <c r="DR14" s="409" t="str">
        <f t="shared" si="60"/>
        <v/>
      </c>
      <c r="DT14" s="404">
        <v>11</v>
      </c>
      <c r="DU14" s="405">
        <f t="shared" si="79"/>
        <v>0</v>
      </c>
      <c r="DV14" s="405"/>
      <c r="DW14" s="405">
        <f t="shared" si="61"/>
        <v>0</v>
      </c>
      <c r="DX14" s="405">
        <v>1</v>
      </c>
      <c r="DY14" s="406">
        <f t="shared" si="62"/>
        <v>0</v>
      </c>
      <c r="DZ14" s="414"/>
      <c r="EA14" s="324"/>
      <c r="EB14" s="324"/>
      <c r="EC14" s="324" t="str">
        <f t="shared" si="63"/>
        <v/>
      </c>
      <c r="ED14" s="409" t="str">
        <f t="shared" si="64"/>
        <v/>
      </c>
      <c r="EF14" s="404">
        <v>11</v>
      </c>
      <c r="EG14" s="405">
        <f t="shared" si="80"/>
        <v>0</v>
      </c>
      <c r="EH14" s="405"/>
      <c r="EI14" s="405">
        <f t="shared" si="65"/>
        <v>0</v>
      </c>
      <c r="EJ14" s="405">
        <v>1</v>
      </c>
      <c r="EK14" s="406">
        <f t="shared" si="66"/>
        <v>0</v>
      </c>
      <c r="EL14" s="414"/>
      <c r="EM14" s="324"/>
      <c r="EN14" s="324"/>
      <c r="EO14" s="324" t="str">
        <f t="shared" si="67"/>
        <v/>
      </c>
      <c r="EP14" s="409" t="str">
        <f t="shared" si="68"/>
        <v/>
      </c>
      <c r="ER14" s="404">
        <v>11</v>
      </c>
      <c r="ES14" s="405">
        <f t="shared" si="81"/>
        <v>0</v>
      </c>
      <c r="ET14" s="405"/>
      <c r="EU14" s="405">
        <f t="shared" si="69"/>
        <v>0</v>
      </c>
      <c r="EV14" s="405">
        <v>1</v>
      </c>
      <c r="EW14" s="406">
        <f t="shared" si="70"/>
        <v>0</v>
      </c>
      <c r="EX14" s="414"/>
      <c r="EY14" s="324"/>
      <c r="EZ14" s="324"/>
      <c r="FA14" s="324" t="str">
        <f t="shared" si="71"/>
        <v/>
      </c>
      <c r="FB14" s="409" t="str">
        <f t="shared" si="72"/>
        <v/>
      </c>
    </row>
    <row r="15" spans="1:158" ht="36" customHeight="1" x14ac:dyDescent="0.3">
      <c r="A15" s="77"/>
      <c r="B15" s="85"/>
      <c r="C15" s="77"/>
      <c r="E15" s="404">
        <v>12</v>
      </c>
      <c r="F15" s="405">
        <f t="shared" si="73"/>
        <v>1302</v>
      </c>
      <c r="G15" s="405">
        <v>1302</v>
      </c>
      <c r="H15" s="405">
        <f t="shared" si="2"/>
        <v>0</v>
      </c>
      <c r="I15" s="405">
        <v>1</v>
      </c>
      <c r="J15" s="406">
        <f t="shared" si="3"/>
        <v>0</v>
      </c>
      <c r="L15" s="404">
        <v>12</v>
      </c>
      <c r="M15" s="405">
        <f t="shared" si="74"/>
        <v>705</v>
      </c>
      <c r="N15" s="405">
        <v>705</v>
      </c>
      <c r="O15" s="405">
        <f t="shared" si="4"/>
        <v>0</v>
      </c>
      <c r="P15" s="405">
        <v>1</v>
      </c>
      <c r="Q15" s="406">
        <f t="shared" si="5"/>
        <v>0</v>
      </c>
      <c r="R15" s="414"/>
      <c r="S15" s="324"/>
      <c r="T15" s="324"/>
      <c r="U15" s="324"/>
      <c r="V15" s="265"/>
      <c r="W15" s="265">
        <v>1</v>
      </c>
      <c r="X15" s="324"/>
      <c r="Y15" s="324">
        <f t="shared" si="6"/>
        <v>0</v>
      </c>
      <c r="Z15" s="324"/>
      <c r="AA15" s="407"/>
      <c r="AB15" s="408" t="str">
        <f t="shared" si="7"/>
        <v/>
      </c>
      <c r="AC15" s="324" t="str">
        <f t="shared" si="8"/>
        <v/>
      </c>
      <c r="AD15" s="324" t="str">
        <f t="shared" si="9"/>
        <v/>
      </c>
      <c r="AE15" s="324" t="str">
        <f t="shared" si="10"/>
        <v/>
      </c>
      <c r="AF15" s="324" t="str">
        <f t="shared" si="11"/>
        <v/>
      </c>
      <c r="AG15" s="324" t="str">
        <f t="shared" si="12"/>
        <v/>
      </c>
      <c r="AH15" s="324" t="str">
        <f t="shared" si="13"/>
        <v/>
      </c>
      <c r="AI15" s="324" t="str">
        <f t="shared" si="14"/>
        <v/>
      </c>
      <c r="AJ15" s="407">
        <f t="shared" si="0"/>
        <v>0</v>
      </c>
      <c r="AK15" s="408" t="str">
        <f t="shared" si="15"/>
        <v/>
      </c>
      <c r="AL15" s="324" t="str">
        <f t="shared" si="16"/>
        <v/>
      </c>
      <c r="AM15" s="324" t="str">
        <f t="shared" si="17"/>
        <v/>
      </c>
      <c r="AN15" s="324" t="str">
        <f t="shared" si="18"/>
        <v/>
      </c>
      <c r="AO15" s="324" t="str">
        <f t="shared" si="19"/>
        <v/>
      </c>
      <c r="AP15" s="324" t="str">
        <f t="shared" si="20"/>
        <v/>
      </c>
      <c r="AQ15" s="324" t="str">
        <f t="shared" si="21"/>
        <v/>
      </c>
      <c r="AR15" s="324" t="str">
        <f t="shared" si="22"/>
        <v/>
      </c>
      <c r="AS15" s="324" t="str">
        <f t="shared" si="23"/>
        <v/>
      </c>
      <c r="AT15" s="324" t="str">
        <f t="shared" si="24"/>
        <v/>
      </c>
      <c r="AU15" s="324" t="str">
        <f t="shared" si="25"/>
        <v/>
      </c>
      <c r="AV15" s="409">
        <f t="shared" si="26"/>
        <v>0</v>
      </c>
      <c r="AW15" s="22"/>
      <c r="AX15" s="404">
        <v>12</v>
      </c>
      <c r="AY15" s="405">
        <f t="shared" si="75"/>
        <v>0</v>
      </c>
      <c r="AZ15" s="405"/>
      <c r="BA15" s="405">
        <f t="shared" si="27"/>
        <v>0</v>
      </c>
      <c r="BB15" s="405">
        <v>1</v>
      </c>
      <c r="BC15" s="406">
        <f t="shared" si="28"/>
        <v>0</v>
      </c>
      <c r="BD15" s="410"/>
      <c r="BE15" s="265"/>
      <c r="BF15" s="265"/>
      <c r="BG15" s="265"/>
      <c r="BH15" s="265"/>
      <c r="BI15" s="265">
        <v>1</v>
      </c>
      <c r="BJ15" s="265"/>
      <c r="BK15" s="265">
        <f t="shared" si="29"/>
        <v>0</v>
      </c>
      <c r="BL15" s="265"/>
      <c r="BM15" s="411"/>
      <c r="BN15" s="412" t="str">
        <f t="shared" si="30"/>
        <v/>
      </c>
      <c r="BO15" s="265" t="str">
        <f t="shared" si="31"/>
        <v/>
      </c>
      <c r="BP15" s="324" t="str">
        <f t="shared" si="32"/>
        <v/>
      </c>
      <c r="BQ15" s="265" t="str">
        <f t="shared" si="33"/>
        <v/>
      </c>
      <c r="BR15" s="265" t="str">
        <f t="shared" si="34"/>
        <v/>
      </c>
      <c r="BS15" s="265" t="str">
        <f t="shared" si="35"/>
        <v/>
      </c>
      <c r="BT15" s="265" t="str">
        <f t="shared" si="36"/>
        <v/>
      </c>
      <c r="BU15" s="265" t="str">
        <f t="shared" si="37"/>
        <v/>
      </c>
      <c r="BV15" s="411">
        <f t="shared" si="1"/>
        <v>0</v>
      </c>
      <c r="BW15" s="412" t="str">
        <f t="shared" si="38"/>
        <v/>
      </c>
      <c r="BX15" s="265" t="str">
        <f t="shared" si="39"/>
        <v/>
      </c>
      <c r="BY15" s="324" t="str">
        <f t="shared" si="40"/>
        <v/>
      </c>
      <c r="BZ15" s="265" t="str">
        <f t="shared" si="41"/>
        <v/>
      </c>
      <c r="CA15" s="265" t="str">
        <f t="shared" si="42"/>
        <v/>
      </c>
      <c r="CB15" s="265" t="str">
        <f t="shared" si="43"/>
        <v/>
      </c>
      <c r="CC15" s="265" t="str">
        <f t="shared" si="44"/>
        <v/>
      </c>
      <c r="CD15" s="265" t="str">
        <f t="shared" si="45"/>
        <v/>
      </c>
      <c r="CE15" s="265" t="str">
        <f t="shared" si="46"/>
        <v/>
      </c>
      <c r="CF15" s="265"/>
      <c r="CG15" s="265" t="str">
        <f t="shared" si="47"/>
        <v/>
      </c>
      <c r="CH15" s="413">
        <f t="shared" si="48"/>
        <v>0</v>
      </c>
      <c r="CJ15" s="404">
        <v>12</v>
      </c>
      <c r="CK15" s="405">
        <f t="shared" si="76"/>
        <v>0</v>
      </c>
      <c r="CL15" s="405"/>
      <c r="CM15" s="405">
        <f t="shared" si="49"/>
        <v>0</v>
      </c>
      <c r="CN15" s="405">
        <v>1</v>
      </c>
      <c r="CO15" s="406">
        <f t="shared" si="50"/>
        <v>0</v>
      </c>
      <c r="CP15" s="414"/>
      <c r="CQ15" s="324"/>
      <c r="CR15" s="324"/>
      <c r="CS15" s="324" t="str">
        <f t="shared" si="51"/>
        <v/>
      </c>
      <c r="CT15" s="409" t="str">
        <f t="shared" si="52"/>
        <v/>
      </c>
      <c r="CV15" s="404">
        <v>12</v>
      </c>
      <c r="CW15" s="405">
        <f t="shared" si="77"/>
        <v>0</v>
      </c>
      <c r="CX15" s="405"/>
      <c r="CY15" s="405">
        <f t="shared" si="53"/>
        <v>0</v>
      </c>
      <c r="CZ15" s="405">
        <v>1</v>
      </c>
      <c r="DA15" s="406">
        <f t="shared" si="54"/>
        <v>0</v>
      </c>
      <c r="DB15" s="414"/>
      <c r="DC15" s="324"/>
      <c r="DD15" s="324"/>
      <c r="DE15" s="324" t="str">
        <f t="shared" si="55"/>
        <v/>
      </c>
      <c r="DF15" s="409" t="str">
        <f t="shared" si="56"/>
        <v/>
      </c>
      <c r="DH15" s="404">
        <v>12</v>
      </c>
      <c r="DI15" s="405">
        <f t="shared" si="78"/>
        <v>0</v>
      </c>
      <c r="DJ15" s="405"/>
      <c r="DK15" s="405">
        <f t="shared" si="57"/>
        <v>0</v>
      </c>
      <c r="DL15" s="405">
        <v>1</v>
      </c>
      <c r="DM15" s="406">
        <f t="shared" si="58"/>
        <v>0</v>
      </c>
      <c r="DN15" s="414"/>
      <c r="DO15" s="324"/>
      <c r="DP15" s="324"/>
      <c r="DQ15" s="324" t="str">
        <f t="shared" si="59"/>
        <v/>
      </c>
      <c r="DR15" s="409" t="str">
        <f t="shared" si="60"/>
        <v/>
      </c>
      <c r="DT15" s="404">
        <v>12</v>
      </c>
      <c r="DU15" s="405">
        <f t="shared" si="79"/>
        <v>0</v>
      </c>
      <c r="DV15" s="405"/>
      <c r="DW15" s="405">
        <f t="shared" si="61"/>
        <v>0</v>
      </c>
      <c r="DX15" s="405">
        <v>1</v>
      </c>
      <c r="DY15" s="406">
        <f t="shared" si="62"/>
        <v>0</v>
      </c>
      <c r="DZ15" s="414"/>
      <c r="EA15" s="324"/>
      <c r="EB15" s="324"/>
      <c r="EC15" s="324" t="str">
        <f t="shared" si="63"/>
        <v/>
      </c>
      <c r="ED15" s="409" t="str">
        <f t="shared" si="64"/>
        <v/>
      </c>
      <c r="EF15" s="404">
        <v>12</v>
      </c>
      <c r="EG15" s="405">
        <f t="shared" si="80"/>
        <v>0</v>
      </c>
      <c r="EH15" s="405"/>
      <c r="EI15" s="405">
        <f t="shared" si="65"/>
        <v>0</v>
      </c>
      <c r="EJ15" s="405">
        <v>1</v>
      </c>
      <c r="EK15" s="406">
        <f t="shared" si="66"/>
        <v>0</v>
      </c>
      <c r="EL15" s="414"/>
      <c r="EM15" s="324"/>
      <c r="EN15" s="324"/>
      <c r="EO15" s="324" t="str">
        <f t="shared" si="67"/>
        <v/>
      </c>
      <c r="EP15" s="409" t="str">
        <f t="shared" si="68"/>
        <v/>
      </c>
      <c r="ER15" s="404">
        <v>12</v>
      </c>
      <c r="ES15" s="405">
        <f t="shared" si="81"/>
        <v>0</v>
      </c>
      <c r="ET15" s="405"/>
      <c r="EU15" s="405">
        <f t="shared" si="69"/>
        <v>0</v>
      </c>
      <c r="EV15" s="405">
        <v>1</v>
      </c>
      <c r="EW15" s="406">
        <f t="shared" si="70"/>
        <v>0</v>
      </c>
      <c r="EX15" s="414"/>
      <c r="EY15" s="324"/>
      <c r="EZ15" s="324"/>
      <c r="FA15" s="324" t="str">
        <f t="shared" si="71"/>
        <v/>
      </c>
      <c r="FB15" s="409" t="str">
        <f t="shared" si="72"/>
        <v/>
      </c>
    </row>
    <row r="16" spans="1:158" ht="28.95" customHeight="1" x14ac:dyDescent="0.3">
      <c r="A16" s="77"/>
      <c r="B16" s="85"/>
      <c r="C16" s="77"/>
      <c r="E16" s="404">
        <v>13</v>
      </c>
      <c r="F16" s="405">
        <f t="shared" si="73"/>
        <v>1302</v>
      </c>
      <c r="G16" s="405">
        <v>1302</v>
      </c>
      <c r="H16" s="405">
        <f t="shared" si="2"/>
        <v>0</v>
      </c>
      <c r="I16" s="405">
        <v>1</v>
      </c>
      <c r="J16" s="406">
        <f t="shared" si="3"/>
        <v>0</v>
      </c>
      <c r="L16" s="404">
        <v>13</v>
      </c>
      <c r="M16" s="405">
        <f t="shared" si="74"/>
        <v>705</v>
      </c>
      <c r="N16" s="405">
        <v>705</v>
      </c>
      <c r="O16" s="405">
        <f t="shared" si="4"/>
        <v>0</v>
      </c>
      <c r="P16" s="405">
        <v>1</v>
      </c>
      <c r="Q16" s="406">
        <f t="shared" si="5"/>
        <v>0</v>
      </c>
      <c r="R16" s="414"/>
      <c r="S16" s="324"/>
      <c r="T16" s="324"/>
      <c r="U16" s="324"/>
      <c r="V16" s="265"/>
      <c r="W16" s="265">
        <v>1</v>
      </c>
      <c r="X16" s="324"/>
      <c r="Y16" s="324">
        <f t="shared" si="6"/>
        <v>0</v>
      </c>
      <c r="Z16" s="324"/>
      <c r="AA16" s="407"/>
      <c r="AB16" s="408" t="str">
        <f t="shared" si="7"/>
        <v/>
      </c>
      <c r="AC16" s="324" t="str">
        <f t="shared" si="8"/>
        <v/>
      </c>
      <c r="AD16" s="324" t="str">
        <f t="shared" si="9"/>
        <v/>
      </c>
      <c r="AE16" s="324" t="str">
        <f t="shared" si="10"/>
        <v/>
      </c>
      <c r="AF16" s="324" t="str">
        <f t="shared" si="11"/>
        <v/>
      </c>
      <c r="AG16" s="324" t="str">
        <f t="shared" si="12"/>
        <v/>
      </c>
      <c r="AH16" s="324" t="str">
        <f t="shared" si="13"/>
        <v/>
      </c>
      <c r="AI16" s="324" t="str">
        <f t="shared" si="14"/>
        <v/>
      </c>
      <c r="AJ16" s="407">
        <f t="shared" si="0"/>
        <v>0</v>
      </c>
      <c r="AK16" s="408" t="str">
        <f t="shared" si="15"/>
        <v/>
      </c>
      <c r="AL16" s="324" t="str">
        <f t="shared" si="16"/>
        <v/>
      </c>
      <c r="AM16" s="324" t="str">
        <f t="shared" si="17"/>
        <v/>
      </c>
      <c r="AN16" s="324" t="str">
        <f t="shared" si="18"/>
        <v/>
      </c>
      <c r="AO16" s="324" t="str">
        <f t="shared" si="19"/>
        <v/>
      </c>
      <c r="AP16" s="324" t="str">
        <f t="shared" si="20"/>
        <v/>
      </c>
      <c r="AQ16" s="324" t="str">
        <f t="shared" si="21"/>
        <v/>
      </c>
      <c r="AR16" s="324" t="str">
        <f t="shared" si="22"/>
        <v/>
      </c>
      <c r="AS16" s="324" t="str">
        <f t="shared" si="23"/>
        <v/>
      </c>
      <c r="AT16" s="324" t="str">
        <f t="shared" si="24"/>
        <v/>
      </c>
      <c r="AU16" s="324" t="str">
        <f t="shared" si="25"/>
        <v/>
      </c>
      <c r="AV16" s="409">
        <f t="shared" si="26"/>
        <v>0</v>
      </c>
      <c r="AW16" s="22"/>
      <c r="AX16" s="404">
        <v>13</v>
      </c>
      <c r="AY16" s="405">
        <f t="shared" si="75"/>
        <v>0</v>
      </c>
      <c r="AZ16" s="405"/>
      <c r="BA16" s="405">
        <f t="shared" si="27"/>
        <v>0</v>
      </c>
      <c r="BB16" s="405">
        <v>1</v>
      </c>
      <c r="BC16" s="406">
        <f t="shared" si="28"/>
        <v>0</v>
      </c>
      <c r="BD16" s="410"/>
      <c r="BE16" s="265"/>
      <c r="BF16" s="265"/>
      <c r="BG16" s="265"/>
      <c r="BH16" s="265"/>
      <c r="BI16" s="265">
        <v>1</v>
      </c>
      <c r="BJ16" s="265"/>
      <c r="BK16" s="265">
        <f t="shared" si="29"/>
        <v>0</v>
      </c>
      <c r="BL16" s="265"/>
      <c r="BM16" s="411"/>
      <c r="BN16" s="412" t="str">
        <f t="shared" si="30"/>
        <v/>
      </c>
      <c r="BO16" s="265" t="str">
        <f t="shared" si="31"/>
        <v/>
      </c>
      <c r="BP16" s="324" t="str">
        <f t="shared" si="32"/>
        <v/>
      </c>
      <c r="BQ16" s="265" t="str">
        <f t="shared" si="33"/>
        <v/>
      </c>
      <c r="BR16" s="265" t="str">
        <f t="shared" si="34"/>
        <v/>
      </c>
      <c r="BS16" s="265" t="str">
        <f t="shared" si="35"/>
        <v/>
      </c>
      <c r="BT16" s="265" t="str">
        <f t="shared" si="36"/>
        <v/>
      </c>
      <c r="BU16" s="265" t="str">
        <f t="shared" si="37"/>
        <v/>
      </c>
      <c r="BV16" s="411">
        <f t="shared" si="1"/>
        <v>0</v>
      </c>
      <c r="BW16" s="412" t="str">
        <f t="shared" si="38"/>
        <v/>
      </c>
      <c r="BX16" s="265" t="str">
        <f t="shared" si="39"/>
        <v/>
      </c>
      <c r="BY16" s="324" t="str">
        <f t="shared" si="40"/>
        <v/>
      </c>
      <c r="BZ16" s="265" t="str">
        <f t="shared" si="41"/>
        <v/>
      </c>
      <c r="CA16" s="265" t="str">
        <f t="shared" si="42"/>
        <v/>
      </c>
      <c r="CB16" s="265" t="str">
        <f t="shared" si="43"/>
        <v/>
      </c>
      <c r="CC16" s="265" t="str">
        <f t="shared" si="44"/>
        <v/>
      </c>
      <c r="CD16" s="265" t="str">
        <f t="shared" si="45"/>
        <v/>
      </c>
      <c r="CE16" s="265" t="str">
        <f t="shared" si="46"/>
        <v/>
      </c>
      <c r="CF16" s="265"/>
      <c r="CG16" s="265" t="str">
        <f t="shared" si="47"/>
        <v/>
      </c>
      <c r="CH16" s="413">
        <f t="shared" si="48"/>
        <v>0</v>
      </c>
      <c r="CJ16" s="404">
        <v>13</v>
      </c>
      <c r="CK16" s="405">
        <f t="shared" si="76"/>
        <v>0</v>
      </c>
      <c r="CL16" s="405"/>
      <c r="CM16" s="405">
        <f t="shared" si="49"/>
        <v>0</v>
      </c>
      <c r="CN16" s="405">
        <v>1</v>
      </c>
      <c r="CO16" s="406">
        <f t="shared" si="50"/>
        <v>0</v>
      </c>
      <c r="CP16" s="414"/>
      <c r="CQ16" s="324"/>
      <c r="CR16" s="324"/>
      <c r="CS16" s="324" t="str">
        <f t="shared" si="51"/>
        <v/>
      </c>
      <c r="CT16" s="409" t="str">
        <f t="shared" si="52"/>
        <v/>
      </c>
      <c r="CV16" s="404">
        <v>13</v>
      </c>
      <c r="CW16" s="405">
        <f t="shared" si="77"/>
        <v>0</v>
      </c>
      <c r="CX16" s="405"/>
      <c r="CY16" s="405">
        <f t="shared" si="53"/>
        <v>0</v>
      </c>
      <c r="CZ16" s="405">
        <v>1</v>
      </c>
      <c r="DA16" s="406">
        <f t="shared" si="54"/>
        <v>0</v>
      </c>
      <c r="DB16" s="414"/>
      <c r="DC16" s="324"/>
      <c r="DD16" s="324"/>
      <c r="DE16" s="324" t="str">
        <f t="shared" si="55"/>
        <v/>
      </c>
      <c r="DF16" s="409" t="str">
        <f t="shared" si="56"/>
        <v/>
      </c>
      <c r="DH16" s="404">
        <v>13</v>
      </c>
      <c r="DI16" s="405">
        <f t="shared" si="78"/>
        <v>0</v>
      </c>
      <c r="DJ16" s="405"/>
      <c r="DK16" s="405">
        <f t="shared" si="57"/>
        <v>0</v>
      </c>
      <c r="DL16" s="405">
        <v>1</v>
      </c>
      <c r="DM16" s="406">
        <f t="shared" si="58"/>
        <v>0</v>
      </c>
      <c r="DN16" s="414"/>
      <c r="DO16" s="324"/>
      <c r="DP16" s="324"/>
      <c r="DQ16" s="324" t="str">
        <f t="shared" si="59"/>
        <v/>
      </c>
      <c r="DR16" s="409" t="str">
        <f t="shared" si="60"/>
        <v/>
      </c>
      <c r="DT16" s="404">
        <v>13</v>
      </c>
      <c r="DU16" s="405">
        <f t="shared" si="79"/>
        <v>0</v>
      </c>
      <c r="DV16" s="405"/>
      <c r="DW16" s="405">
        <f t="shared" si="61"/>
        <v>0</v>
      </c>
      <c r="DX16" s="405">
        <v>1</v>
      </c>
      <c r="DY16" s="406">
        <f t="shared" si="62"/>
        <v>0</v>
      </c>
      <c r="DZ16" s="414"/>
      <c r="EA16" s="324"/>
      <c r="EB16" s="324"/>
      <c r="EC16" s="324" t="str">
        <f t="shared" si="63"/>
        <v/>
      </c>
      <c r="ED16" s="409" t="str">
        <f t="shared" si="64"/>
        <v/>
      </c>
      <c r="EF16" s="404">
        <v>13</v>
      </c>
      <c r="EG16" s="405">
        <f t="shared" si="80"/>
        <v>0</v>
      </c>
      <c r="EH16" s="405"/>
      <c r="EI16" s="405">
        <f t="shared" si="65"/>
        <v>0</v>
      </c>
      <c r="EJ16" s="405">
        <v>1</v>
      </c>
      <c r="EK16" s="406">
        <f t="shared" si="66"/>
        <v>0</v>
      </c>
      <c r="EL16" s="414"/>
      <c r="EM16" s="324"/>
      <c r="EN16" s="324"/>
      <c r="EO16" s="324" t="str">
        <f t="shared" si="67"/>
        <v/>
      </c>
      <c r="EP16" s="409" t="str">
        <f t="shared" si="68"/>
        <v/>
      </c>
      <c r="ER16" s="404">
        <v>13</v>
      </c>
      <c r="ES16" s="405">
        <f t="shared" si="81"/>
        <v>0</v>
      </c>
      <c r="ET16" s="405"/>
      <c r="EU16" s="405">
        <f t="shared" si="69"/>
        <v>0</v>
      </c>
      <c r="EV16" s="405">
        <v>1</v>
      </c>
      <c r="EW16" s="406">
        <f t="shared" si="70"/>
        <v>0</v>
      </c>
      <c r="EX16" s="414"/>
      <c r="EY16" s="324"/>
      <c r="EZ16" s="324"/>
      <c r="FA16" s="324" t="str">
        <f t="shared" si="71"/>
        <v/>
      </c>
      <c r="FB16" s="409" t="str">
        <f t="shared" si="72"/>
        <v/>
      </c>
    </row>
    <row r="17" spans="1:158" ht="28.95" customHeight="1" x14ac:dyDescent="0.3">
      <c r="A17" s="77"/>
      <c r="B17" s="85"/>
      <c r="C17" s="86"/>
      <c r="E17" s="404">
        <v>14</v>
      </c>
      <c r="F17" s="405">
        <f t="shared" si="73"/>
        <v>1302</v>
      </c>
      <c r="G17" s="405">
        <v>1302</v>
      </c>
      <c r="H17" s="405">
        <f t="shared" si="2"/>
        <v>0</v>
      </c>
      <c r="I17" s="405">
        <v>1</v>
      </c>
      <c r="J17" s="406">
        <f t="shared" si="3"/>
        <v>0</v>
      </c>
      <c r="L17" s="404">
        <v>14</v>
      </c>
      <c r="M17" s="405">
        <f t="shared" si="74"/>
        <v>705</v>
      </c>
      <c r="N17" s="405">
        <v>705</v>
      </c>
      <c r="O17" s="405">
        <f t="shared" si="4"/>
        <v>0</v>
      </c>
      <c r="P17" s="405">
        <v>1</v>
      </c>
      <c r="Q17" s="406">
        <f t="shared" si="5"/>
        <v>0</v>
      </c>
      <c r="R17" s="414"/>
      <c r="S17" s="324"/>
      <c r="T17" s="324"/>
      <c r="U17" s="324"/>
      <c r="V17" s="265"/>
      <c r="W17" s="265">
        <v>1</v>
      </c>
      <c r="X17" s="324"/>
      <c r="Y17" s="324">
        <f t="shared" si="6"/>
        <v>0</v>
      </c>
      <c r="Z17" s="324"/>
      <c r="AA17" s="407"/>
      <c r="AB17" s="408" t="str">
        <f t="shared" si="7"/>
        <v/>
      </c>
      <c r="AC17" s="324" t="str">
        <f t="shared" si="8"/>
        <v/>
      </c>
      <c r="AD17" s="324" t="str">
        <f t="shared" si="9"/>
        <v/>
      </c>
      <c r="AE17" s="324" t="str">
        <f t="shared" si="10"/>
        <v/>
      </c>
      <c r="AF17" s="324" t="str">
        <f t="shared" si="11"/>
        <v/>
      </c>
      <c r="AG17" s="324" t="str">
        <f t="shared" si="12"/>
        <v/>
      </c>
      <c r="AH17" s="324" t="str">
        <f t="shared" si="13"/>
        <v/>
      </c>
      <c r="AI17" s="324" t="str">
        <f t="shared" si="14"/>
        <v/>
      </c>
      <c r="AJ17" s="407">
        <f t="shared" si="0"/>
        <v>0</v>
      </c>
      <c r="AK17" s="408" t="str">
        <f t="shared" si="15"/>
        <v/>
      </c>
      <c r="AL17" s="324" t="str">
        <f t="shared" si="16"/>
        <v/>
      </c>
      <c r="AM17" s="324" t="str">
        <f t="shared" si="17"/>
        <v/>
      </c>
      <c r="AN17" s="324" t="str">
        <f t="shared" si="18"/>
        <v/>
      </c>
      <c r="AO17" s="324" t="str">
        <f t="shared" si="19"/>
        <v/>
      </c>
      <c r="AP17" s="324" t="str">
        <f t="shared" si="20"/>
        <v/>
      </c>
      <c r="AQ17" s="324" t="str">
        <f t="shared" si="21"/>
        <v/>
      </c>
      <c r="AR17" s="324" t="str">
        <f t="shared" si="22"/>
        <v/>
      </c>
      <c r="AS17" s="324" t="str">
        <f t="shared" si="23"/>
        <v/>
      </c>
      <c r="AT17" s="324" t="str">
        <f t="shared" si="24"/>
        <v/>
      </c>
      <c r="AU17" s="324" t="str">
        <f t="shared" si="25"/>
        <v/>
      </c>
      <c r="AV17" s="409">
        <f t="shared" si="26"/>
        <v>0</v>
      </c>
      <c r="AW17" s="22"/>
      <c r="AX17" s="404">
        <v>14</v>
      </c>
      <c r="AY17" s="405">
        <f t="shared" si="75"/>
        <v>0</v>
      </c>
      <c r="AZ17" s="405"/>
      <c r="BA17" s="405">
        <f t="shared" si="27"/>
        <v>0</v>
      </c>
      <c r="BB17" s="405">
        <v>1</v>
      </c>
      <c r="BC17" s="406">
        <f t="shared" si="28"/>
        <v>0</v>
      </c>
      <c r="BD17" s="410"/>
      <c r="BE17" s="265"/>
      <c r="BF17" s="265"/>
      <c r="BG17" s="265"/>
      <c r="BH17" s="265"/>
      <c r="BI17" s="265">
        <v>1</v>
      </c>
      <c r="BJ17" s="265"/>
      <c r="BK17" s="265">
        <f t="shared" si="29"/>
        <v>0</v>
      </c>
      <c r="BL17" s="265"/>
      <c r="BM17" s="411"/>
      <c r="BN17" s="412" t="str">
        <f t="shared" si="30"/>
        <v/>
      </c>
      <c r="BO17" s="265" t="str">
        <f t="shared" si="31"/>
        <v/>
      </c>
      <c r="BP17" s="324" t="str">
        <f t="shared" si="32"/>
        <v/>
      </c>
      <c r="BQ17" s="265" t="str">
        <f t="shared" si="33"/>
        <v/>
      </c>
      <c r="BR17" s="265" t="str">
        <f t="shared" si="34"/>
        <v/>
      </c>
      <c r="BS17" s="265" t="str">
        <f t="shared" si="35"/>
        <v/>
      </c>
      <c r="BT17" s="265" t="str">
        <f t="shared" si="36"/>
        <v/>
      </c>
      <c r="BU17" s="265" t="str">
        <f t="shared" si="37"/>
        <v/>
      </c>
      <c r="BV17" s="411">
        <f t="shared" si="1"/>
        <v>0</v>
      </c>
      <c r="BW17" s="412" t="str">
        <f t="shared" si="38"/>
        <v/>
      </c>
      <c r="BX17" s="265" t="str">
        <f t="shared" si="39"/>
        <v/>
      </c>
      <c r="BY17" s="324" t="str">
        <f t="shared" si="40"/>
        <v/>
      </c>
      <c r="BZ17" s="265" t="str">
        <f t="shared" si="41"/>
        <v/>
      </c>
      <c r="CA17" s="265" t="str">
        <f t="shared" si="42"/>
        <v/>
      </c>
      <c r="CB17" s="265" t="str">
        <f t="shared" si="43"/>
        <v/>
      </c>
      <c r="CC17" s="265" t="str">
        <f t="shared" si="44"/>
        <v/>
      </c>
      <c r="CD17" s="265" t="str">
        <f t="shared" si="45"/>
        <v/>
      </c>
      <c r="CE17" s="265" t="str">
        <f t="shared" si="46"/>
        <v/>
      </c>
      <c r="CF17" s="265"/>
      <c r="CG17" s="265" t="str">
        <f t="shared" si="47"/>
        <v/>
      </c>
      <c r="CH17" s="413">
        <f t="shared" si="48"/>
        <v>0</v>
      </c>
      <c r="CJ17" s="404">
        <v>14</v>
      </c>
      <c r="CK17" s="405">
        <f t="shared" si="76"/>
        <v>0</v>
      </c>
      <c r="CL17" s="405"/>
      <c r="CM17" s="405">
        <f t="shared" si="49"/>
        <v>0</v>
      </c>
      <c r="CN17" s="405">
        <v>1</v>
      </c>
      <c r="CO17" s="406">
        <f t="shared" si="50"/>
        <v>0</v>
      </c>
      <c r="CP17" s="414"/>
      <c r="CQ17" s="324"/>
      <c r="CR17" s="324"/>
      <c r="CS17" s="324" t="str">
        <f t="shared" si="51"/>
        <v/>
      </c>
      <c r="CT17" s="409" t="str">
        <f t="shared" si="52"/>
        <v/>
      </c>
      <c r="CV17" s="404">
        <v>14</v>
      </c>
      <c r="CW17" s="405">
        <f t="shared" si="77"/>
        <v>0</v>
      </c>
      <c r="CX17" s="405"/>
      <c r="CY17" s="405">
        <f t="shared" si="53"/>
        <v>0</v>
      </c>
      <c r="CZ17" s="405">
        <v>1</v>
      </c>
      <c r="DA17" s="406">
        <f t="shared" si="54"/>
        <v>0</v>
      </c>
      <c r="DB17" s="414"/>
      <c r="DC17" s="324"/>
      <c r="DD17" s="324"/>
      <c r="DE17" s="324" t="str">
        <f t="shared" si="55"/>
        <v/>
      </c>
      <c r="DF17" s="409" t="str">
        <f t="shared" si="56"/>
        <v/>
      </c>
      <c r="DH17" s="404">
        <v>14</v>
      </c>
      <c r="DI17" s="405">
        <f t="shared" si="78"/>
        <v>0</v>
      </c>
      <c r="DJ17" s="405"/>
      <c r="DK17" s="405">
        <f t="shared" si="57"/>
        <v>0</v>
      </c>
      <c r="DL17" s="405">
        <v>1</v>
      </c>
      <c r="DM17" s="406">
        <f t="shared" si="58"/>
        <v>0</v>
      </c>
      <c r="DN17" s="414"/>
      <c r="DO17" s="324"/>
      <c r="DP17" s="324"/>
      <c r="DQ17" s="324" t="str">
        <f t="shared" si="59"/>
        <v/>
      </c>
      <c r="DR17" s="409" t="str">
        <f t="shared" si="60"/>
        <v/>
      </c>
      <c r="DT17" s="404">
        <v>14</v>
      </c>
      <c r="DU17" s="405">
        <f t="shared" si="79"/>
        <v>0</v>
      </c>
      <c r="DV17" s="405"/>
      <c r="DW17" s="405">
        <f t="shared" si="61"/>
        <v>0</v>
      </c>
      <c r="DX17" s="405">
        <v>1</v>
      </c>
      <c r="DY17" s="406">
        <f t="shared" si="62"/>
        <v>0</v>
      </c>
      <c r="DZ17" s="414"/>
      <c r="EA17" s="324"/>
      <c r="EB17" s="324"/>
      <c r="EC17" s="324" t="str">
        <f t="shared" si="63"/>
        <v/>
      </c>
      <c r="ED17" s="409" t="str">
        <f t="shared" si="64"/>
        <v/>
      </c>
      <c r="EF17" s="404">
        <v>14</v>
      </c>
      <c r="EG17" s="405">
        <f t="shared" si="80"/>
        <v>0</v>
      </c>
      <c r="EH17" s="405"/>
      <c r="EI17" s="405">
        <f t="shared" si="65"/>
        <v>0</v>
      </c>
      <c r="EJ17" s="405">
        <v>1</v>
      </c>
      <c r="EK17" s="406">
        <f t="shared" si="66"/>
        <v>0</v>
      </c>
      <c r="EL17" s="414"/>
      <c r="EM17" s="324"/>
      <c r="EN17" s="324"/>
      <c r="EO17" s="324" t="str">
        <f t="shared" si="67"/>
        <v/>
      </c>
      <c r="EP17" s="409" t="str">
        <f t="shared" si="68"/>
        <v/>
      </c>
      <c r="ER17" s="404">
        <v>14</v>
      </c>
      <c r="ES17" s="405">
        <f t="shared" si="81"/>
        <v>0</v>
      </c>
      <c r="ET17" s="405"/>
      <c r="EU17" s="405">
        <f t="shared" si="69"/>
        <v>0</v>
      </c>
      <c r="EV17" s="405">
        <v>1</v>
      </c>
      <c r="EW17" s="406">
        <f t="shared" si="70"/>
        <v>0</v>
      </c>
      <c r="EX17" s="414"/>
      <c r="EY17" s="324"/>
      <c r="EZ17" s="324"/>
      <c r="FA17" s="324" t="str">
        <f t="shared" si="71"/>
        <v/>
      </c>
      <c r="FB17" s="409" t="str">
        <f t="shared" si="72"/>
        <v/>
      </c>
    </row>
    <row r="18" spans="1:158" ht="30" customHeight="1" x14ac:dyDescent="0.3">
      <c r="A18" s="77"/>
      <c r="B18" s="85"/>
      <c r="C18" s="77"/>
      <c r="E18" s="404">
        <v>15</v>
      </c>
      <c r="F18" s="405">
        <f t="shared" si="73"/>
        <v>1302</v>
      </c>
      <c r="G18" s="405">
        <v>1302</v>
      </c>
      <c r="H18" s="405">
        <f t="shared" si="2"/>
        <v>0</v>
      </c>
      <c r="I18" s="405">
        <v>1</v>
      </c>
      <c r="J18" s="406">
        <f t="shared" si="3"/>
        <v>0</v>
      </c>
      <c r="L18" s="404">
        <v>15</v>
      </c>
      <c r="M18" s="405">
        <f t="shared" si="74"/>
        <v>705</v>
      </c>
      <c r="N18" s="405">
        <v>705</v>
      </c>
      <c r="O18" s="405">
        <f t="shared" si="4"/>
        <v>0</v>
      </c>
      <c r="P18" s="405">
        <v>1</v>
      </c>
      <c r="Q18" s="406">
        <f t="shared" si="5"/>
        <v>0</v>
      </c>
      <c r="R18" s="414"/>
      <c r="S18" s="324"/>
      <c r="T18" s="324"/>
      <c r="U18" s="324"/>
      <c r="V18" s="265"/>
      <c r="W18" s="265">
        <v>1</v>
      </c>
      <c r="X18" s="324"/>
      <c r="Y18" s="324">
        <f t="shared" si="6"/>
        <v>0</v>
      </c>
      <c r="Z18" s="324"/>
      <c r="AA18" s="407"/>
      <c r="AB18" s="408" t="str">
        <f t="shared" si="7"/>
        <v/>
      </c>
      <c r="AC18" s="324" t="str">
        <f t="shared" si="8"/>
        <v/>
      </c>
      <c r="AD18" s="324" t="str">
        <f t="shared" si="9"/>
        <v/>
      </c>
      <c r="AE18" s="324" t="str">
        <f t="shared" si="10"/>
        <v/>
      </c>
      <c r="AF18" s="324" t="str">
        <f t="shared" si="11"/>
        <v/>
      </c>
      <c r="AG18" s="324" t="str">
        <f t="shared" si="12"/>
        <v/>
      </c>
      <c r="AH18" s="324" t="str">
        <f t="shared" si="13"/>
        <v/>
      </c>
      <c r="AI18" s="324" t="str">
        <f t="shared" si="14"/>
        <v/>
      </c>
      <c r="AJ18" s="407">
        <f t="shared" si="0"/>
        <v>0</v>
      </c>
      <c r="AK18" s="408" t="str">
        <f t="shared" si="15"/>
        <v/>
      </c>
      <c r="AL18" s="324" t="str">
        <f t="shared" si="16"/>
        <v/>
      </c>
      <c r="AM18" s="324" t="str">
        <f t="shared" si="17"/>
        <v/>
      </c>
      <c r="AN18" s="324" t="str">
        <f t="shared" si="18"/>
        <v/>
      </c>
      <c r="AO18" s="324" t="str">
        <f t="shared" si="19"/>
        <v/>
      </c>
      <c r="AP18" s="324" t="str">
        <f t="shared" si="20"/>
        <v/>
      </c>
      <c r="AQ18" s="324" t="str">
        <f t="shared" si="21"/>
        <v/>
      </c>
      <c r="AR18" s="324" t="str">
        <f t="shared" si="22"/>
        <v/>
      </c>
      <c r="AS18" s="324" t="str">
        <f t="shared" si="23"/>
        <v/>
      </c>
      <c r="AT18" s="324" t="str">
        <f t="shared" si="24"/>
        <v/>
      </c>
      <c r="AU18" s="324" t="str">
        <f t="shared" si="25"/>
        <v/>
      </c>
      <c r="AV18" s="409">
        <f t="shared" si="26"/>
        <v>0</v>
      </c>
      <c r="AW18" s="22"/>
      <c r="AX18" s="404">
        <v>15</v>
      </c>
      <c r="AY18" s="405">
        <f t="shared" si="75"/>
        <v>0</v>
      </c>
      <c r="AZ18" s="405"/>
      <c r="BA18" s="405">
        <f t="shared" si="27"/>
        <v>0</v>
      </c>
      <c r="BB18" s="405">
        <v>1</v>
      </c>
      <c r="BC18" s="406">
        <f t="shared" si="28"/>
        <v>0</v>
      </c>
      <c r="BD18" s="410"/>
      <c r="BE18" s="265"/>
      <c r="BF18" s="265"/>
      <c r="BG18" s="265"/>
      <c r="BH18" s="265"/>
      <c r="BI18" s="265">
        <v>1</v>
      </c>
      <c r="BJ18" s="265"/>
      <c r="BK18" s="265">
        <f t="shared" si="29"/>
        <v>0</v>
      </c>
      <c r="BL18" s="265"/>
      <c r="BM18" s="411"/>
      <c r="BN18" s="412" t="str">
        <f t="shared" si="30"/>
        <v/>
      </c>
      <c r="BO18" s="265" t="str">
        <f t="shared" si="31"/>
        <v/>
      </c>
      <c r="BP18" s="324" t="str">
        <f t="shared" si="32"/>
        <v/>
      </c>
      <c r="BQ18" s="265" t="str">
        <f t="shared" si="33"/>
        <v/>
      </c>
      <c r="BR18" s="265" t="str">
        <f t="shared" si="34"/>
        <v/>
      </c>
      <c r="BS18" s="265" t="str">
        <f t="shared" si="35"/>
        <v/>
      </c>
      <c r="BT18" s="265" t="str">
        <f t="shared" si="36"/>
        <v/>
      </c>
      <c r="BU18" s="265" t="str">
        <f t="shared" si="37"/>
        <v/>
      </c>
      <c r="BV18" s="411">
        <f t="shared" si="1"/>
        <v>0</v>
      </c>
      <c r="BW18" s="412" t="str">
        <f t="shared" si="38"/>
        <v/>
      </c>
      <c r="BX18" s="265" t="str">
        <f t="shared" si="39"/>
        <v/>
      </c>
      <c r="BY18" s="324" t="str">
        <f t="shared" si="40"/>
        <v/>
      </c>
      <c r="BZ18" s="265" t="str">
        <f t="shared" si="41"/>
        <v/>
      </c>
      <c r="CA18" s="265" t="str">
        <f t="shared" si="42"/>
        <v/>
      </c>
      <c r="CB18" s="265" t="str">
        <f t="shared" si="43"/>
        <v/>
      </c>
      <c r="CC18" s="265" t="str">
        <f t="shared" si="44"/>
        <v/>
      </c>
      <c r="CD18" s="265" t="str">
        <f t="shared" si="45"/>
        <v/>
      </c>
      <c r="CE18" s="265" t="str">
        <f t="shared" si="46"/>
        <v/>
      </c>
      <c r="CF18" s="265"/>
      <c r="CG18" s="265" t="str">
        <f t="shared" si="47"/>
        <v/>
      </c>
      <c r="CH18" s="413">
        <f t="shared" si="48"/>
        <v>0</v>
      </c>
      <c r="CJ18" s="404">
        <v>15</v>
      </c>
      <c r="CK18" s="405">
        <f t="shared" si="76"/>
        <v>0</v>
      </c>
      <c r="CL18" s="405"/>
      <c r="CM18" s="405">
        <f t="shared" si="49"/>
        <v>0</v>
      </c>
      <c r="CN18" s="405">
        <v>1</v>
      </c>
      <c r="CO18" s="406">
        <f t="shared" si="50"/>
        <v>0</v>
      </c>
      <c r="CP18" s="414"/>
      <c r="CQ18" s="324"/>
      <c r="CR18" s="324"/>
      <c r="CS18" s="324" t="str">
        <f t="shared" si="51"/>
        <v/>
      </c>
      <c r="CT18" s="409" t="str">
        <f t="shared" si="52"/>
        <v/>
      </c>
      <c r="CV18" s="404">
        <v>15</v>
      </c>
      <c r="CW18" s="405">
        <f t="shared" si="77"/>
        <v>0</v>
      </c>
      <c r="CX18" s="405"/>
      <c r="CY18" s="405">
        <f t="shared" si="53"/>
        <v>0</v>
      </c>
      <c r="CZ18" s="405">
        <v>1</v>
      </c>
      <c r="DA18" s="406">
        <f t="shared" si="54"/>
        <v>0</v>
      </c>
      <c r="DB18" s="414"/>
      <c r="DC18" s="324"/>
      <c r="DD18" s="324"/>
      <c r="DE18" s="324" t="str">
        <f t="shared" si="55"/>
        <v/>
      </c>
      <c r="DF18" s="409" t="str">
        <f t="shared" si="56"/>
        <v/>
      </c>
      <c r="DH18" s="404">
        <v>15</v>
      </c>
      <c r="DI18" s="405">
        <f t="shared" si="78"/>
        <v>0</v>
      </c>
      <c r="DJ18" s="405"/>
      <c r="DK18" s="405">
        <f t="shared" si="57"/>
        <v>0</v>
      </c>
      <c r="DL18" s="405">
        <v>1</v>
      </c>
      <c r="DM18" s="406">
        <f t="shared" si="58"/>
        <v>0</v>
      </c>
      <c r="DN18" s="414"/>
      <c r="DO18" s="324"/>
      <c r="DP18" s="324"/>
      <c r="DQ18" s="324" t="str">
        <f t="shared" si="59"/>
        <v/>
      </c>
      <c r="DR18" s="409" t="str">
        <f t="shared" si="60"/>
        <v/>
      </c>
      <c r="DT18" s="404">
        <v>15</v>
      </c>
      <c r="DU18" s="405">
        <f t="shared" si="79"/>
        <v>0</v>
      </c>
      <c r="DV18" s="405"/>
      <c r="DW18" s="405">
        <f t="shared" si="61"/>
        <v>0</v>
      </c>
      <c r="DX18" s="405">
        <v>1</v>
      </c>
      <c r="DY18" s="406">
        <f t="shared" si="62"/>
        <v>0</v>
      </c>
      <c r="DZ18" s="414"/>
      <c r="EA18" s="324"/>
      <c r="EB18" s="324"/>
      <c r="EC18" s="324" t="str">
        <f t="shared" si="63"/>
        <v/>
      </c>
      <c r="ED18" s="409" t="str">
        <f t="shared" si="64"/>
        <v/>
      </c>
      <c r="EF18" s="404">
        <v>15</v>
      </c>
      <c r="EG18" s="405">
        <f t="shared" si="80"/>
        <v>0</v>
      </c>
      <c r="EH18" s="405"/>
      <c r="EI18" s="405">
        <f t="shared" si="65"/>
        <v>0</v>
      </c>
      <c r="EJ18" s="405">
        <v>1</v>
      </c>
      <c r="EK18" s="406">
        <f t="shared" si="66"/>
        <v>0</v>
      </c>
      <c r="EL18" s="414"/>
      <c r="EM18" s="324"/>
      <c r="EN18" s="324"/>
      <c r="EO18" s="324" t="str">
        <f t="shared" si="67"/>
        <v/>
      </c>
      <c r="EP18" s="409" t="str">
        <f t="shared" si="68"/>
        <v/>
      </c>
      <c r="ER18" s="404">
        <v>15</v>
      </c>
      <c r="ES18" s="405">
        <f t="shared" si="81"/>
        <v>0</v>
      </c>
      <c r="ET18" s="405"/>
      <c r="EU18" s="405">
        <f t="shared" si="69"/>
        <v>0</v>
      </c>
      <c r="EV18" s="405">
        <v>1</v>
      </c>
      <c r="EW18" s="406">
        <f t="shared" si="70"/>
        <v>0</v>
      </c>
      <c r="EX18" s="414"/>
      <c r="EY18" s="324"/>
      <c r="EZ18" s="324"/>
      <c r="FA18" s="324" t="str">
        <f t="shared" si="71"/>
        <v/>
      </c>
      <c r="FB18" s="409" t="str">
        <f t="shared" si="72"/>
        <v/>
      </c>
    </row>
    <row r="19" spans="1:158" ht="30" customHeight="1" x14ac:dyDescent="0.3">
      <c r="E19" s="404">
        <v>16</v>
      </c>
      <c r="F19" s="405">
        <f t="shared" si="73"/>
        <v>1302</v>
      </c>
      <c r="G19" s="405">
        <v>1302</v>
      </c>
      <c r="H19" s="405">
        <f t="shared" si="2"/>
        <v>0</v>
      </c>
      <c r="I19" s="405">
        <v>1</v>
      </c>
      <c r="J19" s="406">
        <f t="shared" si="3"/>
        <v>0</v>
      </c>
      <c r="L19" s="404">
        <v>16</v>
      </c>
      <c r="M19" s="405">
        <f t="shared" si="74"/>
        <v>705</v>
      </c>
      <c r="N19" s="405">
        <v>705</v>
      </c>
      <c r="O19" s="405">
        <f t="shared" si="4"/>
        <v>0</v>
      </c>
      <c r="P19" s="405">
        <v>1</v>
      </c>
      <c r="Q19" s="406">
        <f t="shared" si="5"/>
        <v>0</v>
      </c>
      <c r="R19" s="414"/>
      <c r="S19" s="324"/>
      <c r="T19" s="324"/>
      <c r="U19" s="324"/>
      <c r="V19" s="265"/>
      <c r="W19" s="265">
        <v>1</v>
      </c>
      <c r="X19" s="324"/>
      <c r="Y19" s="324">
        <f t="shared" si="6"/>
        <v>0</v>
      </c>
      <c r="Z19" s="324"/>
      <c r="AA19" s="407"/>
      <c r="AB19" s="408" t="str">
        <f t="shared" si="7"/>
        <v/>
      </c>
      <c r="AC19" s="324" t="str">
        <f t="shared" si="8"/>
        <v/>
      </c>
      <c r="AD19" s="324" t="str">
        <f t="shared" si="9"/>
        <v/>
      </c>
      <c r="AE19" s="324" t="str">
        <f t="shared" si="10"/>
        <v/>
      </c>
      <c r="AF19" s="324" t="str">
        <f t="shared" si="11"/>
        <v/>
      </c>
      <c r="AG19" s="324" t="str">
        <f t="shared" si="12"/>
        <v/>
      </c>
      <c r="AH19" s="324" t="str">
        <f t="shared" si="13"/>
        <v/>
      </c>
      <c r="AI19" s="324" t="str">
        <f t="shared" si="14"/>
        <v/>
      </c>
      <c r="AJ19" s="407">
        <f t="shared" si="0"/>
        <v>0</v>
      </c>
      <c r="AK19" s="408" t="str">
        <f t="shared" si="15"/>
        <v/>
      </c>
      <c r="AL19" s="324" t="str">
        <f t="shared" si="16"/>
        <v/>
      </c>
      <c r="AM19" s="324" t="str">
        <f t="shared" si="17"/>
        <v/>
      </c>
      <c r="AN19" s="324" t="str">
        <f t="shared" si="18"/>
        <v/>
      </c>
      <c r="AO19" s="324" t="str">
        <f t="shared" si="19"/>
        <v/>
      </c>
      <c r="AP19" s="324" t="str">
        <f t="shared" si="20"/>
        <v/>
      </c>
      <c r="AQ19" s="324" t="str">
        <f t="shared" si="21"/>
        <v/>
      </c>
      <c r="AR19" s="324" t="str">
        <f t="shared" si="22"/>
        <v/>
      </c>
      <c r="AS19" s="324" t="str">
        <f t="shared" si="23"/>
        <v/>
      </c>
      <c r="AT19" s="324" t="str">
        <f t="shared" si="24"/>
        <v/>
      </c>
      <c r="AU19" s="324" t="str">
        <f t="shared" si="25"/>
        <v/>
      </c>
      <c r="AV19" s="409">
        <f t="shared" si="26"/>
        <v>0</v>
      </c>
      <c r="AW19" s="22"/>
      <c r="AX19" s="404">
        <v>16</v>
      </c>
      <c r="AY19" s="405">
        <f t="shared" si="75"/>
        <v>0</v>
      </c>
      <c r="AZ19" s="405"/>
      <c r="BA19" s="405">
        <f t="shared" si="27"/>
        <v>0</v>
      </c>
      <c r="BB19" s="405">
        <v>1</v>
      </c>
      <c r="BC19" s="406">
        <f t="shared" si="28"/>
        <v>0</v>
      </c>
      <c r="BD19" s="410"/>
      <c r="BE19" s="265"/>
      <c r="BF19" s="265"/>
      <c r="BG19" s="265"/>
      <c r="BH19" s="265"/>
      <c r="BI19" s="265">
        <v>1</v>
      </c>
      <c r="BJ19" s="265"/>
      <c r="BK19" s="265">
        <f t="shared" si="29"/>
        <v>0</v>
      </c>
      <c r="BL19" s="265"/>
      <c r="BM19" s="411"/>
      <c r="BN19" s="412" t="str">
        <f t="shared" si="30"/>
        <v/>
      </c>
      <c r="BO19" s="265" t="str">
        <f t="shared" si="31"/>
        <v/>
      </c>
      <c r="BP19" s="324" t="str">
        <f t="shared" si="32"/>
        <v/>
      </c>
      <c r="BQ19" s="265" t="str">
        <f t="shared" si="33"/>
        <v/>
      </c>
      <c r="BR19" s="265" t="str">
        <f t="shared" si="34"/>
        <v/>
      </c>
      <c r="BS19" s="265" t="str">
        <f t="shared" si="35"/>
        <v/>
      </c>
      <c r="BT19" s="265" t="str">
        <f t="shared" si="36"/>
        <v/>
      </c>
      <c r="BU19" s="265" t="str">
        <f t="shared" si="37"/>
        <v/>
      </c>
      <c r="BV19" s="411">
        <f t="shared" si="1"/>
        <v>0</v>
      </c>
      <c r="BW19" s="412" t="str">
        <f t="shared" si="38"/>
        <v/>
      </c>
      <c r="BX19" s="265" t="str">
        <f t="shared" si="39"/>
        <v/>
      </c>
      <c r="BY19" s="324" t="str">
        <f t="shared" si="40"/>
        <v/>
      </c>
      <c r="BZ19" s="265" t="str">
        <f t="shared" si="41"/>
        <v/>
      </c>
      <c r="CA19" s="265" t="str">
        <f t="shared" si="42"/>
        <v/>
      </c>
      <c r="CB19" s="265" t="str">
        <f t="shared" si="43"/>
        <v/>
      </c>
      <c r="CC19" s="265" t="str">
        <f t="shared" si="44"/>
        <v/>
      </c>
      <c r="CD19" s="265" t="str">
        <f t="shared" si="45"/>
        <v/>
      </c>
      <c r="CE19" s="265" t="str">
        <f t="shared" si="46"/>
        <v/>
      </c>
      <c r="CF19" s="265"/>
      <c r="CG19" s="265" t="str">
        <f t="shared" si="47"/>
        <v/>
      </c>
      <c r="CH19" s="413">
        <f t="shared" si="48"/>
        <v>0</v>
      </c>
      <c r="CJ19" s="404">
        <v>16</v>
      </c>
      <c r="CK19" s="405">
        <f t="shared" si="76"/>
        <v>0</v>
      </c>
      <c r="CL19" s="405"/>
      <c r="CM19" s="405">
        <f t="shared" si="49"/>
        <v>0</v>
      </c>
      <c r="CN19" s="405">
        <v>1</v>
      </c>
      <c r="CO19" s="406">
        <f t="shared" si="50"/>
        <v>0</v>
      </c>
      <c r="CP19" s="414"/>
      <c r="CQ19" s="324"/>
      <c r="CR19" s="324"/>
      <c r="CS19" s="324" t="str">
        <f t="shared" si="51"/>
        <v/>
      </c>
      <c r="CT19" s="409" t="str">
        <f t="shared" si="52"/>
        <v/>
      </c>
      <c r="CV19" s="404">
        <v>16</v>
      </c>
      <c r="CW19" s="405">
        <f t="shared" si="77"/>
        <v>0</v>
      </c>
      <c r="CX19" s="405"/>
      <c r="CY19" s="405">
        <f t="shared" si="53"/>
        <v>0</v>
      </c>
      <c r="CZ19" s="405">
        <v>1</v>
      </c>
      <c r="DA19" s="406">
        <f t="shared" si="54"/>
        <v>0</v>
      </c>
      <c r="DB19" s="414"/>
      <c r="DC19" s="324"/>
      <c r="DD19" s="324"/>
      <c r="DE19" s="324" t="str">
        <f t="shared" si="55"/>
        <v/>
      </c>
      <c r="DF19" s="409" t="str">
        <f t="shared" si="56"/>
        <v/>
      </c>
      <c r="DH19" s="404">
        <v>16</v>
      </c>
      <c r="DI19" s="405">
        <f t="shared" si="78"/>
        <v>0</v>
      </c>
      <c r="DJ19" s="405"/>
      <c r="DK19" s="405">
        <f t="shared" si="57"/>
        <v>0</v>
      </c>
      <c r="DL19" s="405">
        <v>1</v>
      </c>
      <c r="DM19" s="406">
        <f t="shared" si="58"/>
        <v>0</v>
      </c>
      <c r="DN19" s="414"/>
      <c r="DO19" s="324"/>
      <c r="DP19" s="324"/>
      <c r="DQ19" s="324" t="str">
        <f t="shared" si="59"/>
        <v/>
      </c>
      <c r="DR19" s="409" t="str">
        <f t="shared" si="60"/>
        <v/>
      </c>
      <c r="DT19" s="404">
        <v>16</v>
      </c>
      <c r="DU19" s="405">
        <f t="shared" si="79"/>
        <v>0</v>
      </c>
      <c r="DV19" s="405"/>
      <c r="DW19" s="405">
        <f t="shared" si="61"/>
        <v>0</v>
      </c>
      <c r="DX19" s="405">
        <v>1</v>
      </c>
      <c r="DY19" s="406">
        <f t="shared" si="62"/>
        <v>0</v>
      </c>
      <c r="DZ19" s="414"/>
      <c r="EA19" s="324"/>
      <c r="EB19" s="324"/>
      <c r="EC19" s="324" t="str">
        <f t="shared" si="63"/>
        <v/>
      </c>
      <c r="ED19" s="409" t="str">
        <f t="shared" si="64"/>
        <v/>
      </c>
      <c r="EF19" s="404">
        <v>16</v>
      </c>
      <c r="EG19" s="405">
        <f t="shared" si="80"/>
        <v>0</v>
      </c>
      <c r="EH19" s="405"/>
      <c r="EI19" s="405">
        <f t="shared" si="65"/>
        <v>0</v>
      </c>
      <c r="EJ19" s="405">
        <v>1</v>
      </c>
      <c r="EK19" s="406">
        <f t="shared" si="66"/>
        <v>0</v>
      </c>
      <c r="EL19" s="414"/>
      <c r="EM19" s="324"/>
      <c r="EN19" s="324"/>
      <c r="EO19" s="324" t="str">
        <f t="shared" si="67"/>
        <v/>
      </c>
      <c r="EP19" s="409" t="str">
        <f t="shared" si="68"/>
        <v/>
      </c>
      <c r="ER19" s="404">
        <v>16</v>
      </c>
      <c r="ES19" s="405">
        <f t="shared" si="81"/>
        <v>0</v>
      </c>
      <c r="ET19" s="405"/>
      <c r="EU19" s="405">
        <f t="shared" si="69"/>
        <v>0</v>
      </c>
      <c r="EV19" s="405">
        <v>1</v>
      </c>
      <c r="EW19" s="406">
        <f t="shared" si="70"/>
        <v>0</v>
      </c>
      <c r="EX19" s="414"/>
      <c r="EY19" s="324"/>
      <c r="EZ19" s="324"/>
      <c r="FA19" s="324" t="str">
        <f t="shared" si="71"/>
        <v/>
      </c>
      <c r="FB19" s="409" t="str">
        <f t="shared" si="72"/>
        <v/>
      </c>
    </row>
    <row r="20" spans="1:158" ht="30" customHeight="1" x14ac:dyDescent="0.3">
      <c r="E20" s="404">
        <v>17</v>
      </c>
      <c r="F20" s="405">
        <f t="shared" si="73"/>
        <v>1302</v>
      </c>
      <c r="G20" s="405">
        <v>1302</v>
      </c>
      <c r="H20" s="405">
        <f t="shared" si="2"/>
        <v>0</v>
      </c>
      <c r="I20" s="405">
        <v>1</v>
      </c>
      <c r="J20" s="406">
        <f t="shared" si="3"/>
        <v>0</v>
      </c>
      <c r="L20" s="404">
        <v>17</v>
      </c>
      <c r="M20" s="405">
        <f t="shared" si="74"/>
        <v>705</v>
      </c>
      <c r="N20" s="405">
        <v>705</v>
      </c>
      <c r="O20" s="405">
        <f t="shared" si="4"/>
        <v>0</v>
      </c>
      <c r="P20" s="405">
        <v>1</v>
      </c>
      <c r="Q20" s="406">
        <f t="shared" si="5"/>
        <v>0</v>
      </c>
      <c r="R20" s="414"/>
      <c r="S20" s="324"/>
      <c r="T20" s="324"/>
      <c r="U20" s="324"/>
      <c r="V20" s="265"/>
      <c r="W20" s="265">
        <v>1</v>
      </c>
      <c r="X20" s="324"/>
      <c r="Y20" s="324">
        <f t="shared" si="6"/>
        <v>0</v>
      </c>
      <c r="Z20" s="324"/>
      <c r="AA20" s="407"/>
      <c r="AB20" s="408" t="str">
        <f t="shared" si="7"/>
        <v/>
      </c>
      <c r="AC20" s="324" t="str">
        <f t="shared" si="8"/>
        <v/>
      </c>
      <c r="AD20" s="324" t="str">
        <f t="shared" si="9"/>
        <v/>
      </c>
      <c r="AE20" s="324" t="str">
        <f t="shared" si="10"/>
        <v/>
      </c>
      <c r="AF20" s="324" t="str">
        <f t="shared" si="11"/>
        <v/>
      </c>
      <c r="AG20" s="324" t="str">
        <f t="shared" si="12"/>
        <v/>
      </c>
      <c r="AH20" s="324" t="str">
        <f t="shared" si="13"/>
        <v/>
      </c>
      <c r="AI20" s="324" t="str">
        <f t="shared" si="14"/>
        <v/>
      </c>
      <c r="AJ20" s="407">
        <f t="shared" si="0"/>
        <v>0</v>
      </c>
      <c r="AK20" s="408" t="str">
        <f t="shared" si="15"/>
        <v/>
      </c>
      <c r="AL20" s="324" t="str">
        <f t="shared" si="16"/>
        <v/>
      </c>
      <c r="AM20" s="324" t="str">
        <f t="shared" si="17"/>
        <v/>
      </c>
      <c r="AN20" s="324" t="str">
        <f t="shared" si="18"/>
        <v/>
      </c>
      <c r="AO20" s="324" t="str">
        <f t="shared" si="19"/>
        <v/>
      </c>
      <c r="AP20" s="324" t="str">
        <f t="shared" si="20"/>
        <v/>
      </c>
      <c r="AQ20" s="324" t="str">
        <f t="shared" si="21"/>
        <v/>
      </c>
      <c r="AR20" s="324" t="str">
        <f t="shared" si="22"/>
        <v/>
      </c>
      <c r="AS20" s="324" t="str">
        <f t="shared" si="23"/>
        <v/>
      </c>
      <c r="AT20" s="324" t="str">
        <f t="shared" si="24"/>
        <v/>
      </c>
      <c r="AU20" s="324" t="str">
        <f t="shared" si="25"/>
        <v/>
      </c>
      <c r="AV20" s="409">
        <f t="shared" si="26"/>
        <v>0</v>
      </c>
      <c r="AW20" s="22"/>
      <c r="AX20" s="404">
        <v>17</v>
      </c>
      <c r="AY20" s="405">
        <f t="shared" si="75"/>
        <v>0</v>
      </c>
      <c r="AZ20" s="405"/>
      <c r="BA20" s="405">
        <f t="shared" si="27"/>
        <v>0</v>
      </c>
      <c r="BB20" s="405">
        <v>1</v>
      </c>
      <c r="BC20" s="406">
        <f t="shared" si="28"/>
        <v>0</v>
      </c>
      <c r="BD20" s="410"/>
      <c r="BE20" s="265"/>
      <c r="BF20" s="265"/>
      <c r="BG20" s="265"/>
      <c r="BH20" s="265"/>
      <c r="BI20" s="265">
        <v>1</v>
      </c>
      <c r="BJ20" s="265"/>
      <c r="BK20" s="265">
        <f t="shared" si="29"/>
        <v>0</v>
      </c>
      <c r="BL20" s="265"/>
      <c r="BM20" s="411"/>
      <c r="BN20" s="412" t="str">
        <f t="shared" si="30"/>
        <v/>
      </c>
      <c r="BO20" s="265" t="str">
        <f t="shared" si="31"/>
        <v/>
      </c>
      <c r="BP20" s="324" t="str">
        <f t="shared" si="32"/>
        <v/>
      </c>
      <c r="BQ20" s="265" t="str">
        <f t="shared" si="33"/>
        <v/>
      </c>
      <c r="BR20" s="265" t="str">
        <f t="shared" si="34"/>
        <v/>
      </c>
      <c r="BS20" s="265" t="str">
        <f t="shared" si="35"/>
        <v/>
      </c>
      <c r="BT20" s="265" t="str">
        <f t="shared" si="36"/>
        <v/>
      </c>
      <c r="BU20" s="265" t="str">
        <f t="shared" si="37"/>
        <v/>
      </c>
      <c r="BV20" s="411">
        <f t="shared" si="1"/>
        <v>0</v>
      </c>
      <c r="BW20" s="412" t="str">
        <f t="shared" si="38"/>
        <v/>
      </c>
      <c r="BX20" s="265" t="str">
        <f t="shared" si="39"/>
        <v/>
      </c>
      <c r="BY20" s="324" t="str">
        <f t="shared" si="40"/>
        <v/>
      </c>
      <c r="BZ20" s="265" t="str">
        <f t="shared" si="41"/>
        <v/>
      </c>
      <c r="CA20" s="265" t="str">
        <f t="shared" si="42"/>
        <v/>
      </c>
      <c r="CB20" s="265" t="str">
        <f t="shared" si="43"/>
        <v/>
      </c>
      <c r="CC20" s="265" t="str">
        <f t="shared" si="44"/>
        <v/>
      </c>
      <c r="CD20" s="265" t="str">
        <f t="shared" si="45"/>
        <v/>
      </c>
      <c r="CE20" s="265" t="str">
        <f t="shared" si="46"/>
        <v/>
      </c>
      <c r="CF20" s="265"/>
      <c r="CG20" s="265" t="str">
        <f t="shared" si="47"/>
        <v/>
      </c>
      <c r="CH20" s="413">
        <f t="shared" si="48"/>
        <v>0</v>
      </c>
      <c r="CJ20" s="404">
        <v>17</v>
      </c>
      <c r="CK20" s="405">
        <f t="shared" si="76"/>
        <v>0</v>
      </c>
      <c r="CL20" s="405"/>
      <c r="CM20" s="405">
        <f t="shared" si="49"/>
        <v>0</v>
      </c>
      <c r="CN20" s="405">
        <v>1</v>
      </c>
      <c r="CO20" s="406">
        <f t="shared" si="50"/>
        <v>0</v>
      </c>
      <c r="CP20" s="414"/>
      <c r="CQ20" s="324"/>
      <c r="CR20" s="324"/>
      <c r="CS20" s="324" t="str">
        <f t="shared" si="51"/>
        <v/>
      </c>
      <c r="CT20" s="409" t="str">
        <f t="shared" si="52"/>
        <v/>
      </c>
      <c r="CV20" s="404">
        <v>17</v>
      </c>
      <c r="CW20" s="405">
        <f t="shared" si="77"/>
        <v>0</v>
      </c>
      <c r="CX20" s="405"/>
      <c r="CY20" s="405">
        <f t="shared" si="53"/>
        <v>0</v>
      </c>
      <c r="CZ20" s="405">
        <v>1</v>
      </c>
      <c r="DA20" s="406">
        <f t="shared" si="54"/>
        <v>0</v>
      </c>
      <c r="DB20" s="414"/>
      <c r="DC20" s="324"/>
      <c r="DD20" s="324"/>
      <c r="DE20" s="324" t="str">
        <f t="shared" si="55"/>
        <v/>
      </c>
      <c r="DF20" s="409" t="str">
        <f t="shared" si="56"/>
        <v/>
      </c>
      <c r="DH20" s="404">
        <v>17</v>
      </c>
      <c r="DI20" s="405">
        <f t="shared" si="78"/>
        <v>0</v>
      </c>
      <c r="DJ20" s="405"/>
      <c r="DK20" s="405">
        <f t="shared" si="57"/>
        <v>0</v>
      </c>
      <c r="DL20" s="405">
        <v>1</v>
      </c>
      <c r="DM20" s="406">
        <f t="shared" si="58"/>
        <v>0</v>
      </c>
      <c r="DN20" s="414"/>
      <c r="DO20" s="324"/>
      <c r="DP20" s="324"/>
      <c r="DQ20" s="324" t="str">
        <f t="shared" si="59"/>
        <v/>
      </c>
      <c r="DR20" s="409" t="str">
        <f t="shared" si="60"/>
        <v/>
      </c>
      <c r="DT20" s="404">
        <v>17</v>
      </c>
      <c r="DU20" s="405">
        <f t="shared" si="79"/>
        <v>0</v>
      </c>
      <c r="DV20" s="405"/>
      <c r="DW20" s="405">
        <f t="shared" si="61"/>
        <v>0</v>
      </c>
      <c r="DX20" s="405">
        <v>1</v>
      </c>
      <c r="DY20" s="406">
        <f t="shared" si="62"/>
        <v>0</v>
      </c>
      <c r="DZ20" s="414"/>
      <c r="EA20" s="324"/>
      <c r="EB20" s="324"/>
      <c r="EC20" s="324" t="str">
        <f t="shared" si="63"/>
        <v/>
      </c>
      <c r="ED20" s="409" t="str">
        <f t="shared" si="64"/>
        <v/>
      </c>
      <c r="EF20" s="404">
        <v>17</v>
      </c>
      <c r="EG20" s="405">
        <f t="shared" si="80"/>
        <v>0</v>
      </c>
      <c r="EH20" s="405"/>
      <c r="EI20" s="405">
        <f t="shared" si="65"/>
        <v>0</v>
      </c>
      <c r="EJ20" s="405">
        <v>1</v>
      </c>
      <c r="EK20" s="406">
        <f t="shared" si="66"/>
        <v>0</v>
      </c>
      <c r="EL20" s="414"/>
      <c r="EM20" s="324"/>
      <c r="EN20" s="324"/>
      <c r="EO20" s="324" t="str">
        <f t="shared" si="67"/>
        <v/>
      </c>
      <c r="EP20" s="409" t="str">
        <f t="shared" si="68"/>
        <v/>
      </c>
      <c r="ER20" s="404">
        <v>17</v>
      </c>
      <c r="ES20" s="405">
        <f t="shared" si="81"/>
        <v>0</v>
      </c>
      <c r="ET20" s="405"/>
      <c r="EU20" s="405">
        <f t="shared" si="69"/>
        <v>0</v>
      </c>
      <c r="EV20" s="405">
        <v>1</v>
      </c>
      <c r="EW20" s="406">
        <f t="shared" si="70"/>
        <v>0</v>
      </c>
      <c r="EX20" s="414"/>
      <c r="EY20" s="324"/>
      <c r="EZ20" s="324"/>
      <c r="FA20" s="324" t="str">
        <f t="shared" si="71"/>
        <v/>
      </c>
      <c r="FB20" s="409" t="str">
        <f t="shared" si="72"/>
        <v/>
      </c>
    </row>
    <row r="21" spans="1:158" ht="30" customHeight="1" x14ac:dyDescent="0.3">
      <c r="E21" s="404">
        <v>18</v>
      </c>
      <c r="F21" s="405">
        <f t="shared" si="73"/>
        <v>1302</v>
      </c>
      <c r="G21" s="405">
        <v>1302</v>
      </c>
      <c r="H21" s="405">
        <f t="shared" si="2"/>
        <v>0</v>
      </c>
      <c r="I21" s="405">
        <v>1</v>
      </c>
      <c r="J21" s="406">
        <f t="shared" si="3"/>
        <v>0</v>
      </c>
      <c r="L21" s="404">
        <v>18</v>
      </c>
      <c r="M21" s="405">
        <f t="shared" si="74"/>
        <v>705</v>
      </c>
      <c r="N21" s="405">
        <v>705</v>
      </c>
      <c r="O21" s="405">
        <f t="shared" si="4"/>
        <v>0</v>
      </c>
      <c r="P21" s="405">
        <v>1</v>
      </c>
      <c r="Q21" s="406">
        <f t="shared" si="5"/>
        <v>0</v>
      </c>
      <c r="R21" s="414"/>
      <c r="S21" s="324"/>
      <c r="T21" s="324"/>
      <c r="U21" s="324"/>
      <c r="V21" s="265"/>
      <c r="W21" s="265">
        <v>1</v>
      </c>
      <c r="X21" s="324"/>
      <c r="Y21" s="324">
        <f t="shared" si="6"/>
        <v>0</v>
      </c>
      <c r="Z21" s="324"/>
      <c r="AA21" s="407"/>
      <c r="AB21" s="408" t="str">
        <f t="shared" si="7"/>
        <v/>
      </c>
      <c r="AC21" s="324" t="str">
        <f t="shared" si="8"/>
        <v/>
      </c>
      <c r="AD21" s="324" t="str">
        <f t="shared" si="9"/>
        <v/>
      </c>
      <c r="AE21" s="324" t="str">
        <f t="shared" si="10"/>
        <v/>
      </c>
      <c r="AF21" s="324" t="str">
        <f t="shared" si="11"/>
        <v/>
      </c>
      <c r="AG21" s="324" t="str">
        <f t="shared" si="12"/>
        <v/>
      </c>
      <c r="AH21" s="324" t="str">
        <f t="shared" si="13"/>
        <v/>
      </c>
      <c r="AI21" s="324" t="str">
        <f t="shared" si="14"/>
        <v/>
      </c>
      <c r="AJ21" s="407">
        <f t="shared" si="0"/>
        <v>0</v>
      </c>
      <c r="AK21" s="408" t="str">
        <f t="shared" si="15"/>
        <v/>
      </c>
      <c r="AL21" s="324" t="str">
        <f t="shared" si="16"/>
        <v/>
      </c>
      <c r="AM21" s="324" t="str">
        <f t="shared" si="17"/>
        <v/>
      </c>
      <c r="AN21" s="324" t="str">
        <f t="shared" si="18"/>
        <v/>
      </c>
      <c r="AO21" s="324" t="str">
        <f t="shared" si="19"/>
        <v/>
      </c>
      <c r="AP21" s="324" t="str">
        <f t="shared" si="20"/>
        <v/>
      </c>
      <c r="AQ21" s="324" t="str">
        <f t="shared" si="21"/>
        <v/>
      </c>
      <c r="AR21" s="324" t="str">
        <f t="shared" si="22"/>
        <v/>
      </c>
      <c r="AS21" s="324" t="str">
        <f t="shared" si="23"/>
        <v/>
      </c>
      <c r="AT21" s="324" t="str">
        <f t="shared" si="24"/>
        <v/>
      </c>
      <c r="AU21" s="324" t="str">
        <f t="shared" si="25"/>
        <v/>
      </c>
      <c r="AV21" s="409">
        <f t="shared" si="26"/>
        <v>0</v>
      </c>
      <c r="AW21" s="22"/>
      <c r="AX21" s="404">
        <v>18</v>
      </c>
      <c r="AY21" s="405">
        <f t="shared" si="75"/>
        <v>0</v>
      </c>
      <c r="AZ21" s="405"/>
      <c r="BA21" s="405">
        <f t="shared" si="27"/>
        <v>0</v>
      </c>
      <c r="BB21" s="405">
        <v>1</v>
      </c>
      <c r="BC21" s="406">
        <f t="shared" si="28"/>
        <v>0</v>
      </c>
      <c r="BD21" s="410"/>
      <c r="BE21" s="265"/>
      <c r="BF21" s="265"/>
      <c r="BG21" s="265"/>
      <c r="BH21" s="265"/>
      <c r="BI21" s="265">
        <v>1</v>
      </c>
      <c r="BJ21" s="265"/>
      <c r="BK21" s="265">
        <f t="shared" si="29"/>
        <v>0</v>
      </c>
      <c r="BL21" s="265"/>
      <c r="BM21" s="411"/>
      <c r="BN21" s="412" t="str">
        <f t="shared" si="30"/>
        <v/>
      </c>
      <c r="BO21" s="265" t="str">
        <f t="shared" si="31"/>
        <v/>
      </c>
      <c r="BP21" s="324" t="str">
        <f t="shared" si="32"/>
        <v/>
      </c>
      <c r="BQ21" s="265" t="str">
        <f t="shared" si="33"/>
        <v/>
      </c>
      <c r="BR21" s="265" t="str">
        <f t="shared" si="34"/>
        <v/>
      </c>
      <c r="BS21" s="265" t="str">
        <f t="shared" si="35"/>
        <v/>
      </c>
      <c r="BT21" s="265" t="str">
        <f t="shared" si="36"/>
        <v/>
      </c>
      <c r="BU21" s="265" t="str">
        <f t="shared" si="37"/>
        <v/>
      </c>
      <c r="BV21" s="411">
        <f t="shared" si="1"/>
        <v>0</v>
      </c>
      <c r="BW21" s="412" t="str">
        <f t="shared" si="38"/>
        <v/>
      </c>
      <c r="BX21" s="265" t="str">
        <f t="shared" si="39"/>
        <v/>
      </c>
      <c r="BY21" s="324" t="str">
        <f t="shared" si="40"/>
        <v/>
      </c>
      <c r="BZ21" s="265" t="str">
        <f t="shared" si="41"/>
        <v/>
      </c>
      <c r="CA21" s="265" t="str">
        <f t="shared" si="42"/>
        <v/>
      </c>
      <c r="CB21" s="265" t="str">
        <f t="shared" si="43"/>
        <v/>
      </c>
      <c r="CC21" s="265" t="str">
        <f t="shared" si="44"/>
        <v/>
      </c>
      <c r="CD21" s="265" t="str">
        <f t="shared" si="45"/>
        <v/>
      </c>
      <c r="CE21" s="265" t="str">
        <f t="shared" si="46"/>
        <v/>
      </c>
      <c r="CF21" s="265"/>
      <c r="CG21" s="265" t="str">
        <f t="shared" si="47"/>
        <v/>
      </c>
      <c r="CH21" s="413">
        <f t="shared" si="48"/>
        <v>0</v>
      </c>
      <c r="CJ21" s="404">
        <v>18</v>
      </c>
      <c r="CK21" s="405">
        <f t="shared" si="76"/>
        <v>0</v>
      </c>
      <c r="CL21" s="405"/>
      <c r="CM21" s="405">
        <f t="shared" si="49"/>
        <v>0</v>
      </c>
      <c r="CN21" s="405">
        <v>1</v>
      </c>
      <c r="CO21" s="406">
        <f t="shared" si="50"/>
        <v>0</v>
      </c>
      <c r="CP21" s="414"/>
      <c r="CQ21" s="324"/>
      <c r="CR21" s="324"/>
      <c r="CS21" s="324" t="str">
        <f t="shared" si="51"/>
        <v/>
      </c>
      <c r="CT21" s="409" t="str">
        <f t="shared" si="52"/>
        <v/>
      </c>
      <c r="CV21" s="404">
        <v>18</v>
      </c>
      <c r="CW21" s="405">
        <f t="shared" si="77"/>
        <v>0</v>
      </c>
      <c r="CX21" s="405"/>
      <c r="CY21" s="405">
        <f t="shared" si="53"/>
        <v>0</v>
      </c>
      <c r="CZ21" s="405">
        <v>1</v>
      </c>
      <c r="DA21" s="406">
        <f t="shared" si="54"/>
        <v>0</v>
      </c>
      <c r="DB21" s="414"/>
      <c r="DC21" s="324"/>
      <c r="DD21" s="324"/>
      <c r="DE21" s="324" t="str">
        <f t="shared" si="55"/>
        <v/>
      </c>
      <c r="DF21" s="409" t="str">
        <f t="shared" si="56"/>
        <v/>
      </c>
      <c r="DH21" s="404">
        <v>18</v>
      </c>
      <c r="DI21" s="405">
        <f t="shared" si="78"/>
        <v>0</v>
      </c>
      <c r="DJ21" s="405"/>
      <c r="DK21" s="405">
        <f t="shared" si="57"/>
        <v>0</v>
      </c>
      <c r="DL21" s="405">
        <v>1</v>
      </c>
      <c r="DM21" s="406">
        <f t="shared" si="58"/>
        <v>0</v>
      </c>
      <c r="DN21" s="414"/>
      <c r="DO21" s="324"/>
      <c r="DP21" s="324"/>
      <c r="DQ21" s="324" t="str">
        <f t="shared" si="59"/>
        <v/>
      </c>
      <c r="DR21" s="409" t="str">
        <f t="shared" si="60"/>
        <v/>
      </c>
      <c r="DT21" s="404">
        <v>18</v>
      </c>
      <c r="DU21" s="405">
        <f t="shared" si="79"/>
        <v>0</v>
      </c>
      <c r="DV21" s="405"/>
      <c r="DW21" s="405">
        <f t="shared" si="61"/>
        <v>0</v>
      </c>
      <c r="DX21" s="405">
        <v>1</v>
      </c>
      <c r="DY21" s="406">
        <f t="shared" si="62"/>
        <v>0</v>
      </c>
      <c r="DZ21" s="414"/>
      <c r="EA21" s="324"/>
      <c r="EB21" s="324"/>
      <c r="EC21" s="324" t="str">
        <f t="shared" si="63"/>
        <v/>
      </c>
      <c r="ED21" s="409" t="str">
        <f t="shared" si="64"/>
        <v/>
      </c>
      <c r="EF21" s="404">
        <v>18</v>
      </c>
      <c r="EG21" s="405">
        <f t="shared" si="80"/>
        <v>0</v>
      </c>
      <c r="EH21" s="405"/>
      <c r="EI21" s="405">
        <f t="shared" si="65"/>
        <v>0</v>
      </c>
      <c r="EJ21" s="405">
        <v>1</v>
      </c>
      <c r="EK21" s="406">
        <f t="shared" si="66"/>
        <v>0</v>
      </c>
      <c r="EL21" s="414"/>
      <c r="EM21" s="324"/>
      <c r="EN21" s="324"/>
      <c r="EO21" s="324" t="str">
        <f t="shared" si="67"/>
        <v/>
      </c>
      <c r="EP21" s="409" t="str">
        <f t="shared" si="68"/>
        <v/>
      </c>
      <c r="ER21" s="404">
        <v>18</v>
      </c>
      <c r="ES21" s="405">
        <f t="shared" si="81"/>
        <v>0</v>
      </c>
      <c r="ET21" s="405"/>
      <c r="EU21" s="405">
        <f t="shared" si="69"/>
        <v>0</v>
      </c>
      <c r="EV21" s="405">
        <v>1</v>
      </c>
      <c r="EW21" s="406">
        <f t="shared" si="70"/>
        <v>0</v>
      </c>
      <c r="EX21" s="414"/>
      <c r="EY21" s="324"/>
      <c r="EZ21" s="324"/>
      <c r="FA21" s="324" t="str">
        <f t="shared" si="71"/>
        <v/>
      </c>
      <c r="FB21" s="409" t="str">
        <f t="shared" si="72"/>
        <v/>
      </c>
    </row>
    <row r="22" spans="1:158" ht="30" customHeight="1" x14ac:dyDescent="0.3">
      <c r="E22" s="404">
        <v>19</v>
      </c>
      <c r="F22" s="405">
        <f t="shared" si="73"/>
        <v>1302</v>
      </c>
      <c r="G22" s="405">
        <v>1323</v>
      </c>
      <c r="H22" s="405">
        <f t="shared" si="2"/>
        <v>21</v>
      </c>
      <c r="I22" s="405">
        <v>1</v>
      </c>
      <c r="J22" s="406">
        <f t="shared" si="3"/>
        <v>21</v>
      </c>
      <c r="L22" s="404">
        <v>19</v>
      </c>
      <c r="M22" s="405">
        <f t="shared" si="74"/>
        <v>705</v>
      </c>
      <c r="N22" s="405">
        <v>740</v>
      </c>
      <c r="O22" s="405">
        <f t="shared" si="4"/>
        <v>35</v>
      </c>
      <c r="P22" s="405">
        <v>1</v>
      </c>
      <c r="Q22" s="406">
        <f t="shared" si="5"/>
        <v>35</v>
      </c>
      <c r="R22" s="414" t="s">
        <v>44</v>
      </c>
      <c r="S22" s="324" t="s">
        <v>45</v>
      </c>
      <c r="T22" s="324" t="s">
        <v>491</v>
      </c>
      <c r="U22" s="324"/>
      <c r="V22" s="265" t="s">
        <v>68</v>
      </c>
      <c r="W22" s="265">
        <v>1</v>
      </c>
      <c r="X22" s="324"/>
      <c r="Y22" s="324">
        <f t="shared" si="6"/>
        <v>0</v>
      </c>
      <c r="Z22" s="324"/>
      <c r="AA22" s="407"/>
      <c r="AB22" s="408">
        <f t="shared" si="7"/>
        <v>35</v>
      </c>
      <c r="AC22" s="324" t="str">
        <f t="shared" si="8"/>
        <v/>
      </c>
      <c r="AD22" s="324" t="str">
        <f t="shared" si="9"/>
        <v/>
      </c>
      <c r="AE22" s="324" t="str">
        <f t="shared" si="10"/>
        <v/>
      </c>
      <c r="AF22" s="324" t="str">
        <f t="shared" si="11"/>
        <v/>
      </c>
      <c r="AG22" s="324" t="str">
        <f t="shared" si="12"/>
        <v/>
      </c>
      <c r="AH22" s="324" t="str">
        <f t="shared" si="13"/>
        <v/>
      </c>
      <c r="AI22" s="324" t="str">
        <f t="shared" si="14"/>
        <v/>
      </c>
      <c r="AJ22" s="407">
        <f t="shared" si="0"/>
        <v>35</v>
      </c>
      <c r="AK22" s="408" t="str">
        <f t="shared" si="15"/>
        <v/>
      </c>
      <c r="AL22" s="324" t="str">
        <f t="shared" si="16"/>
        <v/>
      </c>
      <c r="AM22" s="324" t="str">
        <f t="shared" si="17"/>
        <v/>
      </c>
      <c r="AN22" s="324" t="str">
        <f t="shared" si="18"/>
        <v/>
      </c>
      <c r="AO22" s="324" t="str">
        <f t="shared" si="19"/>
        <v/>
      </c>
      <c r="AP22" s="324" t="str">
        <f t="shared" si="20"/>
        <v/>
      </c>
      <c r="AQ22" s="324" t="str">
        <f t="shared" si="21"/>
        <v/>
      </c>
      <c r="AR22" s="324" t="str">
        <f t="shared" si="22"/>
        <v/>
      </c>
      <c r="AS22" s="324" t="str">
        <f t="shared" si="23"/>
        <v/>
      </c>
      <c r="AT22" s="324" t="str">
        <f t="shared" si="24"/>
        <v/>
      </c>
      <c r="AU22" s="324" t="str">
        <f t="shared" si="25"/>
        <v/>
      </c>
      <c r="AV22" s="409">
        <f t="shared" si="26"/>
        <v>0</v>
      </c>
      <c r="AW22" s="22"/>
      <c r="AX22" s="404">
        <v>19</v>
      </c>
      <c r="AY22" s="405">
        <f t="shared" si="75"/>
        <v>0</v>
      </c>
      <c r="AZ22" s="405"/>
      <c r="BA22" s="405">
        <f t="shared" si="27"/>
        <v>0</v>
      </c>
      <c r="BB22" s="405">
        <v>1</v>
      </c>
      <c r="BC22" s="406">
        <f t="shared" si="28"/>
        <v>0</v>
      </c>
      <c r="BD22" s="410"/>
      <c r="BE22" s="265"/>
      <c r="BF22" s="265"/>
      <c r="BG22" s="265"/>
      <c r="BH22" s="265"/>
      <c r="BI22" s="265">
        <v>1</v>
      </c>
      <c r="BJ22" s="265"/>
      <c r="BK22" s="265">
        <f t="shared" si="29"/>
        <v>0</v>
      </c>
      <c r="BL22" s="265"/>
      <c r="BM22" s="411"/>
      <c r="BN22" s="412" t="str">
        <f t="shared" si="30"/>
        <v/>
      </c>
      <c r="BO22" s="265" t="str">
        <f t="shared" si="31"/>
        <v/>
      </c>
      <c r="BP22" s="324" t="str">
        <f t="shared" si="32"/>
        <v/>
      </c>
      <c r="BQ22" s="265" t="str">
        <f t="shared" si="33"/>
        <v/>
      </c>
      <c r="BR22" s="265" t="str">
        <f t="shared" si="34"/>
        <v/>
      </c>
      <c r="BS22" s="265" t="str">
        <f t="shared" si="35"/>
        <v/>
      </c>
      <c r="BT22" s="265" t="str">
        <f t="shared" si="36"/>
        <v/>
      </c>
      <c r="BU22" s="265" t="str">
        <f t="shared" si="37"/>
        <v/>
      </c>
      <c r="BV22" s="411">
        <f t="shared" si="1"/>
        <v>0</v>
      </c>
      <c r="BW22" s="412" t="str">
        <f t="shared" si="38"/>
        <v/>
      </c>
      <c r="BX22" s="265" t="str">
        <f t="shared" si="39"/>
        <v/>
      </c>
      <c r="BY22" s="324" t="str">
        <f t="shared" si="40"/>
        <v/>
      </c>
      <c r="BZ22" s="265" t="str">
        <f t="shared" si="41"/>
        <v/>
      </c>
      <c r="CA22" s="265" t="str">
        <f t="shared" si="42"/>
        <v/>
      </c>
      <c r="CB22" s="265" t="str">
        <f t="shared" si="43"/>
        <v/>
      </c>
      <c r="CC22" s="265" t="str">
        <f t="shared" si="44"/>
        <v/>
      </c>
      <c r="CD22" s="265" t="str">
        <f t="shared" si="45"/>
        <v/>
      </c>
      <c r="CE22" s="265" t="str">
        <f t="shared" si="46"/>
        <v/>
      </c>
      <c r="CF22" s="265"/>
      <c r="CG22" s="265" t="str">
        <f t="shared" si="47"/>
        <v/>
      </c>
      <c r="CH22" s="413">
        <f t="shared" si="48"/>
        <v>0</v>
      </c>
      <c r="CJ22" s="404">
        <v>19</v>
      </c>
      <c r="CK22" s="405">
        <f t="shared" si="76"/>
        <v>0</v>
      </c>
      <c r="CL22" s="405"/>
      <c r="CM22" s="405">
        <f t="shared" si="49"/>
        <v>0</v>
      </c>
      <c r="CN22" s="405">
        <v>1</v>
      </c>
      <c r="CO22" s="406">
        <f t="shared" si="50"/>
        <v>0</v>
      </c>
      <c r="CP22" s="414"/>
      <c r="CQ22" s="324"/>
      <c r="CR22" s="324"/>
      <c r="CS22" s="324" t="str">
        <f t="shared" si="51"/>
        <v/>
      </c>
      <c r="CT22" s="409" t="str">
        <f t="shared" si="52"/>
        <v/>
      </c>
      <c r="CV22" s="404">
        <v>19</v>
      </c>
      <c r="CW22" s="405">
        <f t="shared" si="77"/>
        <v>0</v>
      </c>
      <c r="CX22" s="405"/>
      <c r="CY22" s="405">
        <f t="shared" si="53"/>
        <v>0</v>
      </c>
      <c r="CZ22" s="405">
        <v>1</v>
      </c>
      <c r="DA22" s="406">
        <f t="shared" si="54"/>
        <v>0</v>
      </c>
      <c r="DB22" s="414"/>
      <c r="DC22" s="324"/>
      <c r="DD22" s="324"/>
      <c r="DE22" s="324" t="str">
        <f t="shared" si="55"/>
        <v/>
      </c>
      <c r="DF22" s="409" t="str">
        <f t="shared" si="56"/>
        <v/>
      </c>
      <c r="DH22" s="404">
        <v>19</v>
      </c>
      <c r="DI22" s="405">
        <f t="shared" si="78"/>
        <v>0</v>
      </c>
      <c r="DJ22" s="405"/>
      <c r="DK22" s="405">
        <f t="shared" si="57"/>
        <v>0</v>
      </c>
      <c r="DL22" s="405">
        <v>1</v>
      </c>
      <c r="DM22" s="406">
        <f t="shared" si="58"/>
        <v>0</v>
      </c>
      <c r="DN22" s="414"/>
      <c r="DO22" s="324"/>
      <c r="DP22" s="324"/>
      <c r="DQ22" s="324" t="str">
        <f t="shared" si="59"/>
        <v/>
      </c>
      <c r="DR22" s="409" t="str">
        <f t="shared" si="60"/>
        <v/>
      </c>
      <c r="DT22" s="404">
        <v>19</v>
      </c>
      <c r="DU22" s="405">
        <f t="shared" si="79"/>
        <v>0</v>
      </c>
      <c r="DV22" s="405"/>
      <c r="DW22" s="405">
        <f t="shared" si="61"/>
        <v>0</v>
      </c>
      <c r="DX22" s="405">
        <v>1</v>
      </c>
      <c r="DY22" s="406">
        <f t="shared" si="62"/>
        <v>0</v>
      </c>
      <c r="DZ22" s="414"/>
      <c r="EA22" s="324"/>
      <c r="EB22" s="324"/>
      <c r="EC22" s="324" t="str">
        <f t="shared" si="63"/>
        <v/>
      </c>
      <c r="ED22" s="409" t="str">
        <f t="shared" si="64"/>
        <v/>
      </c>
      <c r="EF22" s="404">
        <v>19</v>
      </c>
      <c r="EG22" s="405">
        <f t="shared" si="80"/>
        <v>0</v>
      </c>
      <c r="EH22" s="405"/>
      <c r="EI22" s="405">
        <f t="shared" si="65"/>
        <v>0</v>
      </c>
      <c r="EJ22" s="405">
        <v>1</v>
      </c>
      <c r="EK22" s="406">
        <f t="shared" si="66"/>
        <v>0</v>
      </c>
      <c r="EL22" s="414"/>
      <c r="EM22" s="324"/>
      <c r="EN22" s="324"/>
      <c r="EO22" s="324" t="str">
        <f t="shared" si="67"/>
        <v/>
      </c>
      <c r="EP22" s="409" t="str">
        <f t="shared" si="68"/>
        <v/>
      </c>
      <c r="ER22" s="404">
        <v>19</v>
      </c>
      <c r="ES22" s="405">
        <f t="shared" si="81"/>
        <v>0</v>
      </c>
      <c r="ET22" s="405"/>
      <c r="EU22" s="405">
        <f t="shared" si="69"/>
        <v>0</v>
      </c>
      <c r="EV22" s="405">
        <v>1</v>
      </c>
      <c r="EW22" s="406">
        <f t="shared" si="70"/>
        <v>0</v>
      </c>
      <c r="EX22" s="414"/>
      <c r="EY22" s="324"/>
      <c r="EZ22" s="324"/>
      <c r="FA22" s="324" t="str">
        <f t="shared" si="71"/>
        <v/>
      </c>
      <c r="FB22" s="409" t="str">
        <f t="shared" si="72"/>
        <v/>
      </c>
    </row>
    <row r="23" spans="1:158" ht="30" customHeight="1" x14ac:dyDescent="0.3">
      <c r="E23" s="404">
        <v>20</v>
      </c>
      <c r="F23" s="405">
        <f t="shared" si="73"/>
        <v>1323</v>
      </c>
      <c r="G23" s="405">
        <v>1329</v>
      </c>
      <c r="H23" s="405">
        <f t="shared" si="2"/>
        <v>6</v>
      </c>
      <c r="I23" s="405">
        <v>1</v>
      </c>
      <c r="J23" s="406">
        <f t="shared" si="3"/>
        <v>6</v>
      </c>
      <c r="L23" s="404">
        <v>20</v>
      </c>
      <c r="M23" s="405">
        <f t="shared" si="74"/>
        <v>740</v>
      </c>
      <c r="N23" s="405">
        <v>740</v>
      </c>
      <c r="O23" s="405">
        <f t="shared" si="4"/>
        <v>0</v>
      </c>
      <c r="P23" s="405">
        <v>1</v>
      </c>
      <c r="Q23" s="406">
        <f t="shared" si="5"/>
        <v>0</v>
      </c>
      <c r="R23" s="414"/>
      <c r="S23" s="324"/>
      <c r="T23" s="324"/>
      <c r="U23" s="324"/>
      <c r="V23" s="265"/>
      <c r="W23" s="265">
        <v>1</v>
      </c>
      <c r="X23" s="324"/>
      <c r="Y23" s="324">
        <f t="shared" si="6"/>
        <v>0</v>
      </c>
      <c r="Z23" s="324"/>
      <c r="AA23" s="407"/>
      <c r="AB23" s="408" t="str">
        <f t="shared" si="7"/>
        <v/>
      </c>
      <c r="AC23" s="324" t="str">
        <f t="shared" si="8"/>
        <v/>
      </c>
      <c r="AD23" s="324" t="str">
        <f t="shared" si="9"/>
        <v/>
      </c>
      <c r="AE23" s="324" t="str">
        <f t="shared" si="10"/>
        <v/>
      </c>
      <c r="AF23" s="324" t="str">
        <f t="shared" si="11"/>
        <v/>
      </c>
      <c r="AG23" s="324" t="str">
        <f t="shared" si="12"/>
        <v/>
      </c>
      <c r="AH23" s="324" t="str">
        <f t="shared" si="13"/>
        <v/>
      </c>
      <c r="AI23" s="324" t="str">
        <f t="shared" si="14"/>
        <v/>
      </c>
      <c r="AJ23" s="407">
        <f t="shared" si="0"/>
        <v>0</v>
      </c>
      <c r="AK23" s="408" t="str">
        <f t="shared" si="15"/>
        <v/>
      </c>
      <c r="AL23" s="324" t="str">
        <f t="shared" si="16"/>
        <v/>
      </c>
      <c r="AM23" s="324" t="str">
        <f t="shared" si="17"/>
        <v/>
      </c>
      <c r="AN23" s="324" t="str">
        <f t="shared" si="18"/>
        <v/>
      </c>
      <c r="AO23" s="324" t="str">
        <f t="shared" si="19"/>
        <v/>
      </c>
      <c r="AP23" s="324" t="str">
        <f t="shared" si="20"/>
        <v/>
      </c>
      <c r="AQ23" s="324" t="str">
        <f t="shared" si="21"/>
        <v/>
      </c>
      <c r="AR23" s="324" t="str">
        <f t="shared" si="22"/>
        <v/>
      </c>
      <c r="AS23" s="324" t="str">
        <f t="shared" si="23"/>
        <v/>
      </c>
      <c r="AT23" s="324" t="str">
        <f t="shared" si="24"/>
        <v/>
      </c>
      <c r="AU23" s="324" t="str">
        <f t="shared" si="25"/>
        <v/>
      </c>
      <c r="AV23" s="409">
        <f t="shared" si="26"/>
        <v>0</v>
      </c>
      <c r="AW23" s="22"/>
      <c r="AX23" s="404">
        <v>20</v>
      </c>
      <c r="AY23" s="405">
        <f t="shared" si="75"/>
        <v>0</v>
      </c>
      <c r="AZ23" s="405"/>
      <c r="BA23" s="405">
        <f t="shared" si="27"/>
        <v>0</v>
      </c>
      <c r="BB23" s="405">
        <v>1</v>
      </c>
      <c r="BC23" s="406">
        <f t="shared" si="28"/>
        <v>0</v>
      </c>
      <c r="BD23" s="410"/>
      <c r="BE23" s="265"/>
      <c r="BF23" s="265"/>
      <c r="BG23" s="265"/>
      <c r="BH23" s="265"/>
      <c r="BI23" s="265">
        <v>1</v>
      </c>
      <c r="BJ23" s="265"/>
      <c r="BK23" s="265">
        <f t="shared" si="29"/>
        <v>0</v>
      </c>
      <c r="BL23" s="265"/>
      <c r="BM23" s="411"/>
      <c r="BN23" s="412" t="str">
        <f t="shared" si="30"/>
        <v/>
      </c>
      <c r="BO23" s="265" t="str">
        <f t="shared" si="31"/>
        <v/>
      </c>
      <c r="BP23" s="324" t="str">
        <f t="shared" si="32"/>
        <v/>
      </c>
      <c r="BQ23" s="265" t="str">
        <f t="shared" si="33"/>
        <v/>
      </c>
      <c r="BR23" s="265" t="str">
        <f t="shared" si="34"/>
        <v/>
      </c>
      <c r="BS23" s="265" t="str">
        <f t="shared" si="35"/>
        <v/>
      </c>
      <c r="BT23" s="265" t="str">
        <f t="shared" si="36"/>
        <v/>
      </c>
      <c r="BU23" s="265" t="str">
        <f t="shared" si="37"/>
        <v/>
      </c>
      <c r="BV23" s="411">
        <f t="shared" si="1"/>
        <v>0</v>
      </c>
      <c r="BW23" s="412" t="str">
        <f t="shared" si="38"/>
        <v/>
      </c>
      <c r="BX23" s="265" t="str">
        <f t="shared" si="39"/>
        <v/>
      </c>
      <c r="BY23" s="324" t="str">
        <f t="shared" si="40"/>
        <v/>
      </c>
      <c r="BZ23" s="265" t="str">
        <f t="shared" si="41"/>
        <v/>
      </c>
      <c r="CA23" s="265" t="str">
        <f t="shared" si="42"/>
        <v/>
      </c>
      <c r="CB23" s="265" t="str">
        <f t="shared" si="43"/>
        <v/>
      </c>
      <c r="CC23" s="265" t="str">
        <f t="shared" si="44"/>
        <v/>
      </c>
      <c r="CD23" s="265" t="str">
        <f t="shared" si="45"/>
        <v/>
      </c>
      <c r="CE23" s="265" t="str">
        <f t="shared" si="46"/>
        <v/>
      </c>
      <c r="CF23" s="265"/>
      <c r="CG23" s="265" t="str">
        <f t="shared" si="47"/>
        <v/>
      </c>
      <c r="CH23" s="413">
        <f t="shared" si="48"/>
        <v>0</v>
      </c>
      <c r="CJ23" s="404">
        <v>20</v>
      </c>
      <c r="CK23" s="405">
        <f t="shared" si="76"/>
        <v>0</v>
      </c>
      <c r="CL23" s="405"/>
      <c r="CM23" s="405">
        <f t="shared" si="49"/>
        <v>0</v>
      </c>
      <c r="CN23" s="405">
        <v>1</v>
      </c>
      <c r="CO23" s="406">
        <f t="shared" si="50"/>
        <v>0</v>
      </c>
      <c r="CP23" s="414"/>
      <c r="CQ23" s="324"/>
      <c r="CR23" s="324"/>
      <c r="CS23" s="324" t="str">
        <f t="shared" si="51"/>
        <v/>
      </c>
      <c r="CT23" s="409" t="str">
        <f t="shared" si="52"/>
        <v/>
      </c>
      <c r="CV23" s="404">
        <v>20</v>
      </c>
      <c r="CW23" s="405">
        <f t="shared" si="77"/>
        <v>0</v>
      </c>
      <c r="CX23" s="405"/>
      <c r="CY23" s="405">
        <f t="shared" si="53"/>
        <v>0</v>
      </c>
      <c r="CZ23" s="405">
        <v>1</v>
      </c>
      <c r="DA23" s="406">
        <f t="shared" si="54"/>
        <v>0</v>
      </c>
      <c r="DB23" s="414"/>
      <c r="DC23" s="324"/>
      <c r="DD23" s="324"/>
      <c r="DE23" s="324" t="str">
        <f t="shared" si="55"/>
        <v/>
      </c>
      <c r="DF23" s="409" t="str">
        <f t="shared" si="56"/>
        <v/>
      </c>
      <c r="DH23" s="404">
        <v>20</v>
      </c>
      <c r="DI23" s="405">
        <f t="shared" si="78"/>
        <v>0</v>
      </c>
      <c r="DJ23" s="405"/>
      <c r="DK23" s="405">
        <f t="shared" si="57"/>
        <v>0</v>
      </c>
      <c r="DL23" s="405">
        <v>1</v>
      </c>
      <c r="DM23" s="406">
        <f t="shared" si="58"/>
        <v>0</v>
      </c>
      <c r="DN23" s="414"/>
      <c r="DO23" s="324"/>
      <c r="DP23" s="324"/>
      <c r="DQ23" s="324" t="str">
        <f t="shared" si="59"/>
        <v/>
      </c>
      <c r="DR23" s="409" t="str">
        <f t="shared" si="60"/>
        <v/>
      </c>
      <c r="DT23" s="404">
        <v>20</v>
      </c>
      <c r="DU23" s="405">
        <f t="shared" si="79"/>
        <v>0</v>
      </c>
      <c r="DV23" s="405"/>
      <c r="DW23" s="405">
        <f t="shared" si="61"/>
        <v>0</v>
      </c>
      <c r="DX23" s="405">
        <v>1</v>
      </c>
      <c r="DY23" s="406">
        <f t="shared" si="62"/>
        <v>0</v>
      </c>
      <c r="DZ23" s="414"/>
      <c r="EA23" s="324"/>
      <c r="EB23" s="324"/>
      <c r="EC23" s="324" t="str">
        <f t="shared" si="63"/>
        <v/>
      </c>
      <c r="ED23" s="409" t="str">
        <f t="shared" si="64"/>
        <v/>
      </c>
      <c r="EF23" s="404">
        <v>20</v>
      </c>
      <c r="EG23" s="405">
        <f t="shared" si="80"/>
        <v>0</v>
      </c>
      <c r="EH23" s="405"/>
      <c r="EI23" s="405">
        <f t="shared" si="65"/>
        <v>0</v>
      </c>
      <c r="EJ23" s="405">
        <v>1</v>
      </c>
      <c r="EK23" s="406">
        <f t="shared" si="66"/>
        <v>0</v>
      </c>
      <c r="EL23" s="414"/>
      <c r="EM23" s="324"/>
      <c r="EN23" s="324"/>
      <c r="EO23" s="324" t="str">
        <f t="shared" si="67"/>
        <v/>
      </c>
      <c r="EP23" s="409" t="str">
        <f t="shared" si="68"/>
        <v/>
      </c>
      <c r="ER23" s="404">
        <v>20</v>
      </c>
      <c r="ES23" s="405">
        <f t="shared" si="81"/>
        <v>0</v>
      </c>
      <c r="ET23" s="405"/>
      <c r="EU23" s="405">
        <f t="shared" si="69"/>
        <v>0</v>
      </c>
      <c r="EV23" s="405">
        <v>1</v>
      </c>
      <c r="EW23" s="406">
        <f t="shared" si="70"/>
        <v>0</v>
      </c>
      <c r="EX23" s="414"/>
      <c r="EY23" s="324"/>
      <c r="EZ23" s="324"/>
      <c r="FA23" s="324" t="str">
        <f t="shared" si="71"/>
        <v/>
      </c>
      <c r="FB23" s="409" t="str">
        <f t="shared" si="72"/>
        <v/>
      </c>
    </row>
    <row r="24" spans="1:158" ht="30" customHeight="1" x14ac:dyDescent="0.3">
      <c r="E24" s="404">
        <v>21</v>
      </c>
      <c r="F24" s="405">
        <f t="shared" si="73"/>
        <v>1329</v>
      </c>
      <c r="G24" s="405">
        <v>1538</v>
      </c>
      <c r="H24" s="405">
        <f t="shared" si="2"/>
        <v>209</v>
      </c>
      <c r="I24" s="405">
        <v>1</v>
      </c>
      <c r="J24" s="406">
        <f t="shared" si="3"/>
        <v>209</v>
      </c>
      <c r="L24" s="404">
        <v>21</v>
      </c>
      <c r="M24" s="405">
        <f t="shared" si="74"/>
        <v>740</v>
      </c>
      <c r="N24" s="405">
        <v>1000</v>
      </c>
      <c r="O24" s="405">
        <f t="shared" si="4"/>
        <v>260</v>
      </c>
      <c r="P24" s="405">
        <v>1</v>
      </c>
      <c r="Q24" s="406">
        <f t="shared" si="5"/>
        <v>260</v>
      </c>
      <c r="R24" s="414" t="s">
        <v>44</v>
      </c>
      <c r="S24" s="324" t="s">
        <v>45</v>
      </c>
      <c r="T24" s="324" t="s">
        <v>489</v>
      </c>
      <c r="U24" s="324"/>
      <c r="V24" s="265" t="s">
        <v>62</v>
      </c>
      <c r="W24" s="265">
        <v>1</v>
      </c>
      <c r="X24" s="324"/>
      <c r="Y24" s="324">
        <f t="shared" si="6"/>
        <v>0</v>
      </c>
      <c r="Z24" s="324"/>
      <c r="AA24" s="407"/>
      <c r="AB24" s="408">
        <f t="shared" si="7"/>
        <v>260</v>
      </c>
      <c r="AC24" s="324" t="str">
        <f t="shared" si="8"/>
        <v/>
      </c>
      <c r="AD24" s="324" t="str">
        <f t="shared" si="9"/>
        <v/>
      </c>
      <c r="AE24" s="324" t="str">
        <f t="shared" si="10"/>
        <v/>
      </c>
      <c r="AF24" s="324" t="str">
        <f t="shared" si="11"/>
        <v/>
      </c>
      <c r="AG24" s="324" t="str">
        <f t="shared" si="12"/>
        <v/>
      </c>
      <c r="AH24" s="324" t="str">
        <f t="shared" si="13"/>
        <v/>
      </c>
      <c r="AI24" s="324" t="str">
        <f t="shared" si="14"/>
        <v/>
      </c>
      <c r="AJ24" s="407">
        <f t="shared" si="0"/>
        <v>260</v>
      </c>
      <c r="AK24" s="408" t="str">
        <f t="shared" si="15"/>
        <v/>
      </c>
      <c r="AL24" s="324" t="str">
        <f t="shared" si="16"/>
        <v/>
      </c>
      <c r="AM24" s="324" t="str">
        <f t="shared" si="17"/>
        <v/>
      </c>
      <c r="AN24" s="324" t="str">
        <f t="shared" si="18"/>
        <v/>
      </c>
      <c r="AO24" s="324" t="str">
        <f t="shared" si="19"/>
        <v/>
      </c>
      <c r="AP24" s="324" t="str">
        <f t="shared" si="20"/>
        <v/>
      </c>
      <c r="AQ24" s="324" t="str">
        <f t="shared" si="21"/>
        <v/>
      </c>
      <c r="AR24" s="324" t="str">
        <f t="shared" si="22"/>
        <v/>
      </c>
      <c r="AS24" s="324" t="str">
        <f t="shared" si="23"/>
        <v/>
      </c>
      <c r="AT24" s="324" t="str">
        <f t="shared" si="24"/>
        <v/>
      </c>
      <c r="AU24" s="324" t="str">
        <f t="shared" si="25"/>
        <v/>
      </c>
      <c r="AV24" s="409">
        <f t="shared" si="26"/>
        <v>0</v>
      </c>
      <c r="AW24" s="22"/>
      <c r="AX24" s="404">
        <v>21</v>
      </c>
      <c r="AY24" s="405">
        <f t="shared" si="75"/>
        <v>0</v>
      </c>
      <c r="AZ24" s="405"/>
      <c r="BA24" s="405">
        <f t="shared" si="27"/>
        <v>0</v>
      </c>
      <c r="BB24" s="405">
        <v>1</v>
      </c>
      <c r="BC24" s="406">
        <f t="shared" si="28"/>
        <v>0</v>
      </c>
      <c r="BD24" s="410"/>
      <c r="BE24" s="265"/>
      <c r="BF24" s="265"/>
      <c r="BG24" s="265"/>
      <c r="BH24" s="265"/>
      <c r="BI24" s="265">
        <v>1</v>
      </c>
      <c r="BJ24" s="265"/>
      <c r="BK24" s="265">
        <f t="shared" si="29"/>
        <v>0</v>
      </c>
      <c r="BL24" s="265"/>
      <c r="BM24" s="411"/>
      <c r="BN24" s="412" t="str">
        <f t="shared" si="30"/>
        <v/>
      </c>
      <c r="BO24" s="265" t="str">
        <f t="shared" si="31"/>
        <v/>
      </c>
      <c r="BP24" s="324" t="str">
        <f t="shared" si="32"/>
        <v/>
      </c>
      <c r="BQ24" s="265" t="str">
        <f t="shared" si="33"/>
        <v/>
      </c>
      <c r="BR24" s="265" t="str">
        <f t="shared" si="34"/>
        <v/>
      </c>
      <c r="BS24" s="265" t="str">
        <f t="shared" si="35"/>
        <v/>
      </c>
      <c r="BT24" s="265" t="str">
        <f t="shared" si="36"/>
        <v/>
      </c>
      <c r="BU24" s="265" t="str">
        <f t="shared" si="37"/>
        <v/>
      </c>
      <c r="BV24" s="411">
        <f t="shared" si="1"/>
        <v>0</v>
      </c>
      <c r="BW24" s="412" t="str">
        <f t="shared" si="38"/>
        <v/>
      </c>
      <c r="BX24" s="265" t="str">
        <f t="shared" si="39"/>
        <v/>
      </c>
      <c r="BY24" s="324" t="str">
        <f t="shared" si="40"/>
        <v/>
      </c>
      <c r="BZ24" s="265" t="str">
        <f t="shared" si="41"/>
        <v/>
      </c>
      <c r="CA24" s="265" t="str">
        <f t="shared" si="42"/>
        <v/>
      </c>
      <c r="CB24" s="265" t="str">
        <f t="shared" si="43"/>
        <v/>
      </c>
      <c r="CC24" s="265" t="str">
        <f t="shared" si="44"/>
        <v/>
      </c>
      <c r="CD24" s="265" t="str">
        <f t="shared" si="45"/>
        <v/>
      </c>
      <c r="CE24" s="265" t="str">
        <f t="shared" si="46"/>
        <v/>
      </c>
      <c r="CF24" s="265"/>
      <c r="CG24" s="265" t="str">
        <f t="shared" si="47"/>
        <v/>
      </c>
      <c r="CH24" s="413">
        <f t="shared" si="48"/>
        <v>0</v>
      </c>
      <c r="CJ24" s="404">
        <v>21</v>
      </c>
      <c r="CK24" s="405">
        <f t="shared" si="76"/>
        <v>0</v>
      </c>
      <c r="CL24" s="405"/>
      <c r="CM24" s="405">
        <f t="shared" si="49"/>
        <v>0</v>
      </c>
      <c r="CN24" s="405">
        <v>1</v>
      </c>
      <c r="CO24" s="406">
        <f t="shared" si="50"/>
        <v>0</v>
      </c>
      <c r="CP24" s="414"/>
      <c r="CQ24" s="324"/>
      <c r="CR24" s="324"/>
      <c r="CS24" s="324" t="str">
        <f t="shared" si="51"/>
        <v/>
      </c>
      <c r="CT24" s="409" t="str">
        <f t="shared" si="52"/>
        <v/>
      </c>
      <c r="CV24" s="404">
        <v>21</v>
      </c>
      <c r="CW24" s="405">
        <f t="shared" si="77"/>
        <v>0</v>
      </c>
      <c r="CX24" s="405"/>
      <c r="CY24" s="405">
        <f t="shared" si="53"/>
        <v>0</v>
      </c>
      <c r="CZ24" s="405">
        <v>1</v>
      </c>
      <c r="DA24" s="406">
        <f t="shared" si="54"/>
        <v>0</v>
      </c>
      <c r="DB24" s="414"/>
      <c r="DC24" s="324"/>
      <c r="DD24" s="324"/>
      <c r="DE24" s="324" t="str">
        <f t="shared" si="55"/>
        <v/>
      </c>
      <c r="DF24" s="409" t="str">
        <f t="shared" si="56"/>
        <v/>
      </c>
      <c r="DH24" s="404">
        <v>21</v>
      </c>
      <c r="DI24" s="405">
        <f t="shared" si="78"/>
        <v>0</v>
      </c>
      <c r="DJ24" s="405"/>
      <c r="DK24" s="405">
        <f t="shared" si="57"/>
        <v>0</v>
      </c>
      <c r="DL24" s="405">
        <v>1</v>
      </c>
      <c r="DM24" s="406">
        <f t="shared" si="58"/>
        <v>0</v>
      </c>
      <c r="DN24" s="414"/>
      <c r="DO24" s="324"/>
      <c r="DP24" s="324"/>
      <c r="DQ24" s="324" t="str">
        <f t="shared" si="59"/>
        <v/>
      </c>
      <c r="DR24" s="409" t="str">
        <f t="shared" si="60"/>
        <v/>
      </c>
      <c r="DT24" s="404">
        <v>21</v>
      </c>
      <c r="DU24" s="405">
        <f t="shared" si="79"/>
        <v>0</v>
      </c>
      <c r="DV24" s="405"/>
      <c r="DW24" s="405">
        <f t="shared" si="61"/>
        <v>0</v>
      </c>
      <c r="DX24" s="405">
        <v>1</v>
      </c>
      <c r="DY24" s="406">
        <f t="shared" si="62"/>
        <v>0</v>
      </c>
      <c r="DZ24" s="414"/>
      <c r="EA24" s="324"/>
      <c r="EB24" s="324"/>
      <c r="EC24" s="324" t="str">
        <f t="shared" si="63"/>
        <v/>
      </c>
      <c r="ED24" s="409" t="str">
        <f t="shared" si="64"/>
        <v/>
      </c>
      <c r="EF24" s="404">
        <v>21</v>
      </c>
      <c r="EG24" s="405">
        <f t="shared" si="80"/>
        <v>0</v>
      </c>
      <c r="EH24" s="405"/>
      <c r="EI24" s="405">
        <f t="shared" si="65"/>
        <v>0</v>
      </c>
      <c r="EJ24" s="405">
        <v>1</v>
      </c>
      <c r="EK24" s="406">
        <f t="shared" si="66"/>
        <v>0</v>
      </c>
      <c r="EL24" s="414"/>
      <c r="EM24" s="324"/>
      <c r="EN24" s="324"/>
      <c r="EO24" s="324" t="str">
        <f t="shared" si="67"/>
        <v/>
      </c>
      <c r="EP24" s="409" t="str">
        <f t="shared" si="68"/>
        <v/>
      </c>
      <c r="ER24" s="404">
        <v>21</v>
      </c>
      <c r="ES24" s="405">
        <f t="shared" si="81"/>
        <v>0</v>
      </c>
      <c r="ET24" s="405"/>
      <c r="EU24" s="405">
        <f t="shared" si="69"/>
        <v>0</v>
      </c>
      <c r="EV24" s="405">
        <v>1</v>
      </c>
      <c r="EW24" s="406">
        <f t="shared" si="70"/>
        <v>0</v>
      </c>
      <c r="EX24" s="414"/>
      <c r="EY24" s="324"/>
      <c r="EZ24" s="324"/>
      <c r="FA24" s="324" t="str">
        <f t="shared" si="71"/>
        <v/>
      </c>
      <c r="FB24" s="409" t="str">
        <f t="shared" si="72"/>
        <v/>
      </c>
    </row>
    <row r="25" spans="1:158" ht="30" customHeight="1" x14ac:dyDescent="0.3">
      <c r="E25" s="404">
        <v>22</v>
      </c>
      <c r="F25" s="405">
        <f t="shared" si="73"/>
        <v>1538</v>
      </c>
      <c r="G25" s="405">
        <v>1638</v>
      </c>
      <c r="H25" s="405">
        <f t="shared" si="2"/>
        <v>100</v>
      </c>
      <c r="I25" s="405">
        <v>1</v>
      </c>
      <c r="J25" s="406">
        <f t="shared" si="3"/>
        <v>100</v>
      </c>
      <c r="L25" s="404">
        <v>22</v>
      </c>
      <c r="M25" s="405">
        <f t="shared" si="74"/>
        <v>1000</v>
      </c>
      <c r="N25" s="405">
        <v>1130</v>
      </c>
      <c r="O25" s="405">
        <f t="shared" si="4"/>
        <v>130</v>
      </c>
      <c r="P25" s="405">
        <v>1</v>
      </c>
      <c r="Q25" s="406">
        <f t="shared" si="5"/>
        <v>130</v>
      </c>
      <c r="R25" s="414" t="s">
        <v>44</v>
      </c>
      <c r="S25" s="324" t="s">
        <v>45</v>
      </c>
      <c r="T25" s="324" t="s">
        <v>474</v>
      </c>
      <c r="U25" s="324"/>
      <c r="V25" s="265" t="s">
        <v>62</v>
      </c>
      <c r="W25" s="265">
        <v>1</v>
      </c>
      <c r="X25" s="324"/>
      <c r="Y25" s="324">
        <f t="shared" si="6"/>
        <v>0</v>
      </c>
      <c r="Z25" s="324"/>
      <c r="AA25" s="407"/>
      <c r="AB25" s="408">
        <f t="shared" si="7"/>
        <v>130</v>
      </c>
      <c r="AC25" s="324" t="str">
        <f t="shared" si="8"/>
        <v/>
      </c>
      <c r="AD25" s="324" t="str">
        <f t="shared" si="9"/>
        <v/>
      </c>
      <c r="AE25" s="324" t="str">
        <f t="shared" si="10"/>
        <v/>
      </c>
      <c r="AF25" s="324" t="str">
        <f t="shared" si="11"/>
        <v/>
      </c>
      <c r="AG25" s="324" t="str">
        <f t="shared" si="12"/>
        <v/>
      </c>
      <c r="AH25" s="324" t="str">
        <f t="shared" si="13"/>
        <v/>
      </c>
      <c r="AI25" s="324" t="str">
        <f t="shared" si="14"/>
        <v/>
      </c>
      <c r="AJ25" s="407">
        <f t="shared" si="0"/>
        <v>130</v>
      </c>
      <c r="AK25" s="408" t="str">
        <f t="shared" si="15"/>
        <v/>
      </c>
      <c r="AL25" s="324" t="str">
        <f t="shared" si="16"/>
        <v/>
      </c>
      <c r="AM25" s="324" t="str">
        <f t="shared" si="17"/>
        <v/>
      </c>
      <c r="AN25" s="324" t="str">
        <f t="shared" si="18"/>
        <v/>
      </c>
      <c r="AO25" s="324" t="str">
        <f t="shared" si="19"/>
        <v/>
      </c>
      <c r="AP25" s="324" t="str">
        <f t="shared" si="20"/>
        <v/>
      </c>
      <c r="AQ25" s="324" t="str">
        <f t="shared" si="21"/>
        <v/>
      </c>
      <c r="AR25" s="324" t="str">
        <f t="shared" si="22"/>
        <v/>
      </c>
      <c r="AS25" s="324" t="str">
        <f t="shared" si="23"/>
        <v/>
      </c>
      <c r="AT25" s="324" t="str">
        <f t="shared" si="24"/>
        <v/>
      </c>
      <c r="AU25" s="324" t="str">
        <f t="shared" si="25"/>
        <v/>
      </c>
      <c r="AV25" s="409">
        <f t="shared" si="26"/>
        <v>0</v>
      </c>
      <c r="AW25" s="22"/>
      <c r="AX25" s="404">
        <v>22</v>
      </c>
      <c r="AY25" s="405">
        <f t="shared" si="75"/>
        <v>0</v>
      </c>
      <c r="AZ25" s="405"/>
      <c r="BA25" s="405">
        <f t="shared" si="27"/>
        <v>0</v>
      </c>
      <c r="BB25" s="405">
        <v>1</v>
      </c>
      <c r="BC25" s="406">
        <f t="shared" si="28"/>
        <v>0</v>
      </c>
      <c r="BD25" s="410"/>
      <c r="BE25" s="265"/>
      <c r="BF25" s="265"/>
      <c r="BG25" s="265"/>
      <c r="BH25" s="265"/>
      <c r="BI25" s="265">
        <v>1</v>
      </c>
      <c r="BJ25" s="265"/>
      <c r="BK25" s="265">
        <f t="shared" si="29"/>
        <v>0</v>
      </c>
      <c r="BL25" s="265"/>
      <c r="BM25" s="411"/>
      <c r="BN25" s="412" t="str">
        <f t="shared" si="30"/>
        <v/>
      </c>
      <c r="BO25" s="265" t="str">
        <f t="shared" si="31"/>
        <v/>
      </c>
      <c r="BP25" s="324" t="str">
        <f t="shared" si="32"/>
        <v/>
      </c>
      <c r="BQ25" s="265" t="str">
        <f t="shared" si="33"/>
        <v/>
      </c>
      <c r="BR25" s="265" t="str">
        <f t="shared" si="34"/>
        <v/>
      </c>
      <c r="BS25" s="265" t="str">
        <f t="shared" si="35"/>
        <v/>
      </c>
      <c r="BT25" s="265" t="str">
        <f t="shared" si="36"/>
        <v/>
      </c>
      <c r="BU25" s="265" t="str">
        <f t="shared" si="37"/>
        <v/>
      </c>
      <c r="BV25" s="411">
        <f t="shared" si="1"/>
        <v>0</v>
      </c>
      <c r="BW25" s="412" t="str">
        <f t="shared" si="38"/>
        <v/>
      </c>
      <c r="BX25" s="265" t="str">
        <f t="shared" si="39"/>
        <v/>
      </c>
      <c r="BY25" s="324" t="str">
        <f t="shared" si="40"/>
        <v/>
      </c>
      <c r="BZ25" s="265" t="str">
        <f t="shared" si="41"/>
        <v/>
      </c>
      <c r="CA25" s="265" t="str">
        <f t="shared" si="42"/>
        <v/>
      </c>
      <c r="CB25" s="265" t="str">
        <f t="shared" si="43"/>
        <v/>
      </c>
      <c r="CC25" s="265" t="str">
        <f t="shared" si="44"/>
        <v/>
      </c>
      <c r="CD25" s="265" t="str">
        <f t="shared" si="45"/>
        <v/>
      </c>
      <c r="CE25" s="265" t="str">
        <f t="shared" si="46"/>
        <v/>
      </c>
      <c r="CF25" s="265"/>
      <c r="CG25" s="265" t="str">
        <f t="shared" si="47"/>
        <v/>
      </c>
      <c r="CH25" s="413">
        <f t="shared" si="48"/>
        <v>0</v>
      </c>
      <c r="CJ25" s="404">
        <v>22</v>
      </c>
      <c r="CK25" s="405">
        <f t="shared" si="76"/>
        <v>0</v>
      </c>
      <c r="CL25" s="405"/>
      <c r="CM25" s="405">
        <f t="shared" si="49"/>
        <v>0</v>
      </c>
      <c r="CN25" s="405">
        <v>1</v>
      </c>
      <c r="CO25" s="406">
        <f t="shared" si="50"/>
        <v>0</v>
      </c>
      <c r="CP25" s="414"/>
      <c r="CQ25" s="324"/>
      <c r="CR25" s="324"/>
      <c r="CS25" s="324" t="str">
        <f t="shared" si="51"/>
        <v/>
      </c>
      <c r="CT25" s="409" t="str">
        <f t="shared" si="52"/>
        <v/>
      </c>
      <c r="CV25" s="404">
        <v>22</v>
      </c>
      <c r="CW25" s="405">
        <f t="shared" si="77"/>
        <v>0</v>
      </c>
      <c r="CX25" s="405"/>
      <c r="CY25" s="405">
        <f t="shared" si="53"/>
        <v>0</v>
      </c>
      <c r="CZ25" s="405">
        <v>1</v>
      </c>
      <c r="DA25" s="406">
        <f t="shared" si="54"/>
        <v>0</v>
      </c>
      <c r="DB25" s="414"/>
      <c r="DC25" s="324"/>
      <c r="DD25" s="324"/>
      <c r="DE25" s="324" t="str">
        <f t="shared" si="55"/>
        <v/>
      </c>
      <c r="DF25" s="409" t="str">
        <f t="shared" si="56"/>
        <v/>
      </c>
      <c r="DH25" s="404">
        <v>22</v>
      </c>
      <c r="DI25" s="405">
        <f t="shared" si="78"/>
        <v>0</v>
      </c>
      <c r="DJ25" s="405"/>
      <c r="DK25" s="405">
        <f t="shared" si="57"/>
        <v>0</v>
      </c>
      <c r="DL25" s="405">
        <v>1</v>
      </c>
      <c r="DM25" s="406">
        <f t="shared" si="58"/>
        <v>0</v>
      </c>
      <c r="DN25" s="414"/>
      <c r="DO25" s="324"/>
      <c r="DP25" s="324"/>
      <c r="DQ25" s="324" t="str">
        <f t="shared" si="59"/>
        <v/>
      </c>
      <c r="DR25" s="409" t="str">
        <f t="shared" si="60"/>
        <v/>
      </c>
      <c r="DT25" s="404">
        <v>22</v>
      </c>
      <c r="DU25" s="405">
        <f t="shared" si="79"/>
        <v>0</v>
      </c>
      <c r="DV25" s="405"/>
      <c r="DW25" s="405">
        <f t="shared" si="61"/>
        <v>0</v>
      </c>
      <c r="DX25" s="405">
        <v>1</v>
      </c>
      <c r="DY25" s="406">
        <f t="shared" si="62"/>
        <v>0</v>
      </c>
      <c r="DZ25" s="414"/>
      <c r="EA25" s="324"/>
      <c r="EB25" s="324"/>
      <c r="EC25" s="324" t="str">
        <f t="shared" si="63"/>
        <v/>
      </c>
      <c r="ED25" s="409" t="str">
        <f t="shared" si="64"/>
        <v/>
      </c>
      <c r="EF25" s="404">
        <v>22</v>
      </c>
      <c r="EG25" s="405">
        <f t="shared" si="80"/>
        <v>0</v>
      </c>
      <c r="EH25" s="405"/>
      <c r="EI25" s="405">
        <f t="shared" si="65"/>
        <v>0</v>
      </c>
      <c r="EJ25" s="405">
        <v>1</v>
      </c>
      <c r="EK25" s="406">
        <f t="shared" si="66"/>
        <v>0</v>
      </c>
      <c r="EL25" s="414"/>
      <c r="EM25" s="324"/>
      <c r="EN25" s="324"/>
      <c r="EO25" s="324" t="str">
        <f t="shared" si="67"/>
        <v/>
      </c>
      <c r="EP25" s="409" t="str">
        <f t="shared" si="68"/>
        <v/>
      </c>
      <c r="ER25" s="404">
        <v>22</v>
      </c>
      <c r="ES25" s="405">
        <f t="shared" si="81"/>
        <v>0</v>
      </c>
      <c r="ET25" s="405"/>
      <c r="EU25" s="405">
        <f t="shared" si="69"/>
        <v>0</v>
      </c>
      <c r="EV25" s="405">
        <v>1</v>
      </c>
      <c r="EW25" s="406">
        <f t="shared" si="70"/>
        <v>0</v>
      </c>
      <c r="EX25" s="414"/>
      <c r="EY25" s="324"/>
      <c r="EZ25" s="324"/>
      <c r="FA25" s="324" t="str">
        <f t="shared" si="71"/>
        <v/>
      </c>
      <c r="FB25" s="409" t="str">
        <f t="shared" si="72"/>
        <v/>
      </c>
    </row>
    <row r="26" spans="1:158" ht="30" customHeight="1" x14ac:dyDescent="0.3">
      <c r="E26" s="404">
        <v>23</v>
      </c>
      <c r="F26" s="405">
        <f t="shared" si="73"/>
        <v>1638</v>
      </c>
      <c r="G26" s="405">
        <v>1638</v>
      </c>
      <c r="H26" s="405">
        <f t="shared" si="2"/>
        <v>0</v>
      </c>
      <c r="I26" s="405">
        <v>1</v>
      </c>
      <c r="J26" s="406">
        <f t="shared" si="3"/>
        <v>0</v>
      </c>
      <c r="L26" s="404">
        <v>23</v>
      </c>
      <c r="M26" s="405">
        <f t="shared" si="74"/>
        <v>1130</v>
      </c>
      <c r="N26" s="405">
        <v>1130</v>
      </c>
      <c r="O26" s="405">
        <f t="shared" si="4"/>
        <v>0</v>
      </c>
      <c r="P26" s="405">
        <v>1</v>
      </c>
      <c r="Q26" s="406">
        <f t="shared" si="5"/>
        <v>0</v>
      </c>
      <c r="R26" s="414"/>
      <c r="S26" s="324"/>
      <c r="T26" s="324"/>
      <c r="U26" s="324"/>
      <c r="V26" s="265"/>
      <c r="W26" s="265">
        <v>1</v>
      </c>
      <c r="X26" s="324"/>
      <c r="Y26" s="324">
        <f t="shared" si="6"/>
        <v>0</v>
      </c>
      <c r="Z26" s="324"/>
      <c r="AA26" s="407"/>
      <c r="AB26" s="408" t="str">
        <f t="shared" si="7"/>
        <v/>
      </c>
      <c r="AC26" s="324" t="str">
        <f t="shared" si="8"/>
        <v/>
      </c>
      <c r="AD26" s="324" t="str">
        <f t="shared" si="9"/>
        <v/>
      </c>
      <c r="AE26" s="324" t="str">
        <f t="shared" si="10"/>
        <v/>
      </c>
      <c r="AF26" s="324" t="str">
        <f t="shared" si="11"/>
        <v/>
      </c>
      <c r="AG26" s="324" t="str">
        <f t="shared" si="12"/>
        <v/>
      </c>
      <c r="AH26" s="324" t="str">
        <f t="shared" si="13"/>
        <v/>
      </c>
      <c r="AI26" s="324" t="str">
        <f t="shared" si="14"/>
        <v/>
      </c>
      <c r="AJ26" s="407">
        <f t="shared" si="0"/>
        <v>0</v>
      </c>
      <c r="AK26" s="408" t="str">
        <f t="shared" si="15"/>
        <v/>
      </c>
      <c r="AL26" s="324" t="str">
        <f t="shared" si="16"/>
        <v/>
      </c>
      <c r="AM26" s="324" t="str">
        <f t="shared" si="17"/>
        <v/>
      </c>
      <c r="AN26" s="324" t="str">
        <f t="shared" si="18"/>
        <v/>
      </c>
      <c r="AO26" s="324" t="str">
        <f t="shared" si="19"/>
        <v/>
      </c>
      <c r="AP26" s="324" t="str">
        <f t="shared" si="20"/>
        <v/>
      </c>
      <c r="AQ26" s="324" t="str">
        <f t="shared" si="21"/>
        <v/>
      </c>
      <c r="AR26" s="324" t="str">
        <f t="shared" si="22"/>
        <v/>
      </c>
      <c r="AS26" s="324" t="str">
        <f t="shared" si="23"/>
        <v/>
      </c>
      <c r="AT26" s="324" t="str">
        <f t="shared" si="24"/>
        <v/>
      </c>
      <c r="AU26" s="324" t="str">
        <f t="shared" si="25"/>
        <v/>
      </c>
      <c r="AV26" s="409">
        <f t="shared" si="26"/>
        <v>0</v>
      </c>
      <c r="AW26" s="22"/>
      <c r="AX26" s="404">
        <v>23</v>
      </c>
      <c r="AY26" s="405">
        <f t="shared" si="75"/>
        <v>0</v>
      </c>
      <c r="AZ26" s="405"/>
      <c r="BA26" s="405">
        <f t="shared" si="27"/>
        <v>0</v>
      </c>
      <c r="BB26" s="405">
        <v>1</v>
      </c>
      <c r="BC26" s="406">
        <f t="shared" si="28"/>
        <v>0</v>
      </c>
      <c r="BD26" s="410"/>
      <c r="BE26" s="265"/>
      <c r="BF26" s="265"/>
      <c r="BG26" s="265"/>
      <c r="BH26" s="265"/>
      <c r="BI26" s="265">
        <v>1</v>
      </c>
      <c r="BJ26" s="265"/>
      <c r="BK26" s="265">
        <f t="shared" si="29"/>
        <v>0</v>
      </c>
      <c r="BL26" s="265"/>
      <c r="BM26" s="411"/>
      <c r="BN26" s="412" t="str">
        <f t="shared" si="30"/>
        <v/>
      </c>
      <c r="BO26" s="265" t="str">
        <f t="shared" si="31"/>
        <v/>
      </c>
      <c r="BP26" s="324" t="str">
        <f t="shared" si="32"/>
        <v/>
      </c>
      <c r="BQ26" s="265" t="str">
        <f t="shared" si="33"/>
        <v/>
      </c>
      <c r="BR26" s="265" t="str">
        <f t="shared" si="34"/>
        <v/>
      </c>
      <c r="BS26" s="265" t="str">
        <f t="shared" si="35"/>
        <v/>
      </c>
      <c r="BT26" s="265" t="str">
        <f t="shared" si="36"/>
        <v/>
      </c>
      <c r="BU26" s="265" t="str">
        <f t="shared" si="37"/>
        <v/>
      </c>
      <c r="BV26" s="411">
        <f t="shared" si="1"/>
        <v>0</v>
      </c>
      <c r="BW26" s="412" t="str">
        <f t="shared" si="38"/>
        <v/>
      </c>
      <c r="BX26" s="265" t="str">
        <f t="shared" si="39"/>
        <v/>
      </c>
      <c r="BY26" s="324" t="str">
        <f t="shared" si="40"/>
        <v/>
      </c>
      <c r="BZ26" s="265" t="str">
        <f t="shared" si="41"/>
        <v/>
      </c>
      <c r="CA26" s="265" t="str">
        <f t="shared" si="42"/>
        <v/>
      </c>
      <c r="CB26" s="265" t="str">
        <f t="shared" si="43"/>
        <v/>
      </c>
      <c r="CC26" s="265" t="str">
        <f t="shared" si="44"/>
        <v/>
      </c>
      <c r="CD26" s="265" t="str">
        <f t="shared" si="45"/>
        <v/>
      </c>
      <c r="CE26" s="265" t="str">
        <f t="shared" si="46"/>
        <v/>
      </c>
      <c r="CF26" s="265"/>
      <c r="CG26" s="265" t="str">
        <f t="shared" si="47"/>
        <v/>
      </c>
      <c r="CH26" s="413">
        <f t="shared" si="48"/>
        <v>0</v>
      </c>
      <c r="CJ26" s="404">
        <v>23</v>
      </c>
      <c r="CK26" s="405">
        <f t="shared" si="76"/>
        <v>0</v>
      </c>
      <c r="CL26" s="405"/>
      <c r="CM26" s="405">
        <f t="shared" si="49"/>
        <v>0</v>
      </c>
      <c r="CN26" s="405">
        <v>1</v>
      </c>
      <c r="CO26" s="406">
        <f t="shared" si="50"/>
        <v>0</v>
      </c>
      <c r="CP26" s="414"/>
      <c r="CQ26" s="324"/>
      <c r="CR26" s="324"/>
      <c r="CS26" s="324" t="str">
        <f t="shared" si="51"/>
        <v/>
      </c>
      <c r="CT26" s="409" t="str">
        <f t="shared" si="52"/>
        <v/>
      </c>
      <c r="CV26" s="404">
        <v>23</v>
      </c>
      <c r="CW26" s="405">
        <f t="shared" si="77"/>
        <v>0</v>
      </c>
      <c r="CX26" s="405"/>
      <c r="CY26" s="405">
        <f t="shared" si="53"/>
        <v>0</v>
      </c>
      <c r="CZ26" s="405">
        <v>1</v>
      </c>
      <c r="DA26" s="406">
        <f t="shared" si="54"/>
        <v>0</v>
      </c>
      <c r="DB26" s="414"/>
      <c r="DC26" s="324"/>
      <c r="DD26" s="324"/>
      <c r="DE26" s="324" t="str">
        <f t="shared" si="55"/>
        <v/>
      </c>
      <c r="DF26" s="409" t="str">
        <f t="shared" si="56"/>
        <v/>
      </c>
      <c r="DH26" s="404">
        <v>23</v>
      </c>
      <c r="DI26" s="405">
        <f t="shared" si="78"/>
        <v>0</v>
      </c>
      <c r="DJ26" s="405"/>
      <c r="DK26" s="405">
        <f t="shared" si="57"/>
        <v>0</v>
      </c>
      <c r="DL26" s="405">
        <v>1</v>
      </c>
      <c r="DM26" s="406">
        <f t="shared" si="58"/>
        <v>0</v>
      </c>
      <c r="DN26" s="414"/>
      <c r="DO26" s="324"/>
      <c r="DP26" s="324"/>
      <c r="DQ26" s="324" t="str">
        <f t="shared" si="59"/>
        <v/>
      </c>
      <c r="DR26" s="409" t="str">
        <f t="shared" si="60"/>
        <v/>
      </c>
      <c r="DT26" s="404">
        <v>23</v>
      </c>
      <c r="DU26" s="405">
        <f t="shared" si="79"/>
        <v>0</v>
      </c>
      <c r="DV26" s="405"/>
      <c r="DW26" s="405">
        <f t="shared" si="61"/>
        <v>0</v>
      </c>
      <c r="DX26" s="405">
        <v>1</v>
      </c>
      <c r="DY26" s="406">
        <f t="shared" si="62"/>
        <v>0</v>
      </c>
      <c r="DZ26" s="414"/>
      <c r="EA26" s="324"/>
      <c r="EB26" s="324"/>
      <c r="EC26" s="324" t="str">
        <f t="shared" si="63"/>
        <v/>
      </c>
      <c r="ED26" s="409" t="str">
        <f t="shared" si="64"/>
        <v/>
      </c>
      <c r="EF26" s="404">
        <v>23</v>
      </c>
      <c r="EG26" s="405">
        <f t="shared" si="80"/>
        <v>0</v>
      </c>
      <c r="EH26" s="405"/>
      <c r="EI26" s="405">
        <f t="shared" si="65"/>
        <v>0</v>
      </c>
      <c r="EJ26" s="405">
        <v>1</v>
      </c>
      <c r="EK26" s="406">
        <f t="shared" si="66"/>
        <v>0</v>
      </c>
      <c r="EL26" s="414"/>
      <c r="EM26" s="324"/>
      <c r="EN26" s="324"/>
      <c r="EO26" s="324" t="str">
        <f t="shared" si="67"/>
        <v/>
      </c>
      <c r="EP26" s="409" t="str">
        <f t="shared" si="68"/>
        <v/>
      </c>
      <c r="ER26" s="404">
        <v>23</v>
      </c>
      <c r="ES26" s="405">
        <f t="shared" si="81"/>
        <v>0</v>
      </c>
      <c r="ET26" s="405"/>
      <c r="EU26" s="405">
        <f t="shared" si="69"/>
        <v>0</v>
      </c>
      <c r="EV26" s="405">
        <v>1</v>
      </c>
      <c r="EW26" s="406">
        <f t="shared" si="70"/>
        <v>0</v>
      </c>
      <c r="EX26" s="414"/>
      <c r="EY26" s="324"/>
      <c r="EZ26" s="324"/>
      <c r="FA26" s="324" t="str">
        <f t="shared" si="71"/>
        <v/>
      </c>
      <c r="FB26" s="409" t="str">
        <f t="shared" si="72"/>
        <v/>
      </c>
    </row>
    <row r="27" spans="1:158" ht="30" customHeight="1" x14ac:dyDescent="0.3">
      <c r="E27" s="404">
        <v>24</v>
      </c>
      <c r="F27" s="405">
        <f t="shared" si="73"/>
        <v>1638</v>
      </c>
      <c r="G27" s="405">
        <v>1638</v>
      </c>
      <c r="H27" s="405">
        <f t="shared" si="2"/>
        <v>0</v>
      </c>
      <c r="I27" s="405">
        <v>1</v>
      </c>
      <c r="J27" s="406">
        <f t="shared" si="3"/>
        <v>0</v>
      </c>
      <c r="L27" s="404">
        <v>24</v>
      </c>
      <c r="M27" s="405">
        <f t="shared" si="74"/>
        <v>1130</v>
      </c>
      <c r="N27" s="405">
        <v>1130</v>
      </c>
      <c r="O27" s="405">
        <f t="shared" si="4"/>
        <v>0</v>
      </c>
      <c r="P27" s="405">
        <v>1</v>
      </c>
      <c r="Q27" s="406">
        <f t="shared" si="5"/>
        <v>0</v>
      </c>
      <c r="R27" s="414"/>
      <c r="S27" s="324"/>
      <c r="T27" s="324"/>
      <c r="U27" s="324"/>
      <c r="V27" s="265"/>
      <c r="W27" s="265">
        <v>1</v>
      </c>
      <c r="X27" s="324"/>
      <c r="Y27" s="324">
        <f t="shared" si="6"/>
        <v>0</v>
      </c>
      <c r="Z27" s="324"/>
      <c r="AA27" s="407"/>
      <c r="AB27" s="408" t="str">
        <f t="shared" si="7"/>
        <v/>
      </c>
      <c r="AC27" s="324" t="str">
        <f t="shared" si="8"/>
        <v/>
      </c>
      <c r="AD27" s="324" t="str">
        <f t="shared" si="9"/>
        <v/>
      </c>
      <c r="AE27" s="324" t="str">
        <f t="shared" si="10"/>
        <v/>
      </c>
      <c r="AF27" s="324" t="str">
        <f t="shared" si="11"/>
        <v/>
      </c>
      <c r="AG27" s="324" t="str">
        <f t="shared" si="12"/>
        <v/>
      </c>
      <c r="AH27" s="324" t="str">
        <f t="shared" si="13"/>
        <v/>
      </c>
      <c r="AI27" s="324" t="str">
        <f t="shared" si="14"/>
        <v/>
      </c>
      <c r="AJ27" s="407">
        <f t="shared" si="0"/>
        <v>0</v>
      </c>
      <c r="AK27" s="408" t="str">
        <f t="shared" si="15"/>
        <v/>
      </c>
      <c r="AL27" s="324" t="str">
        <f t="shared" si="16"/>
        <v/>
      </c>
      <c r="AM27" s="324" t="str">
        <f t="shared" si="17"/>
        <v/>
      </c>
      <c r="AN27" s="324" t="str">
        <f t="shared" si="18"/>
        <v/>
      </c>
      <c r="AO27" s="324" t="str">
        <f t="shared" si="19"/>
        <v/>
      </c>
      <c r="AP27" s="324" t="str">
        <f t="shared" si="20"/>
        <v/>
      </c>
      <c r="AQ27" s="324" t="str">
        <f t="shared" si="21"/>
        <v/>
      </c>
      <c r="AR27" s="324" t="str">
        <f t="shared" si="22"/>
        <v/>
      </c>
      <c r="AS27" s="324" t="str">
        <f t="shared" si="23"/>
        <v/>
      </c>
      <c r="AT27" s="324" t="str">
        <f t="shared" si="24"/>
        <v/>
      </c>
      <c r="AU27" s="324" t="str">
        <f t="shared" si="25"/>
        <v/>
      </c>
      <c r="AV27" s="409">
        <f t="shared" si="26"/>
        <v>0</v>
      </c>
      <c r="AW27" s="22"/>
      <c r="AX27" s="404">
        <v>24</v>
      </c>
      <c r="AY27" s="405">
        <f t="shared" si="75"/>
        <v>0</v>
      </c>
      <c r="AZ27" s="405"/>
      <c r="BA27" s="405">
        <f t="shared" si="27"/>
        <v>0</v>
      </c>
      <c r="BB27" s="405">
        <v>1</v>
      </c>
      <c r="BC27" s="406">
        <f t="shared" si="28"/>
        <v>0</v>
      </c>
      <c r="BD27" s="410"/>
      <c r="BE27" s="265"/>
      <c r="BF27" s="265"/>
      <c r="BG27" s="265"/>
      <c r="BH27" s="265"/>
      <c r="BI27" s="265">
        <v>1</v>
      </c>
      <c r="BJ27" s="265"/>
      <c r="BK27" s="265">
        <f t="shared" si="29"/>
        <v>0</v>
      </c>
      <c r="BL27" s="265"/>
      <c r="BM27" s="411"/>
      <c r="BN27" s="412" t="str">
        <f t="shared" si="30"/>
        <v/>
      </c>
      <c r="BO27" s="265" t="str">
        <f t="shared" si="31"/>
        <v/>
      </c>
      <c r="BP27" s="324" t="str">
        <f t="shared" si="32"/>
        <v/>
      </c>
      <c r="BQ27" s="265" t="str">
        <f t="shared" si="33"/>
        <v/>
      </c>
      <c r="BR27" s="265" t="str">
        <f t="shared" si="34"/>
        <v/>
      </c>
      <c r="BS27" s="265" t="str">
        <f t="shared" si="35"/>
        <v/>
      </c>
      <c r="BT27" s="265" t="str">
        <f t="shared" si="36"/>
        <v/>
      </c>
      <c r="BU27" s="265" t="str">
        <f t="shared" si="37"/>
        <v/>
      </c>
      <c r="BV27" s="411">
        <f t="shared" si="1"/>
        <v>0</v>
      </c>
      <c r="BW27" s="412" t="str">
        <f t="shared" si="38"/>
        <v/>
      </c>
      <c r="BX27" s="265" t="str">
        <f t="shared" si="39"/>
        <v/>
      </c>
      <c r="BY27" s="324" t="str">
        <f t="shared" si="40"/>
        <v/>
      </c>
      <c r="BZ27" s="265" t="str">
        <f t="shared" si="41"/>
        <v/>
      </c>
      <c r="CA27" s="265" t="str">
        <f t="shared" si="42"/>
        <v/>
      </c>
      <c r="CB27" s="265" t="str">
        <f t="shared" si="43"/>
        <v/>
      </c>
      <c r="CC27" s="265" t="str">
        <f t="shared" si="44"/>
        <v/>
      </c>
      <c r="CD27" s="265" t="str">
        <f t="shared" si="45"/>
        <v/>
      </c>
      <c r="CE27" s="265" t="str">
        <f t="shared" si="46"/>
        <v/>
      </c>
      <c r="CF27" s="265"/>
      <c r="CG27" s="265" t="str">
        <f t="shared" si="47"/>
        <v/>
      </c>
      <c r="CH27" s="413">
        <f t="shared" si="48"/>
        <v>0</v>
      </c>
      <c r="CJ27" s="404">
        <v>24</v>
      </c>
      <c r="CK27" s="405">
        <f t="shared" si="76"/>
        <v>0</v>
      </c>
      <c r="CL27" s="405"/>
      <c r="CM27" s="405">
        <f t="shared" si="49"/>
        <v>0</v>
      </c>
      <c r="CN27" s="405">
        <v>1</v>
      </c>
      <c r="CO27" s="406">
        <f t="shared" si="50"/>
        <v>0</v>
      </c>
      <c r="CP27" s="414"/>
      <c r="CQ27" s="324"/>
      <c r="CR27" s="324"/>
      <c r="CS27" s="324" t="str">
        <f t="shared" si="51"/>
        <v/>
      </c>
      <c r="CT27" s="409" t="str">
        <f t="shared" si="52"/>
        <v/>
      </c>
      <c r="CV27" s="404">
        <v>24</v>
      </c>
      <c r="CW27" s="405">
        <f t="shared" si="77"/>
        <v>0</v>
      </c>
      <c r="CX27" s="405"/>
      <c r="CY27" s="405">
        <f t="shared" si="53"/>
        <v>0</v>
      </c>
      <c r="CZ27" s="405">
        <v>1</v>
      </c>
      <c r="DA27" s="406">
        <f t="shared" si="54"/>
        <v>0</v>
      </c>
      <c r="DB27" s="414"/>
      <c r="DC27" s="324"/>
      <c r="DD27" s="324"/>
      <c r="DE27" s="324" t="str">
        <f t="shared" si="55"/>
        <v/>
      </c>
      <c r="DF27" s="409" t="str">
        <f t="shared" si="56"/>
        <v/>
      </c>
      <c r="DH27" s="404">
        <v>24</v>
      </c>
      <c r="DI27" s="405">
        <f t="shared" si="78"/>
        <v>0</v>
      </c>
      <c r="DJ27" s="405"/>
      <c r="DK27" s="405">
        <f t="shared" si="57"/>
        <v>0</v>
      </c>
      <c r="DL27" s="405">
        <v>1</v>
      </c>
      <c r="DM27" s="406">
        <f t="shared" si="58"/>
        <v>0</v>
      </c>
      <c r="DN27" s="414"/>
      <c r="DO27" s="324"/>
      <c r="DP27" s="324"/>
      <c r="DQ27" s="324" t="str">
        <f t="shared" si="59"/>
        <v/>
      </c>
      <c r="DR27" s="409" t="str">
        <f t="shared" si="60"/>
        <v/>
      </c>
      <c r="DT27" s="404">
        <v>24</v>
      </c>
      <c r="DU27" s="405">
        <f t="shared" si="79"/>
        <v>0</v>
      </c>
      <c r="DV27" s="405"/>
      <c r="DW27" s="405">
        <f t="shared" si="61"/>
        <v>0</v>
      </c>
      <c r="DX27" s="405">
        <v>1</v>
      </c>
      <c r="DY27" s="406">
        <f t="shared" si="62"/>
        <v>0</v>
      </c>
      <c r="DZ27" s="414"/>
      <c r="EA27" s="324"/>
      <c r="EB27" s="324"/>
      <c r="EC27" s="324" t="str">
        <f t="shared" si="63"/>
        <v/>
      </c>
      <c r="ED27" s="409" t="str">
        <f t="shared" si="64"/>
        <v/>
      </c>
      <c r="EF27" s="404">
        <v>24</v>
      </c>
      <c r="EG27" s="405">
        <f t="shared" si="80"/>
        <v>0</v>
      </c>
      <c r="EH27" s="405"/>
      <c r="EI27" s="405">
        <f t="shared" si="65"/>
        <v>0</v>
      </c>
      <c r="EJ27" s="405">
        <v>1</v>
      </c>
      <c r="EK27" s="406">
        <f t="shared" si="66"/>
        <v>0</v>
      </c>
      <c r="EL27" s="414"/>
      <c r="EM27" s="324"/>
      <c r="EN27" s="324"/>
      <c r="EO27" s="324" t="str">
        <f t="shared" si="67"/>
        <v/>
      </c>
      <c r="EP27" s="409" t="str">
        <f t="shared" si="68"/>
        <v/>
      </c>
      <c r="ER27" s="404">
        <v>24</v>
      </c>
      <c r="ES27" s="405">
        <f t="shared" si="81"/>
        <v>0</v>
      </c>
      <c r="ET27" s="405"/>
      <c r="EU27" s="405">
        <f t="shared" si="69"/>
        <v>0</v>
      </c>
      <c r="EV27" s="405">
        <v>1</v>
      </c>
      <c r="EW27" s="406">
        <f t="shared" si="70"/>
        <v>0</v>
      </c>
      <c r="EX27" s="414"/>
      <c r="EY27" s="324"/>
      <c r="EZ27" s="324"/>
      <c r="FA27" s="324" t="str">
        <f t="shared" si="71"/>
        <v/>
      </c>
      <c r="FB27" s="409" t="str">
        <f t="shared" si="72"/>
        <v/>
      </c>
    </row>
    <row r="28" spans="1:158" ht="30" customHeight="1" x14ac:dyDescent="0.3">
      <c r="E28" s="404">
        <v>25</v>
      </c>
      <c r="F28" s="405">
        <f t="shared" si="73"/>
        <v>1638</v>
      </c>
      <c r="G28" s="405">
        <v>1638</v>
      </c>
      <c r="H28" s="405">
        <f t="shared" si="2"/>
        <v>0</v>
      </c>
      <c r="I28" s="405">
        <v>1</v>
      </c>
      <c r="J28" s="406">
        <f t="shared" si="3"/>
        <v>0</v>
      </c>
      <c r="L28" s="404">
        <v>25</v>
      </c>
      <c r="M28" s="405">
        <f t="shared" si="74"/>
        <v>1130</v>
      </c>
      <c r="N28" s="405">
        <v>1130</v>
      </c>
      <c r="O28" s="405">
        <f t="shared" si="4"/>
        <v>0</v>
      </c>
      <c r="P28" s="405">
        <v>1</v>
      </c>
      <c r="Q28" s="406">
        <f t="shared" si="5"/>
        <v>0</v>
      </c>
      <c r="R28" s="414"/>
      <c r="S28" s="324"/>
      <c r="T28" s="324"/>
      <c r="U28" s="324"/>
      <c r="V28" s="265"/>
      <c r="W28" s="265">
        <v>1</v>
      </c>
      <c r="X28" s="324"/>
      <c r="Y28" s="324">
        <f t="shared" si="6"/>
        <v>0</v>
      </c>
      <c r="Z28" s="324"/>
      <c r="AA28" s="407"/>
      <c r="AB28" s="408" t="str">
        <f t="shared" si="7"/>
        <v/>
      </c>
      <c r="AC28" s="324" t="str">
        <f t="shared" si="8"/>
        <v/>
      </c>
      <c r="AD28" s="324" t="str">
        <f t="shared" si="9"/>
        <v/>
      </c>
      <c r="AE28" s="324" t="str">
        <f t="shared" si="10"/>
        <v/>
      </c>
      <c r="AF28" s="324" t="str">
        <f t="shared" si="11"/>
        <v/>
      </c>
      <c r="AG28" s="324" t="str">
        <f t="shared" si="12"/>
        <v/>
      </c>
      <c r="AH28" s="324" t="str">
        <f t="shared" si="13"/>
        <v/>
      </c>
      <c r="AI28" s="324" t="str">
        <f t="shared" si="14"/>
        <v/>
      </c>
      <c r="AJ28" s="407">
        <f t="shared" si="0"/>
        <v>0</v>
      </c>
      <c r="AK28" s="408" t="str">
        <f t="shared" si="15"/>
        <v/>
      </c>
      <c r="AL28" s="324" t="str">
        <f t="shared" si="16"/>
        <v/>
      </c>
      <c r="AM28" s="324" t="str">
        <f t="shared" si="17"/>
        <v/>
      </c>
      <c r="AN28" s="324" t="str">
        <f t="shared" si="18"/>
        <v/>
      </c>
      <c r="AO28" s="324" t="str">
        <f t="shared" si="19"/>
        <v/>
      </c>
      <c r="AP28" s="324" t="str">
        <f t="shared" si="20"/>
        <v/>
      </c>
      <c r="AQ28" s="324" t="str">
        <f t="shared" si="21"/>
        <v/>
      </c>
      <c r="AR28" s="324" t="str">
        <f t="shared" si="22"/>
        <v/>
      </c>
      <c r="AS28" s="324" t="str">
        <f t="shared" si="23"/>
        <v/>
      </c>
      <c r="AT28" s="324" t="str">
        <f t="shared" si="24"/>
        <v/>
      </c>
      <c r="AU28" s="324" t="str">
        <f t="shared" si="25"/>
        <v/>
      </c>
      <c r="AV28" s="409">
        <f t="shared" si="26"/>
        <v>0</v>
      </c>
      <c r="AW28" s="22"/>
      <c r="AX28" s="404">
        <v>25</v>
      </c>
      <c r="AY28" s="405">
        <f t="shared" si="75"/>
        <v>0</v>
      </c>
      <c r="AZ28" s="405"/>
      <c r="BA28" s="405">
        <f t="shared" si="27"/>
        <v>0</v>
      </c>
      <c r="BB28" s="405">
        <v>1</v>
      </c>
      <c r="BC28" s="406">
        <f t="shared" si="28"/>
        <v>0</v>
      </c>
      <c r="BD28" s="410"/>
      <c r="BE28" s="265"/>
      <c r="BF28" s="265"/>
      <c r="BG28" s="265"/>
      <c r="BH28" s="265"/>
      <c r="BI28" s="265">
        <v>1</v>
      </c>
      <c r="BJ28" s="265"/>
      <c r="BK28" s="265">
        <f t="shared" si="29"/>
        <v>0</v>
      </c>
      <c r="BL28" s="265"/>
      <c r="BM28" s="411"/>
      <c r="BN28" s="412" t="str">
        <f t="shared" si="30"/>
        <v/>
      </c>
      <c r="BO28" s="265" t="str">
        <f t="shared" si="31"/>
        <v/>
      </c>
      <c r="BP28" s="324" t="str">
        <f t="shared" si="32"/>
        <v/>
      </c>
      <c r="BQ28" s="265" t="str">
        <f t="shared" si="33"/>
        <v/>
      </c>
      <c r="BR28" s="265" t="str">
        <f t="shared" si="34"/>
        <v/>
      </c>
      <c r="BS28" s="265" t="str">
        <f t="shared" si="35"/>
        <v/>
      </c>
      <c r="BT28" s="265" t="str">
        <f t="shared" si="36"/>
        <v/>
      </c>
      <c r="BU28" s="265" t="str">
        <f t="shared" si="37"/>
        <v/>
      </c>
      <c r="BV28" s="411">
        <f t="shared" si="1"/>
        <v>0</v>
      </c>
      <c r="BW28" s="412" t="str">
        <f t="shared" si="38"/>
        <v/>
      </c>
      <c r="BX28" s="265" t="str">
        <f t="shared" si="39"/>
        <v/>
      </c>
      <c r="BY28" s="324" t="str">
        <f t="shared" si="40"/>
        <v/>
      </c>
      <c r="BZ28" s="265" t="str">
        <f t="shared" si="41"/>
        <v/>
      </c>
      <c r="CA28" s="265" t="str">
        <f t="shared" si="42"/>
        <v/>
      </c>
      <c r="CB28" s="265" t="str">
        <f t="shared" si="43"/>
        <v/>
      </c>
      <c r="CC28" s="265" t="str">
        <f t="shared" si="44"/>
        <v/>
      </c>
      <c r="CD28" s="265" t="str">
        <f t="shared" si="45"/>
        <v/>
      </c>
      <c r="CE28" s="265" t="str">
        <f t="shared" si="46"/>
        <v/>
      </c>
      <c r="CF28" s="265"/>
      <c r="CG28" s="265" t="str">
        <f t="shared" si="47"/>
        <v/>
      </c>
      <c r="CH28" s="413">
        <f t="shared" si="48"/>
        <v>0</v>
      </c>
      <c r="CJ28" s="404">
        <v>25</v>
      </c>
      <c r="CK28" s="405">
        <f t="shared" si="76"/>
        <v>0</v>
      </c>
      <c r="CL28" s="405"/>
      <c r="CM28" s="405">
        <f t="shared" si="49"/>
        <v>0</v>
      </c>
      <c r="CN28" s="405">
        <v>1</v>
      </c>
      <c r="CO28" s="406">
        <f t="shared" si="50"/>
        <v>0</v>
      </c>
      <c r="CP28" s="414"/>
      <c r="CQ28" s="324"/>
      <c r="CR28" s="324"/>
      <c r="CS28" s="324" t="str">
        <f t="shared" si="51"/>
        <v/>
      </c>
      <c r="CT28" s="409" t="str">
        <f t="shared" si="52"/>
        <v/>
      </c>
      <c r="CV28" s="404">
        <v>25</v>
      </c>
      <c r="CW28" s="405">
        <f t="shared" si="77"/>
        <v>0</v>
      </c>
      <c r="CX28" s="405"/>
      <c r="CY28" s="405">
        <f t="shared" si="53"/>
        <v>0</v>
      </c>
      <c r="CZ28" s="405">
        <v>1</v>
      </c>
      <c r="DA28" s="406">
        <f t="shared" si="54"/>
        <v>0</v>
      </c>
      <c r="DB28" s="414"/>
      <c r="DC28" s="324"/>
      <c r="DD28" s="324"/>
      <c r="DE28" s="324" t="str">
        <f t="shared" si="55"/>
        <v/>
      </c>
      <c r="DF28" s="409" t="str">
        <f t="shared" si="56"/>
        <v/>
      </c>
      <c r="DH28" s="404">
        <v>25</v>
      </c>
      <c r="DI28" s="405">
        <f t="shared" si="78"/>
        <v>0</v>
      </c>
      <c r="DJ28" s="405"/>
      <c r="DK28" s="405">
        <f t="shared" si="57"/>
        <v>0</v>
      </c>
      <c r="DL28" s="405">
        <v>1</v>
      </c>
      <c r="DM28" s="406">
        <f t="shared" si="58"/>
        <v>0</v>
      </c>
      <c r="DN28" s="414"/>
      <c r="DO28" s="324"/>
      <c r="DP28" s="324"/>
      <c r="DQ28" s="324" t="str">
        <f t="shared" si="59"/>
        <v/>
      </c>
      <c r="DR28" s="409" t="str">
        <f t="shared" si="60"/>
        <v/>
      </c>
      <c r="DT28" s="404">
        <v>25</v>
      </c>
      <c r="DU28" s="405">
        <f t="shared" si="79"/>
        <v>0</v>
      </c>
      <c r="DV28" s="405"/>
      <c r="DW28" s="405">
        <f t="shared" si="61"/>
        <v>0</v>
      </c>
      <c r="DX28" s="405">
        <v>1</v>
      </c>
      <c r="DY28" s="406">
        <f t="shared" si="62"/>
        <v>0</v>
      </c>
      <c r="DZ28" s="414"/>
      <c r="EA28" s="324"/>
      <c r="EB28" s="324"/>
      <c r="EC28" s="324" t="str">
        <f t="shared" si="63"/>
        <v/>
      </c>
      <c r="ED28" s="409" t="str">
        <f t="shared" si="64"/>
        <v/>
      </c>
      <c r="EF28" s="404">
        <v>25</v>
      </c>
      <c r="EG28" s="405">
        <f t="shared" si="80"/>
        <v>0</v>
      </c>
      <c r="EH28" s="405"/>
      <c r="EI28" s="405">
        <f t="shared" si="65"/>
        <v>0</v>
      </c>
      <c r="EJ28" s="405">
        <v>1</v>
      </c>
      <c r="EK28" s="406">
        <f t="shared" si="66"/>
        <v>0</v>
      </c>
      <c r="EL28" s="414"/>
      <c r="EM28" s="324"/>
      <c r="EN28" s="324"/>
      <c r="EO28" s="324" t="str">
        <f t="shared" si="67"/>
        <v/>
      </c>
      <c r="EP28" s="409" t="str">
        <f t="shared" si="68"/>
        <v/>
      </c>
      <c r="ER28" s="404">
        <v>25</v>
      </c>
      <c r="ES28" s="405">
        <f t="shared" si="81"/>
        <v>0</v>
      </c>
      <c r="ET28" s="405"/>
      <c r="EU28" s="405">
        <f t="shared" si="69"/>
        <v>0</v>
      </c>
      <c r="EV28" s="405">
        <v>1</v>
      </c>
      <c r="EW28" s="406">
        <f t="shared" si="70"/>
        <v>0</v>
      </c>
      <c r="EX28" s="414"/>
      <c r="EY28" s="324"/>
      <c r="EZ28" s="324"/>
      <c r="FA28" s="324" t="str">
        <f t="shared" si="71"/>
        <v/>
      </c>
      <c r="FB28" s="409" t="str">
        <f t="shared" si="72"/>
        <v/>
      </c>
    </row>
    <row r="29" spans="1:158" ht="30" customHeight="1" x14ac:dyDescent="0.3">
      <c r="E29" s="404">
        <v>26</v>
      </c>
      <c r="F29" s="405">
        <f t="shared" si="73"/>
        <v>1638</v>
      </c>
      <c r="G29" s="405">
        <v>1638</v>
      </c>
      <c r="H29" s="405">
        <f t="shared" si="2"/>
        <v>0</v>
      </c>
      <c r="I29" s="405">
        <v>1</v>
      </c>
      <c r="J29" s="406">
        <f t="shared" si="3"/>
        <v>0</v>
      </c>
      <c r="L29" s="404">
        <v>26</v>
      </c>
      <c r="M29" s="405">
        <f t="shared" si="74"/>
        <v>1130</v>
      </c>
      <c r="N29" s="405">
        <v>1130</v>
      </c>
      <c r="O29" s="405">
        <f t="shared" si="4"/>
        <v>0</v>
      </c>
      <c r="P29" s="405">
        <v>1</v>
      </c>
      <c r="Q29" s="406">
        <f t="shared" si="5"/>
        <v>0</v>
      </c>
      <c r="R29" s="414"/>
      <c r="S29" s="324"/>
      <c r="T29" s="324"/>
      <c r="U29" s="324"/>
      <c r="V29" s="265"/>
      <c r="W29" s="265">
        <v>1</v>
      </c>
      <c r="X29" s="324"/>
      <c r="Y29" s="324">
        <f t="shared" si="6"/>
        <v>0</v>
      </c>
      <c r="Z29" s="324"/>
      <c r="AA29" s="407"/>
      <c r="AB29" s="408" t="str">
        <f t="shared" si="7"/>
        <v/>
      </c>
      <c r="AC29" s="324" t="str">
        <f t="shared" si="8"/>
        <v/>
      </c>
      <c r="AD29" s="324" t="str">
        <f t="shared" si="9"/>
        <v/>
      </c>
      <c r="AE29" s="324" t="str">
        <f t="shared" si="10"/>
        <v/>
      </c>
      <c r="AF29" s="324" t="str">
        <f t="shared" si="11"/>
        <v/>
      </c>
      <c r="AG29" s="324" t="str">
        <f t="shared" si="12"/>
        <v/>
      </c>
      <c r="AH29" s="324" t="str">
        <f t="shared" si="13"/>
        <v/>
      </c>
      <c r="AI29" s="324" t="str">
        <f t="shared" si="14"/>
        <v/>
      </c>
      <c r="AJ29" s="407">
        <f t="shared" si="0"/>
        <v>0</v>
      </c>
      <c r="AK29" s="408" t="str">
        <f t="shared" si="15"/>
        <v/>
      </c>
      <c r="AL29" s="324" t="str">
        <f t="shared" si="16"/>
        <v/>
      </c>
      <c r="AM29" s="324" t="str">
        <f t="shared" si="17"/>
        <v/>
      </c>
      <c r="AN29" s="324" t="str">
        <f t="shared" si="18"/>
        <v/>
      </c>
      <c r="AO29" s="324" t="str">
        <f t="shared" si="19"/>
        <v/>
      </c>
      <c r="AP29" s="324" t="str">
        <f t="shared" si="20"/>
        <v/>
      </c>
      <c r="AQ29" s="324" t="str">
        <f t="shared" si="21"/>
        <v/>
      </c>
      <c r="AR29" s="324" t="str">
        <f t="shared" si="22"/>
        <v/>
      </c>
      <c r="AS29" s="324" t="str">
        <f t="shared" si="23"/>
        <v/>
      </c>
      <c r="AT29" s="324" t="str">
        <f t="shared" si="24"/>
        <v/>
      </c>
      <c r="AU29" s="324" t="str">
        <f t="shared" si="25"/>
        <v/>
      </c>
      <c r="AV29" s="409">
        <f t="shared" si="26"/>
        <v>0</v>
      </c>
      <c r="AW29" s="22"/>
      <c r="AX29" s="404">
        <v>26</v>
      </c>
      <c r="AY29" s="405">
        <f t="shared" si="75"/>
        <v>0</v>
      </c>
      <c r="AZ29" s="405"/>
      <c r="BA29" s="405">
        <f t="shared" si="27"/>
        <v>0</v>
      </c>
      <c r="BB29" s="405">
        <v>1</v>
      </c>
      <c r="BC29" s="406">
        <f t="shared" si="28"/>
        <v>0</v>
      </c>
      <c r="BD29" s="410"/>
      <c r="BE29" s="265"/>
      <c r="BF29" s="265"/>
      <c r="BG29" s="265"/>
      <c r="BH29" s="265"/>
      <c r="BI29" s="265">
        <v>1</v>
      </c>
      <c r="BJ29" s="265"/>
      <c r="BK29" s="265">
        <f t="shared" si="29"/>
        <v>0</v>
      </c>
      <c r="BL29" s="265"/>
      <c r="BM29" s="411"/>
      <c r="BN29" s="412" t="str">
        <f t="shared" si="30"/>
        <v/>
      </c>
      <c r="BO29" s="265" t="str">
        <f t="shared" si="31"/>
        <v/>
      </c>
      <c r="BP29" s="324" t="str">
        <f t="shared" si="32"/>
        <v/>
      </c>
      <c r="BQ29" s="265" t="str">
        <f t="shared" si="33"/>
        <v/>
      </c>
      <c r="BR29" s="265" t="str">
        <f t="shared" si="34"/>
        <v/>
      </c>
      <c r="BS29" s="265" t="str">
        <f t="shared" si="35"/>
        <v/>
      </c>
      <c r="BT29" s="265" t="str">
        <f t="shared" si="36"/>
        <v/>
      </c>
      <c r="BU29" s="265" t="str">
        <f t="shared" si="37"/>
        <v/>
      </c>
      <c r="BV29" s="411">
        <f t="shared" si="1"/>
        <v>0</v>
      </c>
      <c r="BW29" s="412" t="str">
        <f t="shared" si="38"/>
        <v/>
      </c>
      <c r="BX29" s="265" t="str">
        <f t="shared" si="39"/>
        <v/>
      </c>
      <c r="BY29" s="324" t="str">
        <f t="shared" si="40"/>
        <v/>
      </c>
      <c r="BZ29" s="265" t="str">
        <f t="shared" si="41"/>
        <v/>
      </c>
      <c r="CA29" s="265" t="str">
        <f t="shared" si="42"/>
        <v/>
      </c>
      <c r="CB29" s="265" t="str">
        <f t="shared" si="43"/>
        <v/>
      </c>
      <c r="CC29" s="265" t="str">
        <f t="shared" si="44"/>
        <v/>
      </c>
      <c r="CD29" s="265" t="str">
        <f t="shared" si="45"/>
        <v/>
      </c>
      <c r="CE29" s="265" t="str">
        <f t="shared" si="46"/>
        <v/>
      </c>
      <c r="CF29" s="265"/>
      <c r="CG29" s="265" t="str">
        <f t="shared" si="47"/>
        <v/>
      </c>
      <c r="CH29" s="413">
        <f t="shared" si="48"/>
        <v>0</v>
      </c>
      <c r="CJ29" s="404">
        <v>26</v>
      </c>
      <c r="CK29" s="405">
        <f t="shared" si="76"/>
        <v>0</v>
      </c>
      <c r="CL29" s="405"/>
      <c r="CM29" s="405">
        <f t="shared" si="49"/>
        <v>0</v>
      </c>
      <c r="CN29" s="405">
        <v>1</v>
      </c>
      <c r="CO29" s="406">
        <f t="shared" si="50"/>
        <v>0</v>
      </c>
      <c r="CP29" s="414"/>
      <c r="CQ29" s="324"/>
      <c r="CR29" s="324"/>
      <c r="CS29" s="324" t="str">
        <f t="shared" si="51"/>
        <v/>
      </c>
      <c r="CT29" s="409" t="str">
        <f t="shared" si="52"/>
        <v/>
      </c>
      <c r="CV29" s="404">
        <v>26</v>
      </c>
      <c r="CW29" s="405">
        <f t="shared" si="77"/>
        <v>0</v>
      </c>
      <c r="CX29" s="405"/>
      <c r="CY29" s="405">
        <f t="shared" si="53"/>
        <v>0</v>
      </c>
      <c r="CZ29" s="405">
        <v>1</v>
      </c>
      <c r="DA29" s="406">
        <f t="shared" si="54"/>
        <v>0</v>
      </c>
      <c r="DB29" s="414"/>
      <c r="DC29" s="324"/>
      <c r="DD29" s="324"/>
      <c r="DE29" s="324" t="str">
        <f t="shared" si="55"/>
        <v/>
      </c>
      <c r="DF29" s="409" t="str">
        <f t="shared" si="56"/>
        <v/>
      </c>
      <c r="DH29" s="404">
        <v>26</v>
      </c>
      <c r="DI29" s="405">
        <f t="shared" si="78"/>
        <v>0</v>
      </c>
      <c r="DJ29" s="405"/>
      <c r="DK29" s="405">
        <f t="shared" si="57"/>
        <v>0</v>
      </c>
      <c r="DL29" s="405">
        <v>1</v>
      </c>
      <c r="DM29" s="406">
        <f t="shared" si="58"/>
        <v>0</v>
      </c>
      <c r="DN29" s="414"/>
      <c r="DO29" s="324"/>
      <c r="DP29" s="324"/>
      <c r="DQ29" s="324" t="str">
        <f t="shared" si="59"/>
        <v/>
      </c>
      <c r="DR29" s="409" t="str">
        <f t="shared" si="60"/>
        <v/>
      </c>
      <c r="DT29" s="404">
        <v>26</v>
      </c>
      <c r="DU29" s="405">
        <f t="shared" si="79"/>
        <v>0</v>
      </c>
      <c r="DV29" s="405"/>
      <c r="DW29" s="405">
        <f t="shared" si="61"/>
        <v>0</v>
      </c>
      <c r="DX29" s="405">
        <v>1</v>
      </c>
      <c r="DY29" s="406">
        <f t="shared" si="62"/>
        <v>0</v>
      </c>
      <c r="DZ29" s="414"/>
      <c r="EA29" s="324"/>
      <c r="EB29" s="324"/>
      <c r="EC29" s="324" t="str">
        <f t="shared" si="63"/>
        <v/>
      </c>
      <c r="ED29" s="409" t="str">
        <f t="shared" si="64"/>
        <v/>
      </c>
      <c r="EF29" s="404">
        <v>26</v>
      </c>
      <c r="EG29" s="405">
        <f t="shared" si="80"/>
        <v>0</v>
      </c>
      <c r="EH29" s="405"/>
      <c r="EI29" s="405">
        <f t="shared" si="65"/>
        <v>0</v>
      </c>
      <c r="EJ29" s="405">
        <v>1</v>
      </c>
      <c r="EK29" s="406">
        <f t="shared" si="66"/>
        <v>0</v>
      </c>
      <c r="EL29" s="414"/>
      <c r="EM29" s="324"/>
      <c r="EN29" s="324"/>
      <c r="EO29" s="324" t="str">
        <f t="shared" si="67"/>
        <v/>
      </c>
      <c r="EP29" s="409" t="str">
        <f t="shared" si="68"/>
        <v/>
      </c>
      <c r="ER29" s="404">
        <v>26</v>
      </c>
      <c r="ES29" s="405">
        <f t="shared" si="81"/>
        <v>0</v>
      </c>
      <c r="ET29" s="405"/>
      <c r="EU29" s="405">
        <f t="shared" si="69"/>
        <v>0</v>
      </c>
      <c r="EV29" s="405">
        <v>1</v>
      </c>
      <c r="EW29" s="406">
        <f t="shared" si="70"/>
        <v>0</v>
      </c>
      <c r="EX29" s="414"/>
      <c r="EY29" s="324"/>
      <c r="EZ29" s="324"/>
      <c r="FA29" s="324" t="str">
        <f t="shared" si="71"/>
        <v/>
      </c>
      <c r="FB29" s="409" t="str">
        <f t="shared" si="72"/>
        <v/>
      </c>
    </row>
    <row r="30" spans="1:158" ht="30" customHeight="1" x14ac:dyDescent="0.3">
      <c r="E30" s="404">
        <v>27</v>
      </c>
      <c r="F30" s="405">
        <f t="shared" si="73"/>
        <v>1638</v>
      </c>
      <c r="G30" s="405">
        <v>1705</v>
      </c>
      <c r="H30" s="405">
        <f t="shared" si="2"/>
        <v>67</v>
      </c>
      <c r="I30" s="405">
        <v>1</v>
      </c>
      <c r="J30" s="406">
        <f t="shared" si="3"/>
        <v>67</v>
      </c>
      <c r="L30" s="404">
        <v>27</v>
      </c>
      <c r="M30" s="405">
        <f t="shared" si="74"/>
        <v>1130</v>
      </c>
      <c r="N30" s="405">
        <v>1216</v>
      </c>
      <c r="O30" s="405">
        <f t="shared" si="4"/>
        <v>86</v>
      </c>
      <c r="P30" s="405">
        <v>1</v>
      </c>
      <c r="Q30" s="406">
        <f t="shared" si="5"/>
        <v>86</v>
      </c>
      <c r="R30" s="414" t="s">
        <v>44</v>
      </c>
      <c r="S30" s="324" t="s">
        <v>45</v>
      </c>
      <c r="T30" s="324" t="s">
        <v>472</v>
      </c>
      <c r="U30" s="324"/>
      <c r="V30" s="265" t="s">
        <v>62</v>
      </c>
      <c r="W30" s="265">
        <v>1</v>
      </c>
      <c r="X30" s="324"/>
      <c r="Y30" s="324">
        <f t="shared" si="6"/>
        <v>0</v>
      </c>
      <c r="Z30" s="324"/>
      <c r="AA30" s="407"/>
      <c r="AB30" s="408">
        <f t="shared" si="7"/>
        <v>86</v>
      </c>
      <c r="AC30" s="324" t="str">
        <f t="shared" si="8"/>
        <v/>
      </c>
      <c r="AD30" s="324" t="str">
        <f t="shared" si="9"/>
        <v/>
      </c>
      <c r="AE30" s="324" t="str">
        <f t="shared" si="10"/>
        <v/>
      </c>
      <c r="AF30" s="324" t="str">
        <f t="shared" si="11"/>
        <v/>
      </c>
      <c r="AG30" s="324" t="str">
        <f t="shared" si="12"/>
        <v/>
      </c>
      <c r="AH30" s="324" t="str">
        <f t="shared" si="13"/>
        <v/>
      </c>
      <c r="AI30" s="324" t="str">
        <f t="shared" si="14"/>
        <v/>
      </c>
      <c r="AJ30" s="407">
        <f t="shared" si="0"/>
        <v>86</v>
      </c>
      <c r="AK30" s="408" t="str">
        <f t="shared" si="15"/>
        <v/>
      </c>
      <c r="AL30" s="324" t="str">
        <f t="shared" si="16"/>
        <v/>
      </c>
      <c r="AM30" s="324" t="str">
        <f t="shared" si="17"/>
        <v/>
      </c>
      <c r="AN30" s="324" t="str">
        <f t="shared" si="18"/>
        <v/>
      </c>
      <c r="AO30" s="324" t="str">
        <f t="shared" si="19"/>
        <v/>
      </c>
      <c r="AP30" s="324" t="str">
        <f t="shared" si="20"/>
        <v/>
      </c>
      <c r="AQ30" s="324" t="str">
        <f t="shared" si="21"/>
        <v/>
      </c>
      <c r="AR30" s="324" t="str">
        <f t="shared" si="22"/>
        <v/>
      </c>
      <c r="AS30" s="324" t="str">
        <f t="shared" si="23"/>
        <v/>
      </c>
      <c r="AT30" s="324" t="str">
        <f t="shared" si="24"/>
        <v/>
      </c>
      <c r="AU30" s="324" t="str">
        <f t="shared" si="25"/>
        <v/>
      </c>
      <c r="AV30" s="409">
        <f t="shared" si="26"/>
        <v>0</v>
      </c>
      <c r="AW30" s="22"/>
      <c r="AX30" s="404">
        <v>27</v>
      </c>
      <c r="AY30" s="405">
        <f t="shared" si="75"/>
        <v>0</v>
      </c>
      <c r="AZ30" s="405"/>
      <c r="BA30" s="405">
        <f t="shared" si="27"/>
        <v>0</v>
      </c>
      <c r="BB30" s="405">
        <v>1</v>
      </c>
      <c r="BC30" s="406">
        <f t="shared" si="28"/>
        <v>0</v>
      </c>
      <c r="BD30" s="410"/>
      <c r="BE30" s="265"/>
      <c r="BF30" s="265"/>
      <c r="BG30" s="265"/>
      <c r="BH30" s="265"/>
      <c r="BI30" s="265">
        <v>1</v>
      </c>
      <c r="BJ30" s="265"/>
      <c r="BK30" s="265">
        <f t="shared" si="29"/>
        <v>0</v>
      </c>
      <c r="BL30" s="265"/>
      <c r="BM30" s="411"/>
      <c r="BN30" s="412" t="str">
        <f t="shared" si="30"/>
        <v/>
      </c>
      <c r="BO30" s="265" t="str">
        <f t="shared" si="31"/>
        <v/>
      </c>
      <c r="BP30" s="324" t="str">
        <f t="shared" si="32"/>
        <v/>
      </c>
      <c r="BQ30" s="265" t="str">
        <f t="shared" si="33"/>
        <v/>
      </c>
      <c r="BR30" s="265" t="str">
        <f t="shared" si="34"/>
        <v/>
      </c>
      <c r="BS30" s="265" t="str">
        <f t="shared" si="35"/>
        <v/>
      </c>
      <c r="BT30" s="265" t="str">
        <f t="shared" si="36"/>
        <v/>
      </c>
      <c r="BU30" s="265" t="str">
        <f t="shared" si="37"/>
        <v/>
      </c>
      <c r="BV30" s="411">
        <f t="shared" si="1"/>
        <v>0</v>
      </c>
      <c r="BW30" s="412" t="str">
        <f t="shared" si="38"/>
        <v/>
      </c>
      <c r="BX30" s="265" t="str">
        <f t="shared" si="39"/>
        <v/>
      </c>
      <c r="BY30" s="324" t="str">
        <f t="shared" si="40"/>
        <v/>
      </c>
      <c r="BZ30" s="265" t="str">
        <f t="shared" si="41"/>
        <v/>
      </c>
      <c r="CA30" s="265" t="str">
        <f t="shared" si="42"/>
        <v/>
      </c>
      <c r="CB30" s="265" t="str">
        <f t="shared" si="43"/>
        <v/>
      </c>
      <c r="CC30" s="265" t="str">
        <f t="shared" si="44"/>
        <v/>
      </c>
      <c r="CD30" s="265" t="str">
        <f t="shared" si="45"/>
        <v/>
      </c>
      <c r="CE30" s="265" t="str">
        <f t="shared" si="46"/>
        <v/>
      </c>
      <c r="CF30" s="265"/>
      <c r="CG30" s="265" t="str">
        <f t="shared" si="47"/>
        <v/>
      </c>
      <c r="CH30" s="413">
        <f t="shared" si="48"/>
        <v>0</v>
      </c>
      <c r="CJ30" s="404">
        <v>27</v>
      </c>
      <c r="CK30" s="405">
        <f t="shared" si="76"/>
        <v>0</v>
      </c>
      <c r="CL30" s="405"/>
      <c r="CM30" s="405">
        <f t="shared" si="49"/>
        <v>0</v>
      </c>
      <c r="CN30" s="405">
        <v>1</v>
      </c>
      <c r="CO30" s="406">
        <f t="shared" si="50"/>
        <v>0</v>
      </c>
      <c r="CP30" s="414"/>
      <c r="CQ30" s="324"/>
      <c r="CR30" s="324"/>
      <c r="CS30" s="324" t="str">
        <f t="shared" si="51"/>
        <v/>
      </c>
      <c r="CT30" s="409" t="str">
        <f t="shared" si="52"/>
        <v/>
      </c>
      <c r="CV30" s="404">
        <v>27</v>
      </c>
      <c r="CW30" s="405">
        <f t="shared" si="77"/>
        <v>0</v>
      </c>
      <c r="CX30" s="405"/>
      <c r="CY30" s="405">
        <f t="shared" si="53"/>
        <v>0</v>
      </c>
      <c r="CZ30" s="405">
        <v>1</v>
      </c>
      <c r="DA30" s="406">
        <f t="shared" si="54"/>
        <v>0</v>
      </c>
      <c r="DB30" s="414"/>
      <c r="DC30" s="324"/>
      <c r="DD30" s="324"/>
      <c r="DE30" s="324" t="str">
        <f t="shared" si="55"/>
        <v/>
      </c>
      <c r="DF30" s="409" t="str">
        <f t="shared" si="56"/>
        <v/>
      </c>
      <c r="DH30" s="404">
        <v>27</v>
      </c>
      <c r="DI30" s="405">
        <f t="shared" si="78"/>
        <v>0</v>
      </c>
      <c r="DJ30" s="405"/>
      <c r="DK30" s="405">
        <f t="shared" si="57"/>
        <v>0</v>
      </c>
      <c r="DL30" s="405">
        <v>1</v>
      </c>
      <c r="DM30" s="406">
        <f t="shared" si="58"/>
        <v>0</v>
      </c>
      <c r="DN30" s="414"/>
      <c r="DO30" s="324"/>
      <c r="DP30" s="324"/>
      <c r="DQ30" s="324" t="str">
        <f t="shared" si="59"/>
        <v/>
      </c>
      <c r="DR30" s="409" t="str">
        <f t="shared" si="60"/>
        <v/>
      </c>
      <c r="DT30" s="404">
        <v>27</v>
      </c>
      <c r="DU30" s="405">
        <f t="shared" si="79"/>
        <v>0</v>
      </c>
      <c r="DV30" s="405"/>
      <c r="DW30" s="405">
        <f t="shared" si="61"/>
        <v>0</v>
      </c>
      <c r="DX30" s="405">
        <v>1</v>
      </c>
      <c r="DY30" s="406">
        <f t="shared" si="62"/>
        <v>0</v>
      </c>
      <c r="DZ30" s="414"/>
      <c r="EA30" s="324"/>
      <c r="EB30" s="324"/>
      <c r="EC30" s="324" t="str">
        <f t="shared" si="63"/>
        <v/>
      </c>
      <c r="ED30" s="409" t="str">
        <f t="shared" si="64"/>
        <v/>
      </c>
      <c r="EF30" s="404">
        <v>27</v>
      </c>
      <c r="EG30" s="405">
        <f t="shared" si="80"/>
        <v>0</v>
      </c>
      <c r="EH30" s="405"/>
      <c r="EI30" s="405">
        <f t="shared" si="65"/>
        <v>0</v>
      </c>
      <c r="EJ30" s="405">
        <v>1</v>
      </c>
      <c r="EK30" s="406">
        <f t="shared" si="66"/>
        <v>0</v>
      </c>
      <c r="EL30" s="414"/>
      <c r="EM30" s="324"/>
      <c r="EN30" s="324"/>
      <c r="EO30" s="324" t="str">
        <f t="shared" si="67"/>
        <v/>
      </c>
      <c r="EP30" s="409" t="str">
        <f t="shared" si="68"/>
        <v/>
      </c>
      <c r="ER30" s="404">
        <v>27</v>
      </c>
      <c r="ES30" s="405">
        <f t="shared" si="81"/>
        <v>0</v>
      </c>
      <c r="ET30" s="405"/>
      <c r="EU30" s="405">
        <f t="shared" si="69"/>
        <v>0</v>
      </c>
      <c r="EV30" s="405">
        <v>1</v>
      </c>
      <c r="EW30" s="406">
        <f t="shared" si="70"/>
        <v>0</v>
      </c>
      <c r="EX30" s="414"/>
      <c r="EY30" s="324"/>
      <c r="EZ30" s="324"/>
      <c r="FA30" s="324" t="str">
        <f t="shared" si="71"/>
        <v/>
      </c>
      <c r="FB30" s="409" t="str">
        <f t="shared" si="72"/>
        <v/>
      </c>
    </row>
    <row r="31" spans="1:158" ht="30" customHeight="1" x14ac:dyDescent="0.3">
      <c r="E31" s="404">
        <v>28</v>
      </c>
      <c r="F31" s="405">
        <f t="shared" si="73"/>
        <v>1705</v>
      </c>
      <c r="G31" s="405">
        <v>1705</v>
      </c>
      <c r="H31" s="405">
        <f t="shared" si="2"/>
        <v>0</v>
      </c>
      <c r="I31" s="405">
        <v>1</v>
      </c>
      <c r="J31" s="406">
        <f t="shared" si="3"/>
        <v>0</v>
      </c>
      <c r="L31" s="404">
        <v>28</v>
      </c>
      <c r="M31" s="405">
        <f t="shared" si="74"/>
        <v>1216</v>
      </c>
      <c r="N31" s="405">
        <v>1216</v>
      </c>
      <c r="O31" s="405">
        <f t="shared" si="4"/>
        <v>0</v>
      </c>
      <c r="P31" s="405">
        <v>1</v>
      </c>
      <c r="Q31" s="406">
        <f t="shared" si="5"/>
        <v>0</v>
      </c>
      <c r="R31" s="414"/>
      <c r="S31" s="324"/>
      <c r="T31" s="324"/>
      <c r="U31" s="324"/>
      <c r="V31" s="265"/>
      <c r="W31" s="265">
        <v>1</v>
      </c>
      <c r="X31" s="324"/>
      <c r="Y31" s="324">
        <f t="shared" si="6"/>
        <v>0</v>
      </c>
      <c r="Z31" s="324"/>
      <c r="AA31" s="407"/>
      <c r="AB31" s="408" t="str">
        <f t="shared" si="7"/>
        <v/>
      </c>
      <c r="AC31" s="324" t="str">
        <f t="shared" si="8"/>
        <v/>
      </c>
      <c r="AD31" s="324" t="str">
        <f t="shared" si="9"/>
        <v/>
      </c>
      <c r="AE31" s="324" t="str">
        <f t="shared" si="10"/>
        <v/>
      </c>
      <c r="AF31" s="324" t="str">
        <f t="shared" si="11"/>
        <v/>
      </c>
      <c r="AG31" s="324" t="str">
        <f t="shared" si="12"/>
        <v/>
      </c>
      <c r="AH31" s="324" t="str">
        <f t="shared" si="13"/>
        <v/>
      </c>
      <c r="AI31" s="324" t="str">
        <f t="shared" si="14"/>
        <v/>
      </c>
      <c r="AJ31" s="407">
        <f t="shared" si="0"/>
        <v>0</v>
      </c>
      <c r="AK31" s="408" t="str">
        <f t="shared" si="15"/>
        <v/>
      </c>
      <c r="AL31" s="324" t="str">
        <f t="shared" si="16"/>
        <v/>
      </c>
      <c r="AM31" s="324" t="str">
        <f t="shared" si="17"/>
        <v/>
      </c>
      <c r="AN31" s="324" t="str">
        <f t="shared" si="18"/>
        <v/>
      </c>
      <c r="AO31" s="324" t="str">
        <f t="shared" si="19"/>
        <v/>
      </c>
      <c r="AP31" s="324" t="str">
        <f t="shared" si="20"/>
        <v/>
      </c>
      <c r="AQ31" s="324" t="str">
        <f t="shared" si="21"/>
        <v/>
      </c>
      <c r="AR31" s="324" t="str">
        <f t="shared" si="22"/>
        <v/>
      </c>
      <c r="AS31" s="324" t="str">
        <f t="shared" si="23"/>
        <v/>
      </c>
      <c r="AT31" s="324" t="str">
        <f t="shared" si="24"/>
        <v/>
      </c>
      <c r="AU31" s="324" t="str">
        <f t="shared" si="25"/>
        <v/>
      </c>
      <c r="AV31" s="409">
        <f t="shared" si="26"/>
        <v>0</v>
      </c>
      <c r="AW31" s="22"/>
      <c r="AX31" s="404">
        <v>28</v>
      </c>
      <c r="AY31" s="405">
        <f t="shared" si="75"/>
        <v>0</v>
      </c>
      <c r="AZ31" s="405"/>
      <c r="BA31" s="405">
        <f t="shared" si="27"/>
        <v>0</v>
      </c>
      <c r="BB31" s="405">
        <v>1</v>
      </c>
      <c r="BC31" s="406">
        <f t="shared" si="28"/>
        <v>0</v>
      </c>
      <c r="BD31" s="410"/>
      <c r="BE31" s="265"/>
      <c r="BF31" s="265"/>
      <c r="BG31" s="265"/>
      <c r="BH31" s="265"/>
      <c r="BI31" s="265">
        <v>1</v>
      </c>
      <c r="BJ31" s="265"/>
      <c r="BK31" s="265">
        <f t="shared" si="29"/>
        <v>0</v>
      </c>
      <c r="BL31" s="265"/>
      <c r="BM31" s="411"/>
      <c r="BN31" s="412" t="str">
        <f t="shared" si="30"/>
        <v/>
      </c>
      <c r="BO31" s="265" t="str">
        <f t="shared" si="31"/>
        <v/>
      </c>
      <c r="BP31" s="324" t="str">
        <f t="shared" si="32"/>
        <v/>
      </c>
      <c r="BQ31" s="265" t="str">
        <f t="shared" si="33"/>
        <v/>
      </c>
      <c r="BR31" s="265" t="str">
        <f t="shared" si="34"/>
        <v/>
      </c>
      <c r="BS31" s="265" t="str">
        <f t="shared" si="35"/>
        <v/>
      </c>
      <c r="BT31" s="265" t="str">
        <f t="shared" si="36"/>
        <v/>
      </c>
      <c r="BU31" s="265" t="str">
        <f t="shared" si="37"/>
        <v/>
      </c>
      <c r="BV31" s="411">
        <f t="shared" si="1"/>
        <v>0</v>
      </c>
      <c r="BW31" s="412" t="str">
        <f t="shared" si="38"/>
        <v/>
      </c>
      <c r="BX31" s="265" t="str">
        <f t="shared" si="39"/>
        <v/>
      </c>
      <c r="BY31" s="324" t="str">
        <f t="shared" si="40"/>
        <v/>
      </c>
      <c r="BZ31" s="265" t="str">
        <f t="shared" si="41"/>
        <v/>
      </c>
      <c r="CA31" s="265" t="str">
        <f t="shared" si="42"/>
        <v/>
      </c>
      <c r="CB31" s="265" t="str">
        <f t="shared" si="43"/>
        <v/>
      </c>
      <c r="CC31" s="265" t="str">
        <f t="shared" si="44"/>
        <v/>
      </c>
      <c r="CD31" s="265" t="str">
        <f t="shared" si="45"/>
        <v/>
      </c>
      <c r="CE31" s="265" t="str">
        <f t="shared" si="46"/>
        <v/>
      </c>
      <c r="CF31" s="265"/>
      <c r="CG31" s="265" t="str">
        <f t="shared" si="47"/>
        <v/>
      </c>
      <c r="CH31" s="413">
        <f t="shared" si="48"/>
        <v>0</v>
      </c>
      <c r="CJ31" s="404">
        <v>28</v>
      </c>
      <c r="CK31" s="405">
        <f t="shared" si="76"/>
        <v>0</v>
      </c>
      <c r="CL31" s="405"/>
      <c r="CM31" s="405">
        <f t="shared" si="49"/>
        <v>0</v>
      </c>
      <c r="CN31" s="405">
        <v>1</v>
      </c>
      <c r="CO31" s="406">
        <f t="shared" si="50"/>
        <v>0</v>
      </c>
      <c r="CP31" s="414"/>
      <c r="CQ31" s="324"/>
      <c r="CR31" s="324"/>
      <c r="CS31" s="324" t="str">
        <f t="shared" si="51"/>
        <v/>
      </c>
      <c r="CT31" s="409" t="str">
        <f t="shared" si="52"/>
        <v/>
      </c>
      <c r="CV31" s="404">
        <v>28</v>
      </c>
      <c r="CW31" s="405">
        <f t="shared" si="77"/>
        <v>0</v>
      </c>
      <c r="CX31" s="405"/>
      <c r="CY31" s="405">
        <f t="shared" si="53"/>
        <v>0</v>
      </c>
      <c r="CZ31" s="405">
        <v>1</v>
      </c>
      <c r="DA31" s="406">
        <f t="shared" si="54"/>
        <v>0</v>
      </c>
      <c r="DB31" s="414"/>
      <c r="DC31" s="324"/>
      <c r="DD31" s="324"/>
      <c r="DE31" s="324" t="str">
        <f t="shared" si="55"/>
        <v/>
      </c>
      <c r="DF31" s="409" t="str">
        <f t="shared" si="56"/>
        <v/>
      </c>
      <c r="DH31" s="404">
        <v>28</v>
      </c>
      <c r="DI31" s="405">
        <f t="shared" si="78"/>
        <v>0</v>
      </c>
      <c r="DJ31" s="405"/>
      <c r="DK31" s="405">
        <f t="shared" si="57"/>
        <v>0</v>
      </c>
      <c r="DL31" s="405">
        <v>1</v>
      </c>
      <c r="DM31" s="406">
        <f t="shared" si="58"/>
        <v>0</v>
      </c>
      <c r="DN31" s="414"/>
      <c r="DO31" s="324"/>
      <c r="DP31" s="324"/>
      <c r="DQ31" s="324" t="str">
        <f t="shared" si="59"/>
        <v/>
      </c>
      <c r="DR31" s="409" t="str">
        <f t="shared" si="60"/>
        <v/>
      </c>
      <c r="DT31" s="404">
        <v>28</v>
      </c>
      <c r="DU31" s="405">
        <f t="shared" si="79"/>
        <v>0</v>
      </c>
      <c r="DV31" s="405"/>
      <c r="DW31" s="405">
        <f t="shared" si="61"/>
        <v>0</v>
      </c>
      <c r="DX31" s="405">
        <v>1</v>
      </c>
      <c r="DY31" s="406">
        <f t="shared" si="62"/>
        <v>0</v>
      </c>
      <c r="DZ31" s="414"/>
      <c r="EA31" s="324"/>
      <c r="EB31" s="324"/>
      <c r="EC31" s="324" t="str">
        <f t="shared" si="63"/>
        <v/>
      </c>
      <c r="ED31" s="409" t="str">
        <f t="shared" si="64"/>
        <v/>
      </c>
      <c r="EF31" s="404">
        <v>28</v>
      </c>
      <c r="EG31" s="405">
        <f t="shared" si="80"/>
        <v>0</v>
      </c>
      <c r="EH31" s="405"/>
      <c r="EI31" s="405">
        <f t="shared" si="65"/>
        <v>0</v>
      </c>
      <c r="EJ31" s="405">
        <v>1</v>
      </c>
      <c r="EK31" s="406">
        <f t="shared" si="66"/>
        <v>0</v>
      </c>
      <c r="EL31" s="414"/>
      <c r="EM31" s="324"/>
      <c r="EN31" s="324"/>
      <c r="EO31" s="324" t="str">
        <f t="shared" si="67"/>
        <v/>
      </c>
      <c r="EP31" s="409" t="str">
        <f t="shared" si="68"/>
        <v/>
      </c>
      <c r="ER31" s="404">
        <v>28</v>
      </c>
      <c r="ES31" s="405">
        <f t="shared" si="81"/>
        <v>0</v>
      </c>
      <c r="ET31" s="405"/>
      <c r="EU31" s="405">
        <f t="shared" si="69"/>
        <v>0</v>
      </c>
      <c r="EV31" s="405">
        <v>1</v>
      </c>
      <c r="EW31" s="406">
        <f t="shared" si="70"/>
        <v>0</v>
      </c>
      <c r="EX31" s="414"/>
      <c r="EY31" s="324"/>
      <c r="EZ31" s="324"/>
      <c r="FA31" s="324" t="str">
        <f t="shared" si="71"/>
        <v/>
      </c>
      <c r="FB31" s="409" t="str">
        <f t="shared" si="72"/>
        <v/>
      </c>
    </row>
    <row r="32" spans="1:158" ht="30" customHeight="1" x14ac:dyDescent="0.3">
      <c r="E32" s="404">
        <v>29</v>
      </c>
      <c r="F32" s="405">
        <f t="shared" si="73"/>
        <v>1705</v>
      </c>
      <c r="G32" s="405">
        <v>1716</v>
      </c>
      <c r="H32" s="405">
        <f t="shared" si="2"/>
        <v>11</v>
      </c>
      <c r="I32" s="405">
        <v>1</v>
      </c>
      <c r="J32" s="406">
        <f t="shared" si="3"/>
        <v>11</v>
      </c>
      <c r="L32" s="404">
        <v>29</v>
      </c>
      <c r="M32" s="405">
        <f t="shared" si="74"/>
        <v>1216</v>
      </c>
      <c r="N32" s="405">
        <v>1232</v>
      </c>
      <c r="O32" s="405">
        <f t="shared" si="4"/>
        <v>16</v>
      </c>
      <c r="P32" s="405">
        <v>1</v>
      </c>
      <c r="Q32" s="406">
        <f t="shared" si="5"/>
        <v>16</v>
      </c>
      <c r="R32" s="414" t="s">
        <v>44</v>
      </c>
      <c r="S32" s="324" t="s">
        <v>45</v>
      </c>
      <c r="T32" s="324" t="s">
        <v>458</v>
      </c>
      <c r="U32" s="324"/>
      <c r="V32" s="265" t="s">
        <v>64</v>
      </c>
      <c r="W32" s="265">
        <v>1</v>
      </c>
      <c r="X32" s="324"/>
      <c r="Y32" s="324">
        <f t="shared" si="6"/>
        <v>0</v>
      </c>
      <c r="Z32" s="324"/>
      <c r="AA32" s="407"/>
      <c r="AB32" s="408">
        <f t="shared" si="7"/>
        <v>16</v>
      </c>
      <c r="AC32" s="324" t="str">
        <f t="shared" si="8"/>
        <v/>
      </c>
      <c r="AD32" s="324" t="str">
        <f t="shared" si="9"/>
        <v/>
      </c>
      <c r="AE32" s="324" t="str">
        <f t="shared" si="10"/>
        <v/>
      </c>
      <c r="AF32" s="324" t="str">
        <f t="shared" si="11"/>
        <v/>
      </c>
      <c r="AG32" s="324" t="str">
        <f t="shared" si="12"/>
        <v/>
      </c>
      <c r="AH32" s="324" t="str">
        <f t="shared" si="13"/>
        <v/>
      </c>
      <c r="AI32" s="324" t="str">
        <f t="shared" si="14"/>
        <v/>
      </c>
      <c r="AJ32" s="407">
        <f t="shared" si="0"/>
        <v>16</v>
      </c>
      <c r="AK32" s="408" t="str">
        <f t="shared" si="15"/>
        <v/>
      </c>
      <c r="AL32" s="324" t="str">
        <f t="shared" si="16"/>
        <v/>
      </c>
      <c r="AM32" s="324" t="str">
        <f t="shared" si="17"/>
        <v/>
      </c>
      <c r="AN32" s="324" t="str">
        <f t="shared" si="18"/>
        <v/>
      </c>
      <c r="AO32" s="324" t="str">
        <f t="shared" si="19"/>
        <v/>
      </c>
      <c r="AP32" s="324" t="str">
        <f t="shared" si="20"/>
        <v/>
      </c>
      <c r="AQ32" s="324" t="str">
        <f t="shared" si="21"/>
        <v/>
      </c>
      <c r="AR32" s="324" t="str">
        <f t="shared" si="22"/>
        <v/>
      </c>
      <c r="AS32" s="324" t="str">
        <f t="shared" si="23"/>
        <v/>
      </c>
      <c r="AT32" s="324" t="str">
        <f t="shared" si="24"/>
        <v/>
      </c>
      <c r="AU32" s="324" t="str">
        <f t="shared" si="25"/>
        <v/>
      </c>
      <c r="AV32" s="409">
        <f t="shared" si="26"/>
        <v>0</v>
      </c>
      <c r="AW32" s="22"/>
      <c r="AX32" s="404">
        <v>29</v>
      </c>
      <c r="AY32" s="405">
        <f t="shared" si="75"/>
        <v>0</v>
      </c>
      <c r="AZ32" s="405"/>
      <c r="BA32" s="405">
        <f t="shared" si="27"/>
        <v>0</v>
      </c>
      <c r="BB32" s="405">
        <v>1</v>
      </c>
      <c r="BC32" s="406">
        <f t="shared" si="28"/>
        <v>0</v>
      </c>
      <c r="BD32" s="410"/>
      <c r="BE32" s="265"/>
      <c r="BF32" s="265"/>
      <c r="BG32" s="265"/>
      <c r="BH32" s="265"/>
      <c r="BI32" s="265">
        <v>1</v>
      </c>
      <c r="BJ32" s="265"/>
      <c r="BK32" s="265">
        <f t="shared" si="29"/>
        <v>0</v>
      </c>
      <c r="BL32" s="265"/>
      <c r="BM32" s="411"/>
      <c r="BN32" s="412" t="str">
        <f t="shared" si="30"/>
        <v/>
      </c>
      <c r="BO32" s="265" t="str">
        <f t="shared" si="31"/>
        <v/>
      </c>
      <c r="BP32" s="324" t="str">
        <f t="shared" si="32"/>
        <v/>
      </c>
      <c r="BQ32" s="265" t="str">
        <f t="shared" si="33"/>
        <v/>
      </c>
      <c r="BR32" s="265" t="str">
        <f t="shared" si="34"/>
        <v/>
      </c>
      <c r="BS32" s="265" t="str">
        <f t="shared" si="35"/>
        <v/>
      </c>
      <c r="BT32" s="265" t="str">
        <f t="shared" si="36"/>
        <v/>
      </c>
      <c r="BU32" s="265" t="str">
        <f t="shared" si="37"/>
        <v/>
      </c>
      <c r="BV32" s="411">
        <f t="shared" si="1"/>
        <v>0</v>
      </c>
      <c r="BW32" s="412" t="str">
        <f t="shared" si="38"/>
        <v/>
      </c>
      <c r="BX32" s="265" t="str">
        <f t="shared" si="39"/>
        <v/>
      </c>
      <c r="BY32" s="324" t="str">
        <f t="shared" si="40"/>
        <v/>
      </c>
      <c r="BZ32" s="265" t="str">
        <f t="shared" si="41"/>
        <v/>
      </c>
      <c r="CA32" s="265" t="str">
        <f t="shared" si="42"/>
        <v/>
      </c>
      <c r="CB32" s="265" t="str">
        <f t="shared" si="43"/>
        <v/>
      </c>
      <c r="CC32" s="265" t="str">
        <f t="shared" si="44"/>
        <v/>
      </c>
      <c r="CD32" s="265" t="str">
        <f t="shared" si="45"/>
        <v/>
      </c>
      <c r="CE32" s="265" t="str">
        <f t="shared" si="46"/>
        <v/>
      </c>
      <c r="CF32" s="265"/>
      <c r="CG32" s="265" t="str">
        <f t="shared" si="47"/>
        <v/>
      </c>
      <c r="CH32" s="413">
        <f t="shared" si="48"/>
        <v>0</v>
      </c>
      <c r="CJ32" s="404">
        <v>29</v>
      </c>
      <c r="CK32" s="405">
        <f t="shared" si="76"/>
        <v>0</v>
      </c>
      <c r="CL32" s="405"/>
      <c r="CM32" s="405">
        <f t="shared" si="49"/>
        <v>0</v>
      </c>
      <c r="CN32" s="405">
        <v>1</v>
      </c>
      <c r="CO32" s="406">
        <f t="shared" si="50"/>
        <v>0</v>
      </c>
      <c r="CP32" s="414"/>
      <c r="CQ32" s="324"/>
      <c r="CR32" s="324"/>
      <c r="CS32" s="324" t="str">
        <f t="shared" si="51"/>
        <v/>
      </c>
      <c r="CT32" s="409" t="str">
        <f t="shared" si="52"/>
        <v/>
      </c>
      <c r="CV32" s="404">
        <v>29</v>
      </c>
      <c r="CW32" s="405">
        <f t="shared" si="77"/>
        <v>0</v>
      </c>
      <c r="CX32" s="405"/>
      <c r="CY32" s="405">
        <f t="shared" si="53"/>
        <v>0</v>
      </c>
      <c r="CZ32" s="405">
        <v>1</v>
      </c>
      <c r="DA32" s="406">
        <f t="shared" si="54"/>
        <v>0</v>
      </c>
      <c r="DB32" s="414"/>
      <c r="DC32" s="324"/>
      <c r="DD32" s="324"/>
      <c r="DE32" s="324" t="str">
        <f t="shared" si="55"/>
        <v/>
      </c>
      <c r="DF32" s="409" t="str">
        <f t="shared" si="56"/>
        <v/>
      </c>
      <c r="DH32" s="404">
        <v>29</v>
      </c>
      <c r="DI32" s="405">
        <f t="shared" si="78"/>
        <v>0</v>
      </c>
      <c r="DJ32" s="405"/>
      <c r="DK32" s="405">
        <f t="shared" si="57"/>
        <v>0</v>
      </c>
      <c r="DL32" s="405">
        <v>1</v>
      </c>
      <c r="DM32" s="406">
        <f t="shared" si="58"/>
        <v>0</v>
      </c>
      <c r="DN32" s="414"/>
      <c r="DO32" s="324"/>
      <c r="DP32" s="324"/>
      <c r="DQ32" s="324" t="str">
        <f t="shared" si="59"/>
        <v/>
      </c>
      <c r="DR32" s="409" t="str">
        <f t="shared" si="60"/>
        <v/>
      </c>
      <c r="DT32" s="404">
        <v>29</v>
      </c>
      <c r="DU32" s="405">
        <f t="shared" si="79"/>
        <v>0</v>
      </c>
      <c r="DV32" s="405"/>
      <c r="DW32" s="405">
        <f t="shared" si="61"/>
        <v>0</v>
      </c>
      <c r="DX32" s="405">
        <v>1</v>
      </c>
      <c r="DY32" s="406">
        <f t="shared" si="62"/>
        <v>0</v>
      </c>
      <c r="DZ32" s="414"/>
      <c r="EA32" s="324"/>
      <c r="EB32" s="324"/>
      <c r="EC32" s="324" t="str">
        <f t="shared" si="63"/>
        <v/>
      </c>
      <c r="ED32" s="409" t="str">
        <f t="shared" si="64"/>
        <v/>
      </c>
      <c r="EF32" s="404">
        <v>29</v>
      </c>
      <c r="EG32" s="405">
        <f t="shared" si="80"/>
        <v>0</v>
      </c>
      <c r="EH32" s="405"/>
      <c r="EI32" s="405">
        <f t="shared" si="65"/>
        <v>0</v>
      </c>
      <c r="EJ32" s="405">
        <v>1</v>
      </c>
      <c r="EK32" s="406">
        <f t="shared" si="66"/>
        <v>0</v>
      </c>
      <c r="EL32" s="414"/>
      <c r="EM32" s="324"/>
      <c r="EN32" s="324"/>
      <c r="EO32" s="324" t="str">
        <f t="shared" si="67"/>
        <v/>
      </c>
      <c r="EP32" s="409" t="str">
        <f t="shared" si="68"/>
        <v/>
      </c>
      <c r="ER32" s="404">
        <v>29</v>
      </c>
      <c r="ES32" s="405">
        <f t="shared" si="81"/>
        <v>0</v>
      </c>
      <c r="ET32" s="405"/>
      <c r="EU32" s="405">
        <f t="shared" si="69"/>
        <v>0</v>
      </c>
      <c r="EV32" s="405">
        <v>1</v>
      </c>
      <c r="EW32" s="406">
        <f t="shared" si="70"/>
        <v>0</v>
      </c>
      <c r="EX32" s="414"/>
      <c r="EY32" s="324"/>
      <c r="EZ32" s="324"/>
      <c r="FA32" s="324" t="str">
        <f t="shared" si="71"/>
        <v/>
      </c>
      <c r="FB32" s="409" t="str">
        <f t="shared" si="72"/>
        <v/>
      </c>
    </row>
    <row r="33" spans="1:158" ht="30" customHeight="1" x14ac:dyDescent="0.3">
      <c r="E33" s="404">
        <v>30</v>
      </c>
      <c r="F33" s="405">
        <f t="shared" si="73"/>
        <v>1716</v>
      </c>
      <c r="G33" s="405">
        <v>1760</v>
      </c>
      <c r="H33" s="405">
        <f t="shared" si="2"/>
        <v>44</v>
      </c>
      <c r="I33" s="405">
        <v>1</v>
      </c>
      <c r="J33" s="406">
        <f t="shared" si="3"/>
        <v>44</v>
      </c>
      <c r="L33" s="404">
        <v>30</v>
      </c>
      <c r="M33" s="405">
        <f t="shared" si="74"/>
        <v>1232</v>
      </c>
      <c r="N33" s="405">
        <v>1289</v>
      </c>
      <c r="O33" s="405">
        <f t="shared" si="4"/>
        <v>57</v>
      </c>
      <c r="P33" s="405">
        <v>1</v>
      </c>
      <c r="Q33" s="406">
        <f t="shared" si="5"/>
        <v>57</v>
      </c>
      <c r="R33" s="414" t="s">
        <v>44</v>
      </c>
      <c r="S33" s="324" t="s">
        <v>45</v>
      </c>
      <c r="T33" s="324" t="s">
        <v>458</v>
      </c>
      <c r="U33" s="324"/>
      <c r="V33" s="265" t="s">
        <v>64</v>
      </c>
      <c r="W33" s="265">
        <v>1</v>
      </c>
      <c r="X33" s="324"/>
      <c r="Y33" s="324">
        <f t="shared" si="6"/>
        <v>0</v>
      </c>
      <c r="Z33" s="324"/>
      <c r="AA33" s="407"/>
      <c r="AB33" s="408">
        <f t="shared" si="7"/>
        <v>57</v>
      </c>
      <c r="AC33" s="324" t="str">
        <f t="shared" si="8"/>
        <v/>
      </c>
      <c r="AD33" s="324" t="str">
        <f t="shared" si="9"/>
        <v/>
      </c>
      <c r="AE33" s="324" t="str">
        <f t="shared" si="10"/>
        <v/>
      </c>
      <c r="AF33" s="324" t="str">
        <f t="shared" si="11"/>
        <v/>
      </c>
      <c r="AG33" s="324" t="str">
        <f t="shared" si="12"/>
        <v/>
      </c>
      <c r="AH33" s="324" t="str">
        <f t="shared" si="13"/>
        <v/>
      </c>
      <c r="AI33" s="324" t="str">
        <f t="shared" si="14"/>
        <v/>
      </c>
      <c r="AJ33" s="407">
        <f t="shared" si="0"/>
        <v>57</v>
      </c>
      <c r="AK33" s="408" t="str">
        <f t="shared" si="15"/>
        <v/>
      </c>
      <c r="AL33" s="324" t="str">
        <f t="shared" si="16"/>
        <v/>
      </c>
      <c r="AM33" s="324" t="str">
        <f t="shared" si="17"/>
        <v/>
      </c>
      <c r="AN33" s="324" t="str">
        <f t="shared" si="18"/>
        <v/>
      </c>
      <c r="AO33" s="324" t="str">
        <f t="shared" si="19"/>
        <v/>
      </c>
      <c r="AP33" s="324" t="str">
        <f t="shared" si="20"/>
        <v/>
      </c>
      <c r="AQ33" s="324" t="str">
        <f t="shared" si="21"/>
        <v/>
      </c>
      <c r="AR33" s="324" t="str">
        <f t="shared" si="22"/>
        <v/>
      </c>
      <c r="AS33" s="324" t="str">
        <f t="shared" si="23"/>
        <v/>
      </c>
      <c r="AT33" s="324" t="str">
        <f t="shared" si="24"/>
        <v/>
      </c>
      <c r="AU33" s="324" t="str">
        <f t="shared" si="25"/>
        <v/>
      </c>
      <c r="AV33" s="409">
        <f t="shared" si="26"/>
        <v>0</v>
      </c>
      <c r="AW33" s="22"/>
      <c r="AX33" s="404">
        <v>30</v>
      </c>
      <c r="AY33" s="405">
        <f t="shared" si="75"/>
        <v>0</v>
      </c>
      <c r="AZ33" s="405"/>
      <c r="BA33" s="405">
        <f t="shared" si="27"/>
        <v>0</v>
      </c>
      <c r="BB33" s="405">
        <v>1</v>
      </c>
      <c r="BC33" s="406">
        <f t="shared" si="28"/>
        <v>0</v>
      </c>
      <c r="BD33" s="410"/>
      <c r="BE33" s="265"/>
      <c r="BF33" s="265"/>
      <c r="BG33" s="265"/>
      <c r="BH33" s="265"/>
      <c r="BI33" s="265">
        <v>1</v>
      </c>
      <c r="BJ33" s="265"/>
      <c r="BK33" s="265">
        <f t="shared" si="29"/>
        <v>0</v>
      </c>
      <c r="BL33" s="265"/>
      <c r="BM33" s="411"/>
      <c r="BN33" s="412" t="str">
        <f t="shared" si="30"/>
        <v/>
      </c>
      <c r="BO33" s="265" t="str">
        <f t="shared" si="31"/>
        <v/>
      </c>
      <c r="BP33" s="324" t="str">
        <f t="shared" si="32"/>
        <v/>
      </c>
      <c r="BQ33" s="265" t="str">
        <f t="shared" si="33"/>
        <v/>
      </c>
      <c r="BR33" s="265" t="str">
        <f t="shared" si="34"/>
        <v/>
      </c>
      <c r="BS33" s="265" t="str">
        <f t="shared" si="35"/>
        <v/>
      </c>
      <c r="BT33" s="265" t="str">
        <f t="shared" si="36"/>
        <v/>
      </c>
      <c r="BU33" s="265" t="str">
        <f t="shared" si="37"/>
        <v/>
      </c>
      <c r="BV33" s="411">
        <f t="shared" si="1"/>
        <v>0</v>
      </c>
      <c r="BW33" s="412" t="str">
        <f t="shared" si="38"/>
        <v/>
      </c>
      <c r="BX33" s="265" t="str">
        <f t="shared" si="39"/>
        <v/>
      </c>
      <c r="BY33" s="324" t="str">
        <f t="shared" si="40"/>
        <v/>
      </c>
      <c r="BZ33" s="265" t="str">
        <f t="shared" si="41"/>
        <v/>
      </c>
      <c r="CA33" s="265" t="str">
        <f t="shared" si="42"/>
        <v/>
      </c>
      <c r="CB33" s="265" t="str">
        <f t="shared" si="43"/>
        <v/>
      </c>
      <c r="CC33" s="265" t="str">
        <f t="shared" si="44"/>
        <v/>
      </c>
      <c r="CD33" s="265" t="str">
        <f t="shared" si="45"/>
        <v/>
      </c>
      <c r="CE33" s="265" t="str">
        <f t="shared" si="46"/>
        <v/>
      </c>
      <c r="CF33" s="265"/>
      <c r="CG33" s="265" t="str">
        <f t="shared" si="47"/>
        <v/>
      </c>
      <c r="CH33" s="413">
        <f t="shared" si="48"/>
        <v>0</v>
      </c>
      <c r="CJ33" s="404">
        <v>30</v>
      </c>
      <c r="CK33" s="405">
        <f t="shared" si="76"/>
        <v>0</v>
      </c>
      <c r="CL33" s="405"/>
      <c r="CM33" s="405">
        <f t="shared" si="49"/>
        <v>0</v>
      </c>
      <c r="CN33" s="405">
        <v>1</v>
      </c>
      <c r="CO33" s="406">
        <f t="shared" si="50"/>
        <v>0</v>
      </c>
      <c r="CP33" s="414"/>
      <c r="CQ33" s="324"/>
      <c r="CR33" s="324"/>
      <c r="CS33" s="324" t="str">
        <f t="shared" si="51"/>
        <v/>
      </c>
      <c r="CT33" s="409" t="str">
        <f t="shared" si="52"/>
        <v/>
      </c>
      <c r="CV33" s="404">
        <v>30</v>
      </c>
      <c r="CW33" s="405">
        <f t="shared" si="77"/>
        <v>0</v>
      </c>
      <c r="CX33" s="405"/>
      <c r="CY33" s="405">
        <f t="shared" si="53"/>
        <v>0</v>
      </c>
      <c r="CZ33" s="405">
        <v>1</v>
      </c>
      <c r="DA33" s="406">
        <f t="shared" si="54"/>
        <v>0</v>
      </c>
      <c r="DB33" s="414"/>
      <c r="DC33" s="324"/>
      <c r="DD33" s="324"/>
      <c r="DE33" s="324" t="str">
        <f t="shared" si="55"/>
        <v/>
      </c>
      <c r="DF33" s="409" t="str">
        <f t="shared" si="56"/>
        <v/>
      </c>
      <c r="DH33" s="404">
        <v>30</v>
      </c>
      <c r="DI33" s="405">
        <f t="shared" si="78"/>
        <v>0</v>
      </c>
      <c r="DJ33" s="405"/>
      <c r="DK33" s="405">
        <f t="shared" si="57"/>
        <v>0</v>
      </c>
      <c r="DL33" s="405">
        <v>1</v>
      </c>
      <c r="DM33" s="406">
        <f t="shared" si="58"/>
        <v>0</v>
      </c>
      <c r="DN33" s="414"/>
      <c r="DO33" s="324"/>
      <c r="DP33" s="324"/>
      <c r="DQ33" s="324" t="str">
        <f t="shared" si="59"/>
        <v/>
      </c>
      <c r="DR33" s="409" t="str">
        <f t="shared" si="60"/>
        <v/>
      </c>
      <c r="DT33" s="404">
        <v>30</v>
      </c>
      <c r="DU33" s="405">
        <f t="shared" si="79"/>
        <v>0</v>
      </c>
      <c r="DV33" s="405"/>
      <c r="DW33" s="405">
        <f t="shared" si="61"/>
        <v>0</v>
      </c>
      <c r="DX33" s="405">
        <v>1</v>
      </c>
      <c r="DY33" s="406">
        <f t="shared" si="62"/>
        <v>0</v>
      </c>
      <c r="DZ33" s="414"/>
      <c r="EA33" s="324"/>
      <c r="EB33" s="324"/>
      <c r="EC33" s="324" t="str">
        <f t="shared" si="63"/>
        <v/>
      </c>
      <c r="ED33" s="409" t="str">
        <f t="shared" si="64"/>
        <v/>
      </c>
      <c r="EF33" s="404">
        <v>30</v>
      </c>
      <c r="EG33" s="405">
        <f t="shared" si="80"/>
        <v>0</v>
      </c>
      <c r="EH33" s="405"/>
      <c r="EI33" s="405">
        <f t="shared" si="65"/>
        <v>0</v>
      </c>
      <c r="EJ33" s="405">
        <v>1</v>
      </c>
      <c r="EK33" s="406">
        <f t="shared" si="66"/>
        <v>0</v>
      </c>
      <c r="EL33" s="414"/>
      <c r="EM33" s="324"/>
      <c r="EN33" s="324"/>
      <c r="EO33" s="324" t="str">
        <f t="shared" si="67"/>
        <v/>
      </c>
      <c r="EP33" s="409" t="str">
        <f t="shared" si="68"/>
        <v/>
      </c>
      <c r="ER33" s="404">
        <v>30</v>
      </c>
      <c r="ES33" s="405">
        <f t="shared" si="81"/>
        <v>0</v>
      </c>
      <c r="ET33" s="405"/>
      <c r="EU33" s="405">
        <f t="shared" si="69"/>
        <v>0</v>
      </c>
      <c r="EV33" s="405">
        <v>1</v>
      </c>
      <c r="EW33" s="406">
        <f t="shared" si="70"/>
        <v>0</v>
      </c>
      <c r="EX33" s="414"/>
      <c r="EY33" s="324"/>
      <c r="EZ33" s="324"/>
      <c r="FA33" s="324" t="str">
        <f t="shared" si="71"/>
        <v/>
      </c>
      <c r="FB33" s="409" t="str">
        <f t="shared" si="72"/>
        <v/>
      </c>
    </row>
    <row r="34" spans="1:158" ht="30" hidden="1" customHeight="1" x14ac:dyDescent="0.3">
      <c r="E34" s="47">
        <v>31</v>
      </c>
      <c r="F34" s="405">
        <f t="shared" si="73"/>
        <v>1760</v>
      </c>
      <c r="G34" s="405"/>
      <c r="H34" s="48">
        <f t="shared" si="2"/>
        <v>-1760</v>
      </c>
      <c r="I34" s="48">
        <v>1</v>
      </c>
      <c r="J34" s="44">
        <f>I34*H34</f>
        <v>-1760</v>
      </c>
      <c r="L34" s="47">
        <v>31</v>
      </c>
      <c r="M34" s="405">
        <f t="shared" si="74"/>
        <v>1289</v>
      </c>
      <c r="N34" s="405"/>
      <c r="O34" s="405">
        <f t="shared" si="4"/>
        <v>-1289</v>
      </c>
      <c r="P34" s="405">
        <v>1</v>
      </c>
      <c r="Q34" s="406">
        <f t="shared" si="5"/>
        <v>-1289</v>
      </c>
      <c r="R34" s="414"/>
      <c r="S34" s="324"/>
      <c r="T34" s="324"/>
      <c r="U34" s="324"/>
      <c r="V34" s="265"/>
      <c r="W34" s="265">
        <v>1</v>
      </c>
      <c r="X34" s="324"/>
      <c r="Y34" s="324">
        <f t="shared" si="6"/>
        <v>0</v>
      </c>
      <c r="Z34" s="324"/>
      <c r="AA34" s="407"/>
      <c r="AB34" s="408" t="str">
        <f t="shared" si="7"/>
        <v/>
      </c>
      <c r="AC34" s="324" t="str">
        <f t="shared" si="8"/>
        <v/>
      </c>
      <c r="AD34" s="324" t="str">
        <f t="shared" si="9"/>
        <v/>
      </c>
      <c r="AE34" s="324" t="str">
        <f t="shared" si="10"/>
        <v/>
      </c>
      <c r="AF34" s="324" t="str">
        <f t="shared" si="11"/>
        <v/>
      </c>
      <c r="AG34" s="324" t="str">
        <f t="shared" si="12"/>
        <v/>
      </c>
      <c r="AH34" s="324" t="str">
        <f t="shared" si="13"/>
        <v/>
      </c>
      <c r="AI34" s="324" t="str">
        <f t="shared" si="14"/>
        <v/>
      </c>
      <c r="AJ34" s="407">
        <f t="shared" si="0"/>
        <v>0</v>
      </c>
      <c r="AK34" s="408" t="str">
        <f t="shared" si="15"/>
        <v/>
      </c>
      <c r="AL34" s="324" t="str">
        <f t="shared" si="16"/>
        <v/>
      </c>
      <c r="AM34" s="324" t="str">
        <f t="shared" si="17"/>
        <v/>
      </c>
      <c r="AN34" s="324" t="str">
        <f t="shared" si="18"/>
        <v/>
      </c>
      <c r="AO34" s="324" t="str">
        <f t="shared" si="19"/>
        <v/>
      </c>
      <c r="AP34" s="324" t="str">
        <f t="shared" si="20"/>
        <v/>
      </c>
      <c r="AQ34" s="324" t="str">
        <f t="shared" si="21"/>
        <v/>
      </c>
      <c r="AR34" s="324" t="str">
        <f t="shared" si="22"/>
        <v/>
      </c>
      <c r="AS34" s="324" t="str">
        <f t="shared" si="23"/>
        <v/>
      </c>
      <c r="AT34" s="324" t="str">
        <f t="shared" si="24"/>
        <v/>
      </c>
      <c r="AU34" s="324" t="str">
        <f t="shared" si="25"/>
        <v/>
      </c>
      <c r="AV34" s="409">
        <f t="shared" si="26"/>
        <v>0</v>
      </c>
      <c r="AW34" s="22"/>
      <c r="AX34" s="47">
        <v>31</v>
      </c>
      <c r="AY34" s="48">
        <f t="shared" si="75"/>
        <v>0</v>
      </c>
      <c r="AZ34" s="48"/>
      <c r="BA34" s="48">
        <f t="shared" si="27"/>
        <v>0</v>
      </c>
      <c r="BB34" s="48">
        <v>1</v>
      </c>
      <c r="BC34" s="44">
        <f t="shared" si="28"/>
        <v>0</v>
      </c>
      <c r="BD34" s="410"/>
      <c r="BE34" s="265"/>
      <c r="BF34" s="265"/>
      <c r="BG34" s="265"/>
      <c r="BH34" s="265"/>
      <c r="BI34" s="265">
        <v>1</v>
      </c>
      <c r="BJ34" s="265"/>
      <c r="BK34" s="265">
        <f t="shared" si="29"/>
        <v>0</v>
      </c>
      <c r="BL34" s="265"/>
      <c r="BM34" s="411"/>
      <c r="BN34" s="412" t="str">
        <f t="shared" si="30"/>
        <v/>
      </c>
      <c r="BO34" s="265" t="str">
        <f t="shared" si="31"/>
        <v/>
      </c>
      <c r="BP34" s="324" t="str">
        <f t="shared" si="32"/>
        <v/>
      </c>
      <c r="BQ34" s="265" t="str">
        <f t="shared" si="33"/>
        <v/>
      </c>
      <c r="BR34" s="265" t="str">
        <f t="shared" si="34"/>
        <v/>
      </c>
      <c r="BS34" s="265" t="str">
        <f t="shared" si="35"/>
        <v/>
      </c>
      <c r="BT34" s="265" t="str">
        <f t="shared" si="36"/>
        <v/>
      </c>
      <c r="BU34" s="265" t="str">
        <f t="shared" si="37"/>
        <v/>
      </c>
      <c r="BV34" s="411">
        <f t="shared" si="1"/>
        <v>0</v>
      </c>
      <c r="BW34" s="412" t="str">
        <f t="shared" si="38"/>
        <v/>
      </c>
      <c r="BX34" s="265" t="str">
        <f t="shared" si="39"/>
        <v/>
      </c>
      <c r="BY34" s="324" t="str">
        <f t="shared" si="40"/>
        <v/>
      </c>
      <c r="BZ34" s="265" t="str">
        <f t="shared" si="41"/>
        <v/>
      </c>
      <c r="CA34" s="265" t="str">
        <f t="shared" si="42"/>
        <v/>
      </c>
      <c r="CB34" s="265" t="str">
        <f t="shared" si="43"/>
        <v/>
      </c>
      <c r="CC34" s="265" t="str">
        <f t="shared" si="44"/>
        <v/>
      </c>
      <c r="CD34" s="265" t="str">
        <f t="shared" si="45"/>
        <v/>
      </c>
      <c r="CE34" s="265" t="str">
        <f t="shared" si="46"/>
        <v/>
      </c>
      <c r="CF34" s="265"/>
      <c r="CG34" s="265" t="str">
        <f t="shared" si="47"/>
        <v/>
      </c>
      <c r="CH34" s="413">
        <f t="shared" si="48"/>
        <v>0</v>
      </c>
      <c r="CJ34" s="47">
        <v>31</v>
      </c>
      <c r="CK34" s="48">
        <f t="shared" si="76"/>
        <v>0</v>
      </c>
      <c r="CL34" s="48"/>
      <c r="CM34" s="48">
        <f t="shared" si="49"/>
        <v>0</v>
      </c>
      <c r="CN34" s="48">
        <v>1</v>
      </c>
      <c r="CO34" s="44">
        <f t="shared" si="50"/>
        <v>0</v>
      </c>
      <c r="CP34" s="414"/>
      <c r="CQ34" s="49"/>
      <c r="CR34" s="49"/>
      <c r="CS34" s="49" t="str">
        <f t="shared" si="51"/>
        <v/>
      </c>
      <c r="CT34" s="50" t="str">
        <f t="shared" si="52"/>
        <v/>
      </c>
      <c r="CV34" s="47">
        <v>31</v>
      </c>
      <c r="CW34" s="48">
        <f t="shared" si="77"/>
        <v>0</v>
      </c>
      <c r="CX34" s="48"/>
      <c r="CY34" s="48">
        <f t="shared" si="53"/>
        <v>0</v>
      </c>
      <c r="CZ34" s="48">
        <v>1</v>
      </c>
      <c r="DA34" s="44">
        <f t="shared" si="54"/>
        <v>0</v>
      </c>
      <c r="DB34" s="414"/>
      <c r="DC34" s="49"/>
      <c r="DD34" s="49"/>
      <c r="DE34" s="49" t="str">
        <f t="shared" si="55"/>
        <v/>
      </c>
      <c r="DF34" s="50" t="str">
        <f t="shared" si="56"/>
        <v/>
      </c>
      <c r="DH34" s="47">
        <v>31</v>
      </c>
      <c r="DI34" s="48">
        <f t="shared" si="78"/>
        <v>0</v>
      </c>
      <c r="DJ34" s="48"/>
      <c r="DK34" s="48">
        <f t="shared" si="57"/>
        <v>0</v>
      </c>
      <c r="DL34" s="48">
        <v>1</v>
      </c>
      <c r="DM34" s="44">
        <f t="shared" si="58"/>
        <v>0</v>
      </c>
      <c r="DN34" s="414"/>
      <c r="DO34" s="49"/>
      <c r="DP34" s="49"/>
      <c r="DQ34" s="49" t="str">
        <f t="shared" si="59"/>
        <v/>
      </c>
      <c r="DR34" s="50" t="str">
        <f t="shared" si="60"/>
        <v/>
      </c>
      <c r="DT34" s="47">
        <v>31</v>
      </c>
      <c r="DU34" s="48">
        <f t="shared" si="79"/>
        <v>0</v>
      </c>
      <c r="DV34" s="48"/>
      <c r="DW34" s="48">
        <f t="shared" si="61"/>
        <v>0</v>
      </c>
      <c r="DX34" s="48">
        <v>1</v>
      </c>
      <c r="DY34" s="44">
        <f t="shared" si="62"/>
        <v>0</v>
      </c>
      <c r="DZ34" s="414"/>
      <c r="EA34" s="49"/>
      <c r="EB34" s="49"/>
      <c r="EC34" s="49" t="str">
        <f t="shared" si="63"/>
        <v/>
      </c>
      <c r="ED34" s="50" t="str">
        <f t="shared" si="64"/>
        <v/>
      </c>
      <c r="EF34" s="47">
        <v>31</v>
      </c>
      <c r="EG34" s="48">
        <f t="shared" si="80"/>
        <v>0</v>
      </c>
      <c r="EH34" s="48"/>
      <c r="EI34" s="48">
        <f t="shared" si="65"/>
        <v>0</v>
      </c>
      <c r="EJ34" s="48">
        <v>1</v>
      </c>
      <c r="EK34" s="44">
        <f t="shared" si="66"/>
        <v>0</v>
      </c>
      <c r="EL34" s="414"/>
      <c r="EM34" s="49"/>
      <c r="EN34" s="49"/>
      <c r="EO34" s="49" t="str">
        <f t="shared" si="67"/>
        <v/>
      </c>
      <c r="EP34" s="50" t="str">
        <f t="shared" si="68"/>
        <v/>
      </c>
      <c r="ER34" s="47">
        <v>31</v>
      </c>
      <c r="ES34" s="48">
        <f t="shared" si="81"/>
        <v>0</v>
      </c>
      <c r="ET34" s="48"/>
      <c r="EU34" s="48">
        <f t="shared" si="69"/>
        <v>0</v>
      </c>
      <c r="EV34" s="48">
        <v>1</v>
      </c>
      <c r="EW34" s="44">
        <f t="shared" si="70"/>
        <v>0</v>
      </c>
      <c r="EX34" s="414"/>
      <c r="EY34" s="49"/>
      <c r="EZ34" s="49"/>
      <c r="FA34" s="49" t="str">
        <f t="shared" si="71"/>
        <v/>
      </c>
      <c r="FB34" s="50" t="str">
        <f t="shared" si="72"/>
        <v/>
      </c>
    </row>
    <row r="35" spans="1:158" ht="15" thickBot="1" x14ac:dyDescent="0.35">
      <c r="E35" s="746" t="s">
        <v>59</v>
      </c>
      <c r="F35" s="747"/>
      <c r="G35" s="747"/>
      <c r="H35" s="747"/>
      <c r="I35" s="749"/>
      <c r="J35" s="472">
        <f>SUM(J4:J33)</f>
        <v>458</v>
      </c>
      <c r="K35" s="473"/>
      <c r="L35" s="746" t="s">
        <v>59</v>
      </c>
      <c r="M35" s="747"/>
      <c r="N35" s="747"/>
      <c r="O35" s="747"/>
      <c r="P35" s="748"/>
      <c r="Q35" s="474">
        <f>SUM(Q4:Q33)</f>
        <v>584</v>
      </c>
      <c r="R35" s="54"/>
      <c r="S35" s="55"/>
      <c r="T35" s="55"/>
      <c r="U35" s="55"/>
      <c r="V35" s="56"/>
      <c r="W35" s="56"/>
      <c r="X35" s="57"/>
      <c r="Y35" s="57"/>
      <c r="Z35" s="55"/>
      <c r="AA35" s="58"/>
      <c r="AB35" s="59"/>
      <c r="AC35" s="55"/>
      <c r="AD35" s="55"/>
      <c r="AE35" s="55"/>
      <c r="AF35" s="55"/>
      <c r="AG35" s="55"/>
      <c r="AH35" s="55"/>
      <c r="AI35" s="55"/>
      <c r="AJ35" s="60">
        <f>SUM(AJ4:AJ34)</f>
        <v>584</v>
      </c>
      <c r="AK35" s="475"/>
      <c r="AL35" s="332"/>
      <c r="AM35" s="332"/>
      <c r="AN35" s="332"/>
      <c r="AO35" s="332"/>
      <c r="AP35" s="332"/>
      <c r="AQ35" s="332"/>
      <c r="AR35" s="332"/>
      <c r="AS35" s="332"/>
      <c r="AT35" s="332"/>
      <c r="AU35" s="332"/>
      <c r="AV35" s="476">
        <f>SUM(AV4:AV34)</f>
        <v>0</v>
      </c>
      <c r="AW35" s="22"/>
      <c r="AX35" s="746" t="s">
        <v>59</v>
      </c>
      <c r="AY35" s="747"/>
      <c r="AZ35" s="747"/>
      <c r="BA35" s="747"/>
      <c r="BB35" s="748"/>
      <c r="BC35" s="474">
        <f>SUM(BC4:BC34)</f>
        <v>0</v>
      </c>
      <c r="BD35" s="64"/>
      <c r="BE35" s="56"/>
      <c r="BF35" s="56"/>
      <c r="BG35" s="56"/>
      <c r="BH35" s="56"/>
      <c r="BI35" s="56"/>
      <c r="BJ35" s="65"/>
      <c r="BK35" s="65"/>
      <c r="BL35" s="56"/>
      <c r="BM35" s="66"/>
      <c r="BN35" s="67"/>
      <c r="BO35" s="56"/>
      <c r="BP35" s="56"/>
      <c r="BQ35" s="56"/>
      <c r="BR35" s="56"/>
      <c r="BS35" s="56"/>
      <c r="BT35" s="56"/>
      <c r="BU35" s="56"/>
      <c r="BV35" s="68">
        <f>SUM(BV4:BV34)</f>
        <v>0</v>
      </c>
      <c r="BW35" s="477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478">
        <f>SUM(CH4:CH34)</f>
        <v>0</v>
      </c>
      <c r="CJ35" s="746" t="s">
        <v>59</v>
      </c>
      <c r="CK35" s="747"/>
      <c r="CL35" s="747"/>
      <c r="CM35" s="747"/>
      <c r="CN35" s="748"/>
      <c r="CO35" s="474">
        <f>SUM(CO4:CO34)</f>
        <v>0</v>
      </c>
      <c r="CP35" s="479"/>
      <c r="CQ35" s="480"/>
      <c r="CR35" s="480"/>
      <c r="CS35" s="481">
        <f>SUM(CS4:CS34)</f>
        <v>0</v>
      </c>
      <c r="CT35" s="482">
        <f>SUM(CT4:CT34)</f>
        <v>0</v>
      </c>
      <c r="CV35" s="746" t="s">
        <v>59</v>
      </c>
      <c r="CW35" s="747"/>
      <c r="CX35" s="747"/>
      <c r="CY35" s="747"/>
      <c r="CZ35" s="748"/>
      <c r="DA35" s="474">
        <f>SUM(DA4:DA34)</f>
        <v>0</v>
      </c>
      <c r="DB35" s="479"/>
      <c r="DC35" s="480"/>
      <c r="DD35" s="480"/>
      <c r="DE35" s="481">
        <f>SUM(DE4:DE34)</f>
        <v>0</v>
      </c>
      <c r="DF35" s="482">
        <f>SUM(DF4:DF34)</f>
        <v>0</v>
      </c>
      <c r="DH35" s="746" t="s">
        <v>59</v>
      </c>
      <c r="DI35" s="747"/>
      <c r="DJ35" s="747"/>
      <c r="DK35" s="747"/>
      <c r="DL35" s="748"/>
      <c r="DM35" s="474">
        <f>SUM(DM4:DM34)</f>
        <v>0</v>
      </c>
      <c r="DN35" s="479"/>
      <c r="DO35" s="480"/>
      <c r="DP35" s="480"/>
      <c r="DQ35" s="481">
        <f>SUM(DQ4:DQ34)</f>
        <v>0</v>
      </c>
      <c r="DR35" s="482">
        <f>SUM(DR4:DR34)</f>
        <v>0</v>
      </c>
      <c r="DT35" s="746" t="s">
        <v>59</v>
      </c>
      <c r="DU35" s="747"/>
      <c r="DV35" s="747"/>
      <c r="DW35" s="747"/>
      <c r="DX35" s="748"/>
      <c r="DY35" s="474">
        <f>SUM(DY4:DY34)</f>
        <v>0</v>
      </c>
      <c r="DZ35" s="479"/>
      <c r="EA35" s="480"/>
      <c r="EB35" s="480"/>
      <c r="EC35" s="481">
        <f>SUM(EC4:EC34)</f>
        <v>0</v>
      </c>
      <c r="ED35" s="482">
        <f>SUM(ED4:ED34)</f>
        <v>0</v>
      </c>
      <c r="EF35" s="746" t="s">
        <v>59</v>
      </c>
      <c r="EG35" s="747"/>
      <c r="EH35" s="747"/>
      <c r="EI35" s="747"/>
      <c r="EJ35" s="748"/>
      <c r="EK35" s="474">
        <f>SUM(EK4:EK34)</f>
        <v>0</v>
      </c>
      <c r="EL35" s="479"/>
      <c r="EM35" s="480"/>
      <c r="EN35" s="480"/>
      <c r="EO35" s="481">
        <f>SUM(EO4:EO34)</f>
        <v>0</v>
      </c>
      <c r="EP35" s="482">
        <f>SUM(EP4:EP34)</f>
        <v>0</v>
      </c>
      <c r="ER35" s="746" t="s">
        <v>59</v>
      </c>
      <c r="ES35" s="747"/>
      <c r="ET35" s="747"/>
      <c r="EU35" s="747"/>
      <c r="EV35" s="748"/>
      <c r="EW35" s="474">
        <f>SUM(EW4:EW34)</f>
        <v>0</v>
      </c>
      <c r="EX35" s="479"/>
      <c r="EY35" s="480"/>
      <c r="EZ35" s="480"/>
      <c r="FA35" s="481">
        <f>SUM(FA4:FA34)</f>
        <v>0</v>
      </c>
      <c r="FB35" s="482">
        <f>SUM(FB4:FB34)</f>
        <v>0</v>
      </c>
    </row>
    <row r="36" spans="1:158" x14ac:dyDescent="0.3">
      <c r="S36" s="77"/>
      <c r="T36" s="77"/>
      <c r="U36" s="77"/>
      <c r="V36" s="78"/>
      <c r="W36" s="78"/>
      <c r="X36" s="79"/>
      <c r="Y36" s="79"/>
      <c r="AW36" s="22"/>
      <c r="AX36" s="22"/>
      <c r="AY36" s="22"/>
      <c r="AZ36" s="22"/>
    </row>
    <row r="37" spans="1:158" x14ac:dyDescent="0.3">
      <c r="S37" s="77"/>
      <c r="T37" s="77"/>
      <c r="U37" s="77"/>
      <c r="V37" s="78"/>
      <c r="W37" s="78"/>
      <c r="X37" s="22"/>
      <c r="Y37" s="22"/>
      <c r="AW37" s="22"/>
      <c r="AX37" s="22"/>
      <c r="AY37" s="22"/>
      <c r="AZ37" s="22"/>
    </row>
    <row r="39" spans="1:158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58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58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R41" s="76"/>
      <c r="S41" s="76"/>
      <c r="T41" s="76"/>
      <c r="U41" s="76"/>
      <c r="V41" s="81"/>
      <c r="W41" s="81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</row>
    <row r="42" spans="1:158" x14ac:dyDescent="0.3">
      <c r="A42">
        <v>4</v>
      </c>
      <c r="C42" s="80" t="s">
        <v>67</v>
      </c>
      <c r="E42"/>
      <c r="F42" s="80" t="s">
        <v>68</v>
      </c>
      <c r="G42"/>
    </row>
    <row r="43" spans="1:158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58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58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58" x14ac:dyDescent="0.3">
      <c r="A46">
        <v>8</v>
      </c>
      <c r="C46" s="80" t="s">
        <v>47</v>
      </c>
      <c r="E46"/>
      <c r="F46" s="76" t="s">
        <v>25</v>
      </c>
      <c r="G46"/>
      <c r="J46"/>
    </row>
    <row r="47" spans="1:158" x14ac:dyDescent="0.3">
      <c r="A47">
        <v>9</v>
      </c>
      <c r="C47" t="s">
        <v>46</v>
      </c>
      <c r="E47"/>
      <c r="F47" s="80" t="s">
        <v>26</v>
      </c>
      <c r="G47"/>
      <c r="J47"/>
    </row>
    <row r="48" spans="1:158" x14ac:dyDescent="0.3">
      <c r="A48">
        <v>10</v>
      </c>
      <c r="C48" t="s">
        <v>45</v>
      </c>
      <c r="E48"/>
      <c r="F48" s="80" t="s">
        <v>73</v>
      </c>
      <c r="G48"/>
      <c r="J48"/>
    </row>
    <row r="49" spans="1:48" x14ac:dyDescent="0.3">
      <c r="A49">
        <v>11</v>
      </c>
      <c r="C49" t="s">
        <v>74</v>
      </c>
      <c r="E49"/>
      <c r="F49" s="80" t="s">
        <v>75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12</v>
      </c>
      <c r="B50" s="80"/>
      <c r="E50"/>
      <c r="F50" s="80" t="s">
        <v>23</v>
      </c>
      <c r="G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13</v>
      </c>
      <c r="B51" s="80"/>
      <c r="E51"/>
      <c r="F51" s="80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14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15</v>
      </c>
      <c r="B53" s="80"/>
      <c r="E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16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17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18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19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20</v>
      </c>
      <c r="B58" s="80"/>
      <c r="E58"/>
      <c r="F58"/>
      <c r="G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21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22</v>
      </c>
      <c r="B60" s="80"/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23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x14ac:dyDescent="0.3">
      <c r="A62">
        <v>24</v>
      </c>
      <c r="E62"/>
      <c r="F62"/>
      <c r="G62"/>
      <c r="H62"/>
      <c r="I62"/>
      <c r="J62"/>
      <c r="R62"/>
      <c r="S62"/>
      <c r="T62"/>
      <c r="U62"/>
      <c r="V62"/>
      <c r="W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</sheetData>
  <mergeCells count="155">
    <mergeCell ref="ER1:FB1"/>
    <mergeCell ref="L2:L3"/>
    <mergeCell ref="M2:M3"/>
    <mergeCell ref="N2:N3"/>
    <mergeCell ref="O2:O3"/>
    <mergeCell ref="P2:P3"/>
    <mergeCell ref="Q2:Q3"/>
    <mergeCell ref="A1:C2"/>
    <mergeCell ref="E1:J2"/>
    <mergeCell ref="L1:AV1"/>
    <mergeCell ref="AX1:CH1"/>
    <mergeCell ref="CJ1:CT1"/>
    <mergeCell ref="CV1:DF1"/>
    <mergeCell ref="R2:R3"/>
    <mergeCell ref="S2:S3"/>
    <mergeCell ref="T2:T3"/>
    <mergeCell ref="U2:U3"/>
    <mergeCell ref="V2:V3"/>
    <mergeCell ref="W2:Y2"/>
    <mergeCell ref="Z2:Z3"/>
    <mergeCell ref="AA2:AA3"/>
    <mergeCell ref="AB2:AB3"/>
    <mergeCell ref="AC2:AC3"/>
    <mergeCell ref="DH1:DR1"/>
    <mergeCell ref="DT1:ED1"/>
    <mergeCell ref="EF1:EP1"/>
    <mergeCell ref="AJ2:AJ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V2:AV3"/>
    <mergeCell ref="AX2:AX3"/>
    <mergeCell ref="AY2:AY3"/>
    <mergeCell ref="AZ2:AZ3"/>
    <mergeCell ref="BA2:BA3"/>
    <mergeCell ref="BB2:BB3"/>
    <mergeCell ref="AP2:AP3"/>
    <mergeCell ref="AQ2:AQ3"/>
    <mergeCell ref="AR2:AR3"/>
    <mergeCell ref="AS2:AS3"/>
    <mergeCell ref="AT2:AT3"/>
    <mergeCell ref="AU2:AU3"/>
    <mergeCell ref="BI2:BK2"/>
    <mergeCell ref="BL2:BL3"/>
    <mergeCell ref="BM2:BM3"/>
    <mergeCell ref="BN2:BN3"/>
    <mergeCell ref="BO2:BO3"/>
    <mergeCell ref="BP2:BP3"/>
    <mergeCell ref="BC2:BC3"/>
    <mergeCell ref="BD2:BD3"/>
    <mergeCell ref="BE2:BE3"/>
    <mergeCell ref="BF2:BF3"/>
    <mergeCell ref="BG2:BG3"/>
    <mergeCell ref="BH2:BH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J2:CJ3"/>
    <mergeCell ref="CK2:CK3"/>
    <mergeCell ref="CL2:CL3"/>
    <mergeCell ref="CM2:CM3"/>
    <mergeCell ref="CN2:CN3"/>
    <mergeCell ref="CO2:CO3"/>
    <mergeCell ref="CC2:CC3"/>
    <mergeCell ref="CD2:CD3"/>
    <mergeCell ref="CE2:CE3"/>
    <mergeCell ref="CF2:CF3"/>
    <mergeCell ref="CG2:CG3"/>
    <mergeCell ref="CH2:CH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V2:CV3"/>
    <mergeCell ref="DJ2:DJ3"/>
    <mergeCell ref="DK2:DK3"/>
    <mergeCell ref="DL2:DL3"/>
    <mergeCell ref="DM2:DM3"/>
    <mergeCell ref="DN2:DN3"/>
    <mergeCell ref="DO2:DO3"/>
    <mergeCell ref="DC2:DC3"/>
    <mergeCell ref="DD2:DD3"/>
    <mergeCell ref="DE2:DE3"/>
    <mergeCell ref="DF2:DF3"/>
    <mergeCell ref="DH2:DH3"/>
    <mergeCell ref="DI2:DI3"/>
    <mergeCell ref="DW2:DW3"/>
    <mergeCell ref="DX2:DX3"/>
    <mergeCell ref="DY2:DY3"/>
    <mergeCell ref="DZ2:DZ3"/>
    <mergeCell ref="EA2:EA3"/>
    <mergeCell ref="EB2:EB3"/>
    <mergeCell ref="DP2:DP3"/>
    <mergeCell ref="DQ2:DQ3"/>
    <mergeCell ref="DR2:DR3"/>
    <mergeCell ref="DT2:DT3"/>
    <mergeCell ref="DU2:DU3"/>
    <mergeCell ref="DV2:DV3"/>
    <mergeCell ref="EJ2:EJ3"/>
    <mergeCell ref="EK2:EK3"/>
    <mergeCell ref="EL2:EL3"/>
    <mergeCell ref="EM2:EM3"/>
    <mergeCell ref="EN2:EN3"/>
    <mergeCell ref="EO2:EO3"/>
    <mergeCell ref="EC2:EC3"/>
    <mergeCell ref="ED2:ED3"/>
    <mergeCell ref="EF2:EF3"/>
    <mergeCell ref="EG2:EG3"/>
    <mergeCell ref="EH2:EH3"/>
    <mergeCell ref="EI2:EI3"/>
    <mergeCell ref="EW2:EW3"/>
    <mergeCell ref="EX2:EX3"/>
    <mergeCell ref="EY2:EY3"/>
    <mergeCell ref="EZ2:EZ3"/>
    <mergeCell ref="FA2:FA3"/>
    <mergeCell ref="FB2:FB3"/>
    <mergeCell ref="EP2:EP3"/>
    <mergeCell ref="ER2:ER3"/>
    <mergeCell ref="ES2:ES3"/>
    <mergeCell ref="ET2:ET3"/>
    <mergeCell ref="EU2:EU3"/>
    <mergeCell ref="EV2:EV3"/>
    <mergeCell ref="DT35:DX35"/>
    <mergeCell ref="EF35:EJ35"/>
    <mergeCell ref="ER35:EV35"/>
    <mergeCell ref="E35:I35"/>
    <mergeCell ref="L35:P35"/>
    <mergeCell ref="AX35:BB35"/>
    <mergeCell ref="CJ35:CN35"/>
    <mergeCell ref="CV35:CZ35"/>
    <mergeCell ref="DH35:DL35"/>
  </mergeCells>
  <conditionalFormatting sqref="C6">
    <cfRule type="cellIs" dxfId="86" priority="4" operator="lessThan">
      <formula>0</formula>
    </cfRule>
    <cfRule type="cellIs" dxfId="85" priority="5" operator="equal">
      <formula>0</formula>
    </cfRule>
    <cfRule type="cellIs" dxfId="84" priority="6" operator="greaterThan">
      <formula>0</formula>
    </cfRule>
  </conditionalFormatting>
  <conditionalFormatting sqref="C9">
    <cfRule type="cellIs" dxfId="83" priority="1" operator="lessThan">
      <formula>0</formula>
    </cfRule>
    <cfRule type="cellIs" dxfId="82" priority="2" operator="equal">
      <formula>0</formula>
    </cfRule>
    <cfRule type="cellIs" dxfId="81" priority="3" operator="greaterThan">
      <formula>0</formula>
    </cfRule>
  </conditionalFormatting>
  <conditionalFormatting sqref="C14">
    <cfRule type="cellIs" dxfId="80" priority="7" operator="lessThan">
      <formula>0</formula>
    </cfRule>
    <cfRule type="cellIs" dxfId="79" priority="8" operator="equal">
      <formula>0</formula>
    </cfRule>
    <cfRule type="cellIs" dxfId="78" priority="9" operator="greaterThan">
      <formula>0</formula>
    </cfRule>
  </conditionalFormatting>
  <conditionalFormatting sqref="C17">
    <cfRule type="cellIs" dxfId="77" priority="10" operator="lessThan">
      <formula>0</formula>
    </cfRule>
    <cfRule type="cellIs" dxfId="76" priority="11" operator="equal">
      <formula>0</formula>
    </cfRule>
    <cfRule type="cellIs" dxfId="75" priority="12" operator="greaterThan">
      <formula>0</formula>
    </cfRule>
  </conditionalFormatting>
  <dataValidations count="6">
    <dataValidation type="list" allowBlank="1" showInputMessage="1" showErrorMessage="1" sqref="S35 BE35" xr:uid="{00000000-0002-0000-0B00-000000000000}">
      <formula1>#REF!</formula1>
    </dataValidation>
    <dataValidation type="list" allowBlank="1" showInputMessage="1" showErrorMessage="1" sqref="BH4:BH34 V4:V34" xr:uid="{00000000-0002-0000-0B00-000001000000}">
      <formula1>$F$39:$F$50</formula1>
    </dataValidation>
    <dataValidation type="list" allowBlank="1" showInputMessage="1" showErrorMessage="1" sqref="BD4:BD34 R4:R34" xr:uid="{00000000-0002-0000-0B00-000002000000}">
      <formula1>$B$39:$B$40</formula1>
    </dataValidation>
    <dataValidation type="list" allowBlank="1" showInputMessage="1" showErrorMessage="1" sqref="EL4:EL34 BE4:BE34 CP4:CP34 CR4:CR34 DB4:DB34 DD4:DD34 DN4:DN34 DP4:DP34 DZ4:DZ34 EB4:EB34 EX4:EX34 EN4:EN34 EZ4:EZ34 S4:S34" xr:uid="{00000000-0002-0000-0B00-000003000000}">
      <formula1>$C$39:$C$49</formula1>
    </dataValidation>
    <dataValidation type="list" allowBlank="1" showInputMessage="1" showErrorMessage="1" sqref="X4:X34 BJ4:BJ34" xr:uid="{00000000-0002-0000-0B00-000004000000}">
      <formula1>$A$39:$A$61</formula1>
    </dataValidation>
    <dataValidation type="list" allowBlank="1" showInputMessage="1" showErrorMessage="1" sqref="AA4:AA34 BM4:BM34" xr:uid="{00000000-0002-0000-0B00-000005000000}">
      <formula1>$A$39:$A$50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B62"/>
  <sheetViews>
    <sheetView topLeftCell="G7" workbookViewId="0">
      <selection activeCell="Q29" sqref="Q29"/>
    </sheetView>
  </sheetViews>
  <sheetFormatPr defaultRowHeight="14.4" x14ac:dyDescent="0.3"/>
  <cols>
    <col min="1" max="1" width="6.109375" customWidth="1"/>
    <col min="2" max="2" width="50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2.33203125" style="76" customWidth="1"/>
    <col min="19" max="19" width="20.44140625" style="76" customWidth="1"/>
    <col min="20" max="20" width="33.5546875" style="76" bestFit="1" customWidth="1"/>
    <col min="21" max="21" width="9.44140625" style="76" customWidth="1"/>
    <col min="22" max="22" width="19.33203125" style="81" customWidth="1"/>
    <col min="23" max="23" width="7" style="81" customWidth="1"/>
    <col min="24" max="24" width="6.6640625" customWidth="1"/>
    <col min="25" max="25" width="8.109375" customWidth="1"/>
    <col min="26" max="27" width="8.109375" style="77" customWidth="1"/>
    <col min="28" max="28" width="8.88671875" style="77"/>
    <col min="29" max="32" width="9.6640625" style="77" customWidth="1"/>
    <col min="33" max="36" width="8.88671875" style="77"/>
    <col min="37" max="37" width="10" style="77" customWidth="1"/>
    <col min="38" max="48" width="8.88671875" style="77"/>
    <col min="49" max="49" width="2.44140625" customWidth="1"/>
    <col min="50" max="52" width="0" hidden="1" customWidth="1"/>
    <col min="53" max="53" width="10" hidden="1" customWidth="1"/>
    <col min="54" max="55" width="0" hidden="1" customWidth="1"/>
    <col min="56" max="56" width="10.6640625" hidden="1" customWidth="1"/>
    <col min="57" max="57" width="11.109375" hidden="1" customWidth="1"/>
    <col min="58" max="58" width="18.109375" hidden="1" customWidth="1"/>
    <col min="59" max="59" width="0" hidden="1" customWidth="1"/>
    <col min="60" max="60" width="18.6640625" hidden="1" customWidth="1"/>
    <col min="61" max="86" width="0" hidden="1" customWidth="1"/>
    <col min="87" max="87" width="3" hidden="1" customWidth="1"/>
    <col min="88" max="90" width="0" hidden="1" customWidth="1"/>
    <col min="91" max="91" width="10" hidden="1" customWidth="1"/>
    <col min="92" max="93" width="0" hidden="1" customWidth="1"/>
    <col min="94" max="94" width="24" hidden="1" customWidth="1"/>
    <col min="95" max="96" width="12.5546875" hidden="1" customWidth="1"/>
    <col min="97" max="98" width="0" hidden="1" customWidth="1"/>
    <col min="99" max="99" width="2.6640625" hidden="1" customWidth="1"/>
    <col min="100" max="102" width="0" hidden="1" customWidth="1"/>
    <col min="103" max="103" width="9.6640625" hidden="1" customWidth="1"/>
    <col min="104" max="105" width="0" hidden="1" customWidth="1"/>
    <col min="106" max="106" width="23.88671875" hidden="1" customWidth="1"/>
    <col min="107" max="110" width="0" hidden="1" customWidth="1"/>
    <col min="111" max="111" width="2.6640625" hidden="1" customWidth="1"/>
    <col min="112" max="114" width="0" hidden="1" customWidth="1"/>
    <col min="115" max="115" width="10" hidden="1" customWidth="1"/>
    <col min="116" max="117" width="0" hidden="1" customWidth="1"/>
    <col min="118" max="118" width="23.88671875" hidden="1" customWidth="1"/>
    <col min="119" max="122" width="0" hidden="1" customWidth="1"/>
    <col min="123" max="123" width="2.6640625" hidden="1" customWidth="1"/>
    <col min="124" max="126" width="0" hidden="1" customWidth="1"/>
    <col min="127" max="127" width="10.44140625" hidden="1" customWidth="1"/>
    <col min="128" max="129" width="0" hidden="1" customWidth="1"/>
    <col min="130" max="130" width="23.88671875" hidden="1" customWidth="1"/>
    <col min="131" max="134" width="0" hidden="1" customWidth="1"/>
    <col min="135" max="135" width="2.6640625" hidden="1" customWidth="1"/>
    <col min="136" max="138" width="0" hidden="1" customWidth="1"/>
    <col min="139" max="139" width="9.5546875" hidden="1" customWidth="1"/>
    <col min="140" max="141" width="0" hidden="1" customWidth="1"/>
    <col min="142" max="142" width="23.88671875" hidden="1" customWidth="1"/>
    <col min="143" max="146" width="0" hidden="1" customWidth="1"/>
    <col min="147" max="147" width="2.6640625" hidden="1" customWidth="1"/>
    <col min="148" max="150" width="0" hidden="1" customWidth="1"/>
    <col min="151" max="151" width="9.5546875" hidden="1" customWidth="1"/>
    <col min="152" max="153" width="0" hidden="1" customWidth="1"/>
    <col min="154" max="154" width="23.44140625" hidden="1" customWidth="1"/>
    <col min="155" max="158" width="0" hidden="1" customWidth="1"/>
  </cols>
  <sheetData>
    <row r="1" spans="1:158" x14ac:dyDescent="0.3">
      <c r="A1" s="771" t="s">
        <v>464</v>
      </c>
      <c r="B1" s="772"/>
      <c r="C1" s="773"/>
      <c r="E1" s="768" t="s">
        <v>119</v>
      </c>
      <c r="F1" s="769"/>
      <c r="G1" s="769"/>
      <c r="H1" s="769"/>
      <c r="I1" s="769"/>
      <c r="J1" s="770"/>
      <c r="L1" s="682" t="s">
        <v>120</v>
      </c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783"/>
      <c r="AX1" s="682" t="s">
        <v>121</v>
      </c>
      <c r="AY1" s="684"/>
      <c r="AZ1" s="684"/>
      <c r="BA1" s="684"/>
      <c r="BB1" s="684"/>
      <c r="BC1" s="684"/>
      <c r="BD1" s="684"/>
      <c r="BE1" s="684"/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783"/>
      <c r="CJ1" s="765" t="s">
        <v>85</v>
      </c>
      <c r="CK1" s="766"/>
      <c r="CL1" s="766"/>
      <c r="CM1" s="766"/>
      <c r="CN1" s="766"/>
      <c r="CO1" s="766"/>
      <c r="CP1" s="766"/>
      <c r="CQ1" s="766"/>
      <c r="CR1" s="766"/>
      <c r="CS1" s="766"/>
      <c r="CT1" s="767"/>
      <c r="CV1" s="765" t="s">
        <v>86</v>
      </c>
      <c r="CW1" s="766"/>
      <c r="CX1" s="766"/>
      <c r="CY1" s="766"/>
      <c r="CZ1" s="766"/>
      <c r="DA1" s="766"/>
      <c r="DB1" s="766"/>
      <c r="DC1" s="766"/>
      <c r="DD1" s="766"/>
      <c r="DE1" s="766"/>
      <c r="DF1" s="767"/>
      <c r="DH1" s="765" t="s">
        <v>87</v>
      </c>
      <c r="DI1" s="766"/>
      <c r="DJ1" s="766"/>
      <c r="DK1" s="766"/>
      <c r="DL1" s="766"/>
      <c r="DM1" s="766"/>
      <c r="DN1" s="766"/>
      <c r="DO1" s="766"/>
      <c r="DP1" s="766"/>
      <c r="DQ1" s="766"/>
      <c r="DR1" s="767"/>
      <c r="DT1" s="765" t="s">
        <v>86</v>
      </c>
      <c r="DU1" s="766"/>
      <c r="DV1" s="766"/>
      <c r="DW1" s="766"/>
      <c r="DX1" s="766"/>
      <c r="DY1" s="766"/>
      <c r="DZ1" s="766"/>
      <c r="EA1" s="766"/>
      <c r="EB1" s="766"/>
      <c r="EC1" s="766"/>
      <c r="ED1" s="767"/>
      <c r="EF1" s="765" t="s">
        <v>86</v>
      </c>
      <c r="EG1" s="766"/>
      <c r="EH1" s="766"/>
      <c r="EI1" s="766"/>
      <c r="EJ1" s="766"/>
      <c r="EK1" s="766"/>
      <c r="EL1" s="766"/>
      <c r="EM1" s="766"/>
      <c r="EN1" s="766"/>
      <c r="EO1" s="766"/>
      <c r="EP1" s="767"/>
      <c r="ER1" s="765" t="s">
        <v>88</v>
      </c>
      <c r="ES1" s="766"/>
      <c r="ET1" s="766"/>
      <c r="EU1" s="766"/>
      <c r="EV1" s="766"/>
      <c r="EW1" s="766"/>
      <c r="EX1" s="766"/>
      <c r="EY1" s="766"/>
      <c r="EZ1" s="766"/>
      <c r="FA1" s="766"/>
      <c r="FB1" s="767"/>
    </row>
    <row r="2" spans="1:158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759" t="s">
        <v>7</v>
      </c>
      <c r="M2" s="757" t="s">
        <v>8</v>
      </c>
      <c r="N2" s="757" t="s">
        <v>9</v>
      </c>
      <c r="O2" s="757" t="s">
        <v>10</v>
      </c>
      <c r="P2" s="757" t="s">
        <v>11</v>
      </c>
      <c r="Q2" s="757" t="s">
        <v>12</v>
      </c>
      <c r="R2" s="764" t="s">
        <v>13</v>
      </c>
      <c r="S2" s="764" t="s">
        <v>14</v>
      </c>
      <c r="T2" s="764" t="s">
        <v>15</v>
      </c>
      <c r="U2" s="757" t="s">
        <v>16</v>
      </c>
      <c r="V2" s="757" t="s">
        <v>17</v>
      </c>
      <c r="W2" s="763" t="s">
        <v>18</v>
      </c>
      <c r="X2" s="763"/>
      <c r="Y2" s="763"/>
      <c r="Z2" s="760" t="s">
        <v>19</v>
      </c>
      <c r="AA2" s="760" t="s">
        <v>20</v>
      </c>
      <c r="AB2" s="760" t="s">
        <v>21</v>
      </c>
      <c r="AC2" s="760" t="s">
        <v>22</v>
      </c>
      <c r="AD2" s="760" t="s">
        <v>23</v>
      </c>
      <c r="AE2" s="760" t="s">
        <v>24</v>
      </c>
      <c r="AF2" s="760" t="s">
        <v>25</v>
      </c>
      <c r="AG2" s="760" t="s">
        <v>26</v>
      </c>
      <c r="AH2" s="760" t="s">
        <v>27</v>
      </c>
      <c r="AI2" s="760" t="s">
        <v>28</v>
      </c>
      <c r="AJ2" s="757" t="s">
        <v>29</v>
      </c>
      <c r="AK2" s="760" t="s">
        <v>30</v>
      </c>
      <c r="AL2" s="760" t="s">
        <v>22</v>
      </c>
      <c r="AM2" s="760" t="s">
        <v>23</v>
      </c>
      <c r="AN2" s="760" t="s">
        <v>31</v>
      </c>
      <c r="AO2" s="760" t="s">
        <v>24</v>
      </c>
      <c r="AP2" s="760" t="s">
        <v>25</v>
      </c>
      <c r="AQ2" s="760" t="s">
        <v>26</v>
      </c>
      <c r="AR2" s="760" t="s">
        <v>27</v>
      </c>
      <c r="AS2" s="760" t="s">
        <v>28</v>
      </c>
      <c r="AT2" s="760" t="s">
        <v>32</v>
      </c>
      <c r="AU2" s="760" t="s">
        <v>33</v>
      </c>
      <c r="AV2" s="754" t="s">
        <v>34</v>
      </c>
      <c r="AX2" s="759" t="s">
        <v>7</v>
      </c>
      <c r="AY2" s="757" t="s">
        <v>8</v>
      </c>
      <c r="AZ2" s="757" t="s">
        <v>9</v>
      </c>
      <c r="BA2" s="757" t="s">
        <v>10</v>
      </c>
      <c r="BB2" s="757" t="s">
        <v>11</v>
      </c>
      <c r="BC2" s="757" t="s">
        <v>12</v>
      </c>
      <c r="BD2" s="764" t="s">
        <v>13</v>
      </c>
      <c r="BE2" s="764" t="s">
        <v>14</v>
      </c>
      <c r="BF2" s="764" t="s">
        <v>15</v>
      </c>
      <c r="BG2" s="757" t="s">
        <v>16</v>
      </c>
      <c r="BH2" s="757" t="s">
        <v>17</v>
      </c>
      <c r="BI2" s="763" t="s">
        <v>18</v>
      </c>
      <c r="BJ2" s="763"/>
      <c r="BK2" s="763"/>
      <c r="BL2" s="760" t="s">
        <v>19</v>
      </c>
      <c r="BM2" s="760" t="s">
        <v>20</v>
      </c>
      <c r="BN2" s="760" t="s">
        <v>21</v>
      </c>
      <c r="BO2" s="760" t="s">
        <v>22</v>
      </c>
      <c r="BP2" s="761" t="s">
        <v>23</v>
      </c>
      <c r="BQ2" s="760" t="s">
        <v>24</v>
      </c>
      <c r="BR2" s="760" t="s">
        <v>25</v>
      </c>
      <c r="BS2" s="760" t="s">
        <v>26</v>
      </c>
      <c r="BT2" s="760" t="s">
        <v>27</v>
      </c>
      <c r="BU2" s="760" t="s">
        <v>28</v>
      </c>
      <c r="BV2" s="757" t="s">
        <v>29</v>
      </c>
      <c r="BW2" s="760" t="s">
        <v>30</v>
      </c>
      <c r="BX2" s="760" t="s">
        <v>22</v>
      </c>
      <c r="BY2" s="761" t="s">
        <v>23</v>
      </c>
      <c r="BZ2" s="760" t="s">
        <v>31</v>
      </c>
      <c r="CA2" s="760" t="s">
        <v>24</v>
      </c>
      <c r="CB2" s="760" t="s">
        <v>25</v>
      </c>
      <c r="CC2" s="760" t="s">
        <v>26</v>
      </c>
      <c r="CD2" s="760" t="s">
        <v>27</v>
      </c>
      <c r="CE2" s="760" t="s">
        <v>28</v>
      </c>
      <c r="CF2" s="760" t="s">
        <v>32</v>
      </c>
      <c r="CG2" s="760" t="s">
        <v>33</v>
      </c>
      <c r="CH2" s="754" t="s">
        <v>34</v>
      </c>
      <c r="CJ2" s="759" t="s">
        <v>7</v>
      </c>
      <c r="CK2" s="757" t="s">
        <v>8</v>
      </c>
      <c r="CL2" s="757" t="s">
        <v>9</v>
      </c>
      <c r="CM2" s="757" t="s">
        <v>10</v>
      </c>
      <c r="CN2" s="757" t="s">
        <v>11</v>
      </c>
      <c r="CO2" s="757" t="s">
        <v>12</v>
      </c>
      <c r="CP2" s="757" t="s">
        <v>14</v>
      </c>
      <c r="CQ2" s="758" t="s">
        <v>35</v>
      </c>
      <c r="CR2" s="758" t="s">
        <v>36</v>
      </c>
      <c r="CS2" s="758" t="s">
        <v>37</v>
      </c>
      <c r="CT2" s="754" t="s">
        <v>38</v>
      </c>
      <c r="CV2" s="759" t="s">
        <v>7</v>
      </c>
      <c r="CW2" s="757" t="s">
        <v>8</v>
      </c>
      <c r="CX2" s="757" t="s">
        <v>9</v>
      </c>
      <c r="CY2" s="757" t="s">
        <v>10</v>
      </c>
      <c r="CZ2" s="757" t="s">
        <v>11</v>
      </c>
      <c r="DA2" s="757" t="s">
        <v>12</v>
      </c>
      <c r="DB2" s="757" t="s">
        <v>14</v>
      </c>
      <c r="DC2" s="758" t="s">
        <v>35</v>
      </c>
      <c r="DD2" s="758" t="s">
        <v>36</v>
      </c>
      <c r="DE2" s="758" t="s">
        <v>37</v>
      </c>
      <c r="DF2" s="754" t="s">
        <v>38</v>
      </c>
      <c r="DH2" s="759" t="s">
        <v>7</v>
      </c>
      <c r="DI2" s="757" t="s">
        <v>8</v>
      </c>
      <c r="DJ2" s="757" t="s">
        <v>9</v>
      </c>
      <c r="DK2" s="757" t="s">
        <v>10</v>
      </c>
      <c r="DL2" s="757" t="s">
        <v>11</v>
      </c>
      <c r="DM2" s="757" t="s">
        <v>12</v>
      </c>
      <c r="DN2" s="757" t="s">
        <v>14</v>
      </c>
      <c r="DO2" s="758" t="s">
        <v>35</v>
      </c>
      <c r="DP2" s="758" t="s">
        <v>36</v>
      </c>
      <c r="DQ2" s="758" t="s">
        <v>37</v>
      </c>
      <c r="DR2" s="754" t="s">
        <v>38</v>
      </c>
      <c r="DT2" s="759" t="s">
        <v>7</v>
      </c>
      <c r="DU2" s="757" t="s">
        <v>8</v>
      </c>
      <c r="DV2" s="757" t="s">
        <v>9</v>
      </c>
      <c r="DW2" s="757" t="s">
        <v>10</v>
      </c>
      <c r="DX2" s="757" t="s">
        <v>11</v>
      </c>
      <c r="DY2" s="757" t="s">
        <v>12</v>
      </c>
      <c r="DZ2" s="757" t="s">
        <v>14</v>
      </c>
      <c r="EA2" s="758" t="s">
        <v>35</v>
      </c>
      <c r="EB2" s="758" t="s">
        <v>36</v>
      </c>
      <c r="EC2" s="758" t="s">
        <v>37</v>
      </c>
      <c r="ED2" s="754" t="s">
        <v>38</v>
      </c>
      <c r="EF2" s="759" t="s">
        <v>7</v>
      </c>
      <c r="EG2" s="757" t="s">
        <v>8</v>
      </c>
      <c r="EH2" s="757" t="s">
        <v>9</v>
      </c>
      <c r="EI2" s="757" t="s">
        <v>10</v>
      </c>
      <c r="EJ2" s="757" t="s">
        <v>11</v>
      </c>
      <c r="EK2" s="757" t="s">
        <v>12</v>
      </c>
      <c r="EL2" s="757" t="s">
        <v>14</v>
      </c>
      <c r="EM2" s="758" t="s">
        <v>35</v>
      </c>
      <c r="EN2" s="758" t="s">
        <v>36</v>
      </c>
      <c r="EO2" s="758" t="s">
        <v>37</v>
      </c>
      <c r="EP2" s="754" t="s">
        <v>38</v>
      </c>
      <c r="ER2" s="759" t="s">
        <v>7</v>
      </c>
      <c r="ES2" s="757" t="s">
        <v>8</v>
      </c>
      <c r="ET2" s="757" t="s">
        <v>9</v>
      </c>
      <c r="EU2" s="757" t="s">
        <v>10</v>
      </c>
      <c r="EV2" s="757" t="s">
        <v>11</v>
      </c>
      <c r="EW2" s="757" t="s">
        <v>12</v>
      </c>
      <c r="EX2" s="757" t="s">
        <v>14</v>
      </c>
      <c r="EY2" s="758" t="s">
        <v>35</v>
      </c>
      <c r="EZ2" s="758" t="s">
        <v>36</v>
      </c>
      <c r="FA2" s="758" t="s">
        <v>37</v>
      </c>
      <c r="FB2" s="754" t="s">
        <v>38</v>
      </c>
    </row>
    <row r="3" spans="1:158" ht="51" x14ac:dyDescent="0.3">
      <c r="A3" s="483" t="s">
        <v>39</v>
      </c>
      <c r="B3" s="484" t="s">
        <v>40</v>
      </c>
      <c r="C3" s="485" t="s">
        <v>12</v>
      </c>
      <c r="E3" s="486" t="s">
        <v>7</v>
      </c>
      <c r="F3" s="402" t="s">
        <v>8</v>
      </c>
      <c r="G3" s="402" t="s">
        <v>9</v>
      </c>
      <c r="H3" s="466" t="s">
        <v>10</v>
      </c>
      <c r="I3" s="466" t="s">
        <v>11</v>
      </c>
      <c r="J3" s="487" t="s">
        <v>12</v>
      </c>
      <c r="L3" s="759"/>
      <c r="M3" s="757"/>
      <c r="N3" s="757"/>
      <c r="O3" s="757"/>
      <c r="P3" s="757"/>
      <c r="Q3" s="757"/>
      <c r="R3" s="764"/>
      <c r="S3" s="764"/>
      <c r="T3" s="764"/>
      <c r="U3" s="757"/>
      <c r="V3" s="757"/>
      <c r="W3" s="468" t="s">
        <v>41</v>
      </c>
      <c r="X3" s="469" t="s">
        <v>42</v>
      </c>
      <c r="Y3" s="468" t="s">
        <v>43</v>
      </c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57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54"/>
      <c r="AX3" s="759"/>
      <c r="AY3" s="757"/>
      <c r="AZ3" s="757"/>
      <c r="BA3" s="757"/>
      <c r="BB3" s="757"/>
      <c r="BC3" s="757"/>
      <c r="BD3" s="764"/>
      <c r="BE3" s="764"/>
      <c r="BF3" s="764"/>
      <c r="BG3" s="757"/>
      <c r="BH3" s="757"/>
      <c r="BI3" s="468" t="s">
        <v>41</v>
      </c>
      <c r="BJ3" s="469" t="s">
        <v>42</v>
      </c>
      <c r="BK3" s="468" t="s">
        <v>43</v>
      </c>
      <c r="BL3" s="760"/>
      <c r="BM3" s="760"/>
      <c r="BN3" s="760"/>
      <c r="BO3" s="760"/>
      <c r="BP3" s="762"/>
      <c r="BQ3" s="760"/>
      <c r="BR3" s="760"/>
      <c r="BS3" s="760"/>
      <c r="BT3" s="760"/>
      <c r="BU3" s="760"/>
      <c r="BV3" s="757"/>
      <c r="BW3" s="760"/>
      <c r="BX3" s="760"/>
      <c r="BY3" s="762"/>
      <c r="BZ3" s="760"/>
      <c r="CA3" s="760"/>
      <c r="CB3" s="760"/>
      <c r="CC3" s="760"/>
      <c r="CD3" s="760"/>
      <c r="CE3" s="760"/>
      <c r="CF3" s="760"/>
      <c r="CG3" s="760"/>
      <c r="CH3" s="754"/>
      <c r="CJ3" s="759"/>
      <c r="CK3" s="757"/>
      <c r="CL3" s="757"/>
      <c r="CM3" s="757"/>
      <c r="CN3" s="757"/>
      <c r="CO3" s="757"/>
      <c r="CP3" s="757"/>
      <c r="CQ3" s="594"/>
      <c r="CR3" s="594"/>
      <c r="CS3" s="594"/>
      <c r="CT3" s="754"/>
      <c r="CV3" s="759"/>
      <c r="CW3" s="757"/>
      <c r="CX3" s="757"/>
      <c r="CY3" s="757"/>
      <c r="CZ3" s="757"/>
      <c r="DA3" s="757"/>
      <c r="DB3" s="757"/>
      <c r="DC3" s="594"/>
      <c r="DD3" s="594"/>
      <c r="DE3" s="594"/>
      <c r="DF3" s="754"/>
      <c r="DH3" s="759"/>
      <c r="DI3" s="757"/>
      <c r="DJ3" s="757"/>
      <c r="DK3" s="757"/>
      <c r="DL3" s="757"/>
      <c r="DM3" s="757"/>
      <c r="DN3" s="757"/>
      <c r="DO3" s="594"/>
      <c r="DP3" s="594"/>
      <c r="DQ3" s="594"/>
      <c r="DR3" s="754"/>
      <c r="DT3" s="759"/>
      <c r="DU3" s="757"/>
      <c r="DV3" s="757"/>
      <c r="DW3" s="757"/>
      <c r="DX3" s="757"/>
      <c r="DY3" s="757"/>
      <c r="DZ3" s="757"/>
      <c r="EA3" s="594"/>
      <c r="EB3" s="594"/>
      <c r="EC3" s="594"/>
      <c r="ED3" s="754"/>
      <c r="EF3" s="759"/>
      <c r="EG3" s="757"/>
      <c r="EH3" s="757"/>
      <c r="EI3" s="757"/>
      <c r="EJ3" s="757"/>
      <c r="EK3" s="757"/>
      <c r="EL3" s="757"/>
      <c r="EM3" s="594"/>
      <c r="EN3" s="594"/>
      <c r="EO3" s="594"/>
      <c r="EP3" s="754"/>
      <c r="ER3" s="786"/>
      <c r="ES3" s="758"/>
      <c r="ET3" s="758"/>
      <c r="EU3" s="758"/>
      <c r="EV3" s="758"/>
      <c r="EW3" s="758"/>
      <c r="EX3" s="758"/>
      <c r="EY3" s="614"/>
      <c r="EZ3" s="614"/>
      <c r="FA3" s="614"/>
      <c r="FB3" s="754"/>
    </row>
    <row r="4" spans="1:158" ht="26.25" customHeight="1" x14ac:dyDescent="0.3">
      <c r="A4" s="10">
        <v>1</v>
      </c>
      <c r="B4" s="11" t="s">
        <v>122</v>
      </c>
      <c r="C4" s="12">
        <f>J35</f>
        <v>1900</v>
      </c>
      <c r="E4" s="13">
        <v>1</v>
      </c>
      <c r="F4" s="405">
        <v>1169</v>
      </c>
      <c r="G4" s="405">
        <v>1211</v>
      </c>
      <c r="H4" s="14">
        <f>G4-F4</f>
        <v>42</v>
      </c>
      <c r="I4" s="15">
        <v>1</v>
      </c>
      <c r="J4" s="16">
        <f>I4*H4</f>
        <v>42</v>
      </c>
      <c r="L4" s="13">
        <v>1</v>
      </c>
      <c r="M4" s="405">
        <v>1311</v>
      </c>
      <c r="N4" s="405">
        <v>1358</v>
      </c>
      <c r="O4" s="14">
        <f>N4-M4</f>
        <v>47</v>
      </c>
      <c r="P4" s="15">
        <v>1</v>
      </c>
      <c r="Q4" s="16">
        <f>O4*P4</f>
        <v>47</v>
      </c>
      <c r="R4" s="97" t="s">
        <v>60</v>
      </c>
      <c r="S4" s="17" t="s">
        <v>46</v>
      </c>
      <c r="T4" s="17"/>
      <c r="U4" s="17"/>
      <c r="V4" s="18"/>
      <c r="W4" s="18">
        <v>1</v>
      </c>
      <c r="X4" s="17"/>
      <c r="Y4" s="17">
        <f>(X4*20)/W4</f>
        <v>0</v>
      </c>
      <c r="Z4" s="17"/>
      <c r="AA4" s="19"/>
      <c r="AB4" s="20" t="str">
        <f>IF(AND(R4=$B$40,(OR(V4=$F$39,(V4=$F$40),(V4=$F$41),(V4=$F$42),(V4=$F$43))),(S4=$C$48)),(Q4),(IF(AND(R4=$B$40,(OR(V4=$F$39,(V4=$F$40),(V4=$F$41),(V4=$F$42),(V4=$F$43))),(Z4&gt;0),(S4=$C$49)),(Q4-Z4),(""))))</f>
        <v/>
      </c>
      <c r="AC4" s="17" t="str">
        <f>IF(AND(R4=$B$40,(V4=$F$44),(Q4&gt;300),(S4=$C$48)),(Q4-300),(IF(AND(R4=$B$40,(V4=$F$44),(Q4&gt;300),(Z4&gt;0),(S4=$C$49)),(Q4-(300+Z4)),"")))</f>
        <v/>
      </c>
      <c r="AD4" s="17" t="str">
        <f>IF(AND(R4=$B$40,(V4=$F$50),(W4&gt;1),((Q4+BC4)&gt;300),(S4=$C$48)),((Q4+BC4)-300),(IF(AND(R4=$B$40,(V4=$F$50),(W4&gt;1),((Q4+BC4)&gt;300),(Z4&gt;0),(S4=$C$49)),((Q4+BC4)-(300+Z4)),"")))</f>
        <v/>
      </c>
      <c r="AE4" s="17" t="str">
        <f>(IF(AND(R4=$B$40,(S4=$C$48),(V4=$F$45),(Y4&gt;0),(Q4&gt;(300+Y4))),(Q4-(300+Y4)),""))</f>
        <v/>
      </c>
      <c r="AF4" s="17" t="str">
        <f>(IF(AND(R4=$B$40,(S4=$C$49),(V4=$F$46),(Y4&gt;0),(Q4&gt;(300+Y4+Z4))),(Q4-(300+Y4+Z4)),""))</f>
        <v/>
      </c>
      <c r="AG4" s="17" t="str">
        <f>IF(AND(R4=$B$40,(S4=$C$48),(V4=$F$47),(AA4=1),(Q4&gt;300)),(Q4-300),(IF(AND(R4=$B$40,(S4=$C$48),(V4=$F$47),(AA4&gt;1),(Q4&gt;150)),(Q4-150),"")))</f>
        <v/>
      </c>
      <c r="AH4" s="17" t="str">
        <f>IF(AND(R4=$B$40,(S4=$C$48),(V4=$F$48),(AA4=1),(Q4&gt;(300+Y4))),(Q4-(300+Y4)),(IF(AND(R4=$B$40,(S4=$C$48),(V4=$F$48),(AA4&gt;1),(Q4&gt;(150+Y4))),(Q4-(150+Y4)),"")))</f>
        <v/>
      </c>
      <c r="AI4" s="17" t="str">
        <f>IF(AND(R4=$B$40,(S4=$C$49),(V4=$F$49),(AA4=1),(Q4&gt;(300+Y4+Z4))),(Q4-(300+Y4+Z4)),(IF(AND(R4=$B$40,(S4=$C$49),(V4=$F$49),(AA4&gt;1),(Q4&gt;(150+Y4+Z4))),(Q4-(150+Y4+Z4)),"")))</f>
        <v/>
      </c>
      <c r="AJ4" s="19">
        <f t="shared" ref="AJ4:AJ34" si="0">SUM(AB4:AI4)</f>
        <v>0</v>
      </c>
      <c r="AK4" s="20">
        <f>IF(AND(R4=$B$39,(OR(S4=$C$39,(S4=$C$40),(S4=$C$41),(S4=$C$42),(S4=$C$43),(S4=$C$44),(S4=$C$46),(S4=$C$47)))),Q4,"")</f>
        <v>47</v>
      </c>
      <c r="AL4" s="17" t="str">
        <f>IF(AND(R4=$B$40,(S4=$C$48),(V4=$F$44),(Q4&lt;=300)),(Q4),(IF(AND(R4=$B$40,(S4=$C$48),(V4=$F$44),(Q4&gt;300)),(300),"")))</f>
        <v/>
      </c>
      <c r="AM4" s="17" t="str">
        <f>IF(AND(R4=$B$40,(S4=$C$48),(V4=$F$50),(W4&gt;1),((Q4+BC4)&lt;=300)),(Q4+BC4),(IF(AND(R4=$B$40,(S4=$C$48),(V4=$F$50),(W4&gt;1),((Q4+BC4)&gt;300)),(300),"")))</f>
        <v/>
      </c>
      <c r="AN4" s="17" t="str">
        <f>IF(AND(R4=$B$40,(S4=$C$49),(V4=$F$44),(Z4&gt;0),(Q4&lt;=300)),(Q4-Z4),(IF(AND(R4=$B$40,(S4=$C$49),(V4=$F$44),(Z4&gt;0),(Q4&gt;300)),(300),"")))</f>
        <v/>
      </c>
      <c r="AO4" s="17" t="str">
        <f>(IF(AND(R4=$B$40,(S4=$C$48),(V4=$F$45),(Y4&gt;0),(Q4&lt;=(300+Y4))),(Q4),(IF(AND(R4=$B$40,(S4=$C$48),(V4=$F$45),(Q4&gt;(300+Y4))),(300+Y4),""))))</f>
        <v/>
      </c>
      <c r="AP4" s="17" t="str">
        <f>(IF(AND(R4=$B$40,(S4=$C$49),(V4=$F$46),(Y4&gt;0),(Q4&lt;=(300+Y4+Z4))),(Q4-Z4),(IF(AND(R4=$B$40,(S4=$C$49),(V4=$F$46),(Q4&gt;(300+Y4+Z4))),(300+Y4),""))))</f>
        <v/>
      </c>
      <c r="AQ4" s="17" t="str">
        <f>IF(AND(R4=$B$40,(S4=$C$48),(V4=$F$47),(AA4=1),(Q4&lt;=300)),(Q4),(IF(AND(R4=$B$40,(S4=$C$48),(V4=$F$47),(AA4=1),(Q4&gt;300)),(300),(IF(AND(R4=$B$40,(S4=$C$48),(V4=$F$47),(AA4&gt;1),(Q4&lt;=150)),(Q4),(IF(AND(R4=$B$40,(S4=$C$48),(V4=$F$47),(AA4&gt;1),(Q4&gt;150)),(150),"")))))))</f>
        <v/>
      </c>
      <c r="AR4" s="17" t="str">
        <f>IF(AND(R4=$B$40,(S4=$C$48),(V4=$F$48),(Y4&gt;0),(AA4=1),(Q4&lt;=(300+Y4))),(Q4),(IF(AND(R4=$B$40,(S4=$C$48),(V4=$F$48),(AA4=1),(Y4&gt;0),(Q4&gt;(300+Y4))),(300+Y4),(IF(AND(R4=$B$40,(S4=$C$48),(V4=$F$48),(AA4&gt;1),(Y4&gt;0),(Q4&lt;=(150+Y4))),(Q4),(IF(AND(R4=$B$40,(S4=$C$48),(V4=$F$48),(AA4&gt;1),(Y4&gt;0),(Q4&gt;150)),(150+Y4),"")))))))</f>
        <v/>
      </c>
      <c r="AS4" s="17" t="str">
        <f>IF(AND(R4=$B$40,(S4=$C$49),(V4=$F$49),(Y4&gt;0),(Z4&gt;0)*(AA4=1),(Q4&lt;=(300+Y4+Z4))),(Q4-Z4),(IF(AND(R4=$B$40,(S4=$C$49),(V4=$F$49),(AA4=1),(Z4&gt;0),(Q4&gt;(300+Y4+Z4))),(300+Y4),(IF(AND(R4=$B$40,(S4=$C$49),(V4=$F$49),(AA4&gt;1),(Y4&gt;0),(Z4&gt;0),(Q4&lt;=(150+Y4+Z4))),(Q4-Z4),(IF(AND(R4=$B$40,(S4=$C$49),(V4=$F$49),(AA4&gt;1),(Y4&gt;0),(Z4&gt;0),(Q4&gt;150)),(150+Y4),"")))))))</f>
        <v/>
      </c>
      <c r="AT4" s="17" t="str">
        <f>IF(AND(R4=$B$40,(S4=$C$49),(Z4&gt;0)),Z4,"")</f>
        <v/>
      </c>
      <c r="AU4" s="17" t="str">
        <f>IF(AND(R4=$B$39,(S4=$C$45)),(Q4),"")</f>
        <v/>
      </c>
      <c r="AV4" s="21">
        <f>SUM(AK4:AU4)</f>
        <v>47</v>
      </c>
      <c r="AW4" s="22"/>
      <c r="AX4" s="13">
        <v>1</v>
      </c>
      <c r="AY4" s="14">
        <v>0</v>
      </c>
      <c r="AZ4" s="14"/>
      <c r="BA4" s="14">
        <f>AZ4-AY4</f>
        <v>0</v>
      </c>
      <c r="BB4" s="15">
        <v>1</v>
      </c>
      <c r="BC4" s="16">
        <f>BA4*BB4</f>
        <v>0</v>
      </c>
      <c r="BD4" s="23"/>
      <c r="BE4" s="18"/>
      <c r="BF4" s="18"/>
      <c r="BG4" s="18"/>
      <c r="BH4" s="18"/>
      <c r="BI4" s="18">
        <v>1</v>
      </c>
      <c r="BJ4" s="18"/>
      <c r="BK4" s="18">
        <f>(BJ4*20)/BI4</f>
        <v>0</v>
      </c>
      <c r="BL4" s="18"/>
      <c r="BM4" s="24"/>
      <c r="BN4" s="25" t="str">
        <f>IF(AND(BD4=$B$40,(OR(BH4=$F$39,(BH4=$F$40),(BH4=$F$41),(BH4=$F$42),(BH4=$F$43))),(BE4=$C$48)),(BC4),(IF(AND(BD4=$B$40,(OR(BH4=$F$39,(BH4=$F$40),(BH4=$F$41),(BH4=$F$42),(BH4=$F$43))),(BL4&gt;0),(BE4=$C$49)),(BC4-BL4),(""))))</f>
        <v/>
      </c>
      <c r="BO4" s="18" t="str">
        <f>IF(AND(BD4=$B$40,(BH4=$F$44),(BC4&gt;300),(BE4=$C$48)),(BC4-300),(IF(AND(BD4=$B$40,(BH4=$F$44),(BC4&gt;300),(BL4&gt;0),(BE4=$C$49)),(BC4-(300+BL4)),"")))</f>
        <v/>
      </c>
      <c r="BP4" s="17" t="str">
        <f>IF(AND(BD4=$B$40,(BH4=$F$50),(BI4&gt;1)),(0),"")</f>
        <v/>
      </c>
      <c r="BQ4" s="18" t="str">
        <f>(IF(AND(BD4=$B$40,(BE4=$C$48),(BH4=$F$45),(BK4&gt;0),(BC4&gt;(300+BK4))),(BC4-(300+BK4)),""))</f>
        <v/>
      </c>
      <c r="BR4" s="18" t="str">
        <f>(IF(AND(BD4=$B$40,(BE4=$C$49),(BH4=$F$46),(BK4&gt;0),(BC4&gt;(300+BK4+BL4))),(BC4-(300+BK4+BL4)),""))</f>
        <v/>
      </c>
      <c r="BS4" s="18" t="str">
        <f>IF(AND(BD4=$B$40,(BE4=$C$48),(BH4=$F$47),(BM4=1),(BC4&gt;300)),(BC4-300),(IF(AND(BD4=$B$40,(BE4=$C$48),(BH4=$F$47),(BM4&gt;1),(BC4&gt;150)),(BC4-150),"")))</f>
        <v/>
      </c>
      <c r="BT4" s="18" t="str">
        <f>IF(AND(BD4=$B$40,(BE4=$C$48),(BH4=$F$48),(BM4=1),(BC4&gt;(300+BK4))),(BC4-(300+BK4)),(IF(AND(BD4=$B$40,(BE4=$C$48),(BH4=$F$48),(BM4&gt;1),(BC4&gt;(150+BK4))),(BC4-(150+BK4)),"")))</f>
        <v/>
      </c>
      <c r="BU4" s="18" t="str">
        <f>IF(AND(BD4=$B$40,(BE4=$C$49),(BH4=$F$49),(BM4=1),(BC4&gt;(300+BK4+BL4))),(BC4-(300+BK4+BL4)),(IF(AND(BD4=$B$40,(BE4=$C$49),(BH4=$F$49),(BM4&gt;1),(BC4&gt;(150+BK4+BL4))),(BC4-(150+BK4+BL4)),"")))</f>
        <v/>
      </c>
      <c r="BV4" s="24">
        <f t="shared" ref="BV4:BV34" si="1">SUM(BN4:BU4)</f>
        <v>0</v>
      </c>
      <c r="BW4" s="25" t="str">
        <f>IF(AND(BD4=$B$39,(OR(BE4=$C$39,(BE4=$C$40),(BE4=$C$41),(BE4=$C$42),(BE4=$C$43),(BE4=$C$44),(BE4=$C$46),(BE4=$C$47)))),BC4,"")</f>
        <v/>
      </c>
      <c r="BX4" s="18" t="str">
        <f>IF(AND(BD4=$B$40,(BE4=$C$48),(BH4=$F$44),(BC4&lt;=300)),(BC4),(IF(AND(BD4=$B$40,(BE4=$C$48),(BH4=$F$44),(BC4&gt;300)),(300),"")))</f>
        <v/>
      </c>
      <c r="BY4" s="17" t="str">
        <f>IF(AND(BD4=$B$40,(BE4=$C$48),(BH4=$F$50),(BI4&gt;1)),(0),"")</f>
        <v/>
      </c>
      <c r="BZ4" s="18" t="str">
        <f>IF(AND(BD4=$B$40,(BE4=$C$49),(BH4=$F$44),(BL4&gt;0),(BC4&lt;=300)),(BC4-BL4),(IF(AND(BD4=$B$40,(BE4=$C$49),(BH4=$F$44),(BL4&gt;0),(BC4&gt;300)),(300),"")))</f>
        <v/>
      </c>
      <c r="CA4" s="18" t="str">
        <f>(IF(AND(BD4=$B$40,(BE4=$C$48),(BH4=$F$45),(BK4&gt;0),(BC4&lt;=(300+BK4))),(BC4),(IF(AND(BD4=$B$40,(BE4=$C$48),(BH4=$F$45),(BC4&gt;(300+BK4))),(300+BK4),""))))</f>
        <v/>
      </c>
      <c r="CB4" s="18" t="str">
        <f>(IF(AND(BD4=$B$40,(BE4=$C$49),(BH4=$F$46),(BK4&gt;0),(BC4&lt;=(300+BK4+BL4))),(BC4-BL4),(IF(AND(BD4=$B$40,(BE4=$C$49),(BH4=$F$46),(BC4&gt;(300+BK4+BL4))),(300+BK4),""))))</f>
        <v/>
      </c>
      <c r="CC4" s="18" t="str">
        <f>IF(AND(BD4=$B$40,(BE4=$C$48),(BH4=$F$47),(BM4=1),(BC4&lt;=300)),(BC4),(IF(AND(BD4=$B$40,(BE4=$C$48),(BH4=$F$47),(BM4=1),(BC4&gt;300)),(300),(IF(AND(BD4=$B$40,(BE4=$C$48),(BH4=$F$47),(BM4&gt;1),(BC4&lt;=150)),(BC4),(IF(AND(BD4=$B$40,(BE4=$C$48),(BH4=$F$47),(BM4&gt;1),(BC4&gt;150)),(150),"")))))))</f>
        <v/>
      </c>
      <c r="CD4" s="18" t="str">
        <f>IF(AND(BD4=$B$40,(BE4=$C$48),(BH4=$F$48),(BK4&gt;0),(BM4=1),(BC4&lt;=(300+BK4))),(BC4),(IF(AND(BD4=$B$40,(BE4=$C$48),(BH4=$F$48),(BM4=1),(BK4&gt;0),(BC4&gt;(300+BK4))),(300+BK4),(IF(AND(BD4=$B$40,(BE4=$C$48),(BH4=$F$48),(BM4&gt;1),(BK4&gt;0),(BC4&lt;=(150+BK4))),(BC4),(IF(AND(BD4=$B$40,(BE4=$C$48),(BH4=$F$48),(BM4&gt;1),(BK4&gt;0),(BC4&gt;150)),(150+BK4),"")))))))</f>
        <v/>
      </c>
      <c r="CE4" s="18" t="str">
        <f>IF(AND(BD4=$B$40,(BE4=$C$49),(BH4=$F$49),(BK4&gt;0),(BL4&gt;0)*(BM4=1),(BC4&lt;=(300+BK4+BL4))),(BC4-BL4),(IF(AND(BD4=$B$40,(BE4=$C$49),(BH4=$F$49),(BM4=1),(BL4&gt;0),(BC4&gt;(300+BK4+BL4))),(300+BK4),(IF(AND(BD4=$B$40,(BE4=$C$49),(BH4=$F$49),(BM4&gt;1),(BK4&gt;0),(BL4&gt;0),(BC4&lt;=(150+BK4+BL4))),(BC4-BL4),(IF(AND(BD4=$B$40,(BE4=$C$49),(BH4=$F$49),(BM4&gt;1),(BK4&gt;0),(BL4&gt;0),(BC4&gt;150)),(150+BK4),"")))))))</f>
        <v/>
      </c>
      <c r="CF4" s="18" t="str">
        <f>IF(AND(BD4=$B$40,(BE4=$C$49),(BL4&gt;0)),BL4,"")</f>
        <v/>
      </c>
      <c r="CG4" s="18" t="str">
        <f>IF(AND(BD4=$B$39,(BE4=$C$45)),(BC4),"")</f>
        <v/>
      </c>
      <c r="CH4" s="26">
        <f>SUM(BW4:CG4)</f>
        <v>0</v>
      </c>
      <c r="CJ4" s="404">
        <v>1</v>
      </c>
      <c r="CK4" s="405">
        <v>0</v>
      </c>
      <c r="CL4" s="405"/>
      <c r="CM4" s="405">
        <f>CL4-CK4</f>
        <v>0</v>
      </c>
      <c r="CN4" s="405">
        <v>1</v>
      </c>
      <c r="CO4" s="406">
        <f>CM4*CN4</f>
        <v>0</v>
      </c>
      <c r="CP4" s="414"/>
      <c r="CQ4" s="324"/>
      <c r="CR4" s="324"/>
      <c r="CS4" s="324"/>
      <c r="CT4" s="409" t="str">
        <f>IF(OR(CP4=$C$39,(CP4=$C$40),(CP4=$C$41),(CP4=$C$42),(CP4=$C$43),(CP4=$C$44),(CP4=$C$45),(CP4=$C$46),(CP4=$C$47)),(CO4),"")</f>
        <v/>
      </c>
      <c r="CV4" s="404">
        <v>1</v>
      </c>
      <c r="CW4" s="405">
        <v>0</v>
      </c>
      <c r="CX4" s="405"/>
      <c r="CY4" s="405">
        <f>CX4-CW4</f>
        <v>0</v>
      </c>
      <c r="CZ4" s="405">
        <v>1</v>
      </c>
      <c r="DA4" s="406">
        <f>CY4*CZ4</f>
        <v>0</v>
      </c>
      <c r="DB4" s="414"/>
      <c r="DC4" s="324"/>
      <c r="DD4" s="324"/>
      <c r="DE4" s="324"/>
      <c r="DF4" s="409" t="str">
        <f>IF(OR(DB4=$C$39,(DB4=$C$40),(DB4=$C$41),(DB4=$C$42),(DB4=$C$43),(DB4=$C$44),(DB4=$C$45),(DB4=$C$46),(DB4=$C$47)),(DA4),"")</f>
        <v/>
      </c>
      <c r="DH4" s="404">
        <v>1</v>
      </c>
      <c r="DI4" s="405">
        <v>0</v>
      </c>
      <c r="DJ4" s="405"/>
      <c r="DK4" s="405">
        <f>DJ4-DI4</f>
        <v>0</v>
      </c>
      <c r="DL4" s="405">
        <v>1</v>
      </c>
      <c r="DM4" s="406">
        <f>DK4*DL4</f>
        <v>0</v>
      </c>
      <c r="DN4" s="414"/>
      <c r="DO4" s="324"/>
      <c r="DP4" s="324"/>
      <c r="DQ4" s="324"/>
      <c r="DR4" s="409" t="str">
        <f>IF(OR(DN4=$C$39,(DN4=$C$40),(DN4=$C$41),(DN4=$C$42),(DN4=$C$43),(DN4=$C$44),(DN4=$C$45),(DN4=$C$46),(DN4=$C$47)),(DM4),"")</f>
        <v/>
      </c>
      <c r="DT4" s="404">
        <v>1</v>
      </c>
      <c r="DU4" s="405">
        <v>0</v>
      </c>
      <c r="DV4" s="405"/>
      <c r="DW4" s="405">
        <f>DV4-DU4</f>
        <v>0</v>
      </c>
      <c r="DX4" s="405">
        <v>1</v>
      </c>
      <c r="DY4" s="406">
        <f>DW4*DX4</f>
        <v>0</v>
      </c>
      <c r="DZ4" s="414"/>
      <c r="EA4" s="324"/>
      <c r="EB4" s="324"/>
      <c r="EC4" s="324"/>
      <c r="ED4" s="409" t="str">
        <f>IF(OR(DZ4=$C$39,(DZ4=$C$40),(DZ4=$C$41),(DZ4=$C$42),(DZ4=$C$43),(DZ4=$C$44),(DZ4=$C$45),(DZ4=$C$46),(DZ4=$C$47)),(DY4),"")</f>
        <v/>
      </c>
      <c r="EF4" s="404">
        <v>1</v>
      </c>
      <c r="EG4" s="405">
        <v>0</v>
      </c>
      <c r="EH4" s="405"/>
      <c r="EI4" s="405">
        <f>EH4-EG4</f>
        <v>0</v>
      </c>
      <c r="EJ4" s="405">
        <v>1</v>
      </c>
      <c r="EK4" s="406">
        <f>EJ4*EI4</f>
        <v>0</v>
      </c>
      <c r="EL4" s="414"/>
      <c r="EM4" s="324"/>
      <c r="EN4" s="324"/>
      <c r="EO4" s="324"/>
      <c r="EP4" s="409" t="str">
        <f>IF(OR(EL4=$C$39,(EL4=$C$40),(EL4=$C$41),(EL4=$C$42),(EL4=$C$43),(EL4=$C$44),(EL4=$C$45),(EL4=$C$46),(EL4=$C$47)),(EK4),"")</f>
        <v/>
      </c>
      <c r="ER4" s="404">
        <v>1</v>
      </c>
      <c r="ES4" s="405">
        <v>0</v>
      </c>
      <c r="ET4" s="405"/>
      <c r="EU4" s="405">
        <f>ET4-ES4</f>
        <v>0</v>
      </c>
      <c r="EV4" s="405">
        <v>1</v>
      </c>
      <c r="EW4" s="406">
        <f>EU4*EV4</f>
        <v>0</v>
      </c>
      <c r="EX4" s="414"/>
      <c r="EY4" s="324"/>
      <c r="EZ4" s="324"/>
      <c r="FA4" s="324"/>
      <c r="FB4" s="409" t="str">
        <f>IF(OR(EX4=$C$39,(EX4=$C$40),(EX4=$C$41),(EX4=$C$42),(EX4=$C$43),(EX4=$C$44),(EX4=$C$45),(EX4=$C$46),(EX4=$C$47)),(EW4),"")</f>
        <v/>
      </c>
    </row>
    <row r="5" spans="1:158" ht="36.75" customHeight="1" x14ac:dyDescent="0.3">
      <c r="A5" s="414">
        <v>2</v>
      </c>
      <c r="B5" s="470" t="s">
        <v>123</v>
      </c>
      <c r="C5" s="409">
        <f>Q35</f>
        <v>2208</v>
      </c>
      <c r="E5" s="404">
        <v>2</v>
      </c>
      <c r="F5" s="405">
        <f>G4</f>
        <v>1211</v>
      </c>
      <c r="G5" s="405">
        <v>1223</v>
      </c>
      <c r="H5" s="405">
        <f t="shared" ref="H5:H34" si="2">G5-F5</f>
        <v>12</v>
      </c>
      <c r="I5" s="405">
        <v>1</v>
      </c>
      <c r="J5" s="406">
        <f t="shared" ref="J5:J34" si="3">I5*H5</f>
        <v>12</v>
      </c>
      <c r="L5" s="404">
        <v>2</v>
      </c>
      <c r="M5" s="405">
        <f>N4</f>
        <v>1358</v>
      </c>
      <c r="N5" s="405">
        <v>1372</v>
      </c>
      <c r="O5" s="405">
        <f t="shared" ref="O5:O34" si="4">N5-M5</f>
        <v>14</v>
      </c>
      <c r="P5" s="405">
        <v>1</v>
      </c>
      <c r="Q5" s="406">
        <f t="shared" ref="Q5:Q34" si="5">P5*O5</f>
        <v>14</v>
      </c>
      <c r="R5" s="414" t="s">
        <v>60</v>
      </c>
      <c r="S5" s="324" t="s">
        <v>61</v>
      </c>
      <c r="T5" s="324"/>
      <c r="U5" s="324"/>
      <c r="V5" s="265"/>
      <c r="W5" s="265">
        <v>1</v>
      </c>
      <c r="X5" s="324"/>
      <c r="Y5" s="324">
        <f t="shared" ref="Y5:Y34" si="6">(X5*20)/W5</f>
        <v>0</v>
      </c>
      <c r="Z5" s="324"/>
      <c r="AA5" s="407"/>
      <c r="AB5" s="408" t="str">
        <f t="shared" ref="AB5:AB34" si="7">IF(AND(R5=$B$40,(OR(V5=$F$39,(V5=$F$40),(V5=$F$41),(V5=$F$42),(V5=$F$43))),(S5=$C$48)),(Q5),(IF(AND(R5=$B$40,(OR(V5=$F$39,(V5=$F$40),(V5=$F$41),(V5=$F$42),(V5=$F$43))),(Z5&gt;0),(S5=$C$49)),(Q5-Z5),(""))))</f>
        <v/>
      </c>
      <c r="AC5" s="324" t="str">
        <f t="shared" ref="AC5:AC34" si="8">IF(AND(R5=$B$40,(V5=$F$44),(Q5&gt;300),(S5=$C$48)),(Q5-300),(IF(AND(R5=$B$40,(V5=$F$44),(Q5&gt;300),(Z5&gt;0),(S5=$C$49)),(Q5-(300+Z5)),"")))</f>
        <v/>
      </c>
      <c r="AD5" s="324" t="str">
        <f t="shared" ref="AD5:AD34" si="9">IF(AND(R5=$B$40,(V5=$F$50),(W5&gt;1),((Q5+BC5)&gt;300),(S5=$C$48)),((Q5+BC5)-300),(IF(AND(R5=$B$40,(V5=$F$50),(W5&gt;1),((Q5+BC5)&gt;300),(Z5&gt;0),(S5=$C$49)),((Q5+BC5)-(300+Z5)),"")))</f>
        <v/>
      </c>
      <c r="AE5" s="324" t="str">
        <f t="shared" ref="AE5:AE34" si="10">(IF(AND(R5=$B$40,(S5=$C$48),(V5=$F$45),(Y5&gt;0),(Q5&gt;(300+Y5))),(Q5-(300+Y5)),""))</f>
        <v/>
      </c>
      <c r="AF5" s="324" t="str">
        <f t="shared" ref="AF5:AF34" si="11">(IF(AND(R5=$B$40,(S5=$C$49),(V5=$F$46),(Y5&gt;0),(Q5&gt;(300+Y5+Z5))),(Q5-(300+Y5+Z5)),""))</f>
        <v/>
      </c>
      <c r="AG5" s="324" t="str">
        <f t="shared" ref="AG5:AG34" si="12">IF(AND(R5=$B$40,(S5=$C$48),(V5=$F$47),(AA5=1),(Q5&gt;300)),(Q5-300),(IF(AND(R5=$B$40,(S5=$C$48),(V5=$F$47),(AA5&gt;1),(Q5&gt;150)),(Q5-150),"")))</f>
        <v/>
      </c>
      <c r="AH5" s="324" t="str">
        <f t="shared" ref="AH5:AH34" si="13">IF(AND(R5=$B$40,(S5=$C$48),(V5=$F$48),(AA5=1),(Q5&gt;(300+Y5))),(Q5-(300+Y5)),(IF(AND(R5=$B$40,(S5=$C$48),(V5=$F$48),(AA5&gt;1),(Q5&gt;(150+Y5))),(Q5-(150+Y5)),"")))</f>
        <v/>
      </c>
      <c r="AI5" s="324" t="str">
        <f t="shared" ref="AI5:AI34" si="14">IF(AND(R5=$B$40,(S5=$C$49),(V5=$F$49),(AA5=1),(Q5&gt;(300+Y5+Z5))),(Q5-(300+Y5+Z5)),(IF(AND(R5=$B$40,(S5=$C$49),(V5=$F$49),(AA5&gt;1),(Q5&gt;(150+Y5+Z5))),(Q5-(150+Y5+Z5)),"")))</f>
        <v/>
      </c>
      <c r="AJ5" s="407">
        <f t="shared" si="0"/>
        <v>0</v>
      </c>
      <c r="AK5" s="408">
        <f t="shared" ref="AK5:AK34" si="15">IF(AND(R5=$B$39,(OR(S5=$C$39,(S5=$C$40),(S5=$C$41),(S5=$C$42),(S5=$C$43),(S5=$C$44),(S5=$C$46),(S5=$C$47)))),Q5,"")</f>
        <v>14</v>
      </c>
      <c r="AL5" s="324" t="str">
        <f t="shared" ref="AL5:AL34" si="16">IF(AND(R5=$B$40,(S5=$C$48),(V5=$F$44),(Q5&lt;=300)),(Q5),(IF(AND(R5=$B$40,(S5=$C$48),(V5=$F$44),(Q5&gt;300)),(300),"")))</f>
        <v/>
      </c>
      <c r="AM5" s="324" t="str">
        <f t="shared" ref="AM5:AM34" si="17">IF(AND(R5=$B$40,(S5=$C$48),(V5=$F$50),(W5&gt;1),((Q5+BC5)&lt;=300)),(Q5+BC5),(IF(AND(R5=$B$40,(S5=$C$48),(V5=$F$50),(W5&gt;1),((Q5+BC5)&gt;300)),(300),"")))</f>
        <v/>
      </c>
      <c r="AN5" s="324" t="str">
        <f t="shared" ref="AN5:AN34" si="18">IF(AND(R5=$B$40,(S5=$C$49),(V5=$F$44),(Z5&gt;0),(Q5&lt;=300)),(Q5-Z5),(IF(AND(R5=$B$40,(S5=$C$49),(V5=$F$44),(Z5&gt;0),(Q5&gt;300)),(300),"")))</f>
        <v/>
      </c>
      <c r="AO5" s="324" t="str">
        <f t="shared" ref="AO5:AO34" si="19">(IF(AND(R5=$B$40,(S5=$C$48),(V5=$F$45),(Y5&gt;0),(Q5&lt;=(300+Y5))),(Q5),(IF(AND(R5=$B$40,(S5=$C$48),(V5=$F$45),(Q5&gt;(300+Y5))),(300+Y5),""))))</f>
        <v/>
      </c>
      <c r="AP5" s="324" t="str">
        <f t="shared" ref="AP5:AP34" si="20">(IF(AND(R5=$B$40,(S5=$C$49),(V5=$F$46),(Y5&gt;0),(Q5&lt;=(300+Y5+Z5))),(Q5-Z5),(IF(AND(R5=$B$40,(S5=$C$49),(V5=$F$46),(Q5&gt;(300+Y5+Z5))),(300+Y5),""))))</f>
        <v/>
      </c>
      <c r="AQ5" s="324" t="str">
        <f t="shared" ref="AQ5:AQ34" si="21">IF(AND(R5=$B$40,(S5=$C$48),(V5=$F$47),(AA5=1),(Q5&lt;=300)),(Q5),(IF(AND(R5=$B$40,(S5=$C$48),(V5=$F$47),(AA5=1),(Q5&gt;300)),(300),(IF(AND(R5=$B$40,(S5=$C$48),(V5=$F$47),(AA5&gt;1),(Q5&lt;=150)),(Q5),(IF(AND(R5=$B$40,(S5=$C$48),(V5=$F$47),(AA5&gt;1),(Q5&gt;150)),(150),"")))))))</f>
        <v/>
      </c>
      <c r="AR5" s="324" t="str">
        <f t="shared" ref="AR5:AR34" si="22">IF(AND(R5=$B$40,(S5=$C$48),(V5=$F$48),(Y5&gt;0),(AA5=1),(Q5&lt;=(300+Y5))),(Q5),(IF(AND(R5=$B$40,(S5=$C$48),(V5=$F$48),(AA5=1),(Y5&gt;0),(Q5&gt;(300+Y5))),(300+Y5),(IF(AND(R5=$B$40,(S5=$C$48),(V5=$F$48),(AA5&gt;1),(Y5&gt;0),(Q5&lt;=(150+Y5))),(Q5),(IF(AND(R5=$B$40,(S5=$C$48),(V5=$F$48),(AA5&gt;1),(Y5&gt;0),(Q5&gt;150)),(150+Y5),"")))))))</f>
        <v/>
      </c>
      <c r="AS5" s="324" t="str">
        <f t="shared" ref="AS5:AS34" si="23">IF(AND(R5=$B$40,(S5=$C$49),(V5=$F$49),(Y5&gt;0),(Z5&gt;0)*(AA5=1),(Q5&lt;=(300+Y5+Z5))),(Q5-Z5),(IF(AND(R5=$B$40,(S5=$C$49),(V5=$F$49),(AA5=1),(Z5&gt;0),(Q5&gt;(300+Y5+Z5))),(300+Y5),(IF(AND(R5=$B$40,(S5=$C$49),(V5=$F$49),(AA5&gt;1),(Y5&gt;0),(Z5&gt;0),(Q5&lt;=(150+Y5+Z5))),(Q5-Z5),(IF(AND(R5=$B$40,(S5=$C$49),(V5=$F$49),(AA5&gt;1),(Y5&gt;0),(Z5&gt;0),(Q5&gt;150)),(150+Y5),"")))))))</f>
        <v/>
      </c>
      <c r="AT5" s="324" t="str">
        <f t="shared" ref="AT5:AT34" si="24">IF(AND(R5=$B$40,(S5=$C$49),(Z5&gt;0)),Z5,"")</f>
        <v/>
      </c>
      <c r="AU5" s="324" t="str">
        <f t="shared" ref="AU5:AU34" si="25">IF(AND(R5=$B$39,(S5=$C$45)),(Q5),"")</f>
        <v/>
      </c>
      <c r="AV5" s="409">
        <f t="shared" ref="AV5:AV34" si="26">SUM(AK5:AU5)</f>
        <v>14</v>
      </c>
      <c r="AW5" s="22"/>
      <c r="AX5" s="404">
        <v>2</v>
      </c>
      <c r="AY5" s="405">
        <f>AZ4</f>
        <v>0</v>
      </c>
      <c r="AZ5" s="405"/>
      <c r="BA5" s="405">
        <f t="shared" ref="BA5:BA34" si="27">AZ5-AY5</f>
        <v>0</v>
      </c>
      <c r="BB5" s="405">
        <v>1</v>
      </c>
      <c r="BC5" s="406">
        <f t="shared" ref="BC5:BC34" si="28">BB5*BA5</f>
        <v>0</v>
      </c>
      <c r="BD5" s="410"/>
      <c r="BE5" s="265"/>
      <c r="BF5" s="265"/>
      <c r="BG5" s="265"/>
      <c r="BH5" s="265"/>
      <c r="BI5" s="265">
        <v>1</v>
      </c>
      <c r="BJ5" s="265"/>
      <c r="BK5" s="265">
        <f t="shared" ref="BK5:BK34" si="29">(BJ5*20)/BI5</f>
        <v>0</v>
      </c>
      <c r="BL5" s="265"/>
      <c r="BM5" s="411"/>
      <c r="BN5" s="412" t="str">
        <f t="shared" ref="BN5:BN34" si="30">IF(AND(BD5=$B$40,(OR(BH5=$F$39,(BH5=$F$40),(BH5=$F$41),(BH5=$F$42),(BH5=$F$43))),(BE5=$C$48)),(BC5),(IF(AND(BD5=$B$40,(OR(BH5=$F$39,(BH5=$F$40),(BH5=$F$41),(BH5=$F$42),(BH5=$F$43))),(BL5&gt;0),(BE5=$C$49)),(BC5-BL5),(""))))</f>
        <v/>
      </c>
      <c r="BO5" s="265" t="str">
        <f t="shared" ref="BO5:BO34" si="31">IF(AND(BD5=$B$40,(BH5=$F$44),(BC5&gt;300),(BE5=$C$48)),(BC5-300),(IF(AND(BD5=$B$40,(BH5=$F$44),(BC5&gt;300),(BL5&gt;0),(BE5=$C$49)),(BC5-(300+BL5)),"")))</f>
        <v/>
      </c>
      <c r="BP5" s="324" t="str">
        <f t="shared" ref="BP5:BP34" si="32">IF(AND(BD5=$B$40,(BH5=$F$50),(BI5&gt;1)),(0),"")</f>
        <v/>
      </c>
      <c r="BQ5" s="265" t="str">
        <f t="shared" ref="BQ5:BQ34" si="33">(IF(AND(BD5=$B$40,(BE5=$C$48),(BH5=$F$45),(BK5&gt;0),(BC5&gt;(300+BK5))),(BC5-(300+BK5)),""))</f>
        <v/>
      </c>
      <c r="BR5" s="265" t="str">
        <f t="shared" ref="BR5:BR34" si="34">(IF(AND(BD5=$B$40,(BE5=$C$49),(BH5=$F$46),(BK5&gt;0),(BC5&gt;(300+BK5+BL5))),(BC5-(300+BK5+BL5)),""))</f>
        <v/>
      </c>
      <c r="BS5" s="265" t="str">
        <f t="shared" ref="BS5:BS34" si="35">IF(AND(BD5=$B$40,(BE5=$C$48),(BH5=$F$47),(BM5=1),(BC5&gt;300)),(BC5-300),(IF(AND(BD5=$B$40,(BE5=$C$48),(BH5=$F$47),(BM5&gt;1),(BC5&gt;150)),(BC5-150),"")))</f>
        <v/>
      </c>
      <c r="BT5" s="265" t="str">
        <f t="shared" ref="BT5:BT34" si="36">IF(AND(BD5=$B$40,(BE5=$C$48),(BH5=$F$48),(BM5=1),(BC5&gt;(300+BK5))),(BC5-(300+BK5)),(IF(AND(BD5=$B$40,(BE5=$C$48),(BH5=$F$48),(BM5&gt;1),(BC5&gt;(150+BK5))),(BC5-(150+BK5)),"")))</f>
        <v/>
      </c>
      <c r="BU5" s="265" t="str">
        <f t="shared" ref="BU5:BU34" si="37">IF(AND(BD5=$B$40,(BE5=$C$49),(BH5=$F$49),(BM5=1),(BC5&gt;(300+BK5+BL5))),(BC5-(300+BK5+BL5)),(IF(AND(BD5=$B$40,(BE5=$C$49),(BH5=$F$49),(BM5&gt;1),(BC5&gt;(150+BK5+BL5))),(BC5-(150+BK5+BL5)),"")))</f>
        <v/>
      </c>
      <c r="BV5" s="411">
        <f t="shared" si="1"/>
        <v>0</v>
      </c>
      <c r="BW5" s="412" t="str">
        <f t="shared" ref="BW5:BW34" si="38">IF(AND(BD5=$B$39,(OR(BE5=$C$39,(BE5=$C$40),(BE5=$C$41),(BE5=$C$42),(BE5=$C$43),(BE5=$C$44),(BE5=$C$46),(BE5=$C$47)))),BC5,"")</f>
        <v/>
      </c>
      <c r="BX5" s="265" t="str">
        <f t="shared" ref="BX5:BX34" si="39">IF(AND(BD5=$B$40,(BE5=$C$48),(BH5=$F$44),(BC5&lt;=300)),(BC5),(IF(AND(BD5=$B$40,(BE5=$C$48),(BH5=$F$44),(BC5&gt;300)),(300),"")))</f>
        <v/>
      </c>
      <c r="BY5" s="324" t="str">
        <f t="shared" ref="BY5:BY34" si="40">IF(AND(BD5=$B$40,(BE5=$C$48),(BH5=$F$50),(BI5&gt;1)),(0),"")</f>
        <v/>
      </c>
      <c r="BZ5" s="265" t="str">
        <f t="shared" ref="BZ5:BZ34" si="41">IF(AND(BD5=$B$40,(BE5=$C$49),(BH5=$F$44),(BL5&gt;0),(BC5&lt;=300)),(BC5-BL5),(IF(AND(BD5=$B$40,(BE5=$C$49),(BH5=$F$44),(BL5&gt;0),(BC5&gt;300)),(300),"")))</f>
        <v/>
      </c>
      <c r="CA5" s="265" t="str">
        <f t="shared" ref="CA5:CA34" si="42">(IF(AND(BD5=$B$40,(BE5=$C$48),(BH5=$F$45),(BK5&gt;0),(BC5&lt;=(300+BK5))),(BC5),(IF(AND(BD5=$B$40,(BE5=$C$48),(BH5=$F$45),(BC5&gt;(300+BK5))),(300+BK5),""))))</f>
        <v/>
      </c>
      <c r="CB5" s="265" t="str">
        <f t="shared" ref="CB5:CB34" si="43">(IF(AND(BD5=$B$40,(BE5=$C$49),(BH5=$F$46),(BK5&gt;0),(BC5&lt;=(300+BK5+BL5))),(BC5-BL5),(IF(AND(BD5=$B$40,(BE5=$C$49),(BH5=$F$46),(BC5&gt;(300+BK5+BL5))),(300+BK5),""))))</f>
        <v/>
      </c>
      <c r="CC5" s="265" t="str">
        <f t="shared" ref="CC5:CC34" si="44">IF(AND(BD5=$B$40,(BE5=$C$48),(BH5=$F$47),(BM5=1),(BC5&lt;=300)),(BC5),(IF(AND(BD5=$B$40,(BE5=$C$48),(BH5=$F$47),(BM5=1),(BC5&gt;300)),(300),(IF(AND(BD5=$B$40,(BE5=$C$48),(BH5=$F$47),(BM5&gt;1),(BC5&lt;=150)),(BC5),(IF(AND(BD5=$B$40,(BE5=$C$48),(BH5=$F$47),(BM5&gt;1),(BC5&gt;150)),(150),"")))))))</f>
        <v/>
      </c>
      <c r="CD5" s="265" t="str">
        <f t="shared" ref="CD5:CD34" si="45">IF(AND(BD5=$B$40,(BE5=$C$48),(BH5=$F$48),(BK5&gt;0),(BM5=1),(BC5&lt;=(300+BK5))),(BC5),(IF(AND(BD5=$B$40,(BE5=$C$48),(BH5=$F$48),(BM5=1),(BK5&gt;0),(BC5&gt;(300+BK5))),(300+BK5),(IF(AND(BD5=$B$40,(BE5=$C$48),(BH5=$F$48),(BM5&gt;1),(BK5&gt;0),(BC5&lt;=(150+BK5))),(BC5),(IF(AND(BD5=$B$40,(BE5=$C$48),(BH5=$F$48),(BM5&gt;1),(BK5&gt;0),(BC5&gt;150)),(150+BK5),"")))))))</f>
        <v/>
      </c>
      <c r="CE5" s="265" t="str">
        <f t="shared" ref="CE5:CE34" si="46">IF(AND(BD5=$B$40,(BE5=$C$49),(BH5=$F$49),(BK5&gt;0),(BL5&gt;0)*(BM5=1),(BC5&lt;=(300+BK5+BL5))),(BC5-BL5),(IF(AND(BD5=$B$40,(BE5=$C$49),(BH5=$F$49),(BM5=1),(BL5&gt;0),(BC5&gt;(300+BK5+BL5))),(300+BK5),(IF(AND(BD5=$B$40,(BE5=$C$49),(BH5=$F$49),(BM5&gt;1),(BK5&gt;0),(BL5&gt;0),(BC5&lt;=(150+BK5+BL5))),(BC5-BL5),(IF(AND(BD5=$B$40,(BE5=$C$49),(BH5=$F$49),(BM5&gt;1),(BK5&gt;0),(BL5&gt;0),(BC5&gt;150)),(150+BK5),"")))))))</f>
        <v/>
      </c>
      <c r="CF5" s="265"/>
      <c r="CG5" s="265" t="str">
        <f t="shared" ref="CG5:CG34" si="47">IF(AND(BD5=$B$39,(BE5=$C$45)),(BC5),"")</f>
        <v/>
      </c>
      <c r="CH5" s="413">
        <f t="shared" ref="CH5:CH34" si="48">SUM(BW5:CG5)</f>
        <v>0</v>
      </c>
      <c r="CJ5" s="404">
        <v>2</v>
      </c>
      <c r="CK5" s="405">
        <f>CL4</f>
        <v>0</v>
      </c>
      <c r="CL5" s="405"/>
      <c r="CM5" s="405">
        <f t="shared" ref="CM5:CM34" si="49">CL5-CK5</f>
        <v>0</v>
      </c>
      <c r="CN5" s="405">
        <v>1</v>
      </c>
      <c r="CO5" s="406">
        <f t="shared" ref="CO5:CO34" si="50">CN5*CM5</f>
        <v>0</v>
      </c>
      <c r="CP5" s="414"/>
      <c r="CQ5" s="324"/>
      <c r="CR5" s="324"/>
      <c r="CS5" s="324" t="str">
        <f t="shared" ref="CS5:CS34" si="51">IF(CP5=$C$48,CO5,"")</f>
        <v/>
      </c>
      <c r="CT5" s="409" t="str">
        <f t="shared" ref="CT5:CT34" si="52">IF(OR(CP5=$C$39,(CP5=$C$40),(CP5=$C$41),(CP5=$C$42),(CP5=$C$43),(CP5=$C$44),(CP5=$C$45),(CP5=$C$46),(CP5=$C$47)),(CO5),"")</f>
        <v/>
      </c>
      <c r="CV5" s="404">
        <v>2</v>
      </c>
      <c r="CW5" s="405">
        <f>CX4</f>
        <v>0</v>
      </c>
      <c r="CX5" s="405"/>
      <c r="CY5" s="405">
        <f t="shared" ref="CY5:CY34" si="53">CX5-CW5</f>
        <v>0</v>
      </c>
      <c r="CZ5" s="405">
        <v>1</v>
      </c>
      <c r="DA5" s="406">
        <f t="shared" ref="DA5:DA34" si="54">CZ5*CY5</f>
        <v>0</v>
      </c>
      <c r="DB5" s="414"/>
      <c r="DC5" s="324"/>
      <c r="DD5" s="324"/>
      <c r="DE5" s="324" t="str">
        <f t="shared" ref="DE5:DE34" si="55">IF(DB5=$C$48,DA5,"")</f>
        <v/>
      </c>
      <c r="DF5" s="409" t="str">
        <f t="shared" ref="DF5:DF34" si="56">IF(OR(DB5=$C$39,(DB5=$C$40),(DB5=$C$41),(DB5=$C$42),(DB5=$C$43),(DB5=$C$44),(DB5=$C$45),(DB5=$C$46),(DB5=$C$47)),(DA5),"")</f>
        <v/>
      </c>
      <c r="DH5" s="404">
        <v>2</v>
      </c>
      <c r="DI5" s="405">
        <f>DJ4</f>
        <v>0</v>
      </c>
      <c r="DJ5" s="405"/>
      <c r="DK5" s="405">
        <f t="shared" ref="DK5:DK34" si="57">DJ5-DI5</f>
        <v>0</v>
      </c>
      <c r="DL5" s="405">
        <v>1</v>
      </c>
      <c r="DM5" s="406">
        <f t="shared" ref="DM5:DM34" si="58">DL5*DK5</f>
        <v>0</v>
      </c>
      <c r="DN5" s="414"/>
      <c r="DO5" s="324"/>
      <c r="DP5" s="324"/>
      <c r="DQ5" s="324" t="str">
        <f t="shared" ref="DQ5:DQ34" si="59">IF(DN5=$C$48,DM5,"")</f>
        <v/>
      </c>
      <c r="DR5" s="409" t="str">
        <f t="shared" ref="DR5:DR34" si="60">IF(OR(DN5=$C$39,(DN5=$C$40),(DN5=$C$41),(DN5=$C$42),(DN5=$C$43),(DN5=$C$44),(DN5=$C$45),(DN5=$C$46),(DN5=$C$47)),(DM5),"")</f>
        <v/>
      </c>
      <c r="DT5" s="404">
        <v>2</v>
      </c>
      <c r="DU5" s="405">
        <f>DV4</f>
        <v>0</v>
      </c>
      <c r="DV5" s="405"/>
      <c r="DW5" s="405">
        <f t="shared" ref="DW5:DW34" si="61">DV5-DU5</f>
        <v>0</v>
      </c>
      <c r="DX5" s="405">
        <v>1</v>
      </c>
      <c r="DY5" s="406">
        <f t="shared" ref="DY5:DY34" si="62">DX5*DW5</f>
        <v>0</v>
      </c>
      <c r="DZ5" s="414"/>
      <c r="EA5" s="324"/>
      <c r="EB5" s="324"/>
      <c r="EC5" s="324" t="str">
        <f t="shared" ref="EC5:EC34" si="63">IF(DZ5=$C$48,DY5,"")</f>
        <v/>
      </c>
      <c r="ED5" s="409" t="str">
        <f t="shared" ref="ED5:ED34" si="64">IF(OR(DZ5=$C$39,(DZ5=$C$40),(DZ5=$C$41),(DZ5=$C$42),(DZ5=$C$43),(DZ5=$C$44),(DZ5=$C$45),(DZ5=$C$46),(DZ5=$C$47)),(DY5),"")</f>
        <v/>
      </c>
      <c r="EF5" s="404">
        <v>2</v>
      </c>
      <c r="EG5" s="405">
        <f>EH4</f>
        <v>0</v>
      </c>
      <c r="EH5" s="405"/>
      <c r="EI5" s="405">
        <f t="shared" ref="EI5:EI34" si="65">EH5-EG5</f>
        <v>0</v>
      </c>
      <c r="EJ5" s="405">
        <v>1</v>
      </c>
      <c r="EK5" s="406">
        <f t="shared" ref="EK5:EK34" si="66">EJ5*EI5</f>
        <v>0</v>
      </c>
      <c r="EL5" s="414"/>
      <c r="EM5" s="324"/>
      <c r="EN5" s="324"/>
      <c r="EO5" s="324" t="str">
        <f t="shared" ref="EO5:EO34" si="67">IF(EL5=$C$48,EK5,"")</f>
        <v/>
      </c>
      <c r="EP5" s="409" t="str">
        <f t="shared" ref="EP5:EP34" si="68">IF(OR(EL5=$C$39,(EL5=$C$40),(EL5=$C$41),(EL5=$C$42),(EL5=$C$43),(EL5=$C$44),(EL5=$C$45),(EL5=$C$46),(EL5=$C$47)),(EK5),"")</f>
        <v/>
      </c>
      <c r="ER5" s="404">
        <v>2</v>
      </c>
      <c r="ES5" s="405">
        <f>ET4</f>
        <v>0</v>
      </c>
      <c r="ET5" s="405"/>
      <c r="EU5" s="405">
        <f t="shared" ref="EU5:EU34" si="69">ET5-ES5</f>
        <v>0</v>
      </c>
      <c r="EV5" s="405">
        <v>1</v>
      </c>
      <c r="EW5" s="406">
        <f t="shared" ref="EW5:EW34" si="70">EV5*EU5</f>
        <v>0</v>
      </c>
      <c r="EX5" s="414"/>
      <c r="EY5" s="324"/>
      <c r="EZ5" s="324"/>
      <c r="FA5" s="324" t="str">
        <f t="shared" ref="FA5:FA34" si="71">IF(EX5=$C$48,EW5,"")</f>
        <v/>
      </c>
      <c r="FB5" s="409" t="str">
        <f t="shared" ref="FB5:FB34" si="72">IF(OR(EX5=$C$39,(EX5=$C$40),(EX5=$C$41),(EX5=$C$42),(EX5=$C$43),(EX5=$C$44),(EX5=$C$45),(EX5=$C$46),(EX5=$C$47)),(EW5),"")</f>
        <v/>
      </c>
    </row>
    <row r="6" spans="1:158" ht="35.25" customHeight="1" x14ac:dyDescent="0.3">
      <c r="A6" s="471">
        <v>3</v>
      </c>
      <c r="B6" s="470" t="s">
        <v>124</v>
      </c>
      <c r="C6" s="406">
        <f>C4-C5</f>
        <v>-308</v>
      </c>
      <c r="E6" s="404">
        <v>3</v>
      </c>
      <c r="F6" s="405">
        <f t="shared" ref="F6:F34" si="73">G5</f>
        <v>1223</v>
      </c>
      <c r="G6" s="405">
        <v>1719</v>
      </c>
      <c r="H6" s="405">
        <f t="shared" si="2"/>
        <v>496</v>
      </c>
      <c r="I6" s="405">
        <v>1</v>
      </c>
      <c r="J6" s="406">
        <f t="shared" si="3"/>
        <v>496</v>
      </c>
      <c r="L6" s="404">
        <v>3</v>
      </c>
      <c r="M6" s="405">
        <f t="shared" ref="M6:M34" si="74">N5</f>
        <v>1372</v>
      </c>
      <c r="N6" s="405">
        <v>1931</v>
      </c>
      <c r="O6" s="405">
        <f t="shared" si="4"/>
        <v>559</v>
      </c>
      <c r="P6" s="405">
        <v>1</v>
      </c>
      <c r="Q6" s="406">
        <f t="shared" si="5"/>
        <v>559</v>
      </c>
      <c r="R6" s="414" t="s">
        <v>44</v>
      </c>
      <c r="S6" s="324" t="s">
        <v>45</v>
      </c>
      <c r="T6" s="324" t="s">
        <v>475</v>
      </c>
      <c r="U6" s="324"/>
      <c r="V6" s="265" t="s">
        <v>62</v>
      </c>
      <c r="W6" s="265">
        <v>1</v>
      </c>
      <c r="X6" s="324"/>
      <c r="Y6" s="324">
        <f t="shared" si="6"/>
        <v>0</v>
      </c>
      <c r="Z6" s="324"/>
      <c r="AA6" s="407"/>
      <c r="AB6" s="408">
        <f t="shared" si="7"/>
        <v>559</v>
      </c>
      <c r="AC6" s="324" t="str">
        <f t="shared" si="8"/>
        <v/>
      </c>
      <c r="AD6" s="324" t="str">
        <f t="shared" si="9"/>
        <v/>
      </c>
      <c r="AE6" s="324" t="str">
        <f t="shared" si="10"/>
        <v/>
      </c>
      <c r="AF6" s="324" t="str">
        <f t="shared" si="11"/>
        <v/>
      </c>
      <c r="AG6" s="324" t="str">
        <f t="shared" si="12"/>
        <v/>
      </c>
      <c r="AH6" s="324" t="str">
        <f t="shared" si="13"/>
        <v/>
      </c>
      <c r="AI6" s="324" t="str">
        <f t="shared" si="14"/>
        <v/>
      </c>
      <c r="AJ6" s="407">
        <f t="shared" si="0"/>
        <v>559</v>
      </c>
      <c r="AK6" s="408" t="str">
        <f t="shared" si="15"/>
        <v/>
      </c>
      <c r="AL6" s="324" t="str">
        <f t="shared" si="16"/>
        <v/>
      </c>
      <c r="AM6" s="324" t="str">
        <f t="shared" si="17"/>
        <v/>
      </c>
      <c r="AN6" s="324" t="str">
        <f t="shared" si="18"/>
        <v/>
      </c>
      <c r="AO6" s="324" t="str">
        <f t="shared" si="19"/>
        <v/>
      </c>
      <c r="AP6" s="324" t="str">
        <f t="shared" si="20"/>
        <v/>
      </c>
      <c r="AQ6" s="324" t="str">
        <f t="shared" si="21"/>
        <v/>
      </c>
      <c r="AR6" s="324" t="str">
        <f t="shared" si="22"/>
        <v/>
      </c>
      <c r="AS6" s="324" t="str">
        <f t="shared" si="23"/>
        <v/>
      </c>
      <c r="AT6" s="324" t="str">
        <f t="shared" si="24"/>
        <v/>
      </c>
      <c r="AU6" s="324" t="str">
        <f t="shared" si="25"/>
        <v/>
      </c>
      <c r="AV6" s="409">
        <f t="shared" si="26"/>
        <v>0</v>
      </c>
      <c r="AW6" s="22"/>
      <c r="AX6" s="404">
        <v>3</v>
      </c>
      <c r="AY6" s="405">
        <f t="shared" ref="AY6:AY34" si="75">AZ5</f>
        <v>0</v>
      </c>
      <c r="AZ6" s="405"/>
      <c r="BA6" s="405">
        <f t="shared" si="27"/>
        <v>0</v>
      </c>
      <c r="BB6" s="405">
        <v>1</v>
      </c>
      <c r="BC6" s="406">
        <f t="shared" si="28"/>
        <v>0</v>
      </c>
      <c r="BD6" s="410"/>
      <c r="BE6" s="265"/>
      <c r="BF6" s="265"/>
      <c r="BG6" s="265"/>
      <c r="BH6" s="265"/>
      <c r="BI6" s="265">
        <v>1</v>
      </c>
      <c r="BJ6" s="265"/>
      <c r="BK6" s="265">
        <f t="shared" si="29"/>
        <v>0</v>
      </c>
      <c r="BL6" s="265"/>
      <c r="BM6" s="411"/>
      <c r="BN6" s="412" t="str">
        <f t="shared" si="30"/>
        <v/>
      </c>
      <c r="BO6" s="265" t="str">
        <f t="shared" si="31"/>
        <v/>
      </c>
      <c r="BP6" s="324" t="str">
        <f t="shared" si="32"/>
        <v/>
      </c>
      <c r="BQ6" s="265" t="str">
        <f t="shared" si="33"/>
        <v/>
      </c>
      <c r="BR6" s="265" t="str">
        <f t="shared" si="34"/>
        <v/>
      </c>
      <c r="BS6" s="265" t="str">
        <f t="shared" si="35"/>
        <v/>
      </c>
      <c r="BT6" s="265" t="str">
        <f t="shared" si="36"/>
        <v/>
      </c>
      <c r="BU6" s="265" t="str">
        <f t="shared" si="37"/>
        <v/>
      </c>
      <c r="BV6" s="411">
        <f t="shared" si="1"/>
        <v>0</v>
      </c>
      <c r="BW6" s="412" t="str">
        <f t="shared" si="38"/>
        <v/>
      </c>
      <c r="BX6" s="265" t="str">
        <f t="shared" si="39"/>
        <v/>
      </c>
      <c r="BY6" s="324" t="str">
        <f t="shared" si="40"/>
        <v/>
      </c>
      <c r="BZ6" s="265" t="str">
        <f t="shared" si="41"/>
        <v/>
      </c>
      <c r="CA6" s="265" t="str">
        <f t="shared" si="42"/>
        <v/>
      </c>
      <c r="CB6" s="265" t="str">
        <f t="shared" si="43"/>
        <v/>
      </c>
      <c r="CC6" s="265" t="str">
        <f t="shared" si="44"/>
        <v/>
      </c>
      <c r="CD6" s="265" t="str">
        <f t="shared" si="45"/>
        <v/>
      </c>
      <c r="CE6" s="265" t="str">
        <f t="shared" si="46"/>
        <v/>
      </c>
      <c r="CF6" s="265"/>
      <c r="CG6" s="265" t="str">
        <f t="shared" si="47"/>
        <v/>
      </c>
      <c r="CH6" s="413">
        <f t="shared" si="48"/>
        <v>0</v>
      </c>
      <c r="CJ6" s="404">
        <v>3</v>
      </c>
      <c r="CK6" s="405">
        <f t="shared" ref="CK6:CK34" si="76">CL5</f>
        <v>0</v>
      </c>
      <c r="CL6" s="405"/>
      <c r="CM6" s="405">
        <f t="shared" si="49"/>
        <v>0</v>
      </c>
      <c r="CN6" s="405">
        <v>1</v>
      </c>
      <c r="CO6" s="406">
        <f t="shared" si="50"/>
        <v>0</v>
      </c>
      <c r="CP6" s="414"/>
      <c r="CQ6" s="324"/>
      <c r="CR6" s="324"/>
      <c r="CS6" s="324" t="str">
        <f t="shared" si="51"/>
        <v/>
      </c>
      <c r="CT6" s="409" t="str">
        <f t="shared" si="52"/>
        <v/>
      </c>
      <c r="CV6" s="404">
        <v>3</v>
      </c>
      <c r="CW6" s="405">
        <f t="shared" ref="CW6:CW34" si="77">CX5</f>
        <v>0</v>
      </c>
      <c r="CX6" s="405"/>
      <c r="CY6" s="405">
        <f t="shared" si="53"/>
        <v>0</v>
      </c>
      <c r="CZ6" s="405">
        <v>1</v>
      </c>
      <c r="DA6" s="406">
        <f t="shared" si="54"/>
        <v>0</v>
      </c>
      <c r="DB6" s="414"/>
      <c r="DC6" s="324"/>
      <c r="DD6" s="324"/>
      <c r="DE6" s="324" t="str">
        <f t="shared" si="55"/>
        <v/>
      </c>
      <c r="DF6" s="409" t="str">
        <f t="shared" si="56"/>
        <v/>
      </c>
      <c r="DH6" s="404">
        <v>3</v>
      </c>
      <c r="DI6" s="405">
        <f t="shared" ref="DI6:DI34" si="78">DJ5</f>
        <v>0</v>
      </c>
      <c r="DJ6" s="405"/>
      <c r="DK6" s="405">
        <f t="shared" si="57"/>
        <v>0</v>
      </c>
      <c r="DL6" s="405">
        <v>1</v>
      </c>
      <c r="DM6" s="406">
        <f t="shared" si="58"/>
        <v>0</v>
      </c>
      <c r="DN6" s="414"/>
      <c r="DO6" s="324"/>
      <c r="DP6" s="324"/>
      <c r="DQ6" s="324" t="str">
        <f t="shared" si="59"/>
        <v/>
      </c>
      <c r="DR6" s="409" t="str">
        <f t="shared" si="60"/>
        <v/>
      </c>
      <c r="DT6" s="404">
        <v>3</v>
      </c>
      <c r="DU6" s="405">
        <f t="shared" ref="DU6:DU34" si="79">DV5</f>
        <v>0</v>
      </c>
      <c r="DV6" s="405"/>
      <c r="DW6" s="405">
        <f t="shared" si="61"/>
        <v>0</v>
      </c>
      <c r="DX6" s="405">
        <v>1</v>
      </c>
      <c r="DY6" s="406">
        <f t="shared" si="62"/>
        <v>0</v>
      </c>
      <c r="DZ6" s="414"/>
      <c r="EA6" s="324"/>
      <c r="EB6" s="324"/>
      <c r="EC6" s="324" t="str">
        <f t="shared" si="63"/>
        <v/>
      </c>
      <c r="ED6" s="409" t="str">
        <f t="shared" si="64"/>
        <v/>
      </c>
      <c r="EF6" s="404">
        <v>3</v>
      </c>
      <c r="EG6" s="405">
        <f t="shared" ref="EG6:EG34" si="80">EH5</f>
        <v>0</v>
      </c>
      <c r="EH6" s="405"/>
      <c r="EI6" s="405">
        <f t="shared" si="65"/>
        <v>0</v>
      </c>
      <c r="EJ6" s="405">
        <v>1</v>
      </c>
      <c r="EK6" s="406">
        <f t="shared" si="66"/>
        <v>0</v>
      </c>
      <c r="EL6" s="414"/>
      <c r="EM6" s="324"/>
      <c r="EN6" s="324"/>
      <c r="EO6" s="324" t="str">
        <f t="shared" si="67"/>
        <v/>
      </c>
      <c r="EP6" s="409" t="str">
        <f t="shared" si="68"/>
        <v/>
      </c>
      <c r="ER6" s="404">
        <v>3</v>
      </c>
      <c r="ES6" s="405">
        <f t="shared" ref="ES6:ES34" si="81">ET5</f>
        <v>0</v>
      </c>
      <c r="ET6" s="405"/>
      <c r="EU6" s="405">
        <f t="shared" si="69"/>
        <v>0</v>
      </c>
      <c r="EV6" s="405">
        <v>1</v>
      </c>
      <c r="EW6" s="406">
        <f t="shared" si="70"/>
        <v>0</v>
      </c>
      <c r="EX6" s="414"/>
      <c r="EY6" s="324"/>
      <c r="EZ6" s="324"/>
      <c r="FA6" s="324" t="str">
        <f t="shared" si="71"/>
        <v/>
      </c>
      <c r="FB6" s="409" t="str">
        <f t="shared" si="72"/>
        <v/>
      </c>
    </row>
    <row r="7" spans="1:158" ht="30.6" x14ac:dyDescent="0.3">
      <c r="A7" s="414">
        <v>4</v>
      </c>
      <c r="B7" s="470" t="s">
        <v>125</v>
      </c>
      <c r="C7" s="409">
        <f>AJ35</f>
        <v>1646</v>
      </c>
      <c r="E7" s="404">
        <v>4</v>
      </c>
      <c r="F7" s="405">
        <f t="shared" si="73"/>
        <v>1719</v>
      </c>
      <c r="G7" s="405">
        <v>1726</v>
      </c>
      <c r="H7" s="405">
        <f t="shared" si="2"/>
        <v>7</v>
      </c>
      <c r="I7" s="405">
        <v>1</v>
      </c>
      <c r="J7" s="406">
        <f t="shared" si="3"/>
        <v>7</v>
      </c>
      <c r="L7" s="404">
        <v>4</v>
      </c>
      <c r="M7" s="405">
        <f t="shared" si="74"/>
        <v>1931</v>
      </c>
      <c r="N7" s="405">
        <v>1941</v>
      </c>
      <c r="O7" s="405">
        <f t="shared" si="4"/>
        <v>10</v>
      </c>
      <c r="P7" s="405">
        <v>1</v>
      </c>
      <c r="Q7" s="406">
        <f t="shared" si="5"/>
        <v>10</v>
      </c>
      <c r="R7" s="414" t="s">
        <v>60</v>
      </c>
      <c r="S7" s="324" t="s">
        <v>72</v>
      </c>
      <c r="T7" s="324"/>
      <c r="U7" s="324"/>
      <c r="V7" s="265"/>
      <c r="W7" s="265">
        <v>1</v>
      </c>
      <c r="X7" s="324"/>
      <c r="Y7" s="324">
        <f t="shared" si="6"/>
        <v>0</v>
      </c>
      <c r="Z7" s="324"/>
      <c r="AA7" s="407"/>
      <c r="AB7" s="408" t="str">
        <f t="shared" si="7"/>
        <v/>
      </c>
      <c r="AC7" s="324" t="str">
        <f t="shared" si="8"/>
        <v/>
      </c>
      <c r="AD7" s="324" t="str">
        <f t="shared" si="9"/>
        <v/>
      </c>
      <c r="AE7" s="324" t="str">
        <f t="shared" si="10"/>
        <v/>
      </c>
      <c r="AF7" s="324" t="str">
        <f t="shared" si="11"/>
        <v/>
      </c>
      <c r="AG7" s="324" t="str">
        <f t="shared" si="12"/>
        <v/>
      </c>
      <c r="AH7" s="324" t="str">
        <f t="shared" si="13"/>
        <v/>
      </c>
      <c r="AI7" s="324" t="str">
        <f t="shared" si="14"/>
        <v/>
      </c>
      <c r="AJ7" s="407">
        <f t="shared" si="0"/>
        <v>0</v>
      </c>
      <c r="AK7" s="408" t="str">
        <f t="shared" si="15"/>
        <v/>
      </c>
      <c r="AL7" s="324" t="str">
        <f t="shared" si="16"/>
        <v/>
      </c>
      <c r="AM7" s="324" t="str">
        <f t="shared" si="17"/>
        <v/>
      </c>
      <c r="AN7" s="324" t="str">
        <f t="shared" si="18"/>
        <v/>
      </c>
      <c r="AO7" s="324" t="str">
        <f t="shared" si="19"/>
        <v/>
      </c>
      <c r="AP7" s="324" t="str">
        <f t="shared" si="20"/>
        <v/>
      </c>
      <c r="AQ7" s="324" t="str">
        <f t="shared" si="21"/>
        <v/>
      </c>
      <c r="AR7" s="324" t="str">
        <f t="shared" si="22"/>
        <v/>
      </c>
      <c r="AS7" s="324" t="str">
        <f t="shared" si="23"/>
        <v/>
      </c>
      <c r="AT7" s="324" t="str">
        <f t="shared" si="24"/>
        <v/>
      </c>
      <c r="AU7" s="324">
        <f t="shared" si="25"/>
        <v>10</v>
      </c>
      <c r="AV7" s="409">
        <f t="shared" si="26"/>
        <v>10</v>
      </c>
      <c r="AW7" s="22"/>
      <c r="AX7" s="404">
        <v>4</v>
      </c>
      <c r="AY7" s="405">
        <f t="shared" si="75"/>
        <v>0</v>
      </c>
      <c r="AZ7" s="405"/>
      <c r="BA7" s="405">
        <f t="shared" si="27"/>
        <v>0</v>
      </c>
      <c r="BB7" s="405">
        <v>1</v>
      </c>
      <c r="BC7" s="406">
        <f t="shared" si="28"/>
        <v>0</v>
      </c>
      <c r="BD7" s="410"/>
      <c r="BE7" s="265"/>
      <c r="BF7" s="265"/>
      <c r="BG7" s="265"/>
      <c r="BH7" s="265"/>
      <c r="BI7" s="265">
        <v>1</v>
      </c>
      <c r="BJ7" s="265"/>
      <c r="BK7" s="265">
        <f t="shared" si="29"/>
        <v>0</v>
      </c>
      <c r="BL7" s="265"/>
      <c r="BM7" s="411"/>
      <c r="BN7" s="412" t="str">
        <f t="shared" si="30"/>
        <v/>
      </c>
      <c r="BO7" s="265" t="str">
        <f t="shared" si="31"/>
        <v/>
      </c>
      <c r="BP7" s="324" t="str">
        <f t="shared" si="32"/>
        <v/>
      </c>
      <c r="BQ7" s="265" t="str">
        <f t="shared" si="33"/>
        <v/>
      </c>
      <c r="BR7" s="265" t="str">
        <f t="shared" si="34"/>
        <v/>
      </c>
      <c r="BS7" s="265" t="str">
        <f t="shared" si="35"/>
        <v/>
      </c>
      <c r="BT7" s="265" t="str">
        <f t="shared" si="36"/>
        <v/>
      </c>
      <c r="BU7" s="265" t="str">
        <f t="shared" si="37"/>
        <v/>
      </c>
      <c r="BV7" s="411">
        <f t="shared" si="1"/>
        <v>0</v>
      </c>
      <c r="BW7" s="412" t="str">
        <f t="shared" si="38"/>
        <v/>
      </c>
      <c r="BX7" s="265" t="str">
        <f t="shared" si="39"/>
        <v/>
      </c>
      <c r="BY7" s="324" t="str">
        <f t="shared" si="40"/>
        <v/>
      </c>
      <c r="BZ7" s="265" t="str">
        <f t="shared" si="41"/>
        <v/>
      </c>
      <c r="CA7" s="265" t="str">
        <f t="shared" si="42"/>
        <v/>
      </c>
      <c r="CB7" s="265" t="str">
        <f t="shared" si="43"/>
        <v/>
      </c>
      <c r="CC7" s="265" t="str">
        <f t="shared" si="44"/>
        <v/>
      </c>
      <c r="CD7" s="265" t="str">
        <f t="shared" si="45"/>
        <v/>
      </c>
      <c r="CE7" s="265" t="str">
        <f t="shared" si="46"/>
        <v/>
      </c>
      <c r="CF7" s="265"/>
      <c r="CG7" s="265" t="str">
        <f t="shared" si="47"/>
        <v/>
      </c>
      <c r="CH7" s="413">
        <f t="shared" si="48"/>
        <v>0</v>
      </c>
      <c r="CJ7" s="404">
        <v>4</v>
      </c>
      <c r="CK7" s="405">
        <f t="shared" si="76"/>
        <v>0</v>
      </c>
      <c r="CL7" s="405"/>
      <c r="CM7" s="405">
        <f t="shared" si="49"/>
        <v>0</v>
      </c>
      <c r="CN7" s="405">
        <v>1</v>
      </c>
      <c r="CO7" s="406">
        <f t="shared" si="50"/>
        <v>0</v>
      </c>
      <c r="CP7" s="414"/>
      <c r="CQ7" s="324"/>
      <c r="CR7" s="324"/>
      <c r="CS7" s="324" t="str">
        <f t="shared" si="51"/>
        <v/>
      </c>
      <c r="CT7" s="409" t="str">
        <f t="shared" si="52"/>
        <v/>
      </c>
      <c r="CV7" s="404">
        <v>4</v>
      </c>
      <c r="CW7" s="405">
        <f t="shared" si="77"/>
        <v>0</v>
      </c>
      <c r="CX7" s="405"/>
      <c r="CY7" s="405">
        <f t="shared" si="53"/>
        <v>0</v>
      </c>
      <c r="CZ7" s="405">
        <v>1</v>
      </c>
      <c r="DA7" s="406">
        <f t="shared" si="54"/>
        <v>0</v>
      </c>
      <c r="DB7" s="414"/>
      <c r="DC7" s="324"/>
      <c r="DD7" s="324"/>
      <c r="DE7" s="324" t="str">
        <f t="shared" si="55"/>
        <v/>
      </c>
      <c r="DF7" s="409" t="str">
        <f t="shared" si="56"/>
        <v/>
      </c>
      <c r="DH7" s="404">
        <v>4</v>
      </c>
      <c r="DI7" s="405">
        <f t="shared" si="78"/>
        <v>0</v>
      </c>
      <c r="DJ7" s="405"/>
      <c r="DK7" s="405">
        <f t="shared" si="57"/>
        <v>0</v>
      </c>
      <c r="DL7" s="405">
        <v>1</v>
      </c>
      <c r="DM7" s="406">
        <f t="shared" si="58"/>
        <v>0</v>
      </c>
      <c r="DN7" s="414"/>
      <c r="DO7" s="324"/>
      <c r="DP7" s="324"/>
      <c r="DQ7" s="324" t="str">
        <f t="shared" si="59"/>
        <v/>
      </c>
      <c r="DR7" s="409" t="str">
        <f t="shared" si="60"/>
        <v/>
      </c>
      <c r="DT7" s="404">
        <v>4</v>
      </c>
      <c r="DU7" s="405">
        <f t="shared" si="79"/>
        <v>0</v>
      </c>
      <c r="DV7" s="405"/>
      <c r="DW7" s="405">
        <f t="shared" si="61"/>
        <v>0</v>
      </c>
      <c r="DX7" s="405">
        <v>1</v>
      </c>
      <c r="DY7" s="406">
        <f t="shared" si="62"/>
        <v>0</v>
      </c>
      <c r="DZ7" s="414"/>
      <c r="EA7" s="324"/>
      <c r="EB7" s="324"/>
      <c r="EC7" s="324" t="str">
        <f t="shared" si="63"/>
        <v/>
      </c>
      <c r="ED7" s="409" t="str">
        <f t="shared" si="64"/>
        <v/>
      </c>
      <c r="EF7" s="404">
        <v>4</v>
      </c>
      <c r="EG7" s="405">
        <f t="shared" si="80"/>
        <v>0</v>
      </c>
      <c r="EH7" s="405"/>
      <c r="EI7" s="405">
        <f t="shared" si="65"/>
        <v>0</v>
      </c>
      <c r="EJ7" s="405">
        <v>1</v>
      </c>
      <c r="EK7" s="406">
        <f t="shared" si="66"/>
        <v>0</v>
      </c>
      <c r="EL7" s="414"/>
      <c r="EM7" s="324"/>
      <c r="EN7" s="324"/>
      <c r="EO7" s="324" t="str">
        <f t="shared" si="67"/>
        <v/>
      </c>
      <c r="EP7" s="409" t="str">
        <f t="shared" si="68"/>
        <v/>
      </c>
      <c r="ER7" s="404">
        <v>4</v>
      </c>
      <c r="ES7" s="405">
        <f t="shared" si="81"/>
        <v>0</v>
      </c>
      <c r="ET7" s="405"/>
      <c r="EU7" s="405">
        <f t="shared" si="69"/>
        <v>0</v>
      </c>
      <c r="EV7" s="405">
        <v>1</v>
      </c>
      <c r="EW7" s="406">
        <f t="shared" si="70"/>
        <v>0</v>
      </c>
      <c r="EX7" s="414"/>
      <c r="EY7" s="324"/>
      <c r="EZ7" s="324"/>
      <c r="FA7" s="324" t="str">
        <f t="shared" si="71"/>
        <v/>
      </c>
      <c r="FB7" s="409" t="str">
        <f t="shared" si="72"/>
        <v/>
      </c>
    </row>
    <row r="8" spans="1:158" ht="35.4" customHeight="1" x14ac:dyDescent="0.3">
      <c r="A8" s="471">
        <v>5</v>
      </c>
      <c r="B8" s="470" t="s">
        <v>126</v>
      </c>
      <c r="C8" s="413">
        <f>AV35</f>
        <v>562</v>
      </c>
      <c r="E8" s="404">
        <v>5</v>
      </c>
      <c r="F8" s="405">
        <f t="shared" si="73"/>
        <v>1726</v>
      </c>
      <c r="G8" s="405">
        <v>1728</v>
      </c>
      <c r="H8" s="405">
        <f t="shared" si="2"/>
        <v>2</v>
      </c>
      <c r="I8" s="405">
        <v>1</v>
      </c>
      <c r="J8" s="406">
        <f t="shared" si="3"/>
        <v>2</v>
      </c>
      <c r="L8" s="404">
        <v>5</v>
      </c>
      <c r="M8" s="405">
        <f t="shared" si="74"/>
        <v>1941</v>
      </c>
      <c r="N8" s="405">
        <v>1942</v>
      </c>
      <c r="O8" s="405">
        <f t="shared" si="4"/>
        <v>1</v>
      </c>
      <c r="P8" s="405">
        <v>1</v>
      </c>
      <c r="Q8" s="406">
        <f t="shared" si="5"/>
        <v>1</v>
      </c>
      <c r="R8" s="414" t="s">
        <v>44</v>
      </c>
      <c r="S8" s="324" t="s">
        <v>45</v>
      </c>
      <c r="T8" s="324" t="s">
        <v>491</v>
      </c>
      <c r="U8" s="324"/>
      <c r="V8" s="265" t="s">
        <v>62</v>
      </c>
      <c r="W8" s="265">
        <v>1</v>
      </c>
      <c r="X8" s="324"/>
      <c r="Y8" s="324">
        <f t="shared" si="6"/>
        <v>0</v>
      </c>
      <c r="Z8" s="324"/>
      <c r="AA8" s="407"/>
      <c r="AB8" s="408">
        <f t="shared" si="7"/>
        <v>1</v>
      </c>
      <c r="AC8" s="324" t="str">
        <f t="shared" si="8"/>
        <v/>
      </c>
      <c r="AD8" s="324" t="str">
        <f t="shared" si="9"/>
        <v/>
      </c>
      <c r="AE8" s="324" t="str">
        <f t="shared" si="10"/>
        <v/>
      </c>
      <c r="AF8" s="324" t="str">
        <f t="shared" si="11"/>
        <v/>
      </c>
      <c r="AG8" s="324" t="str">
        <f t="shared" si="12"/>
        <v/>
      </c>
      <c r="AH8" s="324" t="str">
        <f t="shared" si="13"/>
        <v/>
      </c>
      <c r="AI8" s="324" t="str">
        <f t="shared" si="14"/>
        <v/>
      </c>
      <c r="AJ8" s="407">
        <f t="shared" si="0"/>
        <v>1</v>
      </c>
      <c r="AK8" s="408" t="str">
        <f t="shared" si="15"/>
        <v/>
      </c>
      <c r="AL8" s="324" t="str">
        <f t="shared" si="16"/>
        <v/>
      </c>
      <c r="AM8" s="324" t="str">
        <f t="shared" si="17"/>
        <v/>
      </c>
      <c r="AN8" s="324" t="str">
        <f t="shared" si="18"/>
        <v/>
      </c>
      <c r="AO8" s="324" t="str">
        <f t="shared" si="19"/>
        <v/>
      </c>
      <c r="AP8" s="324" t="str">
        <f t="shared" si="20"/>
        <v/>
      </c>
      <c r="AQ8" s="324" t="str">
        <f t="shared" si="21"/>
        <v/>
      </c>
      <c r="AR8" s="324" t="str">
        <f t="shared" si="22"/>
        <v/>
      </c>
      <c r="AS8" s="324" t="str">
        <f t="shared" si="23"/>
        <v/>
      </c>
      <c r="AT8" s="324" t="str">
        <f t="shared" si="24"/>
        <v/>
      </c>
      <c r="AU8" s="324" t="str">
        <f t="shared" si="25"/>
        <v/>
      </c>
      <c r="AV8" s="409">
        <f t="shared" si="26"/>
        <v>0</v>
      </c>
      <c r="AW8" s="22"/>
      <c r="AX8" s="404">
        <v>5</v>
      </c>
      <c r="AY8" s="405">
        <f t="shared" si="75"/>
        <v>0</v>
      </c>
      <c r="AZ8" s="405"/>
      <c r="BA8" s="405">
        <f t="shared" si="27"/>
        <v>0</v>
      </c>
      <c r="BB8" s="405">
        <v>1</v>
      </c>
      <c r="BC8" s="406">
        <f t="shared" si="28"/>
        <v>0</v>
      </c>
      <c r="BD8" s="410"/>
      <c r="BE8" s="265"/>
      <c r="BF8" s="265"/>
      <c r="BG8" s="265"/>
      <c r="BH8" s="265"/>
      <c r="BI8" s="265">
        <v>1</v>
      </c>
      <c r="BJ8" s="265"/>
      <c r="BK8" s="265">
        <f t="shared" si="29"/>
        <v>0</v>
      </c>
      <c r="BL8" s="265"/>
      <c r="BM8" s="411"/>
      <c r="BN8" s="412" t="str">
        <f t="shared" si="30"/>
        <v/>
      </c>
      <c r="BO8" s="265" t="str">
        <f t="shared" si="31"/>
        <v/>
      </c>
      <c r="BP8" s="324" t="str">
        <f t="shared" si="32"/>
        <v/>
      </c>
      <c r="BQ8" s="265" t="str">
        <f t="shared" si="33"/>
        <v/>
      </c>
      <c r="BR8" s="265" t="str">
        <f t="shared" si="34"/>
        <v/>
      </c>
      <c r="BS8" s="265" t="str">
        <f t="shared" si="35"/>
        <v/>
      </c>
      <c r="BT8" s="265" t="str">
        <f t="shared" si="36"/>
        <v/>
      </c>
      <c r="BU8" s="265" t="str">
        <f t="shared" si="37"/>
        <v/>
      </c>
      <c r="BV8" s="411">
        <f t="shared" si="1"/>
        <v>0</v>
      </c>
      <c r="BW8" s="412" t="str">
        <f t="shared" si="38"/>
        <v/>
      </c>
      <c r="BX8" s="265" t="str">
        <f t="shared" si="39"/>
        <v/>
      </c>
      <c r="BY8" s="324" t="str">
        <f t="shared" si="40"/>
        <v/>
      </c>
      <c r="BZ8" s="265" t="str">
        <f t="shared" si="41"/>
        <v/>
      </c>
      <c r="CA8" s="265" t="str">
        <f t="shared" si="42"/>
        <v/>
      </c>
      <c r="CB8" s="265" t="str">
        <f t="shared" si="43"/>
        <v/>
      </c>
      <c r="CC8" s="265" t="str">
        <f t="shared" si="44"/>
        <v/>
      </c>
      <c r="CD8" s="265" t="str">
        <f t="shared" si="45"/>
        <v/>
      </c>
      <c r="CE8" s="265" t="str">
        <f t="shared" si="46"/>
        <v/>
      </c>
      <c r="CF8" s="265"/>
      <c r="CG8" s="265" t="str">
        <f t="shared" si="47"/>
        <v/>
      </c>
      <c r="CH8" s="413">
        <f t="shared" si="48"/>
        <v>0</v>
      </c>
      <c r="CJ8" s="404">
        <v>5</v>
      </c>
      <c r="CK8" s="405">
        <f t="shared" si="76"/>
        <v>0</v>
      </c>
      <c r="CL8" s="405"/>
      <c r="CM8" s="405">
        <f t="shared" si="49"/>
        <v>0</v>
      </c>
      <c r="CN8" s="405">
        <v>1</v>
      </c>
      <c r="CO8" s="406">
        <f t="shared" si="50"/>
        <v>0</v>
      </c>
      <c r="CP8" s="414"/>
      <c r="CQ8" s="324"/>
      <c r="CR8" s="324"/>
      <c r="CS8" s="324" t="str">
        <f t="shared" si="51"/>
        <v/>
      </c>
      <c r="CT8" s="409" t="str">
        <f t="shared" si="52"/>
        <v/>
      </c>
      <c r="CV8" s="404">
        <v>5</v>
      </c>
      <c r="CW8" s="405">
        <f t="shared" si="77"/>
        <v>0</v>
      </c>
      <c r="CX8" s="405"/>
      <c r="CY8" s="405">
        <f t="shared" si="53"/>
        <v>0</v>
      </c>
      <c r="CZ8" s="405">
        <v>1</v>
      </c>
      <c r="DA8" s="406">
        <f t="shared" si="54"/>
        <v>0</v>
      </c>
      <c r="DB8" s="414"/>
      <c r="DC8" s="324"/>
      <c r="DD8" s="324"/>
      <c r="DE8" s="324" t="str">
        <f t="shared" si="55"/>
        <v/>
      </c>
      <c r="DF8" s="409" t="str">
        <f t="shared" si="56"/>
        <v/>
      </c>
      <c r="DH8" s="404">
        <v>5</v>
      </c>
      <c r="DI8" s="405">
        <f t="shared" si="78"/>
        <v>0</v>
      </c>
      <c r="DJ8" s="405"/>
      <c r="DK8" s="405">
        <f t="shared" si="57"/>
        <v>0</v>
      </c>
      <c r="DL8" s="405">
        <v>1</v>
      </c>
      <c r="DM8" s="406">
        <f t="shared" si="58"/>
        <v>0</v>
      </c>
      <c r="DN8" s="414"/>
      <c r="DO8" s="324"/>
      <c r="DP8" s="324"/>
      <c r="DQ8" s="324" t="str">
        <f t="shared" si="59"/>
        <v/>
      </c>
      <c r="DR8" s="409" t="str">
        <f t="shared" si="60"/>
        <v/>
      </c>
      <c r="DT8" s="404">
        <v>5</v>
      </c>
      <c r="DU8" s="405">
        <f t="shared" si="79"/>
        <v>0</v>
      </c>
      <c r="DV8" s="405"/>
      <c r="DW8" s="405">
        <f t="shared" si="61"/>
        <v>0</v>
      </c>
      <c r="DX8" s="405">
        <v>1</v>
      </c>
      <c r="DY8" s="406">
        <f t="shared" si="62"/>
        <v>0</v>
      </c>
      <c r="DZ8" s="414"/>
      <c r="EA8" s="324"/>
      <c r="EB8" s="324"/>
      <c r="EC8" s="324" t="str">
        <f t="shared" si="63"/>
        <v/>
      </c>
      <c r="ED8" s="409" t="str">
        <f t="shared" si="64"/>
        <v/>
      </c>
      <c r="EF8" s="404">
        <v>5</v>
      </c>
      <c r="EG8" s="405">
        <f t="shared" si="80"/>
        <v>0</v>
      </c>
      <c r="EH8" s="405"/>
      <c r="EI8" s="405">
        <f t="shared" si="65"/>
        <v>0</v>
      </c>
      <c r="EJ8" s="405">
        <v>1</v>
      </c>
      <c r="EK8" s="406">
        <f t="shared" si="66"/>
        <v>0</v>
      </c>
      <c r="EL8" s="414"/>
      <c r="EM8" s="324"/>
      <c r="EN8" s="324"/>
      <c r="EO8" s="324" t="str">
        <f t="shared" si="67"/>
        <v/>
      </c>
      <c r="EP8" s="409" t="str">
        <f t="shared" si="68"/>
        <v/>
      </c>
      <c r="ER8" s="404">
        <v>5</v>
      </c>
      <c r="ES8" s="405">
        <f t="shared" si="81"/>
        <v>0</v>
      </c>
      <c r="ET8" s="405"/>
      <c r="EU8" s="405">
        <f t="shared" si="69"/>
        <v>0</v>
      </c>
      <c r="EV8" s="405">
        <v>1</v>
      </c>
      <c r="EW8" s="406">
        <f t="shared" si="70"/>
        <v>0</v>
      </c>
      <c r="EX8" s="414"/>
      <c r="EY8" s="324"/>
      <c r="EZ8" s="324"/>
      <c r="FA8" s="324" t="str">
        <f t="shared" si="71"/>
        <v/>
      </c>
      <c r="FB8" s="409" t="str">
        <f t="shared" si="72"/>
        <v/>
      </c>
    </row>
    <row r="9" spans="1:158" ht="28.95" customHeight="1" thickBot="1" x14ac:dyDescent="0.35">
      <c r="A9" s="42">
        <v>6</v>
      </c>
      <c r="B9" s="43" t="s">
        <v>127</v>
      </c>
      <c r="C9" s="406">
        <f>C5-(C7+C8)</f>
        <v>0</v>
      </c>
      <c r="E9" s="404">
        <v>6</v>
      </c>
      <c r="F9" s="405">
        <f t="shared" si="73"/>
        <v>1728</v>
      </c>
      <c r="G9" s="405">
        <v>2071</v>
      </c>
      <c r="H9" s="405">
        <f t="shared" si="2"/>
        <v>343</v>
      </c>
      <c r="I9" s="405">
        <v>1</v>
      </c>
      <c r="J9" s="406">
        <f t="shared" si="3"/>
        <v>343</v>
      </c>
      <c r="L9" s="404">
        <v>6</v>
      </c>
      <c r="M9" s="405">
        <f t="shared" si="74"/>
        <v>1942</v>
      </c>
      <c r="N9" s="405">
        <v>2312</v>
      </c>
      <c r="O9" s="405">
        <f t="shared" si="4"/>
        <v>370</v>
      </c>
      <c r="P9" s="405">
        <v>1</v>
      </c>
      <c r="Q9" s="406">
        <f t="shared" si="5"/>
        <v>370</v>
      </c>
      <c r="R9" s="414" t="s">
        <v>44</v>
      </c>
      <c r="S9" s="324" t="s">
        <v>45</v>
      </c>
      <c r="T9" s="324" t="s">
        <v>478</v>
      </c>
      <c r="U9" s="324"/>
      <c r="V9" s="265" t="s">
        <v>68</v>
      </c>
      <c r="W9" s="265">
        <v>1</v>
      </c>
      <c r="X9" s="324"/>
      <c r="Y9" s="324">
        <f t="shared" si="6"/>
        <v>0</v>
      </c>
      <c r="Z9" s="324"/>
      <c r="AA9" s="407"/>
      <c r="AB9" s="408">
        <f t="shared" si="7"/>
        <v>370</v>
      </c>
      <c r="AC9" s="324" t="str">
        <f t="shared" si="8"/>
        <v/>
      </c>
      <c r="AD9" s="324" t="str">
        <f t="shared" si="9"/>
        <v/>
      </c>
      <c r="AE9" s="324" t="str">
        <f t="shared" si="10"/>
        <v/>
      </c>
      <c r="AF9" s="324" t="str">
        <f t="shared" si="11"/>
        <v/>
      </c>
      <c r="AG9" s="324" t="str">
        <f t="shared" si="12"/>
        <v/>
      </c>
      <c r="AH9" s="324" t="str">
        <f t="shared" si="13"/>
        <v/>
      </c>
      <c r="AI9" s="324" t="str">
        <f t="shared" si="14"/>
        <v/>
      </c>
      <c r="AJ9" s="407">
        <f t="shared" si="0"/>
        <v>370</v>
      </c>
      <c r="AK9" s="408" t="str">
        <f t="shared" si="15"/>
        <v/>
      </c>
      <c r="AL9" s="324" t="str">
        <f t="shared" si="16"/>
        <v/>
      </c>
      <c r="AM9" s="324" t="str">
        <f t="shared" si="17"/>
        <v/>
      </c>
      <c r="AN9" s="324" t="str">
        <f t="shared" si="18"/>
        <v/>
      </c>
      <c r="AO9" s="324" t="str">
        <f t="shared" si="19"/>
        <v/>
      </c>
      <c r="AP9" s="324" t="str">
        <f t="shared" si="20"/>
        <v/>
      </c>
      <c r="AQ9" s="324" t="str">
        <f t="shared" si="21"/>
        <v/>
      </c>
      <c r="AR9" s="324" t="str">
        <f t="shared" si="22"/>
        <v/>
      </c>
      <c r="AS9" s="324" t="str">
        <f t="shared" si="23"/>
        <v/>
      </c>
      <c r="AT9" s="324" t="str">
        <f t="shared" si="24"/>
        <v/>
      </c>
      <c r="AU9" s="324" t="str">
        <f t="shared" si="25"/>
        <v/>
      </c>
      <c r="AV9" s="409">
        <f t="shared" si="26"/>
        <v>0</v>
      </c>
      <c r="AW9" s="22"/>
      <c r="AX9" s="404">
        <v>6</v>
      </c>
      <c r="AY9" s="405">
        <f t="shared" si="75"/>
        <v>0</v>
      </c>
      <c r="AZ9" s="405"/>
      <c r="BA9" s="405">
        <f t="shared" si="27"/>
        <v>0</v>
      </c>
      <c r="BB9" s="405">
        <v>1</v>
      </c>
      <c r="BC9" s="406">
        <f t="shared" si="28"/>
        <v>0</v>
      </c>
      <c r="BD9" s="410"/>
      <c r="BE9" s="265"/>
      <c r="BF9" s="265"/>
      <c r="BG9" s="265"/>
      <c r="BH9" s="265"/>
      <c r="BI9" s="265">
        <v>1</v>
      </c>
      <c r="BJ9" s="265"/>
      <c r="BK9" s="265">
        <f t="shared" si="29"/>
        <v>0</v>
      </c>
      <c r="BL9" s="265"/>
      <c r="BM9" s="411"/>
      <c r="BN9" s="412" t="str">
        <f t="shared" si="30"/>
        <v/>
      </c>
      <c r="BO9" s="265" t="str">
        <f t="shared" si="31"/>
        <v/>
      </c>
      <c r="BP9" s="324" t="str">
        <f t="shared" si="32"/>
        <v/>
      </c>
      <c r="BQ9" s="265" t="str">
        <f t="shared" si="33"/>
        <v/>
      </c>
      <c r="BR9" s="265" t="str">
        <f t="shared" si="34"/>
        <v/>
      </c>
      <c r="BS9" s="265" t="str">
        <f t="shared" si="35"/>
        <v/>
      </c>
      <c r="BT9" s="265" t="str">
        <f t="shared" si="36"/>
        <v/>
      </c>
      <c r="BU9" s="265" t="str">
        <f t="shared" si="37"/>
        <v/>
      </c>
      <c r="BV9" s="411">
        <f t="shared" si="1"/>
        <v>0</v>
      </c>
      <c r="BW9" s="412" t="str">
        <f t="shared" si="38"/>
        <v/>
      </c>
      <c r="BX9" s="265" t="str">
        <f t="shared" si="39"/>
        <v/>
      </c>
      <c r="BY9" s="324" t="str">
        <f t="shared" si="40"/>
        <v/>
      </c>
      <c r="BZ9" s="265" t="str">
        <f t="shared" si="41"/>
        <v/>
      </c>
      <c r="CA9" s="265" t="str">
        <f t="shared" si="42"/>
        <v/>
      </c>
      <c r="CB9" s="265" t="str">
        <f t="shared" si="43"/>
        <v/>
      </c>
      <c r="CC9" s="265" t="str">
        <f t="shared" si="44"/>
        <v/>
      </c>
      <c r="CD9" s="265" t="str">
        <f t="shared" si="45"/>
        <v/>
      </c>
      <c r="CE9" s="265" t="str">
        <f t="shared" si="46"/>
        <v/>
      </c>
      <c r="CF9" s="265"/>
      <c r="CG9" s="265" t="str">
        <f t="shared" si="47"/>
        <v/>
      </c>
      <c r="CH9" s="413">
        <f t="shared" si="48"/>
        <v>0</v>
      </c>
      <c r="CJ9" s="404">
        <v>6</v>
      </c>
      <c r="CK9" s="405">
        <f t="shared" si="76"/>
        <v>0</v>
      </c>
      <c r="CL9" s="405"/>
      <c r="CM9" s="405">
        <f t="shared" si="49"/>
        <v>0</v>
      </c>
      <c r="CN9" s="405">
        <v>1</v>
      </c>
      <c r="CO9" s="406">
        <f t="shared" si="50"/>
        <v>0</v>
      </c>
      <c r="CP9" s="414"/>
      <c r="CQ9" s="324"/>
      <c r="CR9" s="324"/>
      <c r="CS9" s="324" t="str">
        <f t="shared" si="51"/>
        <v/>
      </c>
      <c r="CT9" s="409" t="str">
        <f t="shared" si="52"/>
        <v/>
      </c>
      <c r="CV9" s="404">
        <v>6</v>
      </c>
      <c r="CW9" s="405">
        <f t="shared" si="77"/>
        <v>0</v>
      </c>
      <c r="CX9" s="405"/>
      <c r="CY9" s="405">
        <f t="shared" si="53"/>
        <v>0</v>
      </c>
      <c r="CZ9" s="405">
        <v>1</v>
      </c>
      <c r="DA9" s="406">
        <f t="shared" si="54"/>
        <v>0</v>
      </c>
      <c r="DB9" s="414"/>
      <c r="DC9" s="324"/>
      <c r="DD9" s="324"/>
      <c r="DE9" s="324" t="str">
        <f t="shared" si="55"/>
        <v/>
      </c>
      <c r="DF9" s="409" t="str">
        <f t="shared" si="56"/>
        <v/>
      </c>
      <c r="DH9" s="404">
        <v>6</v>
      </c>
      <c r="DI9" s="405">
        <f t="shared" si="78"/>
        <v>0</v>
      </c>
      <c r="DJ9" s="405"/>
      <c r="DK9" s="405">
        <f t="shared" si="57"/>
        <v>0</v>
      </c>
      <c r="DL9" s="405">
        <v>1</v>
      </c>
      <c r="DM9" s="406">
        <f t="shared" si="58"/>
        <v>0</v>
      </c>
      <c r="DN9" s="414"/>
      <c r="DO9" s="324"/>
      <c r="DP9" s="324"/>
      <c r="DQ9" s="324" t="str">
        <f t="shared" si="59"/>
        <v/>
      </c>
      <c r="DR9" s="409" t="str">
        <f t="shared" si="60"/>
        <v/>
      </c>
      <c r="DT9" s="404">
        <v>6</v>
      </c>
      <c r="DU9" s="405">
        <f t="shared" si="79"/>
        <v>0</v>
      </c>
      <c r="DV9" s="405"/>
      <c r="DW9" s="405">
        <f t="shared" si="61"/>
        <v>0</v>
      </c>
      <c r="DX9" s="405">
        <v>1</v>
      </c>
      <c r="DY9" s="406">
        <f t="shared" si="62"/>
        <v>0</v>
      </c>
      <c r="DZ9" s="414"/>
      <c r="EA9" s="324"/>
      <c r="EB9" s="324"/>
      <c r="EC9" s="324" t="str">
        <f t="shared" si="63"/>
        <v/>
      </c>
      <c r="ED9" s="409" t="str">
        <f t="shared" si="64"/>
        <v/>
      </c>
      <c r="EF9" s="404">
        <v>6</v>
      </c>
      <c r="EG9" s="405">
        <f t="shared" si="80"/>
        <v>0</v>
      </c>
      <c r="EH9" s="405"/>
      <c r="EI9" s="405">
        <f t="shared" si="65"/>
        <v>0</v>
      </c>
      <c r="EJ9" s="405">
        <v>1</v>
      </c>
      <c r="EK9" s="406">
        <f t="shared" si="66"/>
        <v>0</v>
      </c>
      <c r="EL9" s="414"/>
      <c r="EM9" s="324"/>
      <c r="EN9" s="324"/>
      <c r="EO9" s="324" t="str">
        <f t="shared" si="67"/>
        <v/>
      </c>
      <c r="EP9" s="409" t="str">
        <f t="shared" si="68"/>
        <v/>
      </c>
      <c r="ER9" s="404">
        <v>6</v>
      </c>
      <c r="ES9" s="405">
        <f t="shared" si="81"/>
        <v>0</v>
      </c>
      <c r="ET9" s="405"/>
      <c r="EU9" s="405">
        <f t="shared" si="69"/>
        <v>0</v>
      </c>
      <c r="EV9" s="405">
        <v>1</v>
      </c>
      <c r="EW9" s="406">
        <f t="shared" si="70"/>
        <v>0</v>
      </c>
      <c r="EX9" s="414"/>
      <c r="EY9" s="324"/>
      <c r="EZ9" s="324"/>
      <c r="FA9" s="324" t="str">
        <f t="shared" si="71"/>
        <v/>
      </c>
      <c r="FB9" s="409" t="str">
        <f t="shared" si="72"/>
        <v/>
      </c>
    </row>
    <row r="10" spans="1:158" ht="28.95" customHeight="1" x14ac:dyDescent="0.3">
      <c r="A10" s="96"/>
      <c r="B10" s="46"/>
      <c r="C10" s="96"/>
      <c r="E10" s="404">
        <v>7</v>
      </c>
      <c r="F10" s="405">
        <f t="shared" si="73"/>
        <v>2071</v>
      </c>
      <c r="G10" s="405">
        <v>2077</v>
      </c>
      <c r="H10" s="405">
        <f t="shared" si="2"/>
        <v>6</v>
      </c>
      <c r="I10" s="405">
        <v>1</v>
      </c>
      <c r="J10" s="406">
        <f t="shared" si="3"/>
        <v>6</v>
      </c>
      <c r="L10" s="404">
        <v>7</v>
      </c>
      <c r="M10" s="405">
        <f t="shared" si="74"/>
        <v>2312</v>
      </c>
      <c r="N10" s="405">
        <v>2312</v>
      </c>
      <c r="O10" s="405">
        <f t="shared" si="4"/>
        <v>0</v>
      </c>
      <c r="P10" s="405">
        <v>1</v>
      </c>
      <c r="Q10" s="406">
        <f t="shared" si="5"/>
        <v>0</v>
      </c>
      <c r="R10" s="414" t="s">
        <v>60</v>
      </c>
      <c r="S10" s="324" t="s">
        <v>72</v>
      </c>
      <c r="T10" s="324"/>
      <c r="U10" s="324"/>
      <c r="V10" s="265"/>
      <c r="W10" s="265">
        <v>1</v>
      </c>
      <c r="X10" s="324"/>
      <c r="Y10" s="324">
        <f t="shared" si="6"/>
        <v>0</v>
      </c>
      <c r="Z10" s="324"/>
      <c r="AA10" s="407"/>
      <c r="AB10" s="408" t="str">
        <f t="shared" si="7"/>
        <v/>
      </c>
      <c r="AC10" s="324" t="str">
        <f t="shared" si="8"/>
        <v/>
      </c>
      <c r="AD10" s="324" t="str">
        <f t="shared" si="9"/>
        <v/>
      </c>
      <c r="AE10" s="324" t="str">
        <f t="shared" si="10"/>
        <v/>
      </c>
      <c r="AF10" s="324" t="str">
        <f t="shared" si="11"/>
        <v/>
      </c>
      <c r="AG10" s="324" t="str">
        <f t="shared" si="12"/>
        <v/>
      </c>
      <c r="AH10" s="324" t="str">
        <f t="shared" si="13"/>
        <v/>
      </c>
      <c r="AI10" s="324" t="str">
        <f t="shared" si="14"/>
        <v/>
      </c>
      <c r="AJ10" s="407">
        <f t="shared" si="0"/>
        <v>0</v>
      </c>
      <c r="AK10" s="408" t="str">
        <f t="shared" si="15"/>
        <v/>
      </c>
      <c r="AL10" s="324" t="str">
        <f t="shared" si="16"/>
        <v/>
      </c>
      <c r="AM10" s="324" t="str">
        <f t="shared" si="17"/>
        <v/>
      </c>
      <c r="AN10" s="324" t="str">
        <f t="shared" si="18"/>
        <v/>
      </c>
      <c r="AO10" s="324" t="str">
        <f t="shared" si="19"/>
        <v/>
      </c>
      <c r="AP10" s="324" t="str">
        <f t="shared" si="20"/>
        <v/>
      </c>
      <c r="AQ10" s="324" t="str">
        <f t="shared" si="21"/>
        <v/>
      </c>
      <c r="AR10" s="324" t="str">
        <f t="shared" si="22"/>
        <v/>
      </c>
      <c r="AS10" s="324" t="str">
        <f t="shared" si="23"/>
        <v/>
      </c>
      <c r="AT10" s="324" t="str">
        <f t="shared" si="24"/>
        <v/>
      </c>
      <c r="AU10" s="324">
        <f t="shared" si="25"/>
        <v>0</v>
      </c>
      <c r="AV10" s="409">
        <f t="shared" si="26"/>
        <v>0</v>
      </c>
      <c r="AW10" s="22"/>
      <c r="AX10" s="404">
        <v>7</v>
      </c>
      <c r="AY10" s="405">
        <f t="shared" si="75"/>
        <v>0</v>
      </c>
      <c r="AZ10" s="405"/>
      <c r="BA10" s="405">
        <f t="shared" si="27"/>
        <v>0</v>
      </c>
      <c r="BB10" s="405">
        <v>1</v>
      </c>
      <c r="BC10" s="406">
        <f t="shared" si="28"/>
        <v>0</v>
      </c>
      <c r="BD10" s="410"/>
      <c r="BE10" s="265"/>
      <c r="BF10" s="265"/>
      <c r="BG10" s="265"/>
      <c r="BH10" s="265"/>
      <c r="BI10" s="265">
        <v>1</v>
      </c>
      <c r="BJ10" s="265"/>
      <c r="BK10" s="265">
        <f t="shared" si="29"/>
        <v>0</v>
      </c>
      <c r="BL10" s="265"/>
      <c r="BM10" s="411"/>
      <c r="BN10" s="412" t="str">
        <f t="shared" si="30"/>
        <v/>
      </c>
      <c r="BO10" s="265" t="str">
        <f t="shared" si="31"/>
        <v/>
      </c>
      <c r="BP10" s="324" t="str">
        <f t="shared" si="32"/>
        <v/>
      </c>
      <c r="BQ10" s="265" t="str">
        <f t="shared" si="33"/>
        <v/>
      </c>
      <c r="BR10" s="265" t="str">
        <f t="shared" si="34"/>
        <v/>
      </c>
      <c r="BS10" s="265" t="str">
        <f t="shared" si="35"/>
        <v/>
      </c>
      <c r="BT10" s="265" t="str">
        <f t="shared" si="36"/>
        <v/>
      </c>
      <c r="BU10" s="265" t="str">
        <f t="shared" si="37"/>
        <v/>
      </c>
      <c r="BV10" s="411">
        <f t="shared" si="1"/>
        <v>0</v>
      </c>
      <c r="BW10" s="412" t="str">
        <f t="shared" si="38"/>
        <v/>
      </c>
      <c r="BX10" s="265" t="str">
        <f t="shared" si="39"/>
        <v/>
      </c>
      <c r="BY10" s="324" t="str">
        <f t="shared" si="40"/>
        <v/>
      </c>
      <c r="BZ10" s="265" t="str">
        <f t="shared" si="41"/>
        <v/>
      </c>
      <c r="CA10" s="265" t="str">
        <f t="shared" si="42"/>
        <v/>
      </c>
      <c r="CB10" s="265" t="str">
        <f t="shared" si="43"/>
        <v/>
      </c>
      <c r="CC10" s="265" t="str">
        <f t="shared" si="44"/>
        <v/>
      </c>
      <c r="CD10" s="265" t="str">
        <f t="shared" si="45"/>
        <v/>
      </c>
      <c r="CE10" s="265" t="str">
        <f t="shared" si="46"/>
        <v/>
      </c>
      <c r="CF10" s="265"/>
      <c r="CG10" s="265" t="str">
        <f t="shared" si="47"/>
        <v/>
      </c>
      <c r="CH10" s="413">
        <f t="shared" si="48"/>
        <v>0</v>
      </c>
      <c r="CJ10" s="404">
        <v>7</v>
      </c>
      <c r="CK10" s="405">
        <f t="shared" si="76"/>
        <v>0</v>
      </c>
      <c r="CL10" s="405"/>
      <c r="CM10" s="405">
        <f t="shared" si="49"/>
        <v>0</v>
      </c>
      <c r="CN10" s="405">
        <v>1</v>
      </c>
      <c r="CO10" s="406">
        <f t="shared" si="50"/>
        <v>0</v>
      </c>
      <c r="CP10" s="414"/>
      <c r="CQ10" s="324"/>
      <c r="CR10" s="324"/>
      <c r="CS10" s="324" t="str">
        <f t="shared" si="51"/>
        <v/>
      </c>
      <c r="CT10" s="409" t="str">
        <f t="shared" si="52"/>
        <v/>
      </c>
      <c r="CV10" s="404">
        <v>7</v>
      </c>
      <c r="CW10" s="405">
        <f t="shared" si="77"/>
        <v>0</v>
      </c>
      <c r="CX10" s="405"/>
      <c r="CY10" s="405">
        <f t="shared" si="53"/>
        <v>0</v>
      </c>
      <c r="CZ10" s="405">
        <v>1</v>
      </c>
      <c r="DA10" s="406">
        <f t="shared" si="54"/>
        <v>0</v>
      </c>
      <c r="DB10" s="414"/>
      <c r="DC10" s="324"/>
      <c r="DD10" s="324"/>
      <c r="DE10" s="324" t="str">
        <f t="shared" si="55"/>
        <v/>
      </c>
      <c r="DF10" s="409" t="str">
        <f t="shared" si="56"/>
        <v/>
      </c>
      <c r="DH10" s="404">
        <v>7</v>
      </c>
      <c r="DI10" s="405">
        <f t="shared" si="78"/>
        <v>0</v>
      </c>
      <c r="DJ10" s="405"/>
      <c r="DK10" s="405">
        <f t="shared" si="57"/>
        <v>0</v>
      </c>
      <c r="DL10" s="405">
        <v>1</v>
      </c>
      <c r="DM10" s="406">
        <f t="shared" si="58"/>
        <v>0</v>
      </c>
      <c r="DN10" s="414"/>
      <c r="DO10" s="324"/>
      <c r="DP10" s="324"/>
      <c r="DQ10" s="324" t="str">
        <f t="shared" si="59"/>
        <v/>
      </c>
      <c r="DR10" s="409" t="str">
        <f t="shared" si="60"/>
        <v/>
      </c>
      <c r="DT10" s="404">
        <v>7</v>
      </c>
      <c r="DU10" s="405">
        <f t="shared" si="79"/>
        <v>0</v>
      </c>
      <c r="DV10" s="405"/>
      <c r="DW10" s="405">
        <f t="shared" si="61"/>
        <v>0</v>
      </c>
      <c r="DX10" s="405">
        <v>1</v>
      </c>
      <c r="DY10" s="406">
        <f t="shared" si="62"/>
        <v>0</v>
      </c>
      <c r="DZ10" s="414"/>
      <c r="EA10" s="324"/>
      <c r="EB10" s="324"/>
      <c r="EC10" s="324" t="str">
        <f t="shared" si="63"/>
        <v/>
      </c>
      <c r="ED10" s="409" t="str">
        <f t="shared" si="64"/>
        <v/>
      </c>
      <c r="EF10" s="404">
        <v>7</v>
      </c>
      <c r="EG10" s="405">
        <f t="shared" si="80"/>
        <v>0</v>
      </c>
      <c r="EH10" s="405"/>
      <c r="EI10" s="405">
        <f t="shared" si="65"/>
        <v>0</v>
      </c>
      <c r="EJ10" s="405">
        <v>1</v>
      </c>
      <c r="EK10" s="406">
        <f t="shared" si="66"/>
        <v>0</v>
      </c>
      <c r="EL10" s="414"/>
      <c r="EM10" s="324"/>
      <c r="EN10" s="324"/>
      <c r="EO10" s="324" t="str">
        <f t="shared" si="67"/>
        <v/>
      </c>
      <c r="EP10" s="409" t="str">
        <f t="shared" si="68"/>
        <v/>
      </c>
      <c r="ER10" s="404">
        <v>7</v>
      </c>
      <c r="ES10" s="405">
        <f t="shared" si="81"/>
        <v>0</v>
      </c>
      <c r="ET10" s="405"/>
      <c r="EU10" s="405">
        <f t="shared" si="69"/>
        <v>0</v>
      </c>
      <c r="EV10" s="405">
        <v>1</v>
      </c>
      <c r="EW10" s="406">
        <f t="shared" si="70"/>
        <v>0</v>
      </c>
      <c r="EX10" s="414"/>
      <c r="EY10" s="324"/>
      <c r="EZ10" s="324"/>
      <c r="FA10" s="324" t="str">
        <f t="shared" si="71"/>
        <v/>
      </c>
      <c r="FB10" s="409" t="str">
        <f t="shared" si="72"/>
        <v/>
      </c>
    </row>
    <row r="11" spans="1:158" ht="28.95" customHeight="1" x14ac:dyDescent="0.3">
      <c r="A11" s="77"/>
      <c r="B11" s="85"/>
      <c r="C11" s="77"/>
      <c r="E11" s="404">
        <v>8</v>
      </c>
      <c r="F11" s="405">
        <f t="shared" si="73"/>
        <v>2077</v>
      </c>
      <c r="G11" s="405">
        <v>2108</v>
      </c>
      <c r="H11" s="405">
        <f t="shared" si="2"/>
        <v>31</v>
      </c>
      <c r="I11" s="405">
        <v>1</v>
      </c>
      <c r="J11" s="406">
        <f t="shared" si="3"/>
        <v>31</v>
      </c>
      <c r="L11" s="404">
        <v>8</v>
      </c>
      <c r="M11" s="405">
        <f t="shared" si="74"/>
        <v>2312</v>
      </c>
      <c r="N11" s="405">
        <v>2358</v>
      </c>
      <c r="O11" s="405">
        <f t="shared" si="4"/>
        <v>46</v>
      </c>
      <c r="P11" s="405">
        <v>1</v>
      </c>
      <c r="Q11" s="406">
        <f t="shared" si="5"/>
        <v>46</v>
      </c>
      <c r="R11" s="414" t="s">
        <v>44</v>
      </c>
      <c r="S11" s="324" t="s">
        <v>45</v>
      </c>
      <c r="T11" s="324" t="s">
        <v>487</v>
      </c>
      <c r="U11" s="324"/>
      <c r="V11" s="265" t="s">
        <v>62</v>
      </c>
      <c r="W11" s="265">
        <v>1</v>
      </c>
      <c r="X11" s="324"/>
      <c r="Y11" s="324">
        <f t="shared" si="6"/>
        <v>0</v>
      </c>
      <c r="Z11" s="324"/>
      <c r="AA11" s="407"/>
      <c r="AB11" s="408">
        <f t="shared" si="7"/>
        <v>46</v>
      </c>
      <c r="AC11" s="324" t="str">
        <f t="shared" si="8"/>
        <v/>
      </c>
      <c r="AD11" s="324" t="str">
        <f t="shared" si="9"/>
        <v/>
      </c>
      <c r="AE11" s="324" t="str">
        <f t="shared" si="10"/>
        <v/>
      </c>
      <c r="AF11" s="324" t="str">
        <f t="shared" si="11"/>
        <v/>
      </c>
      <c r="AG11" s="324" t="str">
        <f t="shared" si="12"/>
        <v/>
      </c>
      <c r="AH11" s="324" t="str">
        <f t="shared" si="13"/>
        <v/>
      </c>
      <c r="AI11" s="324" t="str">
        <f t="shared" si="14"/>
        <v/>
      </c>
      <c r="AJ11" s="407">
        <f t="shared" si="0"/>
        <v>46</v>
      </c>
      <c r="AK11" s="408" t="str">
        <f t="shared" si="15"/>
        <v/>
      </c>
      <c r="AL11" s="324" t="str">
        <f t="shared" si="16"/>
        <v/>
      </c>
      <c r="AM11" s="324" t="str">
        <f t="shared" si="17"/>
        <v/>
      </c>
      <c r="AN11" s="324" t="str">
        <f t="shared" si="18"/>
        <v/>
      </c>
      <c r="AO11" s="324" t="str">
        <f t="shared" si="19"/>
        <v/>
      </c>
      <c r="AP11" s="324" t="str">
        <f t="shared" si="20"/>
        <v/>
      </c>
      <c r="AQ11" s="324" t="str">
        <f t="shared" si="21"/>
        <v/>
      </c>
      <c r="AR11" s="324" t="str">
        <f t="shared" si="22"/>
        <v/>
      </c>
      <c r="AS11" s="324" t="str">
        <f t="shared" si="23"/>
        <v/>
      </c>
      <c r="AT11" s="324" t="str">
        <f t="shared" si="24"/>
        <v/>
      </c>
      <c r="AU11" s="324" t="str">
        <f t="shared" si="25"/>
        <v/>
      </c>
      <c r="AV11" s="409">
        <f t="shared" si="26"/>
        <v>0</v>
      </c>
      <c r="AW11" s="22"/>
      <c r="AX11" s="404">
        <v>8</v>
      </c>
      <c r="AY11" s="405">
        <f t="shared" si="75"/>
        <v>0</v>
      </c>
      <c r="AZ11" s="405"/>
      <c r="BA11" s="405">
        <f t="shared" si="27"/>
        <v>0</v>
      </c>
      <c r="BB11" s="405">
        <v>1</v>
      </c>
      <c r="BC11" s="406">
        <f t="shared" si="28"/>
        <v>0</v>
      </c>
      <c r="BD11" s="410"/>
      <c r="BE11" s="265"/>
      <c r="BF11" s="265"/>
      <c r="BG11" s="265"/>
      <c r="BH11" s="265"/>
      <c r="BI11" s="265">
        <v>1</v>
      </c>
      <c r="BJ11" s="265"/>
      <c r="BK11" s="265">
        <f t="shared" si="29"/>
        <v>0</v>
      </c>
      <c r="BL11" s="265"/>
      <c r="BM11" s="411"/>
      <c r="BN11" s="412" t="str">
        <f t="shared" si="30"/>
        <v/>
      </c>
      <c r="BO11" s="265" t="str">
        <f t="shared" si="31"/>
        <v/>
      </c>
      <c r="BP11" s="324" t="str">
        <f t="shared" si="32"/>
        <v/>
      </c>
      <c r="BQ11" s="265" t="str">
        <f t="shared" si="33"/>
        <v/>
      </c>
      <c r="BR11" s="265" t="str">
        <f t="shared" si="34"/>
        <v/>
      </c>
      <c r="BS11" s="265" t="str">
        <f t="shared" si="35"/>
        <v/>
      </c>
      <c r="BT11" s="265" t="str">
        <f t="shared" si="36"/>
        <v/>
      </c>
      <c r="BU11" s="265" t="str">
        <f t="shared" si="37"/>
        <v/>
      </c>
      <c r="BV11" s="411">
        <f t="shared" si="1"/>
        <v>0</v>
      </c>
      <c r="BW11" s="412" t="str">
        <f t="shared" si="38"/>
        <v/>
      </c>
      <c r="BX11" s="265" t="str">
        <f t="shared" si="39"/>
        <v/>
      </c>
      <c r="BY11" s="324" t="str">
        <f t="shared" si="40"/>
        <v/>
      </c>
      <c r="BZ11" s="265" t="str">
        <f t="shared" si="41"/>
        <v/>
      </c>
      <c r="CA11" s="265" t="str">
        <f t="shared" si="42"/>
        <v/>
      </c>
      <c r="CB11" s="265" t="str">
        <f t="shared" si="43"/>
        <v/>
      </c>
      <c r="CC11" s="265" t="str">
        <f t="shared" si="44"/>
        <v/>
      </c>
      <c r="CD11" s="265" t="str">
        <f t="shared" si="45"/>
        <v/>
      </c>
      <c r="CE11" s="265" t="str">
        <f t="shared" si="46"/>
        <v/>
      </c>
      <c r="CF11" s="265"/>
      <c r="CG11" s="265" t="str">
        <f t="shared" si="47"/>
        <v/>
      </c>
      <c r="CH11" s="413">
        <f t="shared" si="48"/>
        <v>0</v>
      </c>
      <c r="CJ11" s="404">
        <v>8</v>
      </c>
      <c r="CK11" s="405">
        <f t="shared" si="76"/>
        <v>0</v>
      </c>
      <c r="CL11" s="405"/>
      <c r="CM11" s="405">
        <f t="shared" si="49"/>
        <v>0</v>
      </c>
      <c r="CN11" s="405">
        <v>1</v>
      </c>
      <c r="CO11" s="406">
        <f t="shared" si="50"/>
        <v>0</v>
      </c>
      <c r="CP11" s="414"/>
      <c r="CQ11" s="324"/>
      <c r="CR11" s="324"/>
      <c r="CS11" s="324" t="str">
        <f t="shared" si="51"/>
        <v/>
      </c>
      <c r="CT11" s="409" t="str">
        <f t="shared" si="52"/>
        <v/>
      </c>
      <c r="CV11" s="404">
        <v>8</v>
      </c>
      <c r="CW11" s="405">
        <f t="shared" si="77"/>
        <v>0</v>
      </c>
      <c r="CX11" s="405"/>
      <c r="CY11" s="405">
        <f t="shared" si="53"/>
        <v>0</v>
      </c>
      <c r="CZ11" s="405">
        <v>1</v>
      </c>
      <c r="DA11" s="406">
        <f t="shared" si="54"/>
        <v>0</v>
      </c>
      <c r="DB11" s="414"/>
      <c r="DC11" s="324"/>
      <c r="DD11" s="324"/>
      <c r="DE11" s="324" t="str">
        <f t="shared" si="55"/>
        <v/>
      </c>
      <c r="DF11" s="409" t="str">
        <f t="shared" si="56"/>
        <v/>
      </c>
      <c r="DH11" s="404">
        <v>8</v>
      </c>
      <c r="DI11" s="405">
        <f t="shared" si="78"/>
        <v>0</v>
      </c>
      <c r="DJ11" s="405"/>
      <c r="DK11" s="405">
        <f t="shared" si="57"/>
        <v>0</v>
      </c>
      <c r="DL11" s="405">
        <v>1</v>
      </c>
      <c r="DM11" s="406">
        <f t="shared" si="58"/>
        <v>0</v>
      </c>
      <c r="DN11" s="414"/>
      <c r="DO11" s="324"/>
      <c r="DP11" s="324"/>
      <c r="DQ11" s="324" t="str">
        <f t="shared" si="59"/>
        <v/>
      </c>
      <c r="DR11" s="409" t="str">
        <f t="shared" si="60"/>
        <v/>
      </c>
      <c r="DT11" s="404">
        <v>8</v>
      </c>
      <c r="DU11" s="405">
        <f t="shared" si="79"/>
        <v>0</v>
      </c>
      <c r="DV11" s="405"/>
      <c r="DW11" s="405">
        <f t="shared" si="61"/>
        <v>0</v>
      </c>
      <c r="DX11" s="405">
        <v>1</v>
      </c>
      <c r="DY11" s="406">
        <f t="shared" si="62"/>
        <v>0</v>
      </c>
      <c r="DZ11" s="414"/>
      <c r="EA11" s="324"/>
      <c r="EB11" s="324"/>
      <c r="EC11" s="324" t="str">
        <f t="shared" si="63"/>
        <v/>
      </c>
      <c r="ED11" s="409" t="str">
        <f t="shared" si="64"/>
        <v/>
      </c>
      <c r="EF11" s="404">
        <v>8</v>
      </c>
      <c r="EG11" s="405">
        <f t="shared" si="80"/>
        <v>0</v>
      </c>
      <c r="EH11" s="405"/>
      <c r="EI11" s="405">
        <f t="shared" si="65"/>
        <v>0</v>
      </c>
      <c r="EJ11" s="405">
        <v>1</v>
      </c>
      <c r="EK11" s="406">
        <f t="shared" si="66"/>
        <v>0</v>
      </c>
      <c r="EL11" s="414"/>
      <c r="EM11" s="324"/>
      <c r="EN11" s="324"/>
      <c r="EO11" s="324" t="str">
        <f t="shared" si="67"/>
        <v/>
      </c>
      <c r="EP11" s="409" t="str">
        <f t="shared" si="68"/>
        <v/>
      </c>
      <c r="ER11" s="404">
        <v>8</v>
      </c>
      <c r="ES11" s="405">
        <f t="shared" si="81"/>
        <v>0</v>
      </c>
      <c r="ET11" s="405"/>
      <c r="EU11" s="405">
        <f t="shared" si="69"/>
        <v>0</v>
      </c>
      <c r="EV11" s="405">
        <v>1</v>
      </c>
      <c r="EW11" s="406">
        <f t="shared" si="70"/>
        <v>0</v>
      </c>
      <c r="EX11" s="414"/>
      <c r="EY11" s="324"/>
      <c r="EZ11" s="324"/>
      <c r="FA11" s="324" t="str">
        <f t="shared" si="71"/>
        <v/>
      </c>
      <c r="FB11" s="409" t="str">
        <f t="shared" si="72"/>
        <v/>
      </c>
    </row>
    <row r="12" spans="1:158" ht="28.95" customHeight="1" x14ac:dyDescent="0.3">
      <c r="A12" s="78"/>
      <c r="B12" s="85"/>
      <c r="C12" s="78"/>
      <c r="E12" s="404">
        <v>9</v>
      </c>
      <c r="F12" s="405">
        <f t="shared" si="73"/>
        <v>2108</v>
      </c>
      <c r="G12" s="405">
        <v>2111</v>
      </c>
      <c r="H12" s="405">
        <f t="shared" si="2"/>
        <v>3</v>
      </c>
      <c r="I12" s="405">
        <v>1</v>
      </c>
      <c r="J12" s="406">
        <f t="shared" si="3"/>
        <v>3</v>
      </c>
      <c r="L12" s="404">
        <v>9</v>
      </c>
      <c r="M12" s="405">
        <f t="shared" si="74"/>
        <v>2358</v>
      </c>
      <c r="N12" s="405">
        <v>2358</v>
      </c>
      <c r="O12" s="405">
        <f t="shared" si="4"/>
        <v>0</v>
      </c>
      <c r="P12" s="405">
        <v>1</v>
      </c>
      <c r="Q12" s="406">
        <f t="shared" si="5"/>
        <v>0</v>
      </c>
      <c r="R12" s="414" t="s">
        <v>60</v>
      </c>
      <c r="S12" s="324" t="s">
        <v>61</v>
      </c>
      <c r="T12" s="324"/>
      <c r="U12" s="324"/>
      <c r="V12" s="265"/>
      <c r="W12" s="265">
        <v>1</v>
      </c>
      <c r="X12" s="324"/>
      <c r="Y12" s="324">
        <f t="shared" si="6"/>
        <v>0</v>
      </c>
      <c r="Z12" s="324"/>
      <c r="AA12" s="407"/>
      <c r="AB12" s="408" t="str">
        <f t="shared" si="7"/>
        <v/>
      </c>
      <c r="AC12" s="324" t="str">
        <f t="shared" si="8"/>
        <v/>
      </c>
      <c r="AD12" s="324" t="str">
        <f t="shared" si="9"/>
        <v/>
      </c>
      <c r="AE12" s="324" t="str">
        <f t="shared" si="10"/>
        <v/>
      </c>
      <c r="AF12" s="324" t="str">
        <f t="shared" si="11"/>
        <v/>
      </c>
      <c r="AG12" s="324" t="str">
        <f t="shared" si="12"/>
        <v/>
      </c>
      <c r="AH12" s="324" t="str">
        <f t="shared" si="13"/>
        <v/>
      </c>
      <c r="AI12" s="324" t="str">
        <f t="shared" si="14"/>
        <v/>
      </c>
      <c r="AJ12" s="407">
        <f t="shared" si="0"/>
        <v>0</v>
      </c>
      <c r="AK12" s="408">
        <f t="shared" si="15"/>
        <v>0</v>
      </c>
      <c r="AL12" s="324" t="str">
        <f t="shared" si="16"/>
        <v/>
      </c>
      <c r="AM12" s="324" t="str">
        <f t="shared" si="17"/>
        <v/>
      </c>
      <c r="AN12" s="324" t="str">
        <f t="shared" si="18"/>
        <v/>
      </c>
      <c r="AO12" s="324" t="str">
        <f t="shared" si="19"/>
        <v/>
      </c>
      <c r="AP12" s="324" t="str">
        <f t="shared" si="20"/>
        <v/>
      </c>
      <c r="AQ12" s="324" t="str">
        <f t="shared" si="21"/>
        <v/>
      </c>
      <c r="AR12" s="324" t="str">
        <f t="shared" si="22"/>
        <v/>
      </c>
      <c r="AS12" s="324" t="str">
        <f t="shared" si="23"/>
        <v/>
      </c>
      <c r="AT12" s="324" t="str">
        <f t="shared" si="24"/>
        <v/>
      </c>
      <c r="AU12" s="324" t="str">
        <f t="shared" si="25"/>
        <v/>
      </c>
      <c r="AV12" s="409">
        <f t="shared" si="26"/>
        <v>0</v>
      </c>
      <c r="AW12" s="22"/>
      <c r="AX12" s="404">
        <v>9</v>
      </c>
      <c r="AY12" s="405">
        <f t="shared" si="75"/>
        <v>0</v>
      </c>
      <c r="AZ12" s="405"/>
      <c r="BA12" s="405">
        <f t="shared" si="27"/>
        <v>0</v>
      </c>
      <c r="BB12" s="405">
        <v>1</v>
      </c>
      <c r="BC12" s="406">
        <f t="shared" si="28"/>
        <v>0</v>
      </c>
      <c r="BD12" s="410"/>
      <c r="BE12" s="265"/>
      <c r="BF12" s="265"/>
      <c r="BG12" s="265"/>
      <c r="BH12" s="265"/>
      <c r="BI12" s="265">
        <v>1</v>
      </c>
      <c r="BJ12" s="265"/>
      <c r="BK12" s="265">
        <f t="shared" si="29"/>
        <v>0</v>
      </c>
      <c r="BL12" s="265"/>
      <c r="BM12" s="411"/>
      <c r="BN12" s="412" t="str">
        <f t="shared" si="30"/>
        <v/>
      </c>
      <c r="BO12" s="265" t="str">
        <f t="shared" si="31"/>
        <v/>
      </c>
      <c r="BP12" s="324" t="str">
        <f t="shared" si="32"/>
        <v/>
      </c>
      <c r="BQ12" s="265" t="str">
        <f t="shared" si="33"/>
        <v/>
      </c>
      <c r="BR12" s="265" t="str">
        <f t="shared" si="34"/>
        <v/>
      </c>
      <c r="BS12" s="265" t="str">
        <f t="shared" si="35"/>
        <v/>
      </c>
      <c r="BT12" s="265" t="str">
        <f t="shared" si="36"/>
        <v/>
      </c>
      <c r="BU12" s="265" t="str">
        <f t="shared" si="37"/>
        <v/>
      </c>
      <c r="BV12" s="411">
        <f t="shared" si="1"/>
        <v>0</v>
      </c>
      <c r="BW12" s="412" t="str">
        <f t="shared" si="38"/>
        <v/>
      </c>
      <c r="BX12" s="265" t="str">
        <f t="shared" si="39"/>
        <v/>
      </c>
      <c r="BY12" s="324" t="str">
        <f t="shared" si="40"/>
        <v/>
      </c>
      <c r="BZ12" s="265" t="str">
        <f t="shared" si="41"/>
        <v/>
      </c>
      <c r="CA12" s="265" t="str">
        <f t="shared" si="42"/>
        <v/>
      </c>
      <c r="CB12" s="265" t="str">
        <f t="shared" si="43"/>
        <v/>
      </c>
      <c r="CC12" s="265" t="str">
        <f t="shared" si="44"/>
        <v/>
      </c>
      <c r="CD12" s="265" t="str">
        <f t="shared" si="45"/>
        <v/>
      </c>
      <c r="CE12" s="265" t="str">
        <f t="shared" si="46"/>
        <v/>
      </c>
      <c r="CF12" s="265"/>
      <c r="CG12" s="265" t="str">
        <f t="shared" si="47"/>
        <v/>
      </c>
      <c r="CH12" s="413">
        <f t="shared" si="48"/>
        <v>0</v>
      </c>
      <c r="CJ12" s="404">
        <v>9</v>
      </c>
      <c r="CK12" s="405">
        <f t="shared" si="76"/>
        <v>0</v>
      </c>
      <c r="CL12" s="405"/>
      <c r="CM12" s="405">
        <f t="shared" si="49"/>
        <v>0</v>
      </c>
      <c r="CN12" s="405">
        <v>1</v>
      </c>
      <c r="CO12" s="406">
        <f t="shared" si="50"/>
        <v>0</v>
      </c>
      <c r="CP12" s="414"/>
      <c r="CQ12" s="324"/>
      <c r="CR12" s="324"/>
      <c r="CS12" s="324" t="str">
        <f t="shared" si="51"/>
        <v/>
      </c>
      <c r="CT12" s="409" t="str">
        <f t="shared" si="52"/>
        <v/>
      </c>
      <c r="CV12" s="404">
        <v>9</v>
      </c>
      <c r="CW12" s="405">
        <f t="shared" si="77"/>
        <v>0</v>
      </c>
      <c r="CX12" s="405"/>
      <c r="CY12" s="405">
        <f t="shared" si="53"/>
        <v>0</v>
      </c>
      <c r="CZ12" s="405">
        <v>1</v>
      </c>
      <c r="DA12" s="406">
        <f t="shared" si="54"/>
        <v>0</v>
      </c>
      <c r="DB12" s="414"/>
      <c r="DC12" s="324"/>
      <c r="DD12" s="324"/>
      <c r="DE12" s="324" t="str">
        <f t="shared" si="55"/>
        <v/>
      </c>
      <c r="DF12" s="409" t="str">
        <f t="shared" si="56"/>
        <v/>
      </c>
      <c r="DH12" s="404">
        <v>9</v>
      </c>
      <c r="DI12" s="405">
        <f t="shared" si="78"/>
        <v>0</v>
      </c>
      <c r="DJ12" s="405"/>
      <c r="DK12" s="405">
        <f t="shared" si="57"/>
        <v>0</v>
      </c>
      <c r="DL12" s="405">
        <v>1</v>
      </c>
      <c r="DM12" s="406">
        <f t="shared" si="58"/>
        <v>0</v>
      </c>
      <c r="DN12" s="414"/>
      <c r="DO12" s="324"/>
      <c r="DP12" s="324"/>
      <c r="DQ12" s="324" t="str">
        <f t="shared" si="59"/>
        <v/>
      </c>
      <c r="DR12" s="409" t="str">
        <f t="shared" si="60"/>
        <v/>
      </c>
      <c r="DT12" s="404">
        <v>9</v>
      </c>
      <c r="DU12" s="405">
        <f t="shared" si="79"/>
        <v>0</v>
      </c>
      <c r="DV12" s="405"/>
      <c r="DW12" s="405">
        <f t="shared" si="61"/>
        <v>0</v>
      </c>
      <c r="DX12" s="405">
        <v>1</v>
      </c>
      <c r="DY12" s="406">
        <f t="shared" si="62"/>
        <v>0</v>
      </c>
      <c r="DZ12" s="414"/>
      <c r="EA12" s="324"/>
      <c r="EB12" s="324"/>
      <c r="EC12" s="324" t="str">
        <f t="shared" si="63"/>
        <v/>
      </c>
      <c r="ED12" s="409" t="str">
        <f t="shared" si="64"/>
        <v/>
      </c>
      <c r="EF12" s="404">
        <v>9</v>
      </c>
      <c r="EG12" s="405">
        <f t="shared" si="80"/>
        <v>0</v>
      </c>
      <c r="EH12" s="405"/>
      <c r="EI12" s="405">
        <f t="shared" si="65"/>
        <v>0</v>
      </c>
      <c r="EJ12" s="405">
        <v>1</v>
      </c>
      <c r="EK12" s="406">
        <f t="shared" si="66"/>
        <v>0</v>
      </c>
      <c r="EL12" s="414"/>
      <c r="EM12" s="324"/>
      <c r="EN12" s="324"/>
      <c r="EO12" s="324" t="str">
        <f t="shared" si="67"/>
        <v/>
      </c>
      <c r="EP12" s="409" t="str">
        <f t="shared" si="68"/>
        <v/>
      </c>
      <c r="ER12" s="404">
        <v>9</v>
      </c>
      <c r="ES12" s="405">
        <f t="shared" si="81"/>
        <v>0</v>
      </c>
      <c r="ET12" s="405"/>
      <c r="EU12" s="405">
        <f t="shared" si="69"/>
        <v>0</v>
      </c>
      <c r="EV12" s="405">
        <v>1</v>
      </c>
      <c r="EW12" s="406">
        <f t="shared" si="70"/>
        <v>0</v>
      </c>
      <c r="EX12" s="414"/>
      <c r="EY12" s="324"/>
      <c r="EZ12" s="324"/>
      <c r="FA12" s="324" t="str">
        <f t="shared" si="71"/>
        <v/>
      </c>
      <c r="FB12" s="409" t="str">
        <f t="shared" si="72"/>
        <v/>
      </c>
    </row>
    <row r="13" spans="1:158" ht="28.95" customHeight="1" x14ac:dyDescent="0.3">
      <c r="A13" s="77"/>
      <c r="B13" s="85"/>
      <c r="C13" s="77"/>
      <c r="E13" s="404">
        <v>10</v>
      </c>
      <c r="F13" s="405">
        <f t="shared" si="73"/>
        <v>2111</v>
      </c>
      <c r="G13" s="405">
        <v>2147</v>
      </c>
      <c r="H13" s="405">
        <f t="shared" si="2"/>
        <v>36</v>
      </c>
      <c r="I13" s="405">
        <v>1</v>
      </c>
      <c r="J13" s="406">
        <f t="shared" si="3"/>
        <v>36</v>
      </c>
      <c r="L13" s="404">
        <v>10</v>
      </c>
      <c r="M13" s="405">
        <f t="shared" si="74"/>
        <v>2358</v>
      </c>
      <c r="N13" s="405">
        <v>2405</v>
      </c>
      <c r="O13" s="405">
        <f t="shared" si="4"/>
        <v>47</v>
      </c>
      <c r="P13" s="405">
        <v>1</v>
      </c>
      <c r="Q13" s="406">
        <f t="shared" si="5"/>
        <v>47</v>
      </c>
      <c r="R13" s="414" t="s">
        <v>60</v>
      </c>
      <c r="S13" s="324" t="s">
        <v>46</v>
      </c>
      <c r="T13" s="324"/>
      <c r="U13" s="324"/>
      <c r="V13" s="265"/>
      <c r="W13" s="265">
        <v>1</v>
      </c>
      <c r="X13" s="324"/>
      <c r="Y13" s="324">
        <f t="shared" si="6"/>
        <v>0</v>
      </c>
      <c r="Z13" s="324"/>
      <c r="AA13" s="407"/>
      <c r="AB13" s="408" t="str">
        <f t="shared" si="7"/>
        <v/>
      </c>
      <c r="AC13" s="324" t="str">
        <f t="shared" si="8"/>
        <v/>
      </c>
      <c r="AD13" s="324" t="str">
        <f t="shared" si="9"/>
        <v/>
      </c>
      <c r="AE13" s="324" t="str">
        <f t="shared" si="10"/>
        <v/>
      </c>
      <c r="AF13" s="324" t="str">
        <f t="shared" si="11"/>
        <v/>
      </c>
      <c r="AG13" s="324" t="str">
        <f t="shared" si="12"/>
        <v/>
      </c>
      <c r="AH13" s="324" t="str">
        <f t="shared" si="13"/>
        <v/>
      </c>
      <c r="AI13" s="324" t="str">
        <f t="shared" si="14"/>
        <v/>
      </c>
      <c r="AJ13" s="407">
        <f t="shared" si="0"/>
        <v>0</v>
      </c>
      <c r="AK13" s="408">
        <f t="shared" si="15"/>
        <v>47</v>
      </c>
      <c r="AL13" s="324" t="str">
        <f t="shared" si="16"/>
        <v/>
      </c>
      <c r="AM13" s="324" t="str">
        <f t="shared" si="17"/>
        <v/>
      </c>
      <c r="AN13" s="324" t="str">
        <f t="shared" si="18"/>
        <v/>
      </c>
      <c r="AO13" s="324" t="str">
        <f t="shared" si="19"/>
        <v/>
      </c>
      <c r="AP13" s="324" t="str">
        <f t="shared" si="20"/>
        <v/>
      </c>
      <c r="AQ13" s="324" t="str">
        <f t="shared" si="21"/>
        <v/>
      </c>
      <c r="AR13" s="324" t="str">
        <f t="shared" si="22"/>
        <v/>
      </c>
      <c r="AS13" s="324" t="str">
        <f t="shared" si="23"/>
        <v/>
      </c>
      <c r="AT13" s="324" t="str">
        <f t="shared" si="24"/>
        <v/>
      </c>
      <c r="AU13" s="324" t="str">
        <f t="shared" si="25"/>
        <v/>
      </c>
      <c r="AV13" s="409">
        <f t="shared" si="26"/>
        <v>47</v>
      </c>
      <c r="AW13" s="22"/>
      <c r="AX13" s="404">
        <v>10</v>
      </c>
      <c r="AY13" s="405">
        <f t="shared" si="75"/>
        <v>0</v>
      </c>
      <c r="AZ13" s="405"/>
      <c r="BA13" s="405">
        <f t="shared" si="27"/>
        <v>0</v>
      </c>
      <c r="BB13" s="405">
        <v>1</v>
      </c>
      <c r="BC13" s="406">
        <f t="shared" si="28"/>
        <v>0</v>
      </c>
      <c r="BD13" s="410"/>
      <c r="BE13" s="265"/>
      <c r="BF13" s="265"/>
      <c r="BG13" s="265"/>
      <c r="BH13" s="265"/>
      <c r="BI13" s="265">
        <v>1</v>
      </c>
      <c r="BJ13" s="265"/>
      <c r="BK13" s="265">
        <f t="shared" si="29"/>
        <v>0</v>
      </c>
      <c r="BL13" s="265"/>
      <c r="BM13" s="411"/>
      <c r="BN13" s="412" t="str">
        <f t="shared" si="30"/>
        <v/>
      </c>
      <c r="BO13" s="265" t="str">
        <f t="shared" si="31"/>
        <v/>
      </c>
      <c r="BP13" s="324" t="str">
        <f t="shared" si="32"/>
        <v/>
      </c>
      <c r="BQ13" s="265" t="str">
        <f t="shared" si="33"/>
        <v/>
      </c>
      <c r="BR13" s="265" t="str">
        <f t="shared" si="34"/>
        <v/>
      </c>
      <c r="BS13" s="265" t="str">
        <f t="shared" si="35"/>
        <v/>
      </c>
      <c r="BT13" s="265" t="str">
        <f t="shared" si="36"/>
        <v/>
      </c>
      <c r="BU13" s="265" t="str">
        <f t="shared" si="37"/>
        <v/>
      </c>
      <c r="BV13" s="411">
        <f t="shared" si="1"/>
        <v>0</v>
      </c>
      <c r="BW13" s="412" t="str">
        <f t="shared" si="38"/>
        <v/>
      </c>
      <c r="BX13" s="265" t="str">
        <f t="shared" si="39"/>
        <v/>
      </c>
      <c r="BY13" s="324" t="str">
        <f t="shared" si="40"/>
        <v/>
      </c>
      <c r="BZ13" s="265" t="str">
        <f t="shared" si="41"/>
        <v/>
      </c>
      <c r="CA13" s="265" t="str">
        <f t="shared" si="42"/>
        <v/>
      </c>
      <c r="CB13" s="265" t="str">
        <f t="shared" si="43"/>
        <v/>
      </c>
      <c r="CC13" s="265" t="str">
        <f t="shared" si="44"/>
        <v/>
      </c>
      <c r="CD13" s="265" t="str">
        <f t="shared" si="45"/>
        <v/>
      </c>
      <c r="CE13" s="265" t="str">
        <f t="shared" si="46"/>
        <v/>
      </c>
      <c r="CF13" s="265"/>
      <c r="CG13" s="265" t="str">
        <f t="shared" si="47"/>
        <v/>
      </c>
      <c r="CH13" s="413">
        <f t="shared" si="48"/>
        <v>0</v>
      </c>
      <c r="CJ13" s="404">
        <v>10</v>
      </c>
      <c r="CK13" s="405">
        <f t="shared" si="76"/>
        <v>0</v>
      </c>
      <c r="CL13" s="405"/>
      <c r="CM13" s="405">
        <f t="shared" si="49"/>
        <v>0</v>
      </c>
      <c r="CN13" s="405">
        <v>1</v>
      </c>
      <c r="CO13" s="406">
        <f t="shared" si="50"/>
        <v>0</v>
      </c>
      <c r="CP13" s="414"/>
      <c r="CQ13" s="324"/>
      <c r="CR13" s="324"/>
      <c r="CS13" s="324" t="str">
        <f t="shared" si="51"/>
        <v/>
      </c>
      <c r="CT13" s="409" t="str">
        <f t="shared" si="52"/>
        <v/>
      </c>
      <c r="CV13" s="404">
        <v>10</v>
      </c>
      <c r="CW13" s="405">
        <f t="shared" si="77"/>
        <v>0</v>
      </c>
      <c r="CX13" s="405"/>
      <c r="CY13" s="405">
        <f t="shared" si="53"/>
        <v>0</v>
      </c>
      <c r="CZ13" s="405">
        <v>1</v>
      </c>
      <c r="DA13" s="406">
        <f t="shared" si="54"/>
        <v>0</v>
      </c>
      <c r="DB13" s="414"/>
      <c r="DC13" s="324"/>
      <c r="DD13" s="324"/>
      <c r="DE13" s="324" t="str">
        <f t="shared" si="55"/>
        <v/>
      </c>
      <c r="DF13" s="409" t="str">
        <f t="shared" si="56"/>
        <v/>
      </c>
      <c r="DH13" s="404">
        <v>10</v>
      </c>
      <c r="DI13" s="405">
        <f t="shared" si="78"/>
        <v>0</v>
      </c>
      <c r="DJ13" s="405"/>
      <c r="DK13" s="405">
        <f t="shared" si="57"/>
        <v>0</v>
      </c>
      <c r="DL13" s="405">
        <v>1</v>
      </c>
      <c r="DM13" s="406">
        <f t="shared" si="58"/>
        <v>0</v>
      </c>
      <c r="DN13" s="414"/>
      <c r="DO13" s="324"/>
      <c r="DP13" s="324"/>
      <c r="DQ13" s="324" t="str">
        <f t="shared" si="59"/>
        <v/>
      </c>
      <c r="DR13" s="409" t="str">
        <f t="shared" si="60"/>
        <v/>
      </c>
      <c r="DT13" s="404">
        <v>10</v>
      </c>
      <c r="DU13" s="405">
        <f t="shared" si="79"/>
        <v>0</v>
      </c>
      <c r="DV13" s="405"/>
      <c r="DW13" s="405">
        <f t="shared" si="61"/>
        <v>0</v>
      </c>
      <c r="DX13" s="405">
        <v>1</v>
      </c>
      <c r="DY13" s="406">
        <f t="shared" si="62"/>
        <v>0</v>
      </c>
      <c r="DZ13" s="414"/>
      <c r="EA13" s="324"/>
      <c r="EB13" s="324"/>
      <c r="EC13" s="324" t="str">
        <f t="shared" si="63"/>
        <v/>
      </c>
      <c r="ED13" s="409" t="str">
        <f t="shared" si="64"/>
        <v/>
      </c>
      <c r="EF13" s="404">
        <v>10</v>
      </c>
      <c r="EG13" s="405">
        <f t="shared" si="80"/>
        <v>0</v>
      </c>
      <c r="EH13" s="405"/>
      <c r="EI13" s="405">
        <f t="shared" si="65"/>
        <v>0</v>
      </c>
      <c r="EJ13" s="405">
        <v>1</v>
      </c>
      <c r="EK13" s="406">
        <f t="shared" si="66"/>
        <v>0</v>
      </c>
      <c r="EL13" s="414"/>
      <c r="EM13" s="324"/>
      <c r="EN13" s="324"/>
      <c r="EO13" s="324" t="str">
        <f t="shared" si="67"/>
        <v/>
      </c>
      <c r="EP13" s="409" t="str">
        <f t="shared" si="68"/>
        <v/>
      </c>
      <c r="ER13" s="404">
        <v>10</v>
      </c>
      <c r="ES13" s="405">
        <f t="shared" si="81"/>
        <v>0</v>
      </c>
      <c r="ET13" s="405"/>
      <c r="EU13" s="405">
        <f t="shared" si="69"/>
        <v>0</v>
      </c>
      <c r="EV13" s="405">
        <v>1</v>
      </c>
      <c r="EW13" s="406">
        <f t="shared" si="70"/>
        <v>0</v>
      </c>
      <c r="EX13" s="414"/>
      <c r="EY13" s="324"/>
      <c r="EZ13" s="324"/>
      <c r="FA13" s="324" t="str">
        <f t="shared" si="71"/>
        <v/>
      </c>
      <c r="FB13" s="409" t="str">
        <f t="shared" si="72"/>
        <v/>
      </c>
    </row>
    <row r="14" spans="1:158" ht="28.95" customHeight="1" x14ac:dyDescent="0.3">
      <c r="A14" s="77"/>
      <c r="B14" s="85"/>
      <c r="C14" s="86"/>
      <c r="E14" s="404">
        <v>11</v>
      </c>
      <c r="F14" s="405">
        <f t="shared" si="73"/>
        <v>2147</v>
      </c>
      <c r="G14" s="405">
        <v>2170</v>
      </c>
      <c r="H14" s="405">
        <f t="shared" si="2"/>
        <v>23</v>
      </c>
      <c r="I14" s="405">
        <v>1</v>
      </c>
      <c r="J14" s="406">
        <f t="shared" si="3"/>
        <v>23</v>
      </c>
      <c r="L14" s="404">
        <v>11</v>
      </c>
      <c r="M14" s="405">
        <f t="shared" si="74"/>
        <v>2405</v>
      </c>
      <c r="N14" s="405">
        <v>2441</v>
      </c>
      <c r="O14" s="405">
        <f t="shared" si="4"/>
        <v>36</v>
      </c>
      <c r="P14" s="405">
        <v>1</v>
      </c>
      <c r="Q14" s="406">
        <f t="shared" si="5"/>
        <v>36</v>
      </c>
      <c r="R14" s="414" t="s">
        <v>60</v>
      </c>
      <c r="S14" s="324" t="s">
        <v>46</v>
      </c>
      <c r="T14" s="324"/>
      <c r="U14" s="324"/>
      <c r="V14" s="265"/>
      <c r="W14" s="265">
        <v>1</v>
      </c>
      <c r="X14" s="324"/>
      <c r="Y14" s="324">
        <f t="shared" si="6"/>
        <v>0</v>
      </c>
      <c r="Z14" s="324"/>
      <c r="AA14" s="407"/>
      <c r="AB14" s="408" t="str">
        <f t="shared" si="7"/>
        <v/>
      </c>
      <c r="AC14" s="324" t="str">
        <f t="shared" si="8"/>
        <v/>
      </c>
      <c r="AD14" s="324" t="str">
        <f t="shared" si="9"/>
        <v/>
      </c>
      <c r="AE14" s="324" t="str">
        <f t="shared" si="10"/>
        <v/>
      </c>
      <c r="AF14" s="324" t="str">
        <f t="shared" si="11"/>
        <v/>
      </c>
      <c r="AG14" s="324" t="str">
        <f t="shared" si="12"/>
        <v/>
      </c>
      <c r="AH14" s="324" t="str">
        <f t="shared" si="13"/>
        <v/>
      </c>
      <c r="AI14" s="324" t="str">
        <f t="shared" si="14"/>
        <v/>
      </c>
      <c r="AJ14" s="407">
        <f t="shared" si="0"/>
        <v>0</v>
      </c>
      <c r="AK14" s="408">
        <f t="shared" si="15"/>
        <v>36</v>
      </c>
      <c r="AL14" s="324" t="str">
        <f t="shared" si="16"/>
        <v/>
      </c>
      <c r="AM14" s="324" t="str">
        <f t="shared" si="17"/>
        <v/>
      </c>
      <c r="AN14" s="324" t="str">
        <f t="shared" si="18"/>
        <v/>
      </c>
      <c r="AO14" s="324" t="str">
        <f t="shared" si="19"/>
        <v/>
      </c>
      <c r="AP14" s="324" t="str">
        <f t="shared" si="20"/>
        <v/>
      </c>
      <c r="AQ14" s="324" t="str">
        <f t="shared" si="21"/>
        <v/>
      </c>
      <c r="AR14" s="324" t="str">
        <f t="shared" si="22"/>
        <v/>
      </c>
      <c r="AS14" s="324" t="str">
        <f t="shared" si="23"/>
        <v/>
      </c>
      <c r="AT14" s="324" t="str">
        <f t="shared" si="24"/>
        <v/>
      </c>
      <c r="AU14" s="324" t="str">
        <f t="shared" si="25"/>
        <v/>
      </c>
      <c r="AV14" s="409">
        <f t="shared" si="26"/>
        <v>36</v>
      </c>
      <c r="AW14" s="22"/>
      <c r="AX14" s="404">
        <v>11</v>
      </c>
      <c r="AY14" s="405">
        <f t="shared" si="75"/>
        <v>0</v>
      </c>
      <c r="AZ14" s="405"/>
      <c r="BA14" s="405">
        <f t="shared" si="27"/>
        <v>0</v>
      </c>
      <c r="BB14" s="405">
        <v>1</v>
      </c>
      <c r="BC14" s="406">
        <f t="shared" si="28"/>
        <v>0</v>
      </c>
      <c r="BD14" s="410"/>
      <c r="BE14" s="265"/>
      <c r="BF14" s="265"/>
      <c r="BG14" s="265"/>
      <c r="BH14" s="265"/>
      <c r="BI14" s="265">
        <v>1</v>
      </c>
      <c r="BJ14" s="265"/>
      <c r="BK14" s="265">
        <f t="shared" si="29"/>
        <v>0</v>
      </c>
      <c r="BL14" s="265"/>
      <c r="BM14" s="411"/>
      <c r="BN14" s="412" t="str">
        <f t="shared" si="30"/>
        <v/>
      </c>
      <c r="BO14" s="265" t="str">
        <f t="shared" si="31"/>
        <v/>
      </c>
      <c r="BP14" s="324" t="str">
        <f t="shared" si="32"/>
        <v/>
      </c>
      <c r="BQ14" s="265" t="str">
        <f t="shared" si="33"/>
        <v/>
      </c>
      <c r="BR14" s="265" t="str">
        <f t="shared" si="34"/>
        <v/>
      </c>
      <c r="BS14" s="265" t="str">
        <f t="shared" si="35"/>
        <v/>
      </c>
      <c r="BT14" s="265" t="str">
        <f t="shared" si="36"/>
        <v/>
      </c>
      <c r="BU14" s="265" t="str">
        <f t="shared" si="37"/>
        <v/>
      </c>
      <c r="BV14" s="411">
        <f t="shared" si="1"/>
        <v>0</v>
      </c>
      <c r="BW14" s="412" t="str">
        <f t="shared" si="38"/>
        <v/>
      </c>
      <c r="BX14" s="265" t="str">
        <f t="shared" si="39"/>
        <v/>
      </c>
      <c r="BY14" s="324" t="str">
        <f t="shared" si="40"/>
        <v/>
      </c>
      <c r="BZ14" s="265" t="str">
        <f t="shared" si="41"/>
        <v/>
      </c>
      <c r="CA14" s="265" t="str">
        <f t="shared" si="42"/>
        <v/>
      </c>
      <c r="CB14" s="265" t="str">
        <f t="shared" si="43"/>
        <v/>
      </c>
      <c r="CC14" s="265" t="str">
        <f t="shared" si="44"/>
        <v/>
      </c>
      <c r="CD14" s="265" t="str">
        <f t="shared" si="45"/>
        <v/>
      </c>
      <c r="CE14" s="265" t="str">
        <f t="shared" si="46"/>
        <v/>
      </c>
      <c r="CF14" s="265"/>
      <c r="CG14" s="265" t="str">
        <f t="shared" si="47"/>
        <v/>
      </c>
      <c r="CH14" s="413">
        <f t="shared" si="48"/>
        <v>0</v>
      </c>
      <c r="CJ14" s="404">
        <v>11</v>
      </c>
      <c r="CK14" s="405">
        <f t="shared" si="76"/>
        <v>0</v>
      </c>
      <c r="CL14" s="405"/>
      <c r="CM14" s="405">
        <f t="shared" si="49"/>
        <v>0</v>
      </c>
      <c r="CN14" s="405">
        <v>1</v>
      </c>
      <c r="CO14" s="406">
        <f t="shared" si="50"/>
        <v>0</v>
      </c>
      <c r="CP14" s="414"/>
      <c r="CQ14" s="324"/>
      <c r="CR14" s="324"/>
      <c r="CS14" s="324" t="str">
        <f t="shared" si="51"/>
        <v/>
      </c>
      <c r="CT14" s="409" t="str">
        <f t="shared" si="52"/>
        <v/>
      </c>
      <c r="CV14" s="404">
        <v>11</v>
      </c>
      <c r="CW14" s="405">
        <f t="shared" si="77"/>
        <v>0</v>
      </c>
      <c r="CX14" s="405"/>
      <c r="CY14" s="405">
        <f t="shared" si="53"/>
        <v>0</v>
      </c>
      <c r="CZ14" s="405">
        <v>1</v>
      </c>
      <c r="DA14" s="406">
        <f t="shared" si="54"/>
        <v>0</v>
      </c>
      <c r="DB14" s="414"/>
      <c r="DC14" s="324"/>
      <c r="DD14" s="324"/>
      <c r="DE14" s="324" t="str">
        <f t="shared" si="55"/>
        <v/>
      </c>
      <c r="DF14" s="409" t="str">
        <f t="shared" si="56"/>
        <v/>
      </c>
      <c r="DH14" s="404">
        <v>11</v>
      </c>
      <c r="DI14" s="405">
        <f t="shared" si="78"/>
        <v>0</v>
      </c>
      <c r="DJ14" s="405"/>
      <c r="DK14" s="405">
        <f t="shared" si="57"/>
        <v>0</v>
      </c>
      <c r="DL14" s="405">
        <v>1</v>
      </c>
      <c r="DM14" s="406">
        <f t="shared" si="58"/>
        <v>0</v>
      </c>
      <c r="DN14" s="414"/>
      <c r="DO14" s="324"/>
      <c r="DP14" s="324"/>
      <c r="DQ14" s="324" t="str">
        <f t="shared" si="59"/>
        <v/>
      </c>
      <c r="DR14" s="409" t="str">
        <f t="shared" si="60"/>
        <v/>
      </c>
      <c r="DT14" s="404">
        <v>11</v>
      </c>
      <c r="DU14" s="405">
        <f t="shared" si="79"/>
        <v>0</v>
      </c>
      <c r="DV14" s="405"/>
      <c r="DW14" s="405">
        <f t="shared" si="61"/>
        <v>0</v>
      </c>
      <c r="DX14" s="405">
        <v>1</v>
      </c>
      <c r="DY14" s="406">
        <f t="shared" si="62"/>
        <v>0</v>
      </c>
      <c r="DZ14" s="414"/>
      <c r="EA14" s="324"/>
      <c r="EB14" s="324"/>
      <c r="EC14" s="324" t="str">
        <f t="shared" si="63"/>
        <v/>
      </c>
      <c r="ED14" s="409" t="str">
        <f t="shared" si="64"/>
        <v/>
      </c>
      <c r="EF14" s="404">
        <v>11</v>
      </c>
      <c r="EG14" s="405">
        <f t="shared" si="80"/>
        <v>0</v>
      </c>
      <c r="EH14" s="405"/>
      <c r="EI14" s="405">
        <f t="shared" si="65"/>
        <v>0</v>
      </c>
      <c r="EJ14" s="405">
        <v>1</v>
      </c>
      <c r="EK14" s="406">
        <f t="shared" si="66"/>
        <v>0</v>
      </c>
      <c r="EL14" s="414"/>
      <c r="EM14" s="324"/>
      <c r="EN14" s="324"/>
      <c r="EO14" s="324" t="str">
        <f t="shared" si="67"/>
        <v/>
      </c>
      <c r="EP14" s="409" t="str">
        <f t="shared" si="68"/>
        <v/>
      </c>
      <c r="ER14" s="404">
        <v>11</v>
      </c>
      <c r="ES14" s="405">
        <f t="shared" si="81"/>
        <v>0</v>
      </c>
      <c r="ET14" s="405"/>
      <c r="EU14" s="405">
        <f t="shared" si="69"/>
        <v>0</v>
      </c>
      <c r="EV14" s="405">
        <v>1</v>
      </c>
      <c r="EW14" s="406">
        <f t="shared" si="70"/>
        <v>0</v>
      </c>
      <c r="EX14" s="414"/>
      <c r="EY14" s="324"/>
      <c r="EZ14" s="324"/>
      <c r="FA14" s="324" t="str">
        <f t="shared" si="71"/>
        <v/>
      </c>
      <c r="FB14" s="409" t="str">
        <f t="shared" si="72"/>
        <v/>
      </c>
    </row>
    <row r="15" spans="1:158" ht="36" customHeight="1" x14ac:dyDescent="0.3">
      <c r="A15" s="77"/>
      <c r="B15" s="85"/>
      <c r="C15" s="77"/>
      <c r="E15" s="404">
        <v>12</v>
      </c>
      <c r="F15" s="405">
        <f t="shared" si="73"/>
        <v>2170</v>
      </c>
      <c r="G15" s="405">
        <v>2201</v>
      </c>
      <c r="H15" s="405">
        <f t="shared" si="2"/>
        <v>31</v>
      </c>
      <c r="I15" s="405">
        <v>1</v>
      </c>
      <c r="J15" s="406">
        <f t="shared" si="3"/>
        <v>31</v>
      </c>
      <c r="L15" s="404">
        <v>12</v>
      </c>
      <c r="M15" s="405">
        <f t="shared" si="74"/>
        <v>2441</v>
      </c>
      <c r="N15" s="405">
        <v>2482</v>
      </c>
      <c r="O15" s="405">
        <f t="shared" si="4"/>
        <v>41</v>
      </c>
      <c r="P15" s="405">
        <v>1</v>
      </c>
      <c r="Q15" s="406">
        <f t="shared" si="5"/>
        <v>41</v>
      </c>
      <c r="R15" s="414" t="s">
        <v>60</v>
      </c>
      <c r="S15" s="324" t="s">
        <v>46</v>
      </c>
      <c r="T15" s="324"/>
      <c r="U15" s="324"/>
      <c r="V15" s="265"/>
      <c r="W15" s="265">
        <v>1</v>
      </c>
      <c r="X15" s="324"/>
      <c r="Y15" s="324">
        <f t="shared" si="6"/>
        <v>0</v>
      </c>
      <c r="Z15" s="324"/>
      <c r="AA15" s="407"/>
      <c r="AB15" s="408" t="str">
        <f t="shared" si="7"/>
        <v/>
      </c>
      <c r="AC15" s="324" t="str">
        <f t="shared" si="8"/>
        <v/>
      </c>
      <c r="AD15" s="324" t="str">
        <f t="shared" si="9"/>
        <v/>
      </c>
      <c r="AE15" s="324" t="str">
        <f t="shared" si="10"/>
        <v/>
      </c>
      <c r="AF15" s="324" t="str">
        <f t="shared" si="11"/>
        <v/>
      </c>
      <c r="AG15" s="324" t="str">
        <f t="shared" si="12"/>
        <v/>
      </c>
      <c r="AH15" s="324" t="str">
        <f t="shared" si="13"/>
        <v/>
      </c>
      <c r="AI15" s="324" t="str">
        <f t="shared" si="14"/>
        <v/>
      </c>
      <c r="AJ15" s="407">
        <f t="shared" si="0"/>
        <v>0</v>
      </c>
      <c r="AK15" s="408">
        <f t="shared" si="15"/>
        <v>41</v>
      </c>
      <c r="AL15" s="324" t="str">
        <f t="shared" si="16"/>
        <v/>
      </c>
      <c r="AM15" s="324" t="str">
        <f t="shared" si="17"/>
        <v/>
      </c>
      <c r="AN15" s="324" t="str">
        <f t="shared" si="18"/>
        <v/>
      </c>
      <c r="AO15" s="324" t="str">
        <f t="shared" si="19"/>
        <v/>
      </c>
      <c r="AP15" s="324" t="str">
        <f t="shared" si="20"/>
        <v/>
      </c>
      <c r="AQ15" s="324" t="str">
        <f t="shared" si="21"/>
        <v/>
      </c>
      <c r="AR15" s="324" t="str">
        <f t="shared" si="22"/>
        <v/>
      </c>
      <c r="AS15" s="324" t="str">
        <f t="shared" si="23"/>
        <v/>
      </c>
      <c r="AT15" s="324" t="str">
        <f t="shared" si="24"/>
        <v/>
      </c>
      <c r="AU15" s="324" t="str">
        <f t="shared" si="25"/>
        <v/>
      </c>
      <c r="AV15" s="409">
        <f t="shared" si="26"/>
        <v>41</v>
      </c>
      <c r="AW15" s="22"/>
      <c r="AX15" s="404">
        <v>12</v>
      </c>
      <c r="AY15" s="405">
        <f t="shared" si="75"/>
        <v>0</v>
      </c>
      <c r="AZ15" s="405"/>
      <c r="BA15" s="405">
        <f t="shared" si="27"/>
        <v>0</v>
      </c>
      <c r="BB15" s="405">
        <v>1</v>
      </c>
      <c r="BC15" s="406">
        <f t="shared" si="28"/>
        <v>0</v>
      </c>
      <c r="BD15" s="410"/>
      <c r="BE15" s="265"/>
      <c r="BF15" s="265"/>
      <c r="BG15" s="265"/>
      <c r="BH15" s="265"/>
      <c r="BI15" s="265">
        <v>1</v>
      </c>
      <c r="BJ15" s="265"/>
      <c r="BK15" s="265">
        <f t="shared" si="29"/>
        <v>0</v>
      </c>
      <c r="BL15" s="265"/>
      <c r="BM15" s="411"/>
      <c r="BN15" s="412" t="str">
        <f t="shared" si="30"/>
        <v/>
      </c>
      <c r="BO15" s="265" t="str">
        <f t="shared" si="31"/>
        <v/>
      </c>
      <c r="BP15" s="324" t="str">
        <f t="shared" si="32"/>
        <v/>
      </c>
      <c r="BQ15" s="265" t="str">
        <f t="shared" si="33"/>
        <v/>
      </c>
      <c r="BR15" s="265" t="str">
        <f t="shared" si="34"/>
        <v/>
      </c>
      <c r="BS15" s="265" t="str">
        <f t="shared" si="35"/>
        <v/>
      </c>
      <c r="BT15" s="265" t="str">
        <f t="shared" si="36"/>
        <v/>
      </c>
      <c r="BU15" s="265" t="str">
        <f t="shared" si="37"/>
        <v/>
      </c>
      <c r="BV15" s="411">
        <f t="shared" si="1"/>
        <v>0</v>
      </c>
      <c r="BW15" s="412" t="str">
        <f t="shared" si="38"/>
        <v/>
      </c>
      <c r="BX15" s="265" t="str">
        <f t="shared" si="39"/>
        <v/>
      </c>
      <c r="BY15" s="324" t="str">
        <f t="shared" si="40"/>
        <v/>
      </c>
      <c r="BZ15" s="265" t="str">
        <f t="shared" si="41"/>
        <v/>
      </c>
      <c r="CA15" s="265" t="str">
        <f t="shared" si="42"/>
        <v/>
      </c>
      <c r="CB15" s="265" t="str">
        <f t="shared" si="43"/>
        <v/>
      </c>
      <c r="CC15" s="265" t="str">
        <f t="shared" si="44"/>
        <v/>
      </c>
      <c r="CD15" s="265" t="str">
        <f t="shared" si="45"/>
        <v/>
      </c>
      <c r="CE15" s="265" t="str">
        <f t="shared" si="46"/>
        <v/>
      </c>
      <c r="CF15" s="265"/>
      <c r="CG15" s="265" t="str">
        <f t="shared" si="47"/>
        <v/>
      </c>
      <c r="CH15" s="413">
        <f t="shared" si="48"/>
        <v>0</v>
      </c>
      <c r="CJ15" s="404">
        <v>12</v>
      </c>
      <c r="CK15" s="405">
        <f t="shared" si="76"/>
        <v>0</v>
      </c>
      <c r="CL15" s="405"/>
      <c r="CM15" s="405">
        <f t="shared" si="49"/>
        <v>0</v>
      </c>
      <c r="CN15" s="405">
        <v>1</v>
      </c>
      <c r="CO15" s="406">
        <f t="shared" si="50"/>
        <v>0</v>
      </c>
      <c r="CP15" s="414"/>
      <c r="CQ15" s="324"/>
      <c r="CR15" s="324"/>
      <c r="CS15" s="324" t="str">
        <f t="shared" si="51"/>
        <v/>
      </c>
      <c r="CT15" s="409" t="str">
        <f t="shared" si="52"/>
        <v/>
      </c>
      <c r="CV15" s="404">
        <v>12</v>
      </c>
      <c r="CW15" s="405">
        <f t="shared" si="77"/>
        <v>0</v>
      </c>
      <c r="CX15" s="405"/>
      <c r="CY15" s="405">
        <f t="shared" si="53"/>
        <v>0</v>
      </c>
      <c r="CZ15" s="405">
        <v>1</v>
      </c>
      <c r="DA15" s="406">
        <f t="shared" si="54"/>
        <v>0</v>
      </c>
      <c r="DB15" s="414"/>
      <c r="DC15" s="324"/>
      <c r="DD15" s="324"/>
      <c r="DE15" s="324" t="str">
        <f t="shared" si="55"/>
        <v/>
      </c>
      <c r="DF15" s="409" t="str">
        <f t="shared" si="56"/>
        <v/>
      </c>
      <c r="DH15" s="404">
        <v>12</v>
      </c>
      <c r="DI15" s="405">
        <f t="shared" si="78"/>
        <v>0</v>
      </c>
      <c r="DJ15" s="405"/>
      <c r="DK15" s="405">
        <f t="shared" si="57"/>
        <v>0</v>
      </c>
      <c r="DL15" s="405">
        <v>1</v>
      </c>
      <c r="DM15" s="406">
        <f t="shared" si="58"/>
        <v>0</v>
      </c>
      <c r="DN15" s="414"/>
      <c r="DO15" s="324"/>
      <c r="DP15" s="324"/>
      <c r="DQ15" s="324" t="str">
        <f t="shared" si="59"/>
        <v/>
      </c>
      <c r="DR15" s="409" t="str">
        <f t="shared" si="60"/>
        <v/>
      </c>
      <c r="DT15" s="404">
        <v>12</v>
      </c>
      <c r="DU15" s="405">
        <f t="shared" si="79"/>
        <v>0</v>
      </c>
      <c r="DV15" s="405"/>
      <c r="DW15" s="405">
        <f t="shared" si="61"/>
        <v>0</v>
      </c>
      <c r="DX15" s="405">
        <v>1</v>
      </c>
      <c r="DY15" s="406">
        <f t="shared" si="62"/>
        <v>0</v>
      </c>
      <c r="DZ15" s="414"/>
      <c r="EA15" s="324"/>
      <c r="EB15" s="324"/>
      <c r="EC15" s="324" t="str">
        <f t="shared" si="63"/>
        <v/>
      </c>
      <c r="ED15" s="409" t="str">
        <f t="shared" si="64"/>
        <v/>
      </c>
      <c r="EF15" s="404">
        <v>12</v>
      </c>
      <c r="EG15" s="405">
        <f t="shared" si="80"/>
        <v>0</v>
      </c>
      <c r="EH15" s="405"/>
      <c r="EI15" s="405">
        <f t="shared" si="65"/>
        <v>0</v>
      </c>
      <c r="EJ15" s="405">
        <v>1</v>
      </c>
      <c r="EK15" s="406">
        <f t="shared" si="66"/>
        <v>0</v>
      </c>
      <c r="EL15" s="414"/>
      <c r="EM15" s="324"/>
      <c r="EN15" s="324"/>
      <c r="EO15" s="324" t="str">
        <f t="shared" si="67"/>
        <v/>
      </c>
      <c r="EP15" s="409" t="str">
        <f t="shared" si="68"/>
        <v/>
      </c>
      <c r="ER15" s="404">
        <v>12</v>
      </c>
      <c r="ES15" s="405">
        <f t="shared" si="81"/>
        <v>0</v>
      </c>
      <c r="ET15" s="405"/>
      <c r="EU15" s="405">
        <f t="shared" si="69"/>
        <v>0</v>
      </c>
      <c r="EV15" s="405">
        <v>1</v>
      </c>
      <c r="EW15" s="406">
        <f t="shared" si="70"/>
        <v>0</v>
      </c>
      <c r="EX15" s="414"/>
      <c r="EY15" s="324"/>
      <c r="EZ15" s="324"/>
      <c r="FA15" s="324" t="str">
        <f t="shared" si="71"/>
        <v/>
      </c>
      <c r="FB15" s="409" t="str">
        <f t="shared" si="72"/>
        <v/>
      </c>
    </row>
    <row r="16" spans="1:158" ht="28.95" customHeight="1" x14ac:dyDescent="0.3">
      <c r="A16" s="77"/>
      <c r="B16" s="85"/>
      <c r="C16" s="77"/>
      <c r="E16" s="404">
        <v>13</v>
      </c>
      <c r="F16" s="405">
        <f t="shared" si="73"/>
        <v>2201</v>
      </c>
      <c r="G16" s="405">
        <v>2201</v>
      </c>
      <c r="H16" s="405">
        <f t="shared" si="2"/>
        <v>0</v>
      </c>
      <c r="I16" s="405">
        <v>1</v>
      </c>
      <c r="J16" s="406">
        <f t="shared" si="3"/>
        <v>0</v>
      </c>
      <c r="L16" s="404">
        <v>13</v>
      </c>
      <c r="M16" s="405">
        <f t="shared" si="74"/>
        <v>2482</v>
      </c>
      <c r="N16" s="405">
        <v>2482</v>
      </c>
      <c r="O16" s="405">
        <f t="shared" si="4"/>
        <v>0</v>
      </c>
      <c r="P16" s="405">
        <v>1</v>
      </c>
      <c r="Q16" s="406">
        <f t="shared" si="5"/>
        <v>0</v>
      </c>
      <c r="R16" s="414"/>
      <c r="S16" s="324"/>
      <c r="T16" s="324"/>
      <c r="U16" s="324"/>
      <c r="V16" s="265"/>
      <c r="W16" s="265">
        <v>1</v>
      </c>
      <c r="X16" s="324"/>
      <c r="Y16" s="324">
        <f t="shared" si="6"/>
        <v>0</v>
      </c>
      <c r="Z16" s="324"/>
      <c r="AA16" s="407"/>
      <c r="AB16" s="408" t="str">
        <f t="shared" si="7"/>
        <v/>
      </c>
      <c r="AC16" s="324" t="str">
        <f t="shared" si="8"/>
        <v/>
      </c>
      <c r="AD16" s="324" t="str">
        <f t="shared" si="9"/>
        <v/>
      </c>
      <c r="AE16" s="324" t="str">
        <f t="shared" si="10"/>
        <v/>
      </c>
      <c r="AF16" s="324" t="str">
        <f t="shared" si="11"/>
        <v/>
      </c>
      <c r="AG16" s="324" t="str">
        <f t="shared" si="12"/>
        <v/>
      </c>
      <c r="AH16" s="324" t="str">
        <f t="shared" si="13"/>
        <v/>
      </c>
      <c r="AI16" s="324" t="str">
        <f t="shared" si="14"/>
        <v/>
      </c>
      <c r="AJ16" s="407">
        <f t="shared" si="0"/>
        <v>0</v>
      </c>
      <c r="AK16" s="408" t="str">
        <f t="shared" si="15"/>
        <v/>
      </c>
      <c r="AL16" s="324" t="str">
        <f t="shared" si="16"/>
        <v/>
      </c>
      <c r="AM16" s="324" t="str">
        <f t="shared" si="17"/>
        <v/>
      </c>
      <c r="AN16" s="324" t="str">
        <f t="shared" si="18"/>
        <v/>
      </c>
      <c r="AO16" s="324" t="str">
        <f t="shared" si="19"/>
        <v/>
      </c>
      <c r="AP16" s="324" t="str">
        <f t="shared" si="20"/>
        <v/>
      </c>
      <c r="AQ16" s="324" t="str">
        <f t="shared" si="21"/>
        <v/>
      </c>
      <c r="AR16" s="324" t="str">
        <f t="shared" si="22"/>
        <v/>
      </c>
      <c r="AS16" s="324" t="str">
        <f t="shared" si="23"/>
        <v/>
      </c>
      <c r="AT16" s="324" t="str">
        <f t="shared" si="24"/>
        <v/>
      </c>
      <c r="AU16" s="324" t="str">
        <f t="shared" si="25"/>
        <v/>
      </c>
      <c r="AV16" s="409">
        <f t="shared" si="26"/>
        <v>0</v>
      </c>
      <c r="AW16" s="22"/>
      <c r="AX16" s="404">
        <v>13</v>
      </c>
      <c r="AY16" s="405">
        <f t="shared" si="75"/>
        <v>0</v>
      </c>
      <c r="AZ16" s="405"/>
      <c r="BA16" s="405">
        <f t="shared" si="27"/>
        <v>0</v>
      </c>
      <c r="BB16" s="405">
        <v>1</v>
      </c>
      <c r="BC16" s="406">
        <f t="shared" si="28"/>
        <v>0</v>
      </c>
      <c r="BD16" s="410"/>
      <c r="BE16" s="265"/>
      <c r="BF16" s="265"/>
      <c r="BG16" s="265"/>
      <c r="BH16" s="265"/>
      <c r="BI16" s="265">
        <v>1</v>
      </c>
      <c r="BJ16" s="265"/>
      <c r="BK16" s="265">
        <f t="shared" si="29"/>
        <v>0</v>
      </c>
      <c r="BL16" s="265"/>
      <c r="BM16" s="411"/>
      <c r="BN16" s="412" t="str">
        <f t="shared" si="30"/>
        <v/>
      </c>
      <c r="BO16" s="265" t="str">
        <f t="shared" si="31"/>
        <v/>
      </c>
      <c r="BP16" s="324" t="str">
        <f t="shared" si="32"/>
        <v/>
      </c>
      <c r="BQ16" s="265" t="str">
        <f t="shared" si="33"/>
        <v/>
      </c>
      <c r="BR16" s="265" t="str">
        <f t="shared" si="34"/>
        <v/>
      </c>
      <c r="BS16" s="265" t="str">
        <f t="shared" si="35"/>
        <v/>
      </c>
      <c r="BT16" s="265" t="str">
        <f t="shared" si="36"/>
        <v/>
      </c>
      <c r="BU16" s="265" t="str">
        <f t="shared" si="37"/>
        <v/>
      </c>
      <c r="BV16" s="411">
        <f t="shared" si="1"/>
        <v>0</v>
      </c>
      <c r="BW16" s="412" t="str">
        <f t="shared" si="38"/>
        <v/>
      </c>
      <c r="BX16" s="265" t="str">
        <f t="shared" si="39"/>
        <v/>
      </c>
      <c r="BY16" s="324" t="str">
        <f t="shared" si="40"/>
        <v/>
      </c>
      <c r="BZ16" s="265" t="str">
        <f t="shared" si="41"/>
        <v/>
      </c>
      <c r="CA16" s="265" t="str">
        <f t="shared" si="42"/>
        <v/>
      </c>
      <c r="CB16" s="265" t="str">
        <f t="shared" si="43"/>
        <v/>
      </c>
      <c r="CC16" s="265" t="str">
        <f t="shared" si="44"/>
        <v/>
      </c>
      <c r="CD16" s="265" t="str">
        <f t="shared" si="45"/>
        <v/>
      </c>
      <c r="CE16" s="265" t="str">
        <f t="shared" si="46"/>
        <v/>
      </c>
      <c r="CF16" s="265"/>
      <c r="CG16" s="265" t="str">
        <f t="shared" si="47"/>
        <v/>
      </c>
      <c r="CH16" s="413">
        <f t="shared" si="48"/>
        <v>0</v>
      </c>
      <c r="CJ16" s="404">
        <v>13</v>
      </c>
      <c r="CK16" s="405">
        <f t="shared" si="76"/>
        <v>0</v>
      </c>
      <c r="CL16" s="405"/>
      <c r="CM16" s="405">
        <f t="shared" si="49"/>
        <v>0</v>
      </c>
      <c r="CN16" s="405">
        <v>1</v>
      </c>
      <c r="CO16" s="406">
        <f t="shared" si="50"/>
        <v>0</v>
      </c>
      <c r="CP16" s="414"/>
      <c r="CQ16" s="324"/>
      <c r="CR16" s="324"/>
      <c r="CS16" s="324" t="str">
        <f t="shared" si="51"/>
        <v/>
      </c>
      <c r="CT16" s="409" t="str">
        <f t="shared" si="52"/>
        <v/>
      </c>
      <c r="CV16" s="404">
        <v>13</v>
      </c>
      <c r="CW16" s="405">
        <f t="shared" si="77"/>
        <v>0</v>
      </c>
      <c r="CX16" s="405"/>
      <c r="CY16" s="405">
        <f t="shared" si="53"/>
        <v>0</v>
      </c>
      <c r="CZ16" s="405">
        <v>1</v>
      </c>
      <c r="DA16" s="406">
        <f t="shared" si="54"/>
        <v>0</v>
      </c>
      <c r="DB16" s="414"/>
      <c r="DC16" s="324"/>
      <c r="DD16" s="324"/>
      <c r="DE16" s="324" t="str">
        <f t="shared" si="55"/>
        <v/>
      </c>
      <c r="DF16" s="409" t="str">
        <f t="shared" si="56"/>
        <v/>
      </c>
      <c r="DH16" s="404">
        <v>13</v>
      </c>
      <c r="DI16" s="405">
        <f t="shared" si="78"/>
        <v>0</v>
      </c>
      <c r="DJ16" s="405"/>
      <c r="DK16" s="405">
        <f t="shared" si="57"/>
        <v>0</v>
      </c>
      <c r="DL16" s="405">
        <v>1</v>
      </c>
      <c r="DM16" s="406">
        <f t="shared" si="58"/>
        <v>0</v>
      </c>
      <c r="DN16" s="414"/>
      <c r="DO16" s="324"/>
      <c r="DP16" s="324"/>
      <c r="DQ16" s="324" t="str">
        <f t="shared" si="59"/>
        <v/>
      </c>
      <c r="DR16" s="409" t="str">
        <f t="shared" si="60"/>
        <v/>
      </c>
      <c r="DT16" s="404">
        <v>13</v>
      </c>
      <c r="DU16" s="405">
        <f t="shared" si="79"/>
        <v>0</v>
      </c>
      <c r="DV16" s="405"/>
      <c r="DW16" s="405">
        <f t="shared" si="61"/>
        <v>0</v>
      </c>
      <c r="DX16" s="405">
        <v>1</v>
      </c>
      <c r="DY16" s="406">
        <f t="shared" si="62"/>
        <v>0</v>
      </c>
      <c r="DZ16" s="414"/>
      <c r="EA16" s="324"/>
      <c r="EB16" s="324"/>
      <c r="EC16" s="324" t="str">
        <f t="shared" si="63"/>
        <v/>
      </c>
      <c r="ED16" s="409" t="str">
        <f t="shared" si="64"/>
        <v/>
      </c>
      <c r="EF16" s="404">
        <v>13</v>
      </c>
      <c r="EG16" s="405">
        <f t="shared" si="80"/>
        <v>0</v>
      </c>
      <c r="EH16" s="405"/>
      <c r="EI16" s="405">
        <f t="shared" si="65"/>
        <v>0</v>
      </c>
      <c r="EJ16" s="405">
        <v>1</v>
      </c>
      <c r="EK16" s="406">
        <f t="shared" si="66"/>
        <v>0</v>
      </c>
      <c r="EL16" s="414"/>
      <c r="EM16" s="324"/>
      <c r="EN16" s="324"/>
      <c r="EO16" s="324" t="str">
        <f t="shared" si="67"/>
        <v/>
      </c>
      <c r="EP16" s="409" t="str">
        <f t="shared" si="68"/>
        <v/>
      </c>
      <c r="ER16" s="404">
        <v>13</v>
      </c>
      <c r="ES16" s="405">
        <f t="shared" si="81"/>
        <v>0</v>
      </c>
      <c r="ET16" s="405"/>
      <c r="EU16" s="405">
        <f t="shared" si="69"/>
        <v>0</v>
      </c>
      <c r="EV16" s="405">
        <v>1</v>
      </c>
      <c r="EW16" s="406">
        <f t="shared" si="70"/>
        <v>0</v>
      </c>
      <c r="EX16" s="414"/>
      <c r="EY16" s="324"/>
      <c r="EZ16" s="324"/>
      <c r="FA16" s="324" t="str">
        <f t="shared" si="71"/>
        <v/>
      </c>
      <c r="FB16" s="409" t="str">
        <f t="shared" si="72"/>
        <v/>
      </c>
    </row>
    <row r="17" spans="1:158" ht="28.95" customHeight="1" x14ac:dyDescent="0.3">
      <c r="A17" s="77"/>
      <c r="B17" s="85"/>
      <c r="C17" s="86"/>
      <c r="E17" s="404">
        <v>14</v>
      </c>
      <c r="F17" s="405">
        <f t="shared" si="73"/>
        <v>2201</v>
      </c>
      <c r="G17" s="405">
        <v>2201</v>
      </c>
      <c r="H17" s="405">
        <f t="shared" si="2"/>
        <v>0</v>
      </c>
      <c r="I17" s="405">
        <v>1</v>
      </c>
      <c r="J17" s="406">
        <f t="shared" si="3"/>
        <v>0</v>
      </c>
      <c r="L17" s="404">
        <v>14</v>
      </c>
      <c r="M17" s="405">
        <f t="shared" si="74"/>
        <v>2482</v>
      </c>
      <c r="N17" s="405">
        <v>2482</v>
      </c>
      <c r="O17" s="405">
        <f t="shared" si="4"/>
        <v>0</v>
      </c>
      <c r="P17" s="405">
        <v>1</v>
      </c>
      <c r="Q17" s="406">
        <f t="shared" si="5"/>
        <v>0</v>
      </c>
      <c r="R17" s="414"/>
      <c r="S17" s="324"/>
      <c r="T17" s="324"/>
      <c r="U17" s="324"/>
      <c r="V17" s="265"/>
      <c r="W17" s="265">
        <v>1</v>
      </c>
      <c r="X17" s="324"/>
      <c r="Y17" s="324">
        <f t="shared" si="6"/>
        <v>0</v>
      </c>
      <c r="Z17" s="324"/>
      <c r="AA17" s="407"/>
      <c r="AB17" s="408" t="str">
        <f t="shared" si="7"/>
        <v/>
      </c>
      <c r="AC17" s="324" t="str">
        <f t="shared" si="8"/>
        <v/>
      </c>
      <c r="AD17" s="324" t="str">
        <f t="shared" si="9"/>
        <v/>
      </c>
      <c r="AE17" s="324" t="str">
        <f t="shared" si="10"/>
        <v/>
      </c>
      <c r="AF17" s="324" t="str">
        <f t="shared" si="11"/>
        <v/>
      </c>
      <c r="AG17" s="324" t="str">
        <f t="shared" si="12"/>
        <v/>
      </c>
      <c r="AH17" s="324" t="str">
        <f t="shared" si="13"/>
        <v/>
      </c>
      <c r="AI17" s="324" t="str">
        <f t="shared" si="14"/>
        <v/>
      </c>
      <c r="AJ17" s="407">
        <f t="shared" si="0"/>
        <v>0</v>
      </c>
      <c r="AK17" s="408" t="str">
        <f t="shared" si="15"/>
        <v/>
      </c>
      <c r="AL17" s="324" t="str">
        <f t="shared" si="16"/>
        <v/>
      </c>
      <c r="AM17" s="324" t="str">
        <f t="shared" si="17"/>
        <v/>
      </c>
      <c r="AN17" s="324" t="str">
        <f t="shared" si="18"/>
        <v/>
      </c>
      <c r="AO17" s="324" t="str">
        <f t="shared" si="19"/>
        <v/>
      </c>
      <c r="AP17" s="324" t="str">
        <f t="shared" si="20"/>
        <v/>
      </c>
      <c r="AQ17" s="324" t="str">
        <f t="shared" si="21"/>
        <v/>
      </c>
      <c r="AR17" s="324" t="str">
        <f t="shared" si="22"/>
        <v/>
      </c>
      <c r="AS17" s="324" t="str">
        <f t="shared" si="23"/>
        <v/>
      </c>
      <c r="AT17" s="324" t="str">
        <f t="shared" si="24"/>
        <v/>
      </c>
      <c r="AU17" s="324" t="str">
        <f t="shared" si="25"/>
        <v/>
      </c>
      <c r="AV17" s="409">
        <f t="shared" si="26"/>
        <v>0</v>
      </c>
      <c r="AW17" s="22"/>
      <c r="AX17" s="404">
        <v>14</v>
      </c>
      <c r="AY17" s="405">
        <f t="shared" si="75"/>
        <v>0</v>
      </c>
      <c r="AZ17" s="405"/>
      <c r="BA17" s="405">
        <f t="shared" si="27"/>
        <v>0</v>
      </c>
      <c r="BB17" s="405">
        <v>1</v>
      </c>
      <c r="BC17" s="406">
        <f t="shared" si="28"/>
        <v>0</v>
      </c>
      <c r="BD17" s="410"/>
      <c r="BE17" s="265"/>
      <c r="BF17" s="265"/>
      <c r="BG17" s="265"/>
      <c r="BH17" s="265"/>
      <c r="BI17" s="265">
        <v>1</v>
      </c>
      <c r="BJ17" s="265"/>
      <c r="BK17" s="265">
        <f t="shared" si="29"/>
        <v>0</v>
      </c>
      <c r="BL17" s="265"/>
      <c r="BM17" s="411"/>
      <c r="BN17" s="412" t="str">
        <f t="shared" si="30"/>
        <v/>
      </c>
      <c r="BO17" s="265" t="str">
        <f t="shared" si="31"/>
        <v/>
      </c>
      <c r="BP17" s="324" t="str">
        <f t="shared" si="32"/>
        <v/>
      </c>
      <c r="BQ17" s="265" t="str">
        <f t="shared" si="33"/>
        <v/>
      </c>
      <c r="BR17" s="265" t="str">
        <f t="shared" si="34"/>
        <v/>
      </c>
      <c r="BS17" s="265" t="str">
        <f t="shared" si="35"/>
        <v/>
      </c>
      <c r="BT17" s="265" t="str">
        <f t="shared" si="36"/>
        <v/>
      </c>
      <c r="BU17" s="265" t="str">
        <f t="shared" si="37"/>
        <v/>
      </c>
      <c r="BV17" s="411">
        <f t="shared" si="1"/>
        <v>0</v>
      </c>
      <c r="BW17" s="412" t="str">
        <f t="shared" si="38"/>
        <v/>
      </c>
      <c r="BX17" s="265" t="str">
        <f t="shared" si="39"/>
        <v/>
      </c>
      <c r="BY17" s="324" t="str">
        <f t="shared" si="40"/>
        <v/>
      </c>
      <c r="BZ17" s="265" t="str">
        <f t="shared" si="41"/>
        <v/>
      </c>
      <c r="CA17" s="265" t="str">
        <f t="shared" si="42"/>
        <v/>
      </c>
      <c r="CB17" s="265" t="str">
        <f t="shared" si="43"/>
        <v/>
      </c>
      <c r="CC17" s="265" t="str">
        <f t="shared" si="44"/>
        <v/>
      </c>
      <c r="CD17" s="265" t="str">
        <f t="shared" si="45"/>
        <v/>
      </c>
      <c r="CE17" s="265" t="str">
        <f t="shared" si="46"/>
        <v/>
      </c>
      <c r="CF17" s="265"/>
      <c r="CG17" s="265" t="str">
        <f t="shared" si="47"/>
        <v/>
      </c>
      <c r="CH17" s="413">
        <f t="shared" si="48"/>
        <v>0</v>
      </c>
      <c r="CJ17" s="404">
        <v>14</v>
      </c>
      <c r="CK17" s="405">
        <f t="shared" si="76"/>
        <v>0</v>
      </c>
      <c r="CL17" s="405"/>
      <c r="CM17" s="405">
        <f t="shared" si="49"/>
        <v>0</v>
      </c>
      <c r="CN17" s="405">
        <v>1</v>
      </c>
      <c r="CO17" s="406">
        <f t="shared" si="50"/>
        <v>0</v>
      </c>
      <c r="CP17" s="414"/>
      <c r="CQ17" s="324"/>
      <c r="CR17" s="324"/>
      <c r="CS17" s="324" t="str">
        <f t="shared" si="51"/>
        <v/>
      </c>
      <c r="CT17" s="409" t="str">
        <f t="shared" si="52"/>
        <v/>
      </c>
      <c r="CV17" s="404">
        <v>14</v>
      </c>
      <c r="CW17" s="405">
        <f t="shared" si="77"/>
        <v>0</v>
      </c>
      <c r="CX17" s="405"/>
      <c r="CY17" s="405">
        <f t="shared" si="53"/>
        <v>0</v>
      </c>
      <c r="CZ17" s="405">
        <v>1</v>
      </c>
      <c r="DA17" s="406">
        <f t="shared" si="54"/>
        <v>0</v>
      </c>
      <c r="DB17" s="414"/>
      <c r="DC17" s="324"/>
      <c r="DD17" s="324"/>
      <c r="DE17" s="324" t="str">
        <f t="shared" si="55"/>
        <v/>
      </c>
      <c r="DF17" s="409" t="str">
        <f t="shared" si="56"/>
        <v/>
      </c>
      <c r="DH17" s="404">
        <v>14</v>
      </c>
      <c r="DI17" s="405">
        <f t="shared" si="78"/>
        <v>0</v>
      </c>
      <c r="DJ17" s="405"/>
      <c r="DK17" s="405">
        <f t="shared" si="57"/>
        <v>0</v>
      </c>
      <c r="DL17" s="405">
        <v>1</v>
      </c>
      <c r="DM17" s="406">
        <f t="shared" si="58"/>
        <v>0</v>
      </c>
      <c r="DN17" s="414"/>
      <c r="DO17" s="324"/>
      <c r="DP17" s="324"/>
      <c r="DQ17" s="324" t="str">
        <f t="shared" si="59"/>
        <v/>
      </c>
      <c r="DR17" s="409" t="str">
        <f t="shared" si="60"/>
        <v/>
      </c>
      <c r="DT17" s="404">
        <v>14</v>
      </c>
      <c r="DU17" s="405">
        <f t="shared" si="79"/>
        <v>0</v>
      </c>
      <c r="DV17" s="405"/>
      <c r="DW17" s="405">
        <f t="shared" si="61"/>
        <v>0</v>
      </c>
      <c r="DX17" s="405">
        <v>1</v>
      </c>
      <c r="DY17" s="406">
        <f t="shared" si="62"/>
        <v>0</v>
      </c>
      <c r="DZ17" s="414"/>
      <c r="EA17" s="324"/>
      <c r="EB17" s="324"/>
      <c r="EC17" s="324" t="str">
        <f t="shared" si="63"/>
        <v/>
      </c>
      <c r="ED17" s="409" t="str">
        <f t="shared" si="64"/>
        <v/>
      </c>
      <c r="EF17" s="404">
        <v>14</v>
      </c>
      <c r="EG17" s="405">
        <f t="shared" si="80"/>
        <v>0</v>
      </c>
      <c r="EH17" s="405"/>
      <c r="EI17" s="405">
        <f t="shared" si="65"/>
        <v>0</v>
      </c>
      <c r="EJ17" s="405">
        <v>1</v>
      </c>
      <c r="EK17" s="406">
        <f t="shared" si="66"/>
        <v>0</v>
      </c>
      <c r="EL17" s="414"/>
      <c r="EM17" s="324"/>
      <c r="EN17" s="324"/>
      <c r="EO17" s="324" t="str">
        <f t="shared" si="67"/>
        <v/>
      </c>
      <c r="EP17" s="409" t="str">
        <f t="shared" si="68"/>
        <v/>
      </c>
      <c r="ER17" s="404">
        <v>14</v>
      </c>
      <c r="ES17" s="405">
        <f t="shared" si="81"/>
        <v>0</v>
      </c>
      <c r="ET17" s="405"/>
      <c r="EU17" s="405">
        <f t="shared" si="69"/>
        <v>0</v>
      </c>
      <c r="EV17" s="405">
        <v>1</v>
      </c>
      <c r="EW17" s="406">
        <f t="shared" si="70"/>
        <v>0</v>
      </c>
      <c r="EX17" s="414"/>
      <c r="EY17" s="324"/>
      <c r="EZ17" s="324"/>
      <c r="FA17" s="324" t="str">
        <f t="shared" si="71"/>
        <v/>
      </c>
      <c r="FB17" s="409" t="str">
        <f t="shared" si="72"/>
        <v/>
      </c>
    </row>
    <row r="18" spans="1:158" ht="30" customHeight="1" x14ac:dyDescent="0.3">
      <c r="A18" s="77"/>
      <c r="B18" s="85"/>
      <c r="C18" s="77"/>
      <c r="E18" s="404">
        <v>15</v>
      </c>
      <c r="F18" s="405">
        <f t="shared" si="73"/>
        <v>2201</v>
      </c>
      <c r="G18" s="405">
        <v>2288</v>
      </c>
      <c r="H18" s="405">
        <f t="shared" si="2"/>
        <v>87</v>
      </c>
      <c r="I18" s="405">
        <v>1</v>
      </c>
      <c r="J18" s="406">
        <f t="shared" si="3"/>
        <v>87</v>
      </c>
      <c r="L18" s="404">
        <v>15</v>
      </c>
      <c r="M18" s="405">
        <f t="shared" si="74"/>
        <v>2482</v>
      </c>
      <c r="N18" s="405">
        <v>2584</v>
      </c>
      <c r="O18" s="405">
        <f t="shared" si="4"/>
        <v>102</v>
      </c>
      <c r="P18" s="405">
        <v>1</v>
      </c>
      <c r="Q18" s="406">
        <f t="shared" si="5"/>
        <v>102</v>
      </c>
      <c r="R18" s="414" t="s">
        <v>44</v>
      </c>
      <c r="S18" s="324" t="s">
        <v>45</v>
      </c>
      <c r="T18" s="324" t="s">
        <v>492</v>
      </c>
      <c r="U18" s="324"/>
      <c r="V18" s="265" t="s">
        <v>62</v>
      </c>
      <c r="W18" s="265">
        <v>1</v>
      </c>
      <c r="X18" s="324"/>
      <c r="Y18" s="324">
        <f t="shared" si="6"/>
        <v>0</v>
      </c>
      <c r="Z18" s="324"/>
      <c r="AA18" s="407"/>
      <c r="AB18" s="408">
        <f t="shared" si="7"/>
        <v>102</v>
      </c>
      <c r="AC18" s="324" t="str">
        <f t="shared" si="8"/>
        <v/>
      </c>
      <c r="AD18" s="324" t="str">
        <f t="shared" si="9"/>
        <v/>
      </c>
      <c r="AE18" s="324" t="str">
        <f t="shared" si="10"/>
        <v/>
      </c>
      <c r="AF18" s="324" t="str">
        <f t="shared" si="11"/>
        <v/>
      </c>
      <c r="AG18" s="324" t="str">
        <f t="shared" si="12"/>
        <v/>
      </c>
      <c r="AH18" s="324" t="str">
        <f t="shared" si="13"/>
        <v/>
      </c>
      <c r="AI18" s="324" t="str">
        <f t="shared" si="14"/>
        <v/>
      </c>
      <c r="AJ18" s="407">
        <f t="shared" si="0"/>
        <v>102</v>
      </c>
      <c r="AK18" s="408" t="str">
        <f t="shared" si="15"/>
        <v/>
      </c>
      <c r="AL18" s="324" t="str">
        <f t="shared" si="16"/>
        <v/>
      </c>
      <c r="AM18" s="324" t="str">
        <f t="shared" si="17"/>
        <v/>
      </c>
      <c r="AN18" s="324" t="str">
        <f t="shared" si="18"/>
        <v/>
      </c>
      <c r="AO18" s="324" t="str">
        <f t="shared" si="19"/>
        <v/>
      </c>
      <c r="AP18" s="324" t="str">
        <f t="shared" si="20"/>
        <v/>
      </c>
      <c r="AQ18" s="324" t="str">
        <f t="shared" si="21"/>
        <v/>
      </c>
      <c r="AR18" s="324" t="str">
        <f t="shared" si="22"/>
        <v/>
      </c>
      <c r="AS18" s="324" t="str">
        <f t="shared" si="23"/>
        <v/>
      </c>
      <c r="AT18" s="324" t="str">
        <f t="shared" si="24"/>
        <v/>
      </c>
      <c r="AU18" s="324" t="str">
        <f t="shared" si="25"/>
        <v/>
      </c>
      <c r="AV18" s="409">
        <f t="shared" si="26"/>
        <v>0</v>
      </c>
      <c r="AW18" s="22"/>
      <c r="AX18" s="404">
        <v>15</v>
      </c>
      <c r="AY18" s="405">
        <f t="shared" si="75"/>
        <v>0</v>
      </c>
      <c r="AZ18" s="405"/>
      <c r="BA18" s="405">
        <f t="shared" si="27"/>
        <v>0</v>
      </c>
      <c r="BB18" s="405">
        <v>1</v>
      </c>
      <c r="BC18" s="406">
        <f t="shared" si="28"/>
        <v>0</v>
      </c>
      <c r="BD18" s="410"/>
      <c r="BE18" s="265"/>
      <c r="BF18" s="265"/>
      <c r="BG18" s="265"/>
      <c r="BH18" s="265"/>
      <c r="BI18" s="265">
        <v>1</v>
      </c>
      <c r="BJ18" s="265"/>
      <c r="BK18" s="265">
        <f t="shared" si="29"/>
        <v>0</v>
      </c>
      <c r="BL18" s="265"/>
      <c r="BM18" s="411"/>
      <c r="BN18" s="412" t="str">
        <f t="shared" si="30"/>
        <v/>
      </c>
      <c r="BO18" s="265" t="str">
        <f t="shared" si="31"/>
        <v/>
      </c>
      <c r="BP18" s="324" t="str">
        <f t="shared" si="32"/>
        <v/>
      </c>
      <c r="BQ18" s="265" t="str">
        <f t="shared" si="33"/>
        <v/>
      </c>
      <c r="BR18" s="265" t="str">
        <f t="shared" si="34"/>
        <v/>
      </c>
      <c r="BS18" s="265" t="str">
        <f t="shared" si="35"/>
        <v/>
      </c>
      <c r="BT18" s="265" t="str">
        <f t="shared" si="36"/>
        <v/>
      </c>
      <c r="BU18" s="265" t="str">
        <f t="shared" si="37"/>
        <v/>
      </c>
      <c r="BV18" s="411">
        <f t="shared" si="1"/>
        <v>0</v>
      </c>
      <c r="BW18" s="412" t="str">
        <f t="shared" si="38"/>
        <v/>
      </c>
      <c r="BX18" s="265" t="str">
        <f t="shared" si="39"/>
        <v/>
      </c>
      <c r="BY18" s="324" t="str">
        <f t="shared" si="40"/>
        <v/>
      </c>
      <c r="BZ18" s="265" t="str">
        <f t="shared" si="41"/>
        <v/>
      </c>
      <c r="CA18" s="265" t="str">
        <f t="shared" si="42"/>
        <v/>
      </c>
      <c r="CB18" s="265" t="str">
        <f t="shared" si="43"/>
        <v/>
      </c>
      <c r="CC18" s="265" t="str">
        <f t="shared" si="44"/>
        <v/>
      </c>
      <c r="CD18" s="265" t="str">
        <f t="shared" si="45"/>
        <v/>
      </c>
      <c r="CE18" s="265" t="str">
        <f t="shared" si="46"/>
        <v/>
      </c>
      <c r="CF18" s="265"/>
      <c r="CG18" s="265" t="str">
        <f t="shared" si="47"/>
        <v/>
      </c>
      <c r="CH18" s="413">
        <f t="shared" si="48"/>
        <v>0</v>
      </c>
      <c r="CJ18" s="404">
        <v>15</v>
      </c>
      <c r="CK18" s="405">
        <f t="shared" si="76"/>
        <v>0</v>
      </c>
      <c r="CL18" s="405"/>
      <c r="CM18" s="405">
        <f t="shared" si="49"/>
        <v>0</v>
      </c>
      <c r="CN18" s="405">
        <v>1</v>
      </c>
      <c r="CO18" s="406">
        <f t="shared" si="50"/>
        <v>0</v>
      </c>
      <c r="CP18" s="414"/>
      <c r="CQ18" s="324"/>
      <c r="CR18" s="324"/>
      <c r="CS18" s="324" t="str">
        <f t="shared" si="51"/>
        <v/>
      </c>
      <c r="CT18" s="409" t="str">
        <f t="shared" si="52"/>
        <v/>
      </c>
      <c r="CV18" s="404">
        <v>15</v>
      </c>
      <c r="CW18" s="405">
        <f t="shared" si="77"/>
        <v>0</v>
      </c>
      <c r="CX18" s="405"/>
      <c r="CY18" s="405">
        <f t="shared" si="53"/>
        <v>0</v>
      </c>
      <c r="CZ18" s="405">
        <v>1</v>
      </c>
      <c r="DA18" s="406">
        <f t="shared" si="54"/>
        <v>0</v>
      </c>
      <c r="DB18" s="414"/>
      <c r="DC18" s="324"/>
      <c r="DD18" s="324"/>
      <c r="DE18" s="324" t="str">
        <f t="shared" si="55"/>
        <v/>
      </c>
      <c r="DF18" s="409" t="str">
        <f t="shared" si="56"/>
        <v/>
      </c>
      <c r="DH18" s="404">
        <v>15</v>
      </c>
      <c r="DI18" s="405">
        <f t="shared" si="78"/>
        <v>0</v>
      </c>
      <c r="DJ18" s="405"/>
      <c r="DK18" s="405">
        <f t="shared" si="57"/>
        <v>0</v>
      </c>
      <c r="DL18" s="405">
        <v>1</v>
      </c>
      <c r="DM18" s="406">
        <f t="shared" si="58"/>
        <v>0</v>
      </c>
      <c r="DN18" s="414"/>
      <c r="DO18" s="324"/>
      <c r="DP18" s="324"/>
      <c r="DQ18" s="324" t="str">
        <f t="shared" si="59"/>
        <v/>
      </c>
      <c r="DR18" s="409" t="str">
        <f t="shared" si="60"/>
        <v/>
      </c>
      <c r="DT18" s="404">
        <v>15</v>
      </c>
      <c r="DU18" s="405">
        <f t="shared" si="79"/>
        <v>0</v>
      </c>
      <c r="DV18" s="405"/>
      <c r="DW18" s="405">
        <f t="shared" si="61"/>
        <v>0</v>
      </c>
      <c r="DX18" s="405">
        <v>1</v>
      </c>
      <c r="DY18" s="406">
        <f t="shared" si="62"/>
        <v>0</v>
      </c>
      <c r="DZ18" s="414"/>
      <c r="EA18" s="324"/>
      <c r="EB18" s="324"/>
      <c r="EC18" s="324" t="str">
        <f t="shared" si="63"/>
        <v/>
      </c>
      <c r="ED18" s="409" t="str">
        <f t="shared" si="64"/>
        <v/>
      </c>
      <c r="EF18" s="404">
        <v>15</v>
      </c>
      <c r="EG18" s="405">
        <f t="shared" si="80"/>
        <v>0</v>
      </c>
      <c r="EH18" s="405"/>
      <c r="EI18" s="405">
        <f t="shared" si="65"/>
        <v>0</v>
      </c>
      <c r="EJ18" s="405">
        <v>1</v>
      </c>
      <c r="EK18" s="406">
        <f t="shared" si="66"/>
        <v>0</v>
      </c>
      <c r="EL18" s="414"/>
      <c r="EM18" s="324"/>
      <c r="EN18" s="324"/>
      <c r="EO18" s="324" t="str">
        <f t="shared" si="67"/>
        <v/>
      </c>
      <c r="EP18" s="409" t="str">
        <f t="shared" si="68"/>
        <v/>
      </c>
      <c r="ER18" s="404">
        <v>15</v>
      </c>
      <c r="ES18" s="405">
        <f t="shared" si="81"/>
        <v>0</v>
      </c>
      <c r="ET18" s="405"/>
      <c r="EU18" s="405">
        <f t="shared" si="69"/>
        <v>0</v>
      </c>
      <c r="EV18" s="405">
        <v>1</v>
      </c>
      <c r="EW18" s="406">
        <f t="shared" si="70"/>
        <v>0</v>
      </c>
      <c r="EX18" s="414"/>
      <c r="EY18" s="324"/>
      <c r="EZ18" s="324"/>
      <c r="FA18" s="324" t="str">
        <f t="shared" si="71"/>
        <v/>
      </c>
      <c r="FB18" s="409" t="str">
        <f t="shared" si="72"/>
        <v/>
      </c>
    </row>
    <row r="19" spans="1:158" ht="30" customHeight="1" x14ac:dyDescent="0.3">
      <c r="E19" s="404">
        <v>16</v>
      </c>
      <c r="F19" s="405">
        <f t="shared" si="73"/>
        <v>2288</v>
      </c>
      <c r="G19" s="405">
        <v>2350</v>
      </c>
      <c r="H19" s="405">
        <f t="shared" si="2"/>
        <v>62</v>
      </c>
      <c r="I19" s="405">
        <v>1</v>
      </c>
      <c r="J19" s="406">
        <f t="shared" si="3"/>
        <v>62</v>
      </c>
      <c r="L19" s="404">
        <v>16</v>
      </c>
      <c r="M19" s="405">
        <f t="shared" si="74"/>
        <v>2584</v>
      </c>
      <c r="N19" s="405">
        <v>2651</v>
      </c>
      <c r="O19" s="405">
        <f t="shared" si="4"/>
        <v>67</v>
      </c>
      <c r="P19" s="405">
        <v>1</v>
      </c>
      <c r="Q19" s="406">
        <f t="shared" si="5"/>
        <v>67</v>
      </c>
      <c r="R19" s="414" t="s">
        <v>44</v>
      </c>
      <c r="S19" s="324" t="s">
        <v>45</v>
      </c>
      <c r="T19" s="324" t="s">
        <v>492</v>
      </c>
      <c r="U19" s="324"/>
      <c r="V19" s="265" t="s">
        <v>62</v>
      </c>
      <c r="W19" s="265">
        <v>1</v>
      </c>
      <c r="X19" s="324"/>
      <c r="Y19" s="324">
        <f t="shared" si="6"/>
        <v>0</v>
      </c>
      <c r="Z19" s="324"/>
      <c r="AA19" s="407"/>
      <c r="AB19" s="408">
        <f t="shared" si="7"/>
        <v>67</v>
      </c>
      <c r="AC19" s="324" t="str">
        <f t="shared" si="8"/>
        <v/>
      </c>
      <c r="AD19" s="324" t="str">
        <f t="shared" si="9"/>
        <v/>
      </c>
      <c r="AE19" s="324" t="str">
        <f t="shared" si="10"/>
        <v/>
      </c>
      <c r="AF19" s="324" t="str">
        <f t="shared" si="11"/>
        <v/>
      </c>
      <c r="AG19" s="324" t="str">
        <f t="shared" si="12"/>
        <v/>
      </c>
      <c r="AH19" s="324" t="str">
        <f t="shared" si="13"/>
        <v/>
      </c>
      <c r="AI19" s="324" t="str">
        <f t="shared" si="14"/>
        <v/>
      </c>
      <c r="AJ19" s="407">
        <f t="shared" si="0"/>
        <v>67</v>
      </c>
      <c r="AK19" s="408" t="str">
        <f t="shared" si="15"/>
        <v/>
      </c>
      <c r="AL19" s="324" t="str">
        <f t="shared" si="16"/>
        <v/>
      </c>
      <c r="AM19" s="324" t="str">
        <f t="shared" si="17"/>
        <v/>
      </c>
      <c r="AN19" s="324" t="str">
        <f t="shared" si="18"/>
        <v/>
      </c>
      <c r="AO19" s="324" t="str">
        <f t="shared" si="19"/>
        <v/>
      </c>
      <c r="AP19" s="324" t="str">
        <f t="shared" si="20"/>
        <v/>
      </c>
      <c r="AQ19" s="324" t="str">
        <f t="shared" si="21"/>
        <v/>
      </c>
      <c r="AR19" s="324" t="str">
        <f t="shared" si="22"/>
        <v/>
      </c>
      <c r="AS19" s="324" t="str">
        <f t="shared" si="23"/>
        <v/>
      </c>
      <c r="AT19" s="324" t="str">
        <f t="shared" si="24"/>
        <v/>
      </c>
      <c r="AU19" s="324" t="str">
        <f t="shared" si="25"/>
        <v/>
      </c>
      <c r="AV19" s="409">
        <f t="shared" si="26"/>
        <v>0</v>
      </c>
      <c r="AW19" s="22"/>
      <c r="AX19" s="404">
        <v>16</v>
      </c>
      <c r="AY19" s="405">
        <f t="shared" si="75"/>
        <v>0</v>
      </c>
      <c r="AZ19" s="405"/>
      <c r="BA19" s="405">
        <f t="shared" si="27"/>
        <v>0</v>
      </c>
      <c r="BB19" s="405">
        <v>1</v>
      </c>
      <c r="BC19" s="406">
        <f t="shared" si="28"/>
        <v>0</v>
      </c>
      <c r="BD19" s="410"/>
      <c r="BE19" s="265"/>
      <c r="BF19" s="265"/>
      <c r="BG19" s="265"/>
      <c r="BH19" s="265"/>
      <c r="BI19" s="265">
        <v>1</v>
      </c>
      <c r="BJ19" s="265"/>
      <c r="BK19" s="265">
        <f t="shared" si="29"/>
        <v>0</v>
      </c>
      <c r="BL19" s="265"/>
      <c r="BM19" s="411"/>
      <c r="BN19" s="412" t="str">
        <f t="shared" si="30"/>
        <v/>
      </c>
      <c r="BO19" s="265" t="str">
        <f t="shared" si="31"/>
        <v/>
      </c>
      <c r="BP19" s="324" t="str">
        <f t="shared" si="32"/>
        <v/>
      </c>
      <c r="BQ19" s="265" t="str">
        <f t="shared" si="33"/>
        <v/>
      </c>
      <c r="BR19" s="265" t="str">
        <f t="shared" si="34"/>
        <v/>
      </c>
      <c r="BS19" s="265" t="str">
        <f t="shared" si="35"/>
        <v/>
      </c>
      <c r="BT19" s="265" t="str">
        <f t="shared" si="36"/>
        <v/>
      </c>
      <c r="BU19" s="265" t="str">
        <f t="shared" si="37"/>
        <v/>
      </c>
      <c r="BV19" s="411">
        <f t="shared" si="1"/>
        <v>0</v>
      </c>
      <c r="BW19" s="412" t="str">
        <f t="shared" si="38"/>
        <v/>
      </c>
      <c r="BX19" s="265" t="str">
        <f t="shared" si="39"/>
        <v/>
      </c>
      <c r="BY19" s="324" t="str">
        <f t="shared" si="40"/>
        <v/>
      </c>
      <c r="BZ19" s="265" t="str">
        <f t="shared" si="41"/>
        <v/>
      </c>
      <c r="CA19" s="265" t="str">
        <f t="shared" si="42"/>
        <v/>
      </c>
      <c r="CB19" s="265" t="str">
        <f t="shared" si="43"/>
        <v/>
      </c>
      <c r="CC19" s="265" t="str">
        <f t="shared" si="44"/>
        <v/>
      </c>
      <c r="CD19" s="265" t="str">
        <f t="shared" si="45"/>
        <v/>
      </c>
      <c r="CE19" s="265" t="str">
        <f t="shared" si="46"/>
        <v/>
      </c>
      <c r="CF19" s="265"/>
      <c r="CG19" s="265" t="str">
        <f t="shared" si="47"/>
        <v/>
      </c>
      <c r="CH19" s="413">
        <f t="shared" si="48"/>
        <v>0</v>
      </c>
      <c r="CJ19" s="404">
        <v>16</v>
      </c>
      <c r="CK19" s="405">
        <f t="shared" si="76"/>
        <v>0</v>
      </c>
      <c r="CL19" s="405"/>
      <c r="CM19" s="405">
        <f t="shared" si="49"/>
        <v>0</v>
      </c>
      <c r="CN19" s="405">
        <v>1</v>
      </c>
      <c r="CO19" s="406">
        <f t="shared" si="50"/>
        <v>0</v>
      </c>
      <c r="CP19" s="414"/>
      <c r="CQ19" s="324"/>
      <c r="CR19" s="324"/>
      <c r="CS19" s="324" t="str">
        <f t="shared" si="51"/>
        <v/>
      </c>
      <c r="CT19" s="409" t="str">
        <f t="shared" si="52"/>
        <v/>
      </c>
      <c r="CV19" s="404">
        <v>16</v>
      </c>
      <c r="CW19" s="405">
        <f t="shared" si="77"/>
        <v>0</v>
      </c>
      <c r="CX19" s="405"/>
      <c r="CY19" s="405">
        <f t="shared" si="53"/>
        <v>0</v>
      </c>
      <c r="CZ19" s="405">
        <v>1</v>
      </c>
      <c r="DA19" s="406">
        <f t="shared" si="54"/>
        <v>0</v>
      </c>
      <c r="DB19" s="414"/>
      <c r="DC19" s="324"/>
      <c r="DD19" s="324"/>
      <c r="DE19" s="324" t="str">
        <f t="shared" si="55"/>
        <v/>
      </c>
      <c r="DF19" s="409" t="str">
        <f t="shared" si="56"/>
        <v/>
      </c>
      <c r="DH19" s="404">
        <v>16</v>
      </c>
      <c r="DI19" s="405">
        <f t="shared" si="78"/>
        <v>0</v>
      </c>
      <c r="DJ19" s="405"/>
      <c r="DK19" s="405">
        <f t="shared" si="57"/>
        <v>0</v>
      </c>
      <c r="DL19" s="405">
        <v>1</v>
      </c>
      <c r="DM19" s="406">
        <f t="shared" si="58"/>
        <v>0</v>
      </c>
      <c r="DN19" s="414"/>
      <c r="DO19" s="324"/>
      <c r="DP19" s="324"/>
      <c r="DQ19" s="324" t="str">
        <f t="shared" si="59"/>
        <v/>
      </c>
      <c r="DR19" s="409" t="str">
        <f t="shared" si="60"/>
        <v/>
      </c>
      <c r="DT19" s="404">
        <v>16</v>
      </c>
      <c r="DU19" s="405">
        <f t="shared" si="79"/>
        <v>0</v>
      </c>
      <c r="DV19" s="405"/>
      <c r="DW19" s="405">
        <f t="shared" si="61"/>
        <v>0</v>
      </c>
      <c r="DX19" s="405">
        <v>1</v>
      </c>
      <c r="DY19" s="406">
        <f t="shared" si="62"/>
        <v>0</v>
      </c>
      <c r="DZ19" s="414"/>
      <c r="EA19" s="324"/>
      <c r="EB19" s="324"/>
      <c r="EC19" s="324" t="str">
        <f t="shared" si="63"/>
        <v/>
      </c>
      <c r="ED19" s="409" t="str">
        <f t="shared" si="64"/>
        <v/>
      </c>
      <c r="EF19" s="404">
        <v>16</v>
      </c>
      <c r="EG19" s="405">
        <f t="shared" si="80"/>
        <v>0</v>
      </c>
      <c r="EH19" s="405"/>
      <c r="EI19" s="405">
        <f t="shared" si="65"/>
        <v>0</v>
      </c>
      <c r="EJ19" s="405">
        <v>1</v>
      </c>
      <c r="EK19" s="406">
        <f t="shared" si="66"/>
        <v>0</v>
      </c>
      <c r="EL19" s="414"/>
      <c r="EM19" s="324"/>
      <c r="EN19" s="324"/>
      <c r="EO19" s="324" t="str">
        <f t="shared" si="67"/>
        <v/>
      </c>
      <c r="EP19" s="409" t="str">
        <f t="shared" si="68"/>
        <v/>
      </c>
      <c r="ER19" s="404">
        <v>16</v>
      </c>
      <c r="ES19" s="405">
        <f t="shared" si="81"/>
        <v>0</v>
      </c>
      <c r="ET19" s="405"/>
      <c r="EU19" s="405">
        <f t="shared" si="69"/>
        <v>0</v>
      </c>
      <c r="EV19" s="405">
        <v>1</v>
      </c>
      <c r="EW19" s="406">
        <f t="shared" si="70"/>
        <v>0</v>
      </c>
      <c r="EX19" s="414"/>
      <c r="EY19" s="324"/>
      <c r="EZ19" s="324"/>
      <c r="FA19" s="324" t="str">
        <f t="shared" si="71"/>
        <v/>
      </c>
      <c r="FB19" s="409" t="str">
        <f t="shared" si="72"/>
        <v/>
      </c>
    </row>
    <row r="20" spans="1:158" ht="30" customHeight="1" x14ac:dyDescent="0.3">
      <c r="E20" s="404">
        <v>17</v>
      </c>
      <c r="F20" s="405">
        <f t="shared" si="73"/>
        <v>2350</v>
      </c>
      <c r="G20" s="405">
        <v>2421</v>
      </c>
      <c r="H20" s="405">
        <f t="shared" si="2"/>
        <v>71</v>
      </c>
      <c r="I20" s="405">
        <v>1</v>
      </c>
      <c r="J20" s="406">
        <f t="shared" si="3"/>
        <v>71</v>
      </c>
      <c r="L20" s="404">
        <v>17</v>
      </c>
      <c r="M20" s="405">
        <f t="shared" si="74"/>
        <v>2651</v>
      </c>
      <c r="N20" s="405">
        <v>2734</v>
      </c>
      <c r="O20" s="405">
        <f t="shared" si="4"/>
        <v>83</v>
      </c>
      <c r="P20" s="405">
        <v>1</v>
      </c>
      <c r="Q20" s="406">
        <f t="shared" si="5"/>
        <v>83</v>
      </c>
      <c r="R20" s="414" t="s">
        <v>44</v>
      </c>
      <c r="S20" s="324" t="s">
        <v>45</v>
      </c>
      <c r="T20" s="324" t="s">
        <v>492</v>
      </c>
      <c r="U20" s="324"/>
      <c r="V20" s="265" t="s">
        <v>62</v>
      </c>
      <c r="W20" s="265">
        <v>1</v>
      </c>
      <c r="X20" s="324"/>
      <c r="Y20" s="324">
        <f t="shared" si="6"/>
        <v>0</v>
      </c>
      <c r="Z20" s="324"/>
      <c r="AA20" s="407"/>
      <c r="AB20" s="408">
        <f t="shared" si="7"/>
        <v>83</v>
      </c>
      <c r="AC20" s="324" t="str">
        <f t="shared" si="8"/>
        <v/>
      </c>
      <c r="AD20" s="324" t="str">
        <f t="shared" si="9"/>
        <v/>
      </c>
      <c r="AE20" s="324" t="str">
        <f t="shared" si="10"/>
        <v/>
      </c>
      <c r="AF20" s="324" t="str">
        <f t="shared" si="11"/>
        <v/>
      </c>
      <c r="AG20" s="324" t="str">
        <f t="shared" si="12"/>
        <v/>
      </c>
      <c r="AH20" s="324" t="str">
        <f t="shared" si="13"/>
        <v/>
      </c>
      <c r="AI20" s="324" t="str">
        <f t="shared" si="14"/>
        <v/>
      </c>
      <c r="AJ20" s="407">
        <f t="shared" si="0"/>
        <v>83</v>
      </c>
      <c r="AK20" s="408" t="str">
        <f t="shared" si="15"/>
        <v/>
      </c>
      <c r="AL20" s="324" t="str">
        <f t="shared" si="16"/>
        <v/>
      </c>
      <c r="AM20" s="324" t="str">
        <f t="shared" si="17"/>
        <v/>
      </c>
      <c r="AN20" s="324" t="str">
        <f t="shared" si="18"/>
        <v/>
      </c>
      <c r="AO20" s="324" t="str">
        <f t="shared" si="19"/>
        <v/>
      </c>
      <c r="AP20" s="324" t="str">
        <f t="shared" si="20"/>
        <v/>
      </c>
      <c r="AQ20" s="324" t="str">
        <f t="shared" si="21"/>
        <v/>
      </c>
      <c r="AR20" s="324" t="str">
        <f t="shared" si="22"/>
        <v/>
      </c>
      <c r="AS20" s="324" t="str">
        <f t="shared" si="23"/>
        <v/>
      </c>
      <c r="AT20" s="324" t="str">
        <f t="shared" si="24"/>
        <v/>
      </c>
      <c r="AU20" s="324" t="str">
        <f t="shared" si="25"/>
        <v/>
      </c>
      <c r="AV20" s="409">
        <f t="shared" si="26"/>
        <v>0</v>
      </c>
      <c r="AW20" s="22"/>
      <c r="AX20" s="404">
        <v>17</v>
      </c>
      <c r="AY20" s="405">
        <f t="shared" si="75"/>
        <v>0</v>
      </c>
      <c r="AZ20" s="405"/>
      <c r="BA20" s="405">
        <f t="shared" si="27"/>
        <v>0</v>
      </c>
      <c r="BB20" s="405">
        <v>1</v>
      </c>
      <c r="BC20" s="406">
        <f t="shared" si="28"/>
        <v>0</v>
      </c>
      <c r="BD20" s="410"/>
      <c r="BE20" s="265"/>
      <c r="BF20" s="265"/>
      <c r="BG20" s="265"/>
      <c r="BH20" s="265"/>
      <c r="BI20" s="265">
        <v>1</v>
      </c>
      <c r="BJ20" s="265"/>
      <c r="BK20" s="265">
        <f t="shared" si="29"/>
        <v>0</v>
      </c>
      <c r="BL20" s="265"/>
      <c r="BM20" s="411"/>
      <c r="BN20" s="412" t="str">
        <f t="shared" si="30"/>
        <v/>
      </c>
      <c r="BO20" s="265" t="str">
        <f t="shared" si="31"/>
        <v/>
      </c>
      <c r="BP20" s="324" t="str">
        <f t="shared" si="32"/>
        <v/>
      </c>
      <c r="BQ20" s="265" t="str">
        <f t="shared" si="33"/>
        <v/>
      </c>
      <c r="BR20" s="265" t="str">
        <f t="shared" si="34"/>
        <v/>
      </c>
      <c r="BS20" s="265" t="str">
        <f t="shared" si="35"/>
        <v/>
      </c>
      <c r="BT20" s="265" t="str">
        <f t="shared" si="36"/>
        <v/>
      </c>
      <c r="BU20" s="265" t="str">
        <f t="shared" si="37"/>
        <v/>
      </c>
      <c r="BV20" s="411">
        <f t="shared" si="1"/>
        <v>0</v>
      </c>
      <c r="BW20" s="412" t="str">
        <f t="shared" si="38"/>
        <v/>
      </c>
      <c r="BX20" s="265" t="str">
        <f t="shared" si="39"/>
        <v/>
      </c>
      <c r="BY20" s="324" t="str">
        <f t="shared" si="40"/>
        <v/>
      </c>
      <c r="BZ20" s="265" t="str">
        <f t="shared" si="41"/>
        <v/>
      </c>
      <c r="CA20" s="265" t="str">
        <f t="shared" si="42"/>
        <v/>
      </c>
      <c r="CB20" s="265" t="str">
        <f t="shared" si="43"/>
        <v/>
      </c>
      <c r="CC20" s="265" t="str">
        <f t="shared" si="44"/>
        <v/>
      </c>
      <c r="CD20" s="265" t="str">
        <f t="shared" si="45"/>
        <v/>
      </c>
      <c r="CE20" s="265" t="str">
        <f t="shared" si="46"/>
        <v/>
      </c>
      <c r="CF20" s="265"/>
      <c r="CG20" s="265" t="str">
        <f t="shared" si="47"/>
        <v/>
      </c>
      <c r="CH20" s="413">
        <f t="shared" si="48"/>
        <v>0</v>
      </c>
      <c r="CJ20" s="404">
        <v>17</v>
      </c>
      <c r="CK20" s="405">
        <f t="shared" si="76"/>
        <v>0</v>
      </c>
      <c r="CL20" s="405"/>
      <c r="CM20" s="405">
        <f t="shared" si="49"/>
        <v>0</v>
      </c>
      <c r="CN20" s="405">
        <v>1</v>
      </c>
      <c r="CO20" s="406">
        <f t="shared" si="50"/>
        <v>0</v>
      </c>
      <c r="CP20" s="414"/>
      <c r="CQ20" s="324"/>
      <c r="CR20" s="324"/>
      <c r="CS20" s="324" t="str">
        <f t="shared" si="51"/>
        <v/>
      </c>
      <c r="CT20" s="409" t="str">
        <f t="shared" si="52"/>
        <v/>
      </c>
      <c r="CV20" s="404">
        <v>17</v>
      </c>
      <c r="CW20" s="405">
        <f t="shared" si="77"/>
        <v>0</v>
      </c>
      <c r="CX20" s="405"/>
      <c r="CY20" s="405">
        <f t="shared" si="53"/>
        <v>0</v>
      </c>
      <c r="CZ20" s="405">
        <v>1</v>
      </c>
      <c r="DA20" s="406">
        <f t="shared" si="54"/>
        <v>0</v>
      </c>
      <c r="DB20" s="414"/>
      <c r="DC20" s="324"/>
      <c r="DD20" s="324"/>
      <c r="DE20" s="324" t="str">
        <f t="shared" si="55"/>
        <v/>
      </c>
      <c r="DF20" s="409" t="str">
        <f t="shared" si="56"/>
        <v/>
      </c>
      <c r="DH20" s="404">
        <v>17</v>
      </c>
      <c r="DI20" s="405">
        <f t="shared" si="78"/>
        <v>0</v>
      </c>
      <c r="DJ20" s="405"/>
      <c r="DK20" s="405">
        <f t="shared" si="57"/>
        <v>0</v>
      </c>
      <c r="DL20" s="405">
        <v>1</v>
      </c>
      <c r="DM20" s="406">
        <f t="shared" si="58"/>
        <v>0</v>
      </c>
      <c r="DN20" s="414"/>
      <c r="DO20" s="324"/>
      <c r="DP20" s="324"/>
      <c r="DQ20" s="324" t="str">
        <f t="shared" si="59"/>
        <v/>
      </c>
      <c r="DR20" s="409" t="str">
        <f t="shared" si="60"/>
        <v/>
      </c>
      <c r="DT20" s="404">
        <v>17</v>
      </c>
      <c r="DU20" s="405">
        <f t="shared" si="79"/>
        <v>0</v>
      </c>
      <c r="DV20" s="405"/>
      <c r="DW20" s="405">
        <f t="shared" si="61"/>
        <v>0</v>
      </c>
      <c r="DX20" s="405">
        <v>1</v>
      </c>
      <c r="DY20" s="406">
        <f t="shared" si="62"/>
        <v>0</v>
      </c>
      <c r="DZ20" s="414"/>
      <c r="EA20" s="324"/>
      <c r="EB20" s="324"/>
      <c r="EC20" s="324" t="str">
        <f t="shared" si="63"/>
        <v/>
      </c>
      <c r="ED20" s="409" t="str">
        <f t="shared" si="64"/>
        <v/>
      </c>
      <c r="EF20" s="404">
        <v>17</v>
      </c>
      <c r="EG20" s="405">
        <f t="shared" si="80"/>
        <v>0</v>
      </c>
      <c r="EH20" s="405"/>
      <c r="EI20" s="405">
        <f t="shared" si="65"/>
        <v>0</v>
      </c>
      <c r="EJ20" s="405">
        <v>1</v>
      </c>
      <c r="EK20" s="406">
        <f t="shared" si="66"/>
        <v>0</v>
      </c>
      <c r="EL20" s="414"/>
      <c r="EM20" s="324"/>
      <c r="EN20" s="324"/>
      <c r="EO20" s="324" t="str">
        <f t="shared" si="67"/>
        <v/>
      </c>
      <c r="EP20" s="409" t="str">
        <f t="shared" si="68"/>
        <v/>
      </c>
      <c r="ER20" s="404">
        <v>17</v>
      </c>
      <c r="ES20" s="405">
        <f t="shared" si="81"/>
        <v>0</v>
      </c>
      <c r="ET20" s="405"/>
      <c r="EU20" s="405">
        <f t="shared" si="69"/>
        <v>0</v>
      </c>
      <c r="EV20" s="405">
        <v>1</v>
      </c>
      <c r="EW20" s="406">
        <f t="shared" si="70"/>
        <v>0</v>
      </c>
      <c r="EX20" s="414"/>
      <c r="EY20" s="324"/>
      <c r="EZ20" s="324"/>
      <c r="FA20" s="324" t="str">
        <f t="shared" si="71"/>
        <v/>
      </c>
      <c r="FB20" s="409" t="str">
        <f t="shared" si="72"/>
        <v/>
      </c>
    </row>
    <row r="21" spans="1:158" ht="30" customHeight="1" x14ac:dyDescent="0.3">
      <c r="E21" s="404">
        <v>18</v>
      </c>
      <c r="F21" s="405">
        <f t="shared" si="73"/>
        <v>2421</v>
      </c>
      <c r="G21" s="405">
        <v>2481</v>
      </c>
      <c r="H21" s="405">
        <f t="shared" si="2"/>
        <v>60</v>
      </c>
      <c r="I21" s="405">
        <v>1</v>
      </c>
      <c r="J21" s="406">
        <f t="shared" si="3"/>
        <v>60</v>
      </c>
      <c r="L21" s="404">
        <v>18</v>
      </c>
      <c r="M21" s="405">
        <f t="shared" si="74"/>
        <v>2734</v>
      </c>
      <c r="N21" s="405">
        <v>2803</v>
      </c>
      <c r="O21" s="405">
        <f t="shared" si="4"/>
        <v>69</v>
      </c>
      <c r="P21" s="405">
        <v>1</v>
      </c>
      <c r="Q21" s="406">
        <f t="shared" si="5"/>
        <v>69</v>
      </c>
      <c r="R21" s="414" t="s">
        <v>44</v>
      </c>
      <c r="S21" s="324" t="s">
        <v>45</v>
      </c>
      <c r="T21" s="324" t="s">
        <v>492</v>
      </c>
      <c r="U21" s="324"/>
      <c r="V21" s="265" t="s">
        <v>62</v>
      </c>
      <c r="W21" s="265">
        <v>1</v>
      </c>
      <c r="X21" s="324"/>
      <c r="Y21" s="324">
        <f t="shared" si="6"/>
        <v>0</v>
      </c>
      <c r="Z21" s="324"/>
      <c r="AA21" s="407"/>
      <c r="AB21" s="408">
        <f t="shared" si="7"/>
        <v>69</v>
      </c>
      <c r="AC21" s="324" t="str">
        <f t="shared" si="8"/>
        <v/>
      </c>
      <c r="AD21" s="324" t="str">
        <f t="shared" si="9"/>
        <v/>
      </c>
      <c r="AE21" s="324" t="str">
        <f t="shared" si="10"/>
        <v/>
      </c>
      <c r="AF21" s="324" t="str">
        <f t="shared" si="11"/>
        <v/>
      </c>
      <c r="AG21" s="324" t="str">
        <f t="shared" si="12"/>
        <v/>
      </c>
      <c r="AH21" s="324" t="str">
        <f t="shared" si="13"/>
        <v/>
      </c>
      <c r="AI21" s="324" t="str">
        <f t="shared" si="14"/>
        <v/>
      </c>
      <c r="AJ21" s="407">
        <f t="shared" si="0"/>
        <v>69</v>
      </c>
      <c r="AK21" s="408" t="str">
        <f t="shared" si="15"/>
        <v/>
      </c>
      <c r="AL21" s="324" t="str">
        <f t="shared" si="16"/>
        <v/>
      </c>
      <c r="AM21" s="324" t="str">
        <f t="shared" si="17"/>
        <v/>
      </c>
      <c r="AN21" s="324" t="str">
        <f t="shared" si="18"/>
        <v/>
      </c>
      <c r="AO21" s="324" t="str">
        <f t="shared" si="19"/>
        <v/>
      </c>
      <c r="AP21" s="324" t="str">
        <f t="shared" si="20"/>
        <v/>
      </c>
      <c r="AQ21" s="324" t="str">
        <f t="shared" si="21"/>
        <v/>
      </c>
      <c r="AR21" s="324" t="str">
        <f t="shared" si="22"/>
        <v/>
      </c>
      <c r="AS21" s="324" t="str">
        <f t="shared" si="23"/>
        <v/>
      </c>
      <c r="AT21" s="324" t="str">
        <f t="shared" si="24"/>
        <v/>
      </c>
      <c r="AU21" s="324" t="str">
        <f t="shared" si="25"/>
        <v/>
      </c>
      <c r="AV21" s="409">
        <f t="shared" si="26"/>
        <v>0</v>
      </c>
      <c r="AW21" s="22"/>
      <c r="AX21" s="404">
        <v>18</v>
      </c>
      <c r="AY21" s="405">
        <f t="shared" si="75"/>
        <v>0</v>
      </c>
      <c r="AZ21" s="405"/>
      <c r="BA21" s="405">
        <f t="shared" si="27"/>
        <v>0</v>
      </c>
      <c r="BB21" s="405">
        <v>1</v>
      </c>
      <c r="BC21" s="406">
        <f t="shared" si="28"/>
        <v>0</v>
      </c>
      <c r="BD21" s="410"/>
      <c r="BE21" s="265"/>
      <c r="BF21" s="265"/>
      <c r="BG21" s="265"/>
      <c r="BH21" s="265"/>
      <c r="BI21" s="265">
        <v>1</v>
      </c>
      <c r="BJ21" s="265"/>
      <c r="BK21" s="265">
        <f t="shared" si="29"/>
        <v>0</v>
      </c>
      <c r="BL21" s="265"/>
      <c r="BM21" s="411"/>
      <c r="BN21" s="412" t="str">
        <f t="shared" si="30"/>
        <v/>
      </c>
      <c r="BO21" s="265" t="str">
        <f t="shared" si="31"/>
        <v/>
      </c>
      <c r="BP21" s="324" t="str">
        <f t="shared" si="32"/>
        <v/>
      </c>
      <c r="BQ21" s="265" t="str">
        <f t="shared" si="33"/>
        <v/>
      </c>
      <c r="BR21" s="265" t="str">
        <f t="shared" si="34"/>
        <v/>
      </c>
      <c r="BS21" s="265" t="str">
        <f t="shared" si="35"/>
        <v/>
      </c>
      <c r="BT21" s="265" t="str">
        <f t="shared" si="36"/>
        <v/>
      </c>
      <c r="BU21" s="265" t="str">
        <f t="shared" si="37"/>
        <v/>
      </c>
      <c r="BV21" s="411">
        <f t="shared" si="1"/>
        <v>0</v>
      </c>
      <c r="BW21" s="412" t="str">
        <f t="shared" si="38"/>
        <v/>
      </c>
      <c r="BX21" s="265" t="str">
        <f t="shared" si="39"/>
        <v/>
      </c>
      <c r="BY21" s="324" t="str">
        <f t="shared" si="40"/>
        <v/>
      </c>
      <c r="BZ21" s="265" t="str">
        <f t="shared" si="41"/>
        <v/>
      </c>
      <c r="CA21" s="265" t="str">
        <f t="shared" si="42"/>
        <v/>
      </c>
      <c r="CB21" s="265" t="str">
        <f t="shared" si="43"/>
        <v/>
      </c>
      <c r="CC21" s="265" t="str">
        <f t="shared" si="44"/>
        <v/>
      </c>
      <c r="CD21" s="265" t="str">
        <f t="shared" si="45"/>
        <v/>
      </c>
      <c r="CE21" s="265" t="str">
        <f t="shared" si="46"/>
        <v/>
      </c>
      <c r="CF21" s="265"/>
      <c r="CG21" s="265" t="str">
        <f t="shared" si="47"/>
        <v/>
      </c>
      <c r="CH21" s="413">
        <f t="shared" si="48"/>
        <v>0</v>
      </c>
      <c r="CJ21" s="404">
        <v>18</v>
      </c>
      <c r="CK21" s="405">
        <f t="shared" si="76"/>
        <v>0</v>
      </c>
      <c r="CL21" s="405"/>
      <c r="CM21" s="405">
        <f t="shared" si="49"/>
        <v>0</v>
      </c>
      <c r="CN21" s="405">
        <v>1</v>
      </c>
      <c r="CO21" s="406">
        <f t="shared" si="50"/>
        <v>0</v>
      </c>
      <c r="CP21" s="414"/>
      <c r="CQ21" s="324"/>
      <c r="CR21" s="324"/>
      <c r="CS21" s="324" t="str">
        <f t="shared" si="51"/>
        <v/>
      </c>
      <c r="CT21" s="409" t="str">
        <f t="shared" si="52"/>
        <v/>
      </c>
      <c r="CV21" s="404">
        <v>18</v>
      </c>
      <c r="CW21" s="405">
        <f t="shared" si="77"/>
        <v>0</v>
      </c>
      <c r="CX21" s="405"/>
      <c r="CY21" s="405">
        <f t="shared" si="53"/>
        <v>0</v>
      </c>
      <c r="CZ21" s="405">
        <v>1</v>
      </c>
      <c r="DA21" s="406">
        <f t="shared" si="54"/>
        <v>0</v>
      </c>
      <c r="DB21" s="414"/>
      <c r="DC21" s="324"/>
      <c r="DD21" s="324"/>
      <c r="DE21" s="324" t="str">
        <f t="shared" si="55"/>
        <v/>
      </c>
      <c r="DF21" s="409" t="str">
        <f t="shared" si="56"/>
        <v/>
      </c>
      <c r="DH21" s="404">
        <v>18</v>
      </c>
      <c r="DI21" s="405">
        <f t="shared" si="78"/>
        <v>0</v>
      </c>
      <c r="DJ21" s="405"/>
      <c r="DK21" s="405">
        <f t="shared" si="57"/>
        <v>0</v>
      </c>
      <c r="DL21" s="405">
        <v>1</v>
      </c>
      <c r="DM21" s="406">
        <f t="shared" si="58"/>
        <v>0</v>
      </c>
      <c r="DN21" s="414"/>
      <c r="DO21" s="324"/>
      <c r="DP21" s="324"/>
      <c r="DQ21" s="324" t="str">
        <f t="shared" si="59"/>
        <v/>
      </c>
      <c r="DR21" s="409" t="str">
        <f t="shared" si="60"/>
        <v/>
      </c>
      <c r="DT21" s="404">
        <v>18</v>
      </c>
      <c r="DU21" s="405">
        <f t="shared" si="79"/>
        <v>0</v>
      </c>
      <c r="DV21" s="405"/>
      <c r="DW21" s="405">
        <f t="shared" si="61"/>
        <v>0</v>
      </c>
      <c r="DX21" s="405">
        <v>1</v>
      </c>
      <c r="DY21" s="406">
        <f t="shared" si="62"/>
        <v>0</v>
      </c>
      <c r="DZ21" s="414"/>
      <c r="EA21" s="324"/>
      <c r="EB21" s="324"/>
      <c r="EC21" s="324" t="str">
        <f t="shared" si="63"/>
        <v/>
      </c>
      <c r="ED21" s="409" t="str">
        <f t="shared" si="64"/>
        <v/>
      </c>
      <c r="EF21" s="404">
        <v>18</v>
      </c>
      <c r="EG21" s="405">
        <f t="shared" si="80"/>
        <v>0</v>
      </c>
      <c r="EH21" s="405"/>
      <c r="EI21" s="405">
        <f t="shared" si="65"/>
        <v>0</v>
      </c>
      <c r="EJ21" s="405">
        <v>1</v>
      </c>
      <c r="EK21" s="406">
        <f t="shared" si="66"/>
        <v>0</v>
      </c>
      <c r="EL21" s="414"/>
      <c r="EM21" s="324"/>
      <c r="EN21" s="324"/>
      <c r="EO21" s="324" t="str">
        <f t="shared" si="67"/>
        <v/>
      </c>
      <c r="EP21" s="409" t="str">
        <f t="shared" si="68"/>
        <v/>
      </c>
      <c r="ER21" s="404">
        <v>18</v>
      </c>
      <c r="ES21" s="405">
        <f t="shared" si="81"/>
        <v>0</v>
      </c>
      <c r="ET21" s="405"/>
      <c r="EU21" s="405">
        <f t="shared" si="69"/>
        <v>0</v>
      </c>
      <c r="EV21" s="405">
        <v>1</v>
      </c>
      <c r="EW21" s="406">
        <f t="shared" si="70"/>
        <v>0</v>
      </c>
      <c r="EX21" s="414"/>
      <c r="EY21" s="324"/>
      <c r="EZ21" s="324"/>
      <c r="FA21" s="324" t="str">
        <f t="shared" si="71"/>
        <v/>
      </c>
      <c r="FB21" s="409" t="str">
        <f t="shared" si="72"/>
        <v/>
      </c>
    </row>
    <row r="22" spans="1:158" ht="30" customHeight="1" x14ac:dyDescent="0.3">
      <c r="E22" s="404">
        <v>19</v>
      </c>
      <c r="F22" s="405">
        <f t="shared" si="73"/>
        <v>2481</v>
      </c>
      <c r="G22" s="405">
        <v>2579</v>
      </c>
      <c r="H22" s="405">
        <f t="shared" si="2"/>
        <v>98</v>
      </c>
      <c r="I22" s="405">
        <v>1</v>
      </c>
      <c r="J22" s="406">
        <f t="shared" si="3"/>
        <v>98</v>
      </c>
      <c r="L22" s="404">
        <v>19</v>
      </c>
      <c r="M22" s="405">
        <f t="shared" si="74"/>
        <v>2803</v>
      </c>
      <c r="N22" s="405">
        <v>2927</v>
      </c>
      <c r="O22" s="405">
        <f t="shared" si="4"/>
        <v>124</v>
      </c>
      <c r="P22" s="405">
        <v>1</v>
      </c>
      <c r="Q22" s="406">
        <f t="shared" si="5"/>
        <v>124</v>
      </c>
      <c r="R22" s="414" t="s">
        <v>44</v>
      </c>
      <c r="S22" s="324" t="s">
        <v>45</v>
      </c>
      <c r="T22" s="324" t="s">
        <v>492</v>
      </c>
      <c r="U22" s="324"/>
      <c r="V22" s="265" t="s">
        <v>62</v>
      </c>
      <c r="W22" s="265">
        <v>1</v>
      </c>
      <c r="X22" s="324"/>
      <c r="Y22" s="324">
        <f t="shared" si="6"/>
        <v>0</v>
      </c>
      <c r="Z22" s="324"/>
      <c r="AA22" s="407"/>
      <c r="AB22" s="408">
        <f t="shared" si="7"/>
        <v>124</v>
      </c>
      <c r="AC22" s="324" t="str">
        <f t="shared" si="8"/>
        <v/>
      </c>
      <c r="AD22" s="324" t="str">
        <f t="shared" si="9"/>
        <v/>
      </c>
      <c r="AE22" s="324" t="str">
        <f t="shared" si="10"/>
        <v/>
      </c>
      <c r="AF22" s="324" t="str">
        <f t="shared" si="11"/>
        <v/>
      </c>
      <c r="AG22" s="324" t="str">
        <f t="shared" si="12"/>
        <v/>
      </c>
      <c r="AH22" s="324" t="str">
        <f t="shared" si="13"/>
        <v/>
      </c>
      <c r="AI22" s="324" t="str">
        <f t="shared" si="14"/>
        <v/>
      </c>
      <c r="AJ22" s="407">
        <f t="shared" si="0"/>
        <v>124</v>
      </c>
      <c r="AK22" s="408" t="str">
        <f t="shared" si="15"/>
        <v/>
      </c>
      <c r="AL22" s="324" t="str">
        <f t="shared" si="16"/>
        <v/>
      </c>
      <c r="AM22" s="324" t="str">
        <f t="shared" si="17"/>
        <v/>
      </c>
      <c r="AN22" s="324" t="str">
        <f t="shared" si="18"/>
        <v/>
      </c>
      <c r="AO22" s="324" t="str">
        <f t="shared" si="19"/>
        <v/>
      </c>
      <c r="AP22" s="324" t="str">
        <f t="shared" si="20"/>
        <v/>
      </c>
      <c r="AQ22" s="324" t="str">
        <f t="shared" si="21"/>
        <v/>
      </c>
      <c r="AR22" s="324" t="str">
        <f t="shared" si="22"/>
        <v/>
      </c>
      <c r="AS22" s="324" t="str">
        <f t="shared" si="23"/>
        <v/>
      </c>
      <c r="AT22" s="324" t="str">
        <f t="shared" si="24"/>
        <v/>
      </c>
      <c r="AU22" s="324" t="str">
        <f t="shared" si="25"/>
        <v/>
      </c>
      <c r="AV22" s="409">
        <f t="shared" si="26"/>
        <v>0</v>
      </c>
      <c r="AW22" s="22"/>
      <c r="AX22" s="404">
        <v>19</v>
      </c>
      <c r="AY22" s="405">
        <f t="shared" si="75"/>
        <v>0</v>
      </c>
      <c r="AZ22" s="405"/>
      <c r="BA22" s="405">
        <f t="shared" si="27"/>
        <v>0</v>
      </c>
      <c r="BB22" s="405">
        <v>1</v>
      </c>
      <c r="BC22" s="406">
        <f t="shared" si="28"/>
        <v>0</v>
      </c>
      <c r="BD22" s="410"/>
      <c r="BE22" s="265"/>
      <c r="BF22" s="265"/>
      <c r="BG22" s="265"/>
      <c r="BH22" s="265"/>
      <c r="BI22" s="265">
        <v>1</v>
      </c>
      <c r="BJ22" s="265"/>
      <c r="BK22" s="265">
        <f t="shared" si="29"/>
        <v>0</v>
      </c>
      <c r="BL22" s="265"/>
      <c r="BM22" s="411"/>
      <c r="BN22" s="412" t="str">
        <f t="shared" si="30"/>
        <v/>
      </c>
      <c r="BO22" s="265" t="str">
        <f t="shared" si="31"/>
        <v/>
      </c>
      <c r="BP22" s="324" t="str">
        <f t="shared" si="32"/>
        <v/>
      </c>
      <c r="BQ22" s="265" t="str">
        <f t="shared" si="33"/>
        <v/>
      </c>
      <c r="BR22" s="265" t="str">
        <f t="shared" si="34"/>
        <v/>
      </c>
      <c r="BS22" s="265" t="str">
        <f t="shared" si="35"/>
        <v/>
      </c>
      <c r="BT22" s="265" t="str">
        <f t="shared" si="36"/>
        <v/>
      </c>
      <c r="BU22" s="265" t="str">
        <f t="shared" si="37"/>
        <v/>
      </c>
      <c r="BV22" s="411">
        <f t="shared" si="1"/>
        <v>0</v>
      </c>
      <c r="BW22" s="412" t="str">
        <f t="shared" si="38"/>
        <v/>
      </c>
      <c r="BX22" s="265" t="str">
        <f t="shared" si="39"/>
        <v/>
      </c>
      <c r="BY22" s="324" t="str">
        <f t="shared" si="40"/>
        <v/>
      </c>
      <c r="BZ22" s="265" t="str">
        <f t="shared" si="41"/>
        <v/>
      </c>
      <c r="CA22" s="265" t="str">
        <f t="shared" si="42"/>
        <v/>
      </c>
      <c r="CB22" s="265" t="str">
        <f t="shared" si="43"/>
        <v/>
      </c>
      <c r="CC22" s="265" t="str">
        <f t="shared" si="44"/>
        <v/>
      </c>
      <c r="CD22" s="265" t="str">
        <f t="shared" si="45"/>
        <v/>
      </c>
      <c r="CE22" s="265" t="str">
        <f t="shared" si="46"/>
        <v/>
      </c>
      <c r="CF22" s="265"/>
      <c r="CG22" s="265" t="str">
        <f t="shared" si="47"/>
        <v/>
      </c>
      <c r="CH22" s="413">
        <f t="shared" si="48"/>
        <v>0</v>
      </c>
      <c r="CJ22" s="404">
        <v>19</v>
      </c>
      <c r="CK22" s="405">
        <f t="shared" si="76"/>
        <v>0</v>
      </c>
      <c r="CL22" s="405"/>
      <c r="CM22" s="405">
        <f t="shared" si="49"/>
        <v>0</v>
      </c>
      <c r="CN22" s="405">
        <v>1</v>
      </c>
      <c r="CO22" s="406">
        <f t="shared" si="50"/>
        <v>0</v>
      </c>
      <c r="CP22" s="414"/>
      <c r="CQ22" s="324"/>
      <c r="CR22" s="324"/>
      <c r="CS22" s="324" t="str">
        <f t="shared" si="51"/>
        <v/>
      </c>
      <c r="CT22" s="409" t="str">
        <f t="shared" si="52"/>
        <v/>
      </c>
      <c r="CV22" s="404">
        <v>19</v>
      </c>
      <c r="CW22" s="405">
        <f t="shared" si="77"/>
        <v>0</v>
      </c>
      <c r="CX22" s="405"/>
      <c r="CY22" s="405">
        <f t="shared" si="53"/>
        <v>0</v>
      </c>
      <c r="CZ22" s="405">
        <v>1</v>
      </c>
      <c r="DA22" s="406">
        <f t="shared" si="54"/>
        <v>0</v>
      </c>
      <c r="DB22" s="414"/>
      <c r="DC22" s="324"/>
      <c r="DD22" s="324"/>
      <c r="DE22" s="324" t="str">
        <f t="shared" si="55"/>
        <v/>
      </c>
      <c r="DF22" s="409" t="str">
        <f t="shared" si="56"/>
        <v/>
      </c>
      <c r="DH22" s="404">
        <v>19</v>
      </c>
      <c r="DI22" s="405">
        <f t="shared" si="78"/>
        <v>0</v>
      </c>
      <c r="DJ22" s="405"/>
      <c r="DK22" s="405">
        <f t="shared" si="57"/>
        <v>0</v>
      </c>
      <c r="DL22" s="405">
        <v>1</v>
      </c>
      <c r="DM22" s="406">
        <f t="shared" si="58"/>
        <v>0</v>
      </c>
      <c r="DN22" s="414"/>
      <c r="DO22" s="324"/>
      <c r="DP22" s="324"/>
      <c r="DQ22" s="324" t="str">
        <f t="shared" si="59"/>
        <v/>
      </c>
      <c r="DR22" s="409" t="str">
        <f t="shared" si="60"/>
        <v/>
      </c>
      <c r="DT22" s="404">
        <v>19</v>
      </c>
      <c r="DU22" s="405">
        <f t="shared" si="79"/>
        <v>0</v>
      </c>
      <c r="DV22" s="405"/>
      <c r="DW22" s="405">
        <f t="shared" si="61"/>
        <v>0</v>
      </c>
      <c r="DX22" s="405">
        <v>1</v>
      </c>
      <c r="DY22" s="406">
        <f t="shared" si="62"/>
        <v>0</v>
      </c>
      <c r="DZ22" s="414"/>
      <c r="EA22" s="324"/>
      <c r="EB22" s="324"/>
      <c r="EC22" s="324" t="str">
        <f t="shared" si="63"/>
        <v/>
      </c>
      <c r="ED22" s="409" t="str">
        <f t="shared" si="64"/>
        <v/>
      </c>
      <c r="EF22" s="404">
        <v>19</v>
      </c>
      <c r="EG22" s="405">
        <f t="shared" si="80"/>
        <v>0</v>
      </c>
      <c r="EH22" s="405"/>
      <c r="EI22" s="405">
        <f t="shared" si="65"/>
        <v>0</v>
      </c>
      <c r="EJ22" s="405">
        <v>1</v>
      </c>
      <c r="EK22" s="406">
        <f t="shared" si="66"/>
        <v>0</v>
      </c>
      <c r="EL22" s="414"/>
      <c r="EM22" s="324"/>
      <c r="EN22" s="324"/>
      <c r="EO22" s="324" t="str">
        <f t="shared" si="67"/>
        <v/>
      </c>
      <c r="EP22" s="409" t="str">
        <f t="shared" si="68"/>
        <v/>
      </c>
      <c r="ER22" s="404">
        <v>19</v>
      </c>
      <c r="ES22" s="405">
        <f t="shared" si="81"/>
        <v>0</v>
      </c>
      <c r="ET22" s="405"/>
      <c r="EU22" s="405">
        <f t="shared" si="69"/>
        <v>0</v>
      </c>
      <c r="EV22" s="405">
        <v>1</v>
      </c>
      <c r="EW22" s="406">
        <f t="shared" si="70"/>
        <v>0</v>
      </c>
      <c r="EX22" s="414"/>
      <c r="EY22" s="324"/>
      <c r="EZ22" s="324"/>
      <c r="FA22" s="324" t="str">
        <f t="shared" si="71"/>
        <v/>
      </c>
      <c r="FB22" s="409" t="str">
        <f t="shared" si="72"/>
        <v/>
      </c>
    </row>
    <row r="23" spans="1:158" ht="30" customHeight="1" x14ac:dyDescent="0.3">
      <c r="E23" s="404">
        <v>20</v>
      </c>
      <c r="F23" s="405">
        <f t="shared" si="73"/>
        <v>2579</v>
      </c>
      <c r="G23" s="405">
        <v>2654</v>
      </c>
      <c r="H23" s="405">
        <f t="shared" si="2"/>
        <v>75</v>
      </c>
      <c r="I23" s="405">
        <v>1</v>
      </c>
      <c r="J23" s="406">
        <f t="shared" si="3"/>
        <v>75</v>
      </c>
      <c r="L23" s="404">
        <v>20</v>
      </c>
      <c r="M23" s="405">
        <f t="shared" si="74"/>
        <v>2927</v>
      </c>
      <c r="N23" s="405">
        <v>3010</v>
      </c>
      <c r="O23" s="405">
        <f t="shared" si="4"/>
        <v>83</v>
      </c>
      <c r="P23" s="405">
        <v>1</v>
      </c>
      <c r="Q23" s="406">
        <f t="shared" si="5"/>
        <v>83</v>
      </c>
      <c r="R23" s="414" t="s">
        <v>44</v>
      </c>
      <c r="S23" s="324" t="s">
        <v>45</v>
      </c>
      <c r="T23" s="324" t="s">
        <v>489</v>
      </c>
      <c r="U23" s="324"/>
      <c r="V23" s="265" t="s">
        <v>62</v>
      </c>
      <c r="W23" s="265">
        <v>1</v>
      </c>
      <c r="X23" s="324"/>
      <c r="Y23" s="324">
        <f t="shared" si="6"/>
        <v>0</v>
      </c>
      <c r="Z23" s="324"/>
      <c r="AA23" s="407"/>
      <c r="AB23" s="408">
        <f t="shared" si="7"/>
        <v>83</v>
      </c>
      <c r="AC23" s="324" t="str">
        <f t="shared" si="8"/>
        <v/>
      </c>
      <c r="AD23" s="324" t="str">
        <f t="shared" si="9"/>
        <v/>
      </c>
      <c r="AE23" s="324" t="str">
        <f t="shared" si="10"/>
        <v/>
      </c>
      <c r="AF23" s="324" t="str">
        <f t="shared" si="11"/>
        <v/>
      </c>
      <c r="AG23" s="324" t="str">
        <f t="shared" si="12"/>
        <v/>
      </c>
      <c r="AH23" s="324" t="str">
        <f t="shared" si="13"/>
        <v/>
      </c>
      <c r="AI23" s="324" t="str">
        <f t="shared" si="14"/>
        <v/>
      </c>
      <c r="AJ23" s="407">
        <f t="shared" si="0"/>
        <v>83</v>
      </c>
      <c r="AK23" s="408" t="str">
        <f t="shared" si="15"/>
        <v/>
      </c>
      <c r="AL23" s="324" t="str">
        <f t="shared" si="16"/>
        <v/>
      </c>
      <c r="AM23" s="324" t="str">
        <f t="shared" si="17"/>
        <v/>
      </c>
      <c r="AN23" s="324" t="str">
        <f t="shared" si="18"/>
        <v/>
      </c>
      <c r="AO23" s="324" t="str">
        <f t="shared" si="19"/>
        <v/>
      </c>
      <c r="AP23" s="324" t="str">
        <f t="shared" si="20"/>
        <v/>
      </c>
      <c r="AQ23" s="324" t="str">
        <f t="shared" si="21"/>
        <v/>
      </c>
      <c r="AR23" s="324" t="str">
        <f t="shared" si="22"/>
        <v/>
      </c>
      <c r="AS23" s="324" t="str">
        <f t="shared" si="23"/>
        <v/>
      </c>
      <c r="AT23" s="324" t="str">
        <f t="shared" si="24"/>
        <v/>
      </c>
      <c r="AU23" s="324" t="str">
        <f t="shared" si="25"/>
        <v/>
      </c>
      <c r="AV23" s="409">
        <f t="shared" si="26"/>
        <v>0</v>
      </c>
      <c r="AW23" s="22"/>
      <c r="AX23" s="404">
        <v>20</v>
      </c>
      <c r="AY23" s="405">
        <f t="shared" si="75"/>
        <v>0</v>
      </c>
      <c r="AZ23" s="405"/>
      <c r="BA23" s="405">
        <f t="shared" si="27"/>
        <v>0</v>
      </c>
      <c r="BB23" s="405">
        <v>1</v>
      </c>
      <c r="BC23" s="406">
        <f t="shared" si="28"/>
        <v>0</v>
      </c>
      <c r="BD23" s="410"/>
      <c r="BE23" s="265"/>
      <c r="BF23" s="265"/>
      <c r="BG23" s="265"/>
      <c r="BH23" s="265"/>
      <c r="BI23" s="265">
        <v>1</v>
      </c>
      <c r="BJ23" s="265"/>
      <c r="BK23" s="265">
        <f t="shared" si="29"/>
        <v>0</v>
      </c>
      <c r="BL23" s="265"/>
      <c r="BM23" s="411"/>
      <c r="BN23" s="412" t="str">
        <f t="shared" si="30"/>
        <v/>
      </c>
      <c r="BO23" s="265" t="str">
        <f t="shared" si="31"/>
        <v/>
      </c>
      <c r="BP23" s="324" t="str">
        <f t="shared" si="32"/>
        <v/>
      </c>
      <c r="BQ23" s="265" t="str">
        <f t="shared" si="33"/>
        <v/>
      </c>
      <c r="BR23" s="265" t="str">
        <f t="shared" si="34"/>
        <v/>
      </c>
      <c r="BS23" s="265" t="str">
        <f t="shared" si="35"/>
        <v/>
      </c>
      <c r="BT23" s="265" t="str">
        <f t="shared" si="36"/>
        <v/>
      </c>
      <c r="BU23" s="265" t="str">
        <f t="shared" si="37"/>
        <v/>
      </c>
      <c r="BV23" s="411">
        <f t="shared" si="1"/>
        <v>0</v>
      </c>
      <c r="BW23" s="412" t="str">
        <f t="shared" si="38"/>
        <v/>
      </c>
      <c r="BX23" s="265" t="str">
        <f t="shared" si="39"/>
        <v/>
      </c>
      <c r="BY23" s="324" t="str">
        <f t="shared" si="40"/>
        <v/>
      </c>
      <c r="BZ23" s="265" t="str">
        <f t="shared" si="41"/>
        <v/>
      </c>
      <c r="CA23" s="265" t="str">
        <f t="shared" si="42"/>
        <v/>
      </c>
      <c r="CB23" s="265" t="str">
        <f t="shared" si="43"/>
        <v/>
      </c>
      <c r="CC23" s="265" t="str">
        <f t="shared" si="44"/>
        <v/>
      </c>
      <c r="CD23" s="265" t="str">
        <f t="shared" si="45"/>
        <v/>
      </c>
      <c r="CE23" s="265" t="str">
        <f t="shared" si="46"/>
        <v/>
      </c>
      <c r="CF23" s="265"/>
      <c r="CG23" s="265" t="str">
        <f t="shared" si="47"/>
        <v/>
      </c>
      <c r="CH23" s="413">
        <f t="shared" si="48"/>
        <v>0</v>
      </c>
      <c r="CJ23" s="404">
        <v>20</v>
      </c>
      <c r="CK23" s="405">
        <f t="shared" si="76"/>
        <v>0</v>
      </c>
      <c r="CL23" s="405"/>
      <c r="CM23" s="405">
        <f t="shared" si="49"/>
        <v>0</v>
      </c>
      <c r="CN23" s="405">
        <v>1</v>
      </c>
      <c r="CO23" s="406">
        <f t="shared" si="50"/>
        <v>0</v>
      </c>
      <c r="CP23" s="414"/>
      <c r="CQ23" s="324"/>
      <c r="CR23" s="324"/>
      <c r="CS23" s="324" t="str">
        <f t="shared" si="51"/>
        <v/>
      </c>
      <c r="CT23" s="409" t="str">
        <f t="shared" si="52"/>
        <v/>
      </c>
      <c r="CV23" s="404">
        <v>20</v>
      </c>
      <c r="CW23" s="405">
        <f t="shared" si="77"/>
        <v>0</v>
      </c>
      <c r="CX23" s="405"/>
      <c r="CY23" s="405">
        <f t="shared" si="53"/>
        <v>0</v>
      </c>
      <c r="CZ23" s="405">
        <v>1</v>
      </c>
      <c r="DA23" s="406">
        <f t="shared" si="54"/>
        <v>0</v>
      </c>
      <c r="DB23" s="414"/>
      <c r="DC23" s="324"/>
      <c r="DD23" s="324"/>
      <c r="DE23" s="324" t="str">
        <f t="shared" si="55"/>
        <v/>
      </c>
      <c r="DF23" s="409" t="str">
        <f t="shared" si="56"/>
        <v/>
      </c>
      <c r="DH23" s="404">
        <v>20</v>
      </c>
      <c r="DI23" s="405">
        <f t="shared" si="78"/>
        <v>0</v>
      </c>
      <c r="DJ23" s="405"/>
      <c r="DK23" s="405">
        <f t="shared" si="57"/>
        <v>0</v>
      </c>
      <c r="DL23" s="405">
        <v>1</v>
      </c>
      <c r="DM23" s="406">
        <f t="shared" si="58"/>
        <v>0</v>
      </c>
      <c r="DN23" s="414"/>
      <c r="DO23" s="324"/>
      <c r="DP23" s="324"/>
      <c r="DQ23" s="324" t="str">
        <f t="shared" si="59"/>
        <v/>
      </c>
      <c r="DR23" s="409" t="str">
        <f t="shared" si="60"/>
        <v/>
      </c>
      <c r="DT23" s="404">
        <v>20</v>
      </c>
      <c r="DU23" s="405">
        <f t="shared" si="79"/>
        <v>0</v>
      </c>
      <c r="DV23" s="405"/>
      <c r="DW23" s="405">
        <f t="shared" si="61"/>
        <v>0</v>
      </c>
      <c r="DX23" s="405">
        <v>1</v>
      </c>
      <c r="DY23" s="406">
        <f t="shared" si="62"/>
        <v>0</v>
      </c>
      <c r="DZ23" s="414"/>
      <c r="EA23" s="324"/>
      <c r="EB23" s="324"/>
      <c r="EC23" s="324" t="str">
        <f t="shared" si="63"/>
        <v/>
      </c>
      <c r="ED23" s="409" t="str">
        <f t="shared" si="64"/>
        <v/>
      </c>
      <c r="EF23" s="404">
        <v>20</v>
      </c>
      <c r="EG23" s="405">
        <f t="shared" si="80"/>
        <v>0</v>
      </c>
      <c r="EH23" s="405"/>
      <c r="EI23" s="405">
        <f t="shared" si="65"/>
        <v>0</v>
      </c>
      <c r="EJ23" s="405">
        <v>1</v>
      </c>
      <c r="EK23" s="406">
        <f t="shared" si="66"/>
        <v>0</v>
      </c>
      <c r="EL23" s="414"/>
      <c r="EM23" s="324"/>
      <c r="EN23" s="324"/>
      <c r="EO23" s="324" t="str">
        <f t="shared" si="67"/>
        <v/>
      </c>
      <c r="EP23" s="409" t="str">
        <f t="shared" si="68"/>
        <v/>
      </c>
      <c r="ER23" s="404">
        <v>20</v>
      </c>
      <c r="ES23" s="405">
        <f t="shared" si="81"/>
        <v>0</v>
      </c>
      <c r="ET23" s="405"/>
      <c r="EU23" s="405">
        <f t="shared" si="69"/>
        <v>0</v>
      </c>
      <c r="EV23" s="405">
        <v>1</v>
      </c>
      <c r="EW23" s="406">
        <f t="shared" si="70"/>
        <v>0</v>
      </c>
      <c r="EX23" s="414"/>
      <c r="EY23" s="324"/>
      <c r="EZ23" s="324"/>
      <c r="FA23" s="324" t="str">
        <f t="shared" si="71"/>
        <v/>
      </c>
      <c r="FB23" s="409" t="str">
        <f t="shared" si="72"/>
        <v/>
      </c>
    </row>
    <row r="24" spans="1:158" ht="30" customHeight="1" x14ac:dyDescent="0.3">
      <c r="E24" s="404">
        <v>21</v>
      </c>
      <c r="F24" s="405">
        <f t="shared" si="73"/>
        <v>2654</v>
      </c>
      <c r="G24" s="405">
        <v>2742</v>
      </c>
      <c r="H24" s="405">
        <f t="shared" si="2"/>
        <v>88</v>
      </c>
      <c r="I24" s="405">
        <v>1</v>
      </c>
      <c r="J24" s="406">
        <f t="shared" si="3"/>
        <v>88</v>
      </c>
      <c r="L24" s="404">
        <v>21</v>
      </c>
      <c r="M24" s="405">
        <f t="shared" si="74"/>
        <v>3010</v>
      </c>
      <c r="N24" s="405">
        <v>3113</v>
      </c>
      <c r="O24" s="405">
        <f t="shared" si="4"/>
        <v>103</v>
      </c>
      <c r="P24" s="405">
        <v>1</v>
      </c>
      <c r="Q24" s="406">
        <f t="shared" si="5"/>
        <v>103</v>
      </c>
      <c r="R24" s="414" t="s">
        <v>44</v>
      </c>
      <c r="S24" s="324" t="s">
        <v>45</v>
      </c>
      <c r="T24" s="324" t="s">
        <v>489</v>
      </c>
      <c r="U24" s="324"/>
      <c r="V24" s="265" t="s">
        <v>62</v>
      </c>
      <c r="W24" s="265">
        <v>1</v>
      </c>
      <c r="X24" s="324"/>
      <c r="Y24" s="324">
        <f t="shared" si="6"/>
        <v>0</v>
      </c>
      <c r="Z24" s="324"/>
      <c r="AA24" s="407"/>
      <c r="AB24" s="408">
        <f t="shared" si="7"/>
        <v>103</v>
      </c>
      <c r="AC24" s="324" t="str">
        <f t="shared" si="8"/>
        <v/>
      </c>
      <c r="AD24" s="324" t="str">
        <f t="shared" si="9"/>
        <v/>
      </c>
      <c r="AE24" s="324" t="str">
        <f t="shared" si="10"/>
        <v/>
      </c>
      <c r="AF24" s="324" t="str">
        <f t="shared" si="11"/>
        <v/>
      </c>
      <c r="AG24" s="324" t="str">
        <f t="shared" si="12"/>
        <v/>
      </c>
      <c r="AH24" s="324" t="str">
        <f t="shared" si="13"/>
        <v/>
      </c>
      <c r="AI24" s="324" t="str">
        <f t="shared" si="14"/>
        <v/>
      </c>
      <c r="AJ24" s="407">
        <f t="shared" si="0"/>
        <v>103</v>
      </c>
      <c r="AK24" s="408" t="str">
        <f t="shared" si="15"/>
        <v/>
      </c>
      <c r="AL24" s="324" t="str">
        <f t="shared" si="16"/>
        <v/>
      </c>
      <c r="AM24" s="324" t="str">
        <f t="shared" si="17"/>
        <v/>
      </c>
      <c r="AN24" s="324" t="str">
        <f t="shared" si="18"/>
        <v/>
      </c>
      <c r="AO24" s="324" t="str">
        <f t="shared" si="19"/>
        <v/>
      </c>
      <c r="AP24" s="324" t="str">
        <f t="shared" si="20"/>
        <v/>
      </c>
      <c r="AQ24" s="324" t="str">
        <f t="shared" si="21"/>
        <v/>
      </c>
      <c r="AR24" s="324" t="str">
        <f t="shared" si="22"/>
        <v/>
      </c>
      <c r="AS24" s="324" t="str">
        <f t="shared" si="23"/>
        <v/>
      </c>
      <c r="AT24" s="324" t="str">
        <f t="shared" si="24"/>
        <v/>
      </c>
      <c r="AU24" s="324" t="str">
        <f t="shared" si="25"/>
        <v/>
      </c>
      <c r="AV24" s="409">
        <f t="shared" si="26"/>
        <v>0</v>
      </c>
      <c r="AW24" s="22"/>
      <c r="AX24" s="404">
        <v>21</v>
      </c>
      <c r="AY24" s="405">
        <f t="shared" si="75"/>
        <v>0</v>
      </c>
      <c r="AZ24" s="405"/>
      <c r="BA24" s="405">
        <f t="shared" si="27"/>
        <v>0</v>
      </c>
      <c r="BB24" s="405">
        <v>1</v>
      </c>
      <c r="BC24" s="406">
        <f t="shared" si="28"/>
        <v>0</v>
      </c>
      <c r="BD24" s="410"/>
      <c r="BE24" s="265"/>
      <c r="BF24" s="265"/>
      <c r="BG24" s="265"/>
      <c r="BH24" s="265"/>
      <c r="BI24" s="265">
        <v>1</v>
      </c>
      <c r="BJ24" s="265"/>
      <c r="BK24" s="265">
        <f t="shared" si="29"/>
        <v>0</v>
      </c>
      <c r="BL24" s="265"/>
      <c r="BM24" s="411"/>
      <c r="BN24" s="412" t="str">
        <f t="shared" si="30"/>
        <v/>
      </c>
      <c r="BO24" s="265" t="str">
        <f t="shared" si="31"/>
        <v/>
      </c>
      <c r="BP24" s="324" t="str">
        <f t="shared" si="32"/>
        <v/>
      </c>
      <c r="BQ24" s="265" t="str">
        <f t="shared" si="33"/>
        <v/>
      </c>
      <c r="BR24" s="265" t="str">
        <f t="shared" si="34"/>
        <v/>
      </c>
      <c r="BS24" s="265" t="str">
        <f t="shared" si="35"/>
        <v/>
      </c>
      <c r="BT24" s="265" t="str">
        <f t="shared" si="36"/>
        <v/>
      </c>
      <c r="BU24" s="265" t="str">
        <f t="shared" si="37"/>
        <v/>
      </c>
      <c r="BV24" s="411">
        <f t="shared" si="1"/>
        <v>0</v>
      </c>
      <c r="BW24" s="412" t="str">
        <f t="shared" si="38"/>
        <v/>
      </c>
      <c r="BX24" s="265" t="str">
        <f t="shared" si="39"/>
        <v/>
      </c>
      <c r="BY24" s="324" t="str">
        <f t="shared" si="40"/>
        <v/>
      </c>
      <c r="BZ24" s="265" t="str">
        <f t="shared" si="41"/>
        <v/>
      </c>
      <c r="CA24" s="265" t="str">
        <f t="shared" si="42"/>
        <v/>
      </c>
      <c r="CB24" s="265" t="str">
        <f t="shared" si="43"/>
        <v/>
      </c>
      <c r="CC24" s="265" t="str">
        <f t="shared" si="44"/>
        <v/>
      </c>
      <c r="CD24" s="265" t="str">
        <f t="shared" si="45"/>
        <v/>
      </c>
      <c r="CE24" s="265" t="str">
        <f t="shared" si="46"/>
        <v/>
      </c>
      <c r="CF24" s="265"/>
      <c r="CG24" s="265" t="str">
        <f t="shared" si="47"/>
        <v/>
      </c>
      <c r="CH24" s="413">
        <f t="shared" si="48"/>
        <v>0</v>
      </c>
      <c r="CJ24" s="404">
        <v>21</v>
      </c>
      <c r="CK24" s="405">
        <f t="shared" si="76"/>
        <v>0</v>
      </c>
      <c r="CL24" s="405"/>
      <c r="CM24" s="405">
        <f t="shared" si="49"/>
        <v>0</v>
      </c>
      <c r="CN24" s="405">
        <v>1</v>
      </c>
      <c r="CO24" s="406">
        <f t="shared" si="50"/>
        <v>0</v>
      </c>
      <c r="CP24" s="414"/>
      <c r="CQ24" s="324"/>
      <c r="CR24" s="324"/>
      <c r="CS24" s="324" t="str">
        <f t="shared" si="51"/>
        <v/>
      </c>
      <c r="CT24" s="409" t="str">
        <f t="shared" si="52"/>
        <v/>
      </c>
      <c r="CV24" s="404">
        <v>21</v>
      </c>
      <c r="CW24" s="405">
        <f t="shared" si="77"/>
        <v>0</v>
      </c>
      <c r="CX24" s="405"/>
      <c r="CY24" s="405">
        <f t="shared" si="53"/>
        <v>0</v>
      </c>
      <c r="CZ24" s="405">
        <v>1</v>
      </c>
      <c r="DA24" s="406">
        <f t="shared" si="54"/>
        <v>0</v>
      </c>
      <c r="DB24" s="414"/>
      <c r="DC24" s="324"/>
      <c r="DD24" s="324"/>
      <c r="DE24" s="324" t="str">
        <f t="shared" si="55"/>
        <v/>
      </c>
      <c r="DF24" s="409" t="str">
        <f t="shared" si="56"/>
        <v/>
      </c>
      <c r="DH24" s="404">
        <v>21</v>
      </c>
      <c r="DI24" s="405">
        <f t="shared" si="78"/>
        <v>0</v>
      </c>
      <c r="DJ24" s="405"/>
      <c r="DK24" s="405">
        <f t="shared" si="57"/>
        <v>0</v>
      </c>
      <c r="DL24" s="405">
        <v>1</v>
      </c>
      <c r="DM24" s="406">
        <f t="shared" si="58"/>
        <v>0</v>
      </c>
      <c r="DN24" s="414"/>
      <c r="DO24" s="324"/>
      <c r="DP24" s="324"/>
      <c r="DQ24" s="324" t="str">
        <f t="shared" si="59"/>
        <v/>
      </c>
      <c r="DR24" s="409" t="str">
        <f t="shared" si="60"/>
        <v/>
      </c>
      <c r="DT24" s="404">
        <v>21</v>
      </c>
      <c r="DU24" s="405">
        <f t="shared" si="79"/>
        <v>0</v>
      </c>
      <c r="DV24" s="405"/>
      <c r="DW24" s="405">
        <f t="shared" si="61"/>
        <v>0</v>
      </c>
      <c r="DX24" s="405">
        <v>1</v>
      </c>
      <c r="DY24" s="406">
        <f t="shared" si="62"/>
        <v>0</v>
      </c>
      <c r="DZ24" s="414"/>
      <c r="EA24" s="324"/>
      <c r="EB24" s="324"/>
      <c r="EC24" s="324" t="str">
        <f t="shared" si="63"/>
        <v/>
      </c>
      <c r="ED24" s="409" t="str">
        <f t="shared" si="64"/>
        <v/>
      </c>
      <c r="EF24" s="404">
        <v>21</v>
      </c>
      <c r="EG24" s="405">
        <f t="shared" si="80"/>
        <v>0</v>
      </c>
      <c r="EH24" s="405"/>
      <c r="EI24" s="405">
        <f t="shared" si="65"/>
        <v>0</v>
      </c>
      <c r="EJ24" s="405">
        <v>1</v>
      </c>
      <c r="EK24" s="406">
        <f t="shared" si="66"/>
        <v>0</v>
      </c>
      <c r="EL24" s="414"/>
      <c r="EM24" s="324"/>
      <c r="EN24" s="324"/>
      <c r="EO24" s="324" t="str">
        <f t="shared" si="67"/>
        <v/>
      </c>
      <c r="EP24" s="409" t="str">
        <f t="shared" si="68"/>
        <v/>
      </c>
      <c r="ER24" s="404">
        <v>21</v>
      </c>
      <c r="ES24" s="405">
        <f t="shared" si="81"/>
        <v>0</v>
      </c>
      <c r="ET24" s="405"/>
      <c r="EU24" s="405">
        <f t="shared" si="69"/>
        <v>0</v>
      </c>
      <c r="EV24" s="405">
        <v>1</v>
      </c>
      <c r="EW24" s="406">
        <f t="shared" si="70"/>
        <v>0</v>
      </c>
      <c r="EX24" s="414"/>
      <c r="EY24" s="324"/>
      <c r="EZ24" s="324"/>
      <c r="FA24" s="324" t="str">
        <f t="shared" si="71"/>
        <v/>
      </c>
      <c r="FB24" s="409" t="str">
        <f t="shared" si="72"/>
        <v/>
      </c>
    </row>
    <row r="25" spans="1:158" ht="30" customHeight="1" x14ac:dyDescent="0.3">
      <c r="E25" s="404">
        <v>22</v>
      </c>
      <c r="F25" s="405">
        <f t="shared" si="73"/>
        <v>2742</v>
      </c>
      <c r="G25" s="405">
        <v>2777</v>
      </c>
      <c r="H25" s="405">
        <f t="shared" si="2"/>
        <v>35</v>
      </c>
      <c r="I25" s="405">
        <v>1</v>
      </c>
      <c r="J25" s="406">
        <f t="shared" si="3"/>
        <v>35</v>
      </c>
      <c r="L25" s="404">
        <v>22</v>
      </c>
      <c r="M25" s="405">
        <f t="shared" si="74"/>
        <v>3113</v>
      </c>
      <c r="N25" s="405">
        <v>3159</v>
      </c>
      <c r="O25" s="405">
        <f t="shared" si="4"/>
        <v>46</v>
      </c>
      <c r="P25" s="405">
        <v>1</v>
      </c>
      <c r="Q25" s="406">
        <f t="shared" si="5"/>
        <v>46</v>
      </c>
      <c r="R25" s="414" t="s">
        <v>60</v>
      </c>
      <c r="S25" s="324" t="s">
        <v>46</v>
      </c>
      <c r="T25" s="324"/>
      <c r="U25" s="324"/>
      <c r="V25" s="265"/>
      <c r="W25" s="265">
        <v>1</v>
      </c>
      <c r="X25" s="324"/>
      <c r="Y25" s="324">
        <f t="shared" si="6"/>
        <v>0</v>
      </c>
      <c r="Z25" s="324"/>
      <c r="AA25" s="407"/>
      <c r="AB25" s="408" t="str">
        <f t="shared" si="7"/>
        <v/>
      </c>
      <c r="AC25" s="324" t="str">
        <f t="shared" si="8"/>
        <v/>
      </c>
      <c r="AD25" s="324" t="str">
        <f t="shared" si="9"/>
        <v/>
      </c>
      <c r="AE25" s="324" t="str">
        <f t="shared" si="10"/>
        <v/>
      </c>
      <c r="AF25" s="324" t="str">
        <f t="shared" si="11"/>
        <v/>
      </c>
      <c r="AG25" s="324" t="str">
        <f t="shared" si="12"/>
        <v/>
      </c>
      <c r="AH25" s="324" t="str">
        <f t="shared" si="13"/>
        <v/>
      </c>
      <c r="AI25" s="324" t="str">
        <f t="shared" si="14"/>
        <v/>
      </c>
      <c r="AJ25" s="407">
        <f t="shared" si="0"/>
        <v>0</v>
      </c>
      <c r="AK25" s="408">
        <f t="shared" si="15"/>
        <v>46</v>
      </c>
      <c r="AL25" s="324" t="str">
        <f t="shared" si="16"/>
        <v/>
      </c>
      <c r="AM25" s="324" t="str">
        <f t="shared" si="17"/>
        <v/>
      </c>
      <c r="AN25" s="324" t="str">
        <f t="shared" si="18"/>
        <v/>
      </c>
      <c r="AO25" s="324" t="str">
        <f t="shared" si="19"/>
        <v/>
      </c>
      <c r="AP25" s="324" t="str">
        <f t="shared" si="20"/>
        <v/>
      </c>
      <c r="AQ25" s="324" t="str">
        <f t="shared" si="21"/>
        <v/>
      </c>
      <c r="AR25" s="324" t="str">
        <f t="shared" si="22"/>
        <v/>
      </c>
      <c r="AS25" s="324" t="str">
        <f t="shared" si="23"/>
        <v/>
      </c>
      <c r="AT25" s="324" t="str">
        <f t="shared" si="24"/>
        <v/>
      </c>
      <c r="AU25" s="324" t="str">
        <f t="shared" si="25"/>
        <v/>
      </c>
      <c r="AV25" s="409">
        <f t="shared" si="26"/>
        <v>46</v>
      </c>
      <c r="AW25" s="22"/>
      <c r="AX25" s="404">
        <v>22</v>
      </c>
      <c r="AY25" s="405">
        <f t="shared" si="75"/>
        <v>0</v>
      </c>
      <c r="AZ25" s="405"/>
      <c r="BA25" s="405">
        <f t="shared" si="27"/>
        <v>0</v>
      </c>
      <c r="BB25" s="405">
        <v>1</v>
      </c>
      <c r="BC25" s="406">
        <f t="shared" si="28"/>
        <v>0</v>
      </c>
      <c r="BD25" s="410"/>
      <c r="BE25" s="265"/>
      <c r="BF25" s="265"/>
      <c r="BG25" s="265"/>
      <c r="BH25" s="265"/>
      <c r="BI25" s="265">
        <v>1</v>
      </c>
      <c r="BJ25" s="265"/>
      <c r="BK25" s="265">
        <f t="shared" si="29"/>
        <v>0</v>
      </c>
      <c r="BL25" s="265"/>
      <c r="BM25" s="411"/>
      <c r="BN25" s="412" t="str">
        <f t="shared" si="30"/>
        <v/>
      </c>
      <c r="BO25" s="265" t="str">
        <f t="shared" si="31"/>
        <v/>
      </c>
      <c r="BP25" s="324" t="str">
        <f t="shared" si="32"/>
        <v/>
      </c>
      <c r="BQ25" s="265" t="str">
        <f t="shared" si="33"/>
        <v/>
      </c>
      <c r="BR25" s="265" t="str">
        <f t="shared" si="34"/>
        <v/>
      </c>
      <c r="BS25" s="265" t="str">
        <f t="shared" si="35"/>
        <v/>
      </c>
      <c r="BT25" s="265" t="str">
        <f t="shared" si="36"/>
        <v/>
      </c>
      <c r="BU25" s="265" t="str">
        <f t="shared" si="37"/>
        <v/>
      </c>
      <c r="BV25" s="411">
        <f t="shared" si="1"/>
        <v>0</v>
      </c>
      <c r="BW25" s="412" t="str">
        <f t="shared" si="38"/>
        <v/>
      </c>
      <c r="BX25" s="265" t="str">
        <f t="shared" si="39"/>
        <v/>
      </c>
      <c r="BY25" s="324" t="str">
        <f t="shared" si="40"/>
        <v/>
      </c>
      <c r="BZ25" s="265" t="str">
        <f t="shared" si="41"/>
        <v/>
      </c>
      <c r="CA25" s="265" t="str">
        <f t="shared" si="42"/>
        <v/>
      </c>
      <c r="CB25" s="265" t="str">
        <f t="shared" si="43"/>
        <v/>
      </c>
      <c r="CC25" s="265" t="str">
        <f t="shared" si="44"/>
        <v/>
      </c>
      <c r="CD25" s="265" t="str">
        <f t="shared" si="45"/>
        <v/>
      </c>
      <c r="CE25" s="265" t="str">
        <f t="shared" si="46"/>
        <v/>
      </c>
      <c r="CF25" s="265"/>
      <c r="CG25" s="265" t="str">
        <f t="shared" si="47"/>
        <v/>
      </c>
      <c r="CH25" s="413">
        <f t="shared" si="48"/>
        <v>0</v>
      </c>
      <c r="CJ25" s="404">
        <v>22</v>
      </c>
      <c r="CK25" s="405">
        <f t="shared" si="76"/>
        <v>0</v>
      </c>
      <c r="CL25" s="405"/>
      <c r="CM25" s="405">
        <f t="shared" si="49"/>
        <v>0</v>
      </c>
      <c r="CN25" s="405">
        <v>1</v>
      </c>
      <c r="CO25" s="406">
        <f t="shared" si="50"/>
        <v>0</v>
      </c>
      <c r="CP25" s="414"/>
      <c r="CQ25" s="324"/>
      <c r="CR25" s="324"/>
      <c r="CS25" s="324" t="str">
        <f t="shared" si="51"/>
        <v/>
      </c>
      <c r="CT25" s="409" t="str">
        <f t="shared" si="52"/>
        <v/>
      </c>
      <c r="CV25" s="404">
        <v>22</v>
      </c>
      <c r="CW25" s="405">
        <f t="shared" si="77"/>
        <v>0</v>
      </c>
      <c r="CX25" s="405"/>
      <c r="CY25" s="405">
        <f t="shared" si="53"/>
        <v>0</v>
      </c>
      <c r="CZ25" s="405">
        <v>1</v>
      </c>
      <c r="DA25" s="406">
        <f t="shared" si="54"/>
        <v>0</v>
      </c>
      <c r="DB25" s="414"/>
      <c r="DC25" s="324"/>
      <c r="DD25" s="324"/>
      <c r="DE25" s="324" t="str">
        <f t="shared" si="55"/>
        <v/>
      </c>
      <c r="DF25" s="409" t="str">
        <f t="shared" si="56"/>
        <v/>
      </c>
      <c r="DH25" s="404">
        <v>22</v>
      </c>
      <c r="DI25" s="405">
        <f t="shared" si="78"/>
        <v>0</v>
      </c>
      <c r="DJ25" s="405"/>
      <c r="DK25" s="405">
        <f t="shared" si="57"/>
        <v>0</v>
      </c>
      <c r="DL25" s="405">
        <v>1</v>
      </c>
      <c r="DM25" s="406">
        <f t="shared" si="58"/>
        <v>0</v>
      </c>
      <c r="DN25" s="414"/>
      <c r="DO25" s="324"/>
      <c r="DP25" s="324"/>
      <c r="DQ25" s="324" t="str">
        <f t="shared" si="59"/>
        <v/>
      </c>
      <c r="DR25" s="409" t="str">
        <f t="shared" si="60"/>
        <v/>
      </c>
      <c r="DT25" s="404">
        <v>22</v>
      </c>
      <c r="DU25" s="405">
        <f t="shared" si="79"/>
        <v>0</v>
      </c>
      <c r="DV25" s="405"/>
      <c r="DW25" s="405">
        <f t="shared" si="61"/>
        <v>0</v>
      </c>
      <c r="DX25" s="405">
        <v>1</v>
      </c>
      <c r="DY25" s="406">
        <f t="shared" si="62"/>
        <v>0</v>
      </c>
      <c r="DZ25" s="414"/>
      <c r="EA25" s="324"/>
      <c r="EB25" s="324"/>
      <c r="EC25" s="324" t="str">
        <f t="shared" si="63"/>
        <v/>
      </c>
      <c r="ED25" s="409" t="str">
        <f t="shared" si="64"/>
        <v/>
      </c>
      <c r="EF25" s="404">
        <v>22</v>
      </c>
      <c r="EG25" s="405">
        <f t="shared" si="80"/>
        <v>0</v>
      </c>
      <c r="EH25" s="405"/>
      <c r="EI25" s="405">
        <f t="shared" si="65"/>
        <v>0</v>
      </c>
      <c r="EJ25" s="405">
        <v>1</v>
      </c>
      <c r="EK25" s="406">
        <f t="shared" si="66"/>
        <v>0</v>
      </c>
      <c r="EL25" s="414"/>
      <c r="EM25" s="324"/>
      <c r="EN25" s="324"/>
      <c r="EO25" s="324" t="str">
        <f t="shared" si="67"/>
        <v/>
      </c>
      <c r="EP25" s="409" t="str">
        <f t="shared" si="68"/>
        <v/>
      </c>
      <c r="ER25" s="404">
        <v>22</v>
      </c>
      <c r="ES25" s="405">
        <f t="shared" si="81"/>
        <v>0</v>
      </c>
      <c r="ET25" s="405"/>
      <c r="EU25" s="405">
        <f t="shared" si="69"/>
        <v>0</v>
      </c>
      <c r="EV25" s="405">
        <v>1</v>
      </c>
      <c r="EW25" s="406">
        <f t="shared" si="70"/>
        <v>0</v>
      </c>
      <c r="EX25" s="414"/>
      <c r="EY25" s="324"/>
      <c r="EZ25" s="324"/>
      <c r="FA25" s="324" t="str">
        <f t="shared" si="71"/>
        <v/>
      </c>
      <c r="FB25" s="409" t="str">
        <f t="shared" si="72"/>
        <v/>
      </c>
    </row>
    <row r="26" spans="1:158" ht="30" customHeight="1" x14ac:dyDescent="0.3">
      <c r="E26" s="404">
        <v>23</v>
      </c>
      <c r="F26" s="405">
        <f t="shared" si="73"/>
        <v>2777</v>
      </c>
      <c r="G26" s="405">
        <v>2807</v>
      </c>
      <c r="H26" s="405">
        <f t="shared" si="2"/>
        <v>30</v>
      </c>
      <c r="I26" s="405">
        <v>1</v>
      </c>
      <c r="J26" s="406">
        <f t="shared" si="3"/>
        <v>30</v>
      </c>
      <c r="L26" s="404">
        <v>23</v>
      </c>
      <c r="M26" s="405">
        <f t="shared" si="74"/>
        <v>3159</v>
      </c>
      <c r="N26" s="405">
        <v>3196</v>
      </c>
      <c r="O26" s="405">
        <f t="shared" si="4"/>
        <v>37</v>
      </c>
      <c r="P26" s="405">
        <v>1</v>
      </c>
      <c r="Q26" s="406">
        <f t="shared" si="5"/>
        <v>37</v>
      </c>
      <c r="R26" s="414" t="s">
        <v>60</v>
      </c>
      <c r="S26" s="324" t="s">
        <v>46</v>
      </c>
      <c r="T26" s="324"/>
      <c r="U26" s="324"/>
      <c r="V26" s="265"/>
      <c r="W26" s="265">
        <v>1</v>
      </c>
      <c r="X26" s="324"/>
      <c r="Y26" s="324">
        <f t="shared" si="6"/>
        <v>0</v>
      </c>
      <c r="Z26" s="324"/>
      <c r="AA26" s="407"/>
      <c r="AB26" s="408" t="str">
        <f t="shared" si="7"/>
        <v/>
      </c>
      <c r="AC26" s="324" t="str">
        <f t="shared" si="8"/>
        <v/>
      </c>
      <c r="AD26" s="324" t="str">
        <f t="shared" si="9"/>
        <v/>
      </c>
      <c r="AE26" s="324" t="str">
        <f t="shared" si="10"/>
        <v/>
      </c>
      <c r="AF26" s="324" t="str">
        <f t="shared" si="11"/>
        <v/>
      </c>
      <c r="AG26" s="324" t="str">
        <f t="shared" si="12"/>
        <v/>
      </c>
      <c r="AH26" s="324" t="str">
        <f t="shared" si="13"/>
        <v/>
      </c>
      <c r="AI26" s="324" t="str">
        <f t="shared" si="14"/>
        <v/>
      </c>
      <c r="AJ26" s="407">
        <f t="shared" si="0"/>
        <v>0</v>
      </c>
      <c r="AK26" s="408">
        <f t="shared" si="15"/>
        <v>37</v>
      </c>
      <c r="AL26" s="324" t="str">
        <f t="shared" si="16"/>
        <v/>
      </c>
      <c r="AM26" s="324" t="str">
        <f t="shared" si="17"/>
        <v/>
      </c>
      <c r="AN26" s="324" t="str">
        <f t="shared" si="18"/>
        <v/>
      </c>
      <c r="AO26" s="324" t="str">
        <f t="shared" si="19"/>
        <v/>
      </c>
      <c r="AP26" s="324" t="str">
        <f t="shared" si="20"/>
        <v/>
      </c>
      <c r="AQ26" s="324" t="str">
        <f t="shared" si="21"/>
        <v/>
      </c>
      <c r="AR26" s="324" t="str">
        <f t="shared" si="22"/>
        <v/>
      </c>
      <c r="AS26" s="324" t="str">
        <f t="shared" si="23"/>
        <v/>
      </c>
      <c r="AT26" s="324" t="str">
        <f t="shared" si="24"/>
        <v/>
      </c>
      <c r="AU26" s="324" t="str">
        <f t="shared" si="25"/>
        <v/>
      </c>
      <c r="AV26" s="409">
        <f t="shared" si="26"/>
        <v>37</v>
      </c>
      <c r="AW26" s="22"/>
      <c r="AX26" s="404">
        <v>23</v>
      </c>
      <c r="AY26" s="405">
        <f t="shared" si="75"/>
        <v>0</v>
      </c>
      <c r="AZ26" s="405"/>
      <c r="BA26" s="405">
        <f t="shared" si="27"/>
        <v>0</v>
      </c>
      <c r="BB26" s="405">
        <v>1</v>
      </c>
      <c r="BC26" s="406">
        <f t="shared" si="28"/>
        <v>0</v>
      </c>
      <c r="BD26" s="410"/>
      <c r="BE26" s="265"/>
      <c r="BF26" s="265"/>
      <c r="BG26" s="265"/>
      <c r="BH26" s="265"/>
      <c r="BI26" s="265">
        <v>1</v>
      </c>
      <c r="BJ26" s="265"/>
      <c r="BK26" s="265">
        <f t="shared" si="29"/>
        <v>0</v>
      </c>
      <c r="BL26" s="265"/>
      <c r="BM26" s="411"/>
      <c r="BN26" s="412" t="str">
        <f t="shared" si="30"/>
        <v/>
      </c>
      <c r="BO26" s="265" t="str">
        <f t="shared" si="31"/>
        <v/>
      </c>
      <c r="BP26" s="324" t="str">
        <f t="shared" si="32"/>
        <v/>
      </c>
      <c r="BQ26" s="265" t="str">
        <f t="shared" si="33"/>
        <v/>
      </c>
      <c r="BR26" s="265" t="str">
        <f t="shared" si="34"/>
        <v/>
      </c>
      <c r="BS26" s="265" t="str">
        <f t="shared" si="35"/>
        <v/>
      </c>
      <c r="BT26" s="265" t="str">
        <f t="shared" si="36"/>
        <v/>
      </c>
      <c r="BU26" s="265" t="str">
        <f t="shared" si="37"/>
        <v/>
      </c>
      <c r="BV26" s="411">
        <f t="shared" si="1"/>
        <v>0</v>
      </c>
      <c r="BW26" s="412" t="str">
        <f t="shared" si="38"/>
        <v/>
      </c>
      <c r="BX26" s="265" t="str">
        <f t="shared" si="39"/>
        <v/>
      </c>
      <c r="BY26" s="324" t="str">
        <f t="shared" si="40"/>
        <v/>
      </c>
      <c r="BZ26" s="265" t="str">
        <f t="shared" si="41"/>
        <v/>
      </c>
      <c r="CA26" s="265" t="str">
        <f t="shared" si="42"/>
        <v/>
      </c>
      <c r="CB26" s="265" t="str">
        <f t="shared" si="43"/>
        <v/>
      </c>
      <c r="CC26" s="265" t="str">
        <f t="shared" si="44"/>
        <v/>
      </c>
      <c r="CD26" s="265" t="str">
        <f t="shared" si="45"/>
        <v/>
      </c>
      <c r="CE26" s="265" t="str">
        <f t="shared" si="46"/>
        <v/>
      </c>
      <c r="CF26" s="265"/>
      <c r="CG26" s="265" t="str">
        <f t="shared" si="47"/>
        <v/>
      </c>
      <c r="CH26" s="413">
        <f t="shared" si="48"/>
        <v>0</v>
      </c>
      <c r="CJ26" s="404">
        <v>23</v>
      </c>
      <c r="CK26" s="405">
        <f t="shared" si="76"/>
        <v>0</v>
      </c>
      <c r="CL26" s="405"/>
      <c r="CM26" s="405">
        <f t="shared" si="49"/>
        <v>0</v>
      </c>
      <c r="CN26" s="405">
        <v>1</v>
      </c>
      <c r="CO26" s="406">
        <f t="shared" si="50"/>
        <v>0</v>
      </c>
      <c r="CP26" s="414"/>
      <c r="CQ26" s="324"/>
      <c r="CR26" s="324"/>
      <c r="CS26" s="324" t="str">
        <f t="shared" si="51"/>
        <v/>
      </c>
      <c r="CT26" s="409" t="str">
        <f t="shared" si="52"/>
        <v/>
      </c>
      <c r="CV26" s="404">
        <v>23</v>
      </c>
      <c r="CW26" s="405">
        <f t="shared" si="77"/>
        <v>0</v>
      </c>
      <c r="CX26" s="405"/>
      <c r="CY26" s="405">
        <f t="shared" si="53"/>
        <v>0</v>
      </c>
      <c r="CZ26" s="405">
        <v>1</v>
      </c>
      <c r="DA26" s="406">
        <f t="shared" si="54"/>
        <v>0</v>
      </c>
      <c r="DB26" s="414"/>
      <c r="DC26" s="324"/>
      <c r="DD26" s="324"/>
      <c r="DE26" s="324" t="str">
        <f t="shared" si="55"/>
        <v/>
      </c>
      <c r="DF26" s="409" t="str">
        <f t="shared" si="56"/>
        <v/>
      </c>
      <c r="DH26" s="404">
        <v>23</v>
      </c>
      <c r="DI26" s="405">
        <f t="shared" si="78"/>
        <v>0</v>
      </c>
      <c r="DJ26" s="405"/>
      <c r="DK26" s="405">
        <f t="shared" si="57"/>
        <v>0</v>
      </c>
      <c r="DL26" s="405">
        <v>1</v>
      </c>
      <c r="DM26" s="406">
        <f t="shared" si="58"/>
        <v>0</v>
      </c>
      <c r="DN26" s="414"/>
      <c r="DO26" s="324"/>
      <c r="DP26" s="324"/>
      <c r="DQ26" s="324" t="str">
        <f t="shared" si="59"/>
        <v/>
      </c>
      <c r="DR26" s="409" t="str">
        <f t="shared" si="60"/>
        <v/>
      </c>
      <c r="DT26" s="404">
        <v>23</v>
      </c>
      <c r="DU26" s="405">
        <f t="shared" si="79"/>
        <v>0</v>
      </c>
      <c r="DV26" s="405"/>
      <c r="DW26" s="405">
        <f t="shared" si="61"/>
        <v>0</v>
      </c>
      <c r="DX26" s="405">
        <v>1</v>
      </c>
      <c r="DY26" s="406">
        <f t="shared" si="62"/>
        <v>0</v>
      </c>
      <c r="DZ26" s="414"/>
      <c r="EA26" s="324"/>
      <c r="EB26" s="324"/>
      <c r="EC26" s="324" t="str">
        <f t="shared" si="63"/>
        <v/>
      </c>
      <c r="ED26" s="409" t="str">
        <f t="shared" si="64"/>
        <v/>
      </c>
      <c r="EF26" s="404">
        <v>23</v>
      </c>
      <c r="EG26" s="405">
        <f t="shared" si="80"/>
        <v>0</v>
      </c>
      <c r="EH26" s="405"/>
      <c r="EI26" s="405">
        <f t="shared" si="65"/>
        <v>0</v>
      </c>
      <c r="EJ26" s="405">
        <v>1</v>
      </c>
      <c r="EK26" s="406">
        <f t="shared" si="66"/>
        <v>0</v>
      </c>
      <c r="EL26" s="414"/>
      <c r="EM26" s="324"/>
      <c r="EN26" s="324"/>
      <c r="EO26" s="324" t="str">
        <f t="shared" si="67"/>
        <v/>
      </c>
      <c r="EP26" s="409" t="str">
        <f t="shared" si="68"/>
        <v/>
      </c>
      <c r="ER26" s="404">
        <v>23</v>
      </c>
      <c r="ES26" s="405">
        <f t="shared" si="81"/>
        <v>0</v>
      </c>
      <c r="ET26" s="405"/>
      <c r="EU26" s="405">
        <f t="shared" si="69"/>
        <v>0</v>
      </c>
      <c r="EV26" s="405">
        <v>1</v>
      </c>
      <c r="EW26" s="406">
        <f t="shared" si="70"/>
        <v>0</v>
      </c>
      <c r="EX26" s="414"/>
      <c r="EY26" s="324"/>
      <c r="EZ26" s="324"/>
      <c r="FA26" s="324" t="str">
        <f t="shared" si="71"/>
        <v/>
      </c>
      <c r="FB26" s="409" t="str">
        <f t="shared" si="72"/>
        <v/>
      </c>
    </row>
    <row r="27" spans="1:158" ht="30" customHeight="1" x14ac:dyDescent="0.3">
      <c r="E27" s="404">
        <v>24</v>
      </c>
      <c r="F27" s="405">
        <f t="shared" si="73"/>
        <v>2807</v>
      </c>
      <c r="G27" s="405">
        <v>2832</v>
      </c>
      <c r="H27" s="405">
        <f t="shared" si="2"/>
        <v>25</v>
      </c>
      <c r="I27" s="405">
        <v>1</v>
      </c>
      <c r="J27" s="406">
        <f t="shared" si="3"/>
        <v>25</v>
      </c>
      <c r="L27" s="404">
        <v>24</v>
      </c>
      <c r="M27" s="405">
        <f t="shared" si="74"/>
        <v>3196</v>
      </c>
      <c r="N27" s="405">
        <v>3226</v>
      </c>
      <c r="O27" s="405">
        <f t="shared" si="4"/>
        <v>30</v>
      </c>
      <c r="P27" s="405">
        <v>1</v>
      </c>
      <c r="Q27" s="406">
        <f t="shared" si="5"/>
        <v>30</v>
      </c>
      <c r="R27" s="414" t="s">
        <v>60</v>
      </c>
      <c r="S27" s="324" t="s">
        <v>46</v>
      </c>
      <c r="T27" s="324"/>
      <c r="U27" s="324"/>
      <c r="V27" s="265"/>
      <c r="W27" s="265">
        <v>1</v>
      </c>
      <c r="X27" s="324"/>
      <c r="Y27" s="324">
        <f t="shared" si="6"/>
        <v>0</v>
      </c>
      <c r="Z27" s="324"/>
      <c r="AA27" s="407"/>
      <c r="AB27" s="408" t="str">
        <f t="shared" si="7"/>
        <v/>
      </c>
      <c r="AC27" s="324" t="str">
        <f t="shared" si="8"/>
        <v/>
      </c>
      <c r="AD27" s="324" t="str">
        <f t="shared" si="9"/>
        <v/>
      </c>
      <c r="AE27" s="324" t="str">
        <f t="shared" si="10"/>
        <v/>
      </c>
      <c r="AF27" s="324" t="str">
        <f t="shared" si="11"/>
        <v/>
      </c>
      <c r="AG27" s="324" t="str">
        <f t="shared" si="12"/>
        <v/>
      </c>
      <c r="AH27" s="324" t="str">
        <f t="shared" si="13"/>
        <v/>
      </c>
      <c r="AI27" s="324" t="str">
        <f t="shared" si="14"/>
        <v/>
      </c>
      <c r="AJ27" s="407">
        <f t="shared" si="0"/>
        <v>0</v>
      </c>
      <c r="AK27" s="408">
        <f t="shared" si="15"/>
        <v>30</v>
      </c>
      <c r="AL27" s="324" t="str">
        <f t="shared" si="16"/>
        <v/>
      </c>
      <c r="AM27" s="324" t="str">
        <f t="shared" si="17"/>
        <v/>
      </c>
      <c r="AN27" s="324" t="str">
        <f t="shared" si="18"/>
        <v/>
      </c>
      <c r="AO27" s="324" t="str">
        <f t="shared" si="19"/>
        <v/>
      </c>
      <c r="AP27" s="324" t="str">
        <f t="shared" si="20"/>
        <v/>
      </c>
      <c r="AQ27" s="324" t="str">
        <f t="shared" si="21"/>
        <v/>
      </c>
      <c r="AR27" s="324" t="str">
        <f t="shared" si="22"/>
        <v/>
      </c>
      <c r="AS27" s="324" t="str">
        <f t="shared" si="23"/>
        <v/>
      </c>
      <c r="AT27" s="324" t="str">
        <f t="shared" si="24"/>
        <v/>
      </c>
      <c r="AU27" s="324" t="str">
        <f t="shared" si="25"/>
        <v/>
      </c>
      <c r="AV27" s="409">
        <f t="shared" si="26"/>
        <v>30</v>
      </c>
      <c r="AW27" s="22"/>
      <c r="AX27" s="404">
        <v>24</v>
      </c>
      <c r="AY27" s="405">
        <f t="shared" si="75"/>
        <v>0</v>
      </c>
      <c r="AZ27" s="405"/>
      <c r="BA27" s="405">
        <f t="shared" si="27"/>
        <v>0</v>
      </c>
      <c r="BB27" s="405">
        <v>1</v>
      </c>
      <c r="BC27" s="406">
        <f t="shared" si="28"/>
        <v>0</v>
      </c>
      <c r="BD27" s="410"/>
      <c r="BE27" s="265"/>
      <c r="BF27" s="265"/>
      <c r="BG27" s="265"/>
      <c r="BH27" s="265"/>
      <c r="BI27" s="265">
        <v>1</v>
      </c>
      <c r="BJ27" s="265"/>
      <c r="BK27" s="265">
        <f t="shared" si="29"/>
        <v>0</v>
      </c>
      <c r="BL27" s="265"/>
      <c r="BM27" s="411"/>
      <c r="BN27" s="412" t="str">
        <f t="shared" si="30"/>
        <v/>
      </c>
      <c r="BO27" s="265" t="str">
        <f t="shared" si="31"/>
        <v/>
      </c>
      <c r="BP27" s="324" t="str">
        <f t="shared" si="32"/>
        <v/>
      </c>
      <c r="BQ27" s="265" t="str">
        <f t="shared" si="33"/>
        <v/>
      </c>
      <c r="BR27" s="265" t="str">
        <f t="shared" si="34"/>
        <v/>
      </c>
      <c r="BS27" s="265" t="str">
        <f t="shared" si="35"/>
        <v/>
      </c>
      <c r="BT27" s="265" t="str">
        <f t="shared" si="36"/>
        <v/>
      </c>
      <c r="BU27" s="265" t="str">
        <f t="shared" si="37"/>
        <v/>
      </c>
      <c r="BV27" s="411">
        <f t="shared" si="1"/>
        <v>0</v>
      </c>
      <c r="BW27" s="412" t="str">
        <f t="shared" si="38"/>
        <v/>
      </c>
      <c r="BX27" s="265" t="str">
        <f t="shared" si="39"/>
        <v/>
      </c>
      <c r="BY27" s="324" t="str">
        <f t="shared" si="40"/>
        <v/>
      </c>
      <c r="BZ27" s="265" t="str">
        <f t="shared" si="41"/>
        <v/>
      </c>
      <c r="CA27" s="265" t="str">
        <f t="shared" si="42"/>
        <v/>
      </c>
      <c r="CB27" s="265" t="str">
        <f t="shared" si="43"/>
        <v/>
      </c>
      <c r="CC27" s="265" t="str">
        <f t="shared" si="44"/>
        <v/>
      </c>
      <c r="CD27" s="265" t="str">
        <f t="shared" si="45"/>
        <v/>
      </c>
      <c r="CE27" s="265" t="str">
        <f t="shared" si="46"/>
        <v/>
      </c>
      <c r="CF27" s="265"/>
      <c r="CG27" s="265" t="str">
        <f t="shared" si="47"/>
        <v/>
      </c>
      <c r="CH27" s="413">
        <f t="shared" si="48"/>
        <v>0</v>
      </c>
      <c r="CJ27" s="404">
        <v>24</v>
      </c>
      <c r="CK27" s="405">
        <f t="shared" si="76"/>
        <v>0</v>
      </c>
      <c r="CL27" s="405"/>
      <c r="CM27" s="405">
        <f t="shared" si="49"/>
        <v>0</v>
      </c>
      <c r="CN27" s="405">
        <v>1</v>
      </c>
      <c r="CO27" s="406">
        <f t="shared" si="50"/>
        <v>0</v>
      </c>
      <c r="CP27" s="414"/>
      <c r="CQ27" s="324"/>
      <c r="CR27" s="324"/>
      <c r="CS27" s="324" t="str">
        <f t="shared" si="51"/>
        <v/>
      </c>
      <c r="CT27" s="409" t="str">
        <f t="shared" si="52"/>
        <v/>
      </c>
      <c r="CV27" s="404">
        <v>24</v>
      </c>
      <c r="CW27" s="405">
        <f t="shared" si="77"/>
        <v>0</v>
      </c>
      <c r="CX27" s="405"/>
      <c r="CY27" s="405">
        <f t="shared" si="53"/>
        <v>0</v>
      </c>
      <c r="CZ27" s="405">
        <v>1</v>
      </c>
      <c r="DA27" s="406">
        <f t="shared" si="54"/>
        <v>0</v>
      </c>
      <c r="DB27" s="414"/>
      <c r="DC27" s="324"/>
      <c r="DD27" s="324"/>
      <c r="DE27" s="324" t="str">
        <f t="shared" si="55"/>
        <v/>
      </c>
      <c r="DF27" s="409" t="str">
        <f t="shared" si="56"/>
        <v/>
      </c>
      <c r="DH27" s="404">
        <v>24</v>
      </c>
      <c r="DI27" s="405">
        <f t="shared" si="78"/>
        <v>0</v>
      </c>
      <c r="DJ27" s="405"/>
      <c r="DK27" s="405">
        <f t="shared" si="57"/>
        <v>0</v>
      </c>
      <c r="DL27" s="405">
        <v>1</v>
      </c>
      <c r="DM27" s="406">
        <f t="shared" si="58"/>
        <v>0</v>
      </c>
      <c r="DN27" s="414"/>
      <c r="DO27" s="324"/>
      <c r="DP27" s="324"/>
      <c r="DQ27" s="324" t="str">
        <f t="shared" si="59"/>
        <v/>
      </c>
      <c r="DR27" s="409" t="str">
        <f t="shared" si="60"/>
        <v/>
      </c>
      <c r="DT27" s="404">
        <v>24</v>
      </c>
      <c r="DU27" s="405">
        <f t="shared" si="79"/>
        <v>0</v>
      </c>
      <c r="DV27" s="405"/>
      <c r="DW27" s="405">
        <f t="shared" si="61"/>
        <v>0</v>
      </c>
      <c r="DX27" s="405">
        <v>1</v>
      </c>
      <c r="DY27" s="406">
        <f t="shared" si="62"/>
        <v>0</v>
      </c>
      <c r="DZ27" s="414"/>
      <c r="EA27" s="324"/>
      <c r="EB27" s="324"/>
      <c r="EC27" s="324" t="str">
        <f t="shared" si="63"/>
        <v/>
      </c>
      <c r="ED27" s="409" t="str">
        <f t="shared" si="64"/>
        <v/>
      </c>
      <c r="EF27" s="404">
        <v>24</v>
      </c>
      <c r="EG27" s="405">
        <f t="shared" si="80"/>
        <v>0</v>
      </c>
      <c r="EH27" s="405"/>
      <c r="EI27" s="405">
        <f t="shared" si="65"/>
        <v>0</v>
      </c>
      <c r="EJ27" s="405">
        <v>1</v>
      </c>
      <c r="EK27" s="406">
        <f t="shared" si="66"/>
        <v>0</v>
      </c>
      <c r="EL27" s="414"/>
      <c r="EM27" s="324"/>
      <c r="EN27" s="324"/>
      <c r="EO27" s="324" t="str">
        <f t="shared" si="67"/>
        <v/>
      </c>
      <c r="EP27" s="409" t="str">
        <f t="shared" si="68"/>
        <v/>
      </c>
      <c r="ER27" s="404">
        <v>24</v>
      </c>
      <c r="ES27" s="405">
        <f t="shared" si="81"/>
        <v>0</v>
      </c>
      <c r="ET27" s="405"/>
      <c r="EU27" s="405">
        <f t="shared" si="69"/>
        <v>0</v>
      </c>
      <c r="EV27" s="405">
        <v>1</v>
      </c>
      <c r="EW27" s="406">
        <f t="shared" si="70"/>
        <v>0</v>
      </c>
      <c r="EX27" s="414"/>
      <c r="EY27" s="324"/>
      <c r="EZ27" s="324"/>
      <c r="FA27" s="324" t="str">
        <f t="shared" si="71"/>
        <v/>
      </c>
      <c r="FB27" s="409" t="str">
        <f t="shared" si="72"/>
        <v/>
      </c>
    </row>
    <row r="28" spans="1:158" ht="30" customHeight="1" x14ac:dyDescent="0.3">
      <c r="E28" s="404">
        <v>25</v>
      </c>
      <c r="F28" s="405">
        <f t="shared" si="73"/>
        <v>2832</v>
      </c>
      <c r="G28" s="405">
        <v>2857</v>
      </c>
      <c r="H28" s="405">
        <f t="shared" si="2"/>
        <v>25</v>
      </c>
      <c r="I28" s="405">
        <v>1</v>
      </c>
      <c r="J28" s="406">
        <f t="shared" si="3"/>
        <v>25</v>
      </c>
      <c r="L28" s="404">
        <v>25</v>
      </c>
      <c r="M28" s="405">
        <f t="shared" si="74"/>
        <v>3226</v>
      </c>
      <c r="N28" s="405">
        <v>3256</v>
      </c>
      <c r="O28" s="405">
        <f t="shared" si="4"/>
        <v>30</v>
      </c>
      <c r="P28" s="405">
        <v>1</v>
      </c>
      <c r="Q28" s="406">
        <f t="shared" si="5"/>
        <v>30</v>
      </c>
      <c r="R28" s="414" t="s">
        <v>60</v>
      </c>
      <c r="S28" s="324" t="s">
        <v>46</v>
      </c>
      <c r="T28" s="324"/>
      <c r="U28" s="324"/>
      <c r="V28" s="265"/>
      <c r="W28" s="265">
        <v>1</v>
      </c>
      <c r="X28" s="324"/>
      <c r="Y28" s="324">
        <f t="shared" si="6"/>
        <v>0</v>
      </c>
      <c r="Z28" s="324"/>
      <c r="AA28" s="407"/>
      <c r="AB28" s="408" t="str">
        <f t="shared" si="7"/>
        <v/>
      </c>
      <c r="AC28" s="324" t="str">
        <f t="shared" si="8"/>
        <v/>
      </c>
      <c r="AD28" s="324" t="str">
        <f t="shared" si="9"/>
        <v/>
      </c>
      <c r="AE28" s="324" t="str">
        <f t="shared" si="10"/>
        <v/>
      </c>
      <c r="AF28" s="324" t="str">
        <f t="shared" si="11"/>
        <v/>
      </c>
      <c r="AG28" s="324" t="str">
        <f t="shared" si="12"/>
        <v/>
      </c>
      <c r="AH28" s="324" t="str">
        <f t="shared" si="13"/>
        <v/>
      </c>
      <c r="AI28" s="324" t="str">
        <f t="shared" si="14"/>
        <v/>
      </c>
      <c r="AJ28" s="407">
        <f t="shared" si="0"/>
        <v>0</v>
      </c>
      <c r="AK28" s="408">
        <f t="shared" si="15"/>
        <v>30</v>
      </c>
      <c r="AL28" s="324" t="str">
        <f t="shared" si="16"/>
        <v/>
      </c>
      <c r="AM28" s="324" t="str">
        <f t="shared" si="17"/>
        <v/>
      </c>
      <c r="AN28" s="324" t="str">
        <f t="shared" si="18"/>
        <v/>
      </c>
      <c r="AO28" s="324" t="str">
        <f t="shared" si="19"/>
        <v/>
      </c>
      <c r="AP28" s="324" t="str">
        <f t="shared" si="20"/>
        <v/>
      </c>
      <c r="AQ28" s="324" t="str">
        <f t="shared" si="21"/>
        <v/>
      </c>
      <c r="AR28" s="324" t="str">
        <f t="shared" si="22"/>
        <v/>
      </c>
      <c r="AS28" s="324" t="str">
        <f t="shared" si="23"/>
        <v/>
      </c>
      <c r="AT28" s="324" t="str">
        <f t="shared" si="24"/>
        <v/>
      </c>
      <c r="AU28" s="324" t="str">
        <f t="shared" si="25"/>
        <v/>
      </c>
      <c r="AV28" s="409">
        <f t="shared" si="26"/>
        <v>30</v>
      </c>
      <c r="AW28" s="22"/>
      <c r="AX28" s="404">
        <v>25</v>
      </c>
      <c r="AY28" s="405">
        <f t="shared" si="75"/>
        <v>0</v>
      </c>
      <c r="AZ28" s="405"/>
      <c r="BA28" s="405">
        <f t="shared" si="27"/>
        <v>0</v>
      </c>
      <c r="BB28" s="405">
        <v>1</v>
      </c>
      <c r="BC28" s="406">
        <f t="shared" si="28"/>
        <v>0</v>
      </c>
      <c r="BD28" s="410"/>
      <c r="BE28" s="265"/>
      <c r="BF28" s="265"/>
      <c r="BG28" s="265"/>
      <c r="BH28" s="265"/>
      <c r="BI28" s="265">
        <v>1</v>
      </c>
      <c r="BJ28" s="265"/>
      <c r="BK28" s="265">
        <f t="shared" si="29"/>
        <v>0</v>
      </c>
      <c r="BL28" s="265"/>
      <c r="BM28" s="411"/>
      <c r="BN28" s="412" t="str">
        <f t="shared" si="30"/>
        <v/>
      </c>
      <c r="BO28" s="265" t="str">
        <f t="shared" si="31"/>
        <v/>
      </c>
      <c r="BP28" s="324" t="str">
        <f t="shared" si="32"/>
        <v/>
      </c>
      <c r="BQ28" s="265" t="str">
        <f t="shared" si="33"/>
        <v/>
      </c>
      <c r="BR28" s="265" t="str">
        <f t="shared" si="34"/>
        <v/>
      </c>
      <c r="BS28" s="265" t="str">
        <f t="shared" si="35"/>
        <v/>
      </c>
      <c r="BT28" s="265" t="str">
        <f t="shared" si="36"/>
        <v/>
      </c>
      <c r="BU28" s="265" t="str">
        <f t="shared" si="37"/>
        <v/>
      </c>
      <c r="BV28" s="411">
        <f t="shared" si="1"/>
        <v>0</v>
      </c>
      <c r="BW28" s="412" t="str">
        <f t="shared" si="38"/>
        <v/>
      </c>
      <c r="BX28" s="265" t="str">
        <f t="shared" si="39"/>
        <v/>
      </c>
      <c r="BY28" s="324" t="str">
        <f t="shared" si="40"/>
        <v/>
      </c>
      <c r="BZ28" s="265" t="str">
        <f t="shared" si="41"/>
        <v/>
      </c>
      <c r="CA28" s="265" t="str">
        <f t="shared" si="42"/>
        <v/>
      </c>
      <c r="CB28" s="265" t="str">
        <f t="shared" si="43"/>
        <v/>
      </c>
      <c r="CC28" s="265" t="str">
        <f t="shared" si="44"/>
        <v/>
      </c>
      <c r="CD28" s="265" t="str">
        <f t="shared" si="45"/>
        <v/>
      </c>
      <c r="CE28" s="265" t="str">
        <f t="shared" si="46"/>
        <v/>
      </c>
      <c r="CF28" s="265"/>
      <c r="CG28" s="265" t="str">
        <f t="shared" si="47"/>
        <v/>
      </c>
      <c r="CH28" s="413">
        <f t="shared" si="48"/>
        <v>0</v>
      </c>
      <c r="CJ28" s="404">
        <v>25</v>
      </c>
      <c r="CK28" s="405">
        <f t="shared" si="76"/>
        <v>0</v>
      </c>
      <c r="CL28" s="405"/>
      <c r="CM28" s="405">
        <f t="shared" si="49"/>
        <v>0</v>
      </c>
      <c r="CN28" s="405">
        <v>1</v>
      </c>
      <c r="CO28" s="406">
        <f t="shared" si="50"/>
        <v>0</v>
      </c>
      <c r="CP28" s="414"/>
      <c r="CQ28" s="324"/>
      <c r="CR28" s="324"/>
      <c r="CS28" s="324" t="str">
        <f t="shared" si="51"/>
        <v/>
      </c>
      <c r="CT28" s="409" t="str">
        <f t="shared" si="52"/>
        <v/>
      </c>
      <c r="CV28" s="404">
        <v>25</v>
      </c>
      <c r="CW28" s="405">
        <f t="shared" si="77"/>
        <v>0</v>
      </c>
      <c r="CX28" s="405"/>
      <c r="CY28" s="405">
        <f t="shared" si="53"/>
        <v>0</v>
      </c>
      <c r="CZ28" s="405">
        <v>1</v>
      </c>
      <c r="DA28" s="406">
        <f t="shared" si="54"/>
        <v>0</v>
      </c>
      <c r="DB28" s="414"/>
      <c r="DC28" s="324"/>
      <c r="DD28" s="324"/>
      <c r="DE28" s="324" t="str">
        <f t="shared" si="55"/>
        <v/>
      </c>
      <c r="DF28" s="409" t="str">
        <f t="shared" si="56"/>
        <v/>
      </c>
      <c r="DH28" s="404">
        <v>25</v>
      </c>
      <c r="DI28" s="405">
        <f t="shared" si="78"/>
        <v>0</v>
      </c>
      <c r="DJ28" s="405"/>
      <c r="DK28" s="405">
        <f t="shared" si="57"/>
        <v>0</v>
      </c>
      <c r="DL28" s="405">
        <v>1</v>
      </c>
      <c r="DM28" s="406">
        <f t="shared" si="58"/>
        <v>0</v>
      </c>
      <c r="DN28" s="414"/>
      <c r="DO28" s="324"/>
      <c r="DP28" s="324"/>
      <c r="DQ28" s="324" t="str">
        <f t="shared" si="59"/>
        <v/>
      </c>
      <c r="DR28" s="409" t="str">
        <f t="shared" si="60"/>
        <v/>
      </c>
      <c r="DT28" s="404">
        <v>25</v>
      </c>
      <c r="DU28" s="405">
        <f t="shared" si="79"/>
        <v>0</v>
      </c>
      <c r="DV28" s="405"/>
      <c r="DW28" s="405">
        <f t="shared" si="61"/>
        <v>0</v>
      </c>
      <c r="DX28" s="405">
        <v>1</v>
      </c>
      <c r="DY28" s="406">
        <f t="shared" si="62"/>
        <v>0</v>
      </c>
      <c r="DZ28" s="414"/>
      <c r="EA28" s="324"/>
      <c r="EB28" s="324"/>
      <c r="EC28" s="324" t="str">
        <f t="shared" si="63"/>
        <v/>
      </c>
      <c r="ED28" s="409" t="str">
        <f t="shared" si="64"/>
        <v/>
      </c>
      <c r="EF28" s="404">
        <v>25</v>
      </c>
      <c r="EG28" s="405">
        <f t="shared" si="80"/>
        <v>0</v>
      </c>
      <c r="EH28" s="405"/>
      <c r="EI28" s="405">
        <f t="shared" si="65"/>
        <v>0</v>
      </c>
      <c r="EJ28" s="405">
        <v>1</v>
      </c>
      <c r="EK28" s="406">
        <f t="shared" si="66"/>
        <v>0</v>
      </c>
      <c r="EL28" s="414"/>
      <c r="EM28" s="324"/>
      <c r="EN28" s="324"/>
      <c r="EO28" s="324" t="str">
        <f t="shared" si="67"/>
        <v/>
      </c>
      <c r="EP28" s="409" t="str">
        <f t="shared" si="68"/>
        <v/>
      </c>
      <c r="ER28" s="404">
        <v>25</v>
      </c>
      <c r="ES28" s="405">
        <f t="shared" si="81"/>
        <v>0</v>
      </c>
      <c r="ET28" s="405"/>
      <c r="EU28" s="405">
        <f t="shared" si="69"/>
        <v>0</v>
      </c>
      <c r="EV28" s="405">
        <v>1</v>
      </c>
      <c r="EW28" s="406">
        <f t="shared" si="70"/>
        <v>0</v>
      </c>
      <c r="EX28" s="414"/>
      <c r="EY28" s="324"/>
      <c r="EZ28" s="324"/>
      <c r="FA28" s="324" t="str">
        <f t="shared" si="71"/>
        <v/>
      </c>
      <c r="FB28" s="409" t="str">
        <f t="shared" si="72"/>
        <v/>
      </c>
    </row>
    <row r="29" spans="1:158" ht="30" customHeight="1" x14ac:dyDescent="0.3">
      <c r="E29" s="404">
        <v>26</v>
      </c>
      <c r="F29" s="405">
        <f t="shared" si="73"/>
        <v>2857</v>
      </c>
      <c r="G29" s="405">
        <v>2859</v>
      </c>
      <c r="H29" s="405">
        <f t="shared" si="2"/>
        <v>2</v>
      </c>
      <c r="I29" s="405">
        <v>1</v>
      </c>
      <c r="J29" s="406">
        <f t="shared" si="3"/>
        <v>2</v>
      </c>
      <c r="L29" s="404">
        <v>26</v>
      </c>
      <c r="M29" s="405">
        <f t="shared" si="74"/>
        <v>3256</v>
      </c>
      <c r="N29" s="405">
        <v>3259</v>
      </c>
      <c r="O29" s="405">
        <f t="shared" si="4"/>
        <v>3</v>
      </c>
      <c r="P29" s="405">
        <v>1</v>
      </c>
      <c r="Q29" s="406">
        <f t="shared" si="5"/>
        <v>3</v>
      </c>
      <c r="R29" s="414" t="s">
        <v>60</v>
      </c>
      <c r="S29" s="324" t="s">
        <v>46</v>
      </c>
      <c r="T29" s="324"/>
      <c r="U29" s="324"/>
      <c r="V29" s="265"/>
      <c r="W29" s="265">
        <v>1</v>
      </c>
      <c r="X29" s="324"/>
      <c r="Y29" s="324">
        <f t="shared" si="6"/>
        <v>0</v>
      </c>
      <c r="Z29" s="324"/>
      <c r="AA29" s="407"/>
      <c r="AB29" s="408" t="str">
        <f t="shared" si="7"/>
        <v/>
      </c>
      <c r="AC29" s="324" t="str">
        <f t="shared" si="8"/>
        <v/>
      </c>
      <c r="AD29" s="324" t="str">
        <f t="shared" si="9"/>
        <v/>
      </c>
      <c r="AE29" s="324" t="str">
        <f t="shared" si="10"/>
        <v/>
      </c>
      <c r="AF29" s="324" t="str">
        <f t="shared" si="11"/>
        <v/>
      </c>
      <c r="AG29" s="324" t="str">
        <f t="shared" si="12"/>
        <v/>
      </c>
      <c r="AH29" s="324" t="str">
        <f t="shared" si="13"/>
        <v/>
      </c>
      <c r="AI29" s="324" t="str">
        <f t="shared" si="14"/>
        <v/>
      </c>
      <c r="AJ29" s="407">
        <f t="shared" si="0"/>
        <v>0</v>
      </c>
      <c r="AK29" s="408">
        <f t="shared" si="15"/>
        <v>3</v>
      </c>
      <c r="AL29" s="324" t="str">
        <f t="shared" si="16"/>
        <v/>
      </c>
      <c r="AM29" s="324" t="str">
        <f t="shared" si="17"/>
        <v/>
      </c>
      <c r="AN29" s="324" t="str">
        <f t="shared" si="18"/>
        <v/>
      </c>
      <c r="AO29" s="324" t="str">
        <f t="shared" si="19"/>
        <v/>
      </c>
      <c r="AP29" s="324" t="str">
        <f t="shared" si="20"/>
        <v/>
      </c>
      <c r="AQ29" s="324" t="str">
        <f t="shared" si="21"/>
        <v/>
      </c>
      <c r="AR29" s="324" t="str">
        <f t="shared" si="22"/>
        <v/>
      </c>
      <c r="AS29" s="324" t="str">
        <f t="shared" si="23"/>
        <v/>
      </c>
      <c r="AT29" s="324" t="str">
        <f t="shared" si="24"/>
        <v/>
      </c>
      <c r="AU29" s="324" t="str">
        <f t="shared" si="25"/>
        <v/>
      </c>
      <c r="AV29" s="409">
        <f t="shared" si="26"/>
        <v>3</v>
      </c>
      <c r="AW29" s="22"/>
      <c r="AX29" s="404">
        <v>26</v>
      </c>
      <c r="AY29" s="405">
        <f t="shared" si="75"/>
        <v>0</v>
      </c>
      <c r="AZ29" s="405"/>
      <c r="BA29" s="405">
        <f t="shared" si="27"/>
        <v>0</v>
      </c>
      <c r="BB29" s="405">
        <v>1</v>
      </c>
      <c r="BC29" s="406">
        <f t="shared" si="28"/>
        <v>0</v>
      </c>
      <c r="BD29" s="410"/>
      <c r="BE29" s="265"/>
      <c r="BF29" s="265"/>
      <c r="BG29" s="265"/>
      <c r="BH29" s="265"/>
      <c r="BI29" s="265">
        <v>1</v>
      </c>
      <c r="BJ29" s="265"/>
      <c r="BK29" s="265">
        <f t="shared" si="29"/>
        <v>0</v>
      </c>
      <c r="BL29" s="265"/>
      <c r="BM29" s="411"/>
      <c r="BN29" s="412" t="str">
        <f t="shared" si="30"/>
        <v/>
      </c>
      <c r="BO29" s="265" t="str">
        <f t="shared" si="31"/>
        <v/>
      </c>
      <c r="BP29" s="324" t="str">
        <f t="shared" si="32"/>
        <v/>
      </c>
      <c r="BQ29" s="265" t="str">
        <f t="shared" si="33"/>
        <v/>
      </c>
      <c r="BR29" s="265" t="str">
        <f t="shared" si="34"/>
        <v/>
      </c>
      <c r="BS29" s="265" t="str">
        <f t="shared" si="35"/>
        <v/>
      </c>
      <c r="BT29" s="265" t="str">
        <f t="shared" si="36"/>
        <v/>
      </c>
      <c r="BU29" s="265" t="str">
        <f t="shared" si="37"/>
        <v/>
      </c>
      <c r="BV29" s="411">
        <f t="shared" si="1"/>
        <v>0</v>
      </c>
      <c r="BW29" s="412" t="str">
        <f t="shared" si="38"/>
        <v/>
      </c>
      <c r="BX29" s="265" t="str">
        <f t="shared" si="39"/>
        <v/>
      </c>
      <c r="BY29" s="324" t="str">
        <f t="shared" si="40"/>
        <v/>
      </c>
      <c r="BZ29" s="265" t="str">
        <f t="shared" si="41"/>
        <v/>
      </c>
      <c r="CA29" s="265" t="str">
        <f t="shared" si="42"/>
        <v/>
      </c>
      <c r="CB29" s="265" t="str">
        <f t="shared" si="43"/>
        <v/>
      </c>
      <c r="CC29" s="265" t="str">
        <f t="shared" si="44"/>
        <v/>
      </c>
      <c r="CD29" s="265" t="str">
        <f t="shared" si="45"/>
        <v/>
      </c>
      <c r="CE29" s="265" t="str">
        <f t="shared" si="46"/>
        <v/>
      </c>
      <c r="CF29" s="265"/>
      <c r="CG29" s="265" t="str">
        <f t="shared" si="47"/>
        <v/>
      </c>
      <c r="CH29" s="413">
        <f t="shared" si="48"/>
        <v>0</v>
      </c>
      <c r="CJ29" s="404">
        <v>26</v>
      </c>
      <c r="CK29" s="405">
        <f t="shared" si="76"/>
        <v>0</v>
      </c>
      <c r="CL29" s="405"/>
      <c r="CM29" s="405">
        <f t="shared" si="49"/>
        <v>0</v>
      </c>
      <c r="CN29" s="405">
        <v>1</v>
      </c>
      <c r="CO29" s="406">
        <f t="shared" si="50"/>
        <v>0</v>
      </c>
      <c r="CP29" s="414"/>
      <c r="CQ29" s="324"/>
      <c r="CR29" s="324"/>
      <c r="CS29" s="324" t="str">
        <f t="shared" si="51"/>
        <v/>
      </c>
      <c r="CT29" s="409" t="str">
        <f t="shared" si="52"/>
        <v/>
      </c>
      <c r="CV29" s="404">
        <v>26</v>
      </c>
      <c r="CW29" s="405">
        <f t="shared" si="77"/>
        <v>0</v>
      </c>
      <c r="CX29" s="405"/>
      <c r="CY29" s="405">
        <f t="shared" si="53"/>
        <v>0</v>
      </c>
      <c r="CZ29" s="405">
        <v>1</v>
      </c>
      <c r="DA29" s="406">
        <f t="shared" si="54"/>
        <v>0</v>
      </c>
      <c r="DB29" s="414"/>
      <c r="DC29" s="324"/>
      <c r="DD29" s="324"/>
      <c r="DE29" s="324" t="str">
        <f t="shared" si="55"/>
        <v/>
      </c>
      <c r="DF29" s="409" t="str">
        <f t="shared" si="56"/>
        <v/>
      </c>
      <c r="DH29" s="404">
        <v>26</v>
      </c>
      <c r="DI29" s="405">
        <f t="shared" si="78"/>
        <v>0</v>
      </c>
      <c r="DJ29" s="405"/>
      <c r="DK29" s="405">
        <f t="shared" si="57"/>
        <v>0</v>
      </c>
      <c r="DL29" s="405">
        <v>1</v>
      </c>
      <c r="DM29" s="406">
        <f t="shared" si="58"/>
        <v>0</v>
      </c>
      <c r="DN29" s="414"/>
      <c r="DO29" s="324"/>
      <c r="DP29" s="324"/>
      <c r="DQ29" s="324" t="str">
        <f t="shared" si="59"/>
        <v/>
      </c>
      <c r="DR29" s="409" t="str">
        <f t="shared" si="60"/>
        <v/>
      </c>
      <c r="DT29" s="404">
        <v>26</v>
      </c>
      <c r="DU29" s="405">
        <f t="shared" si="79"/>
        <v>0</v>
      </c>
      <c r="DV29" s="405"/>
      <c r="DW29" s="405">
        <f t="shared" si="61"/>
        <v>0</v>
      </c>
      <c r="DX29" s="405">
        <v>1</v>
      </c>
      <c r="DY29" s="406">
        <f t="shared" si="62"/>
        <v>0</v>
      </c>
      <c r="DZ29" s="414"/>
      <c r="EA29" s="324"/>
      <c r="EB29" s="324"/>
      <c r="EC29" s="324" t="str">
        <f t="shared" si="63"/>
        <v/>
      </c>
      <c r="ED29" s="409" t="str">
        <f t="shared" si="64"/>
        <v/>
      </c>
      <c r="EF29" s="404">
        <v>26</v>
      </c>
      <c r="EG29" s="405">
        <f t="shared" si="80"/>
        <v>0</v>
      </c>
      <c r="EH29" s="405"/>
      <c r="EI29" s="405">
        <f t="shared" si="65"/>
        <v>0</v>
      </c>
      <c r="EJ29" s="405">
        <v>1</v>
      </c>
      <c r="EK29" s="406">
        <f t="shared" si="66"/>
        <v>0</v>
      </c>
      <c r="EL29" s="414"/>
      <c r="EM29" s="324"/>
      <c r="EN29" s="324"/>
      <c r="EO29" s="324" t="str">
        <f t="shared" si="67"/>
        <v/>
      </c>
      <c r="EP29" s="409" t="str">
        <f t="shared" si="68"/>
        <v/>
      </c>
      <c r="ER29" s="404">
        <v>26</v>
      </c>
      <c r="ES29" s="405">
        <f t="shared" si="81"/>
        <v>0</v>
      </c>
      <c r="ET29" s="405"/>
      <c r="EU29" s="405">
        <f t="shared" si="69"/>
        <v>0</v>
      </c>
      <c r="EV29" s="405">
        <v>1</v>
      </c>
      <c r="EW29" s="406">
        <f t="shared" si="70"/>
        <v>0</v>
      </c>
      <c r="EX29" s="414"/>
      <c r="EY29" s="324"/>
      <c r="EZ29" s="324"/>
      <c r="FA29" s="324" t="str">
        <f t="shared" si="71"/>
        <v/>
      </c>
      <c r="FB29" s="409" t="str">
        <f t="shared" si="72"/>
        <v/>
      </c>
    </row>
    <row r="30" spans="1:158" ht="30" customHeight="1" x14ac:dyDescent="0.3">
      <c r="E30" s="404">
        <v>27</v>
      </c>
      <c r="F30" s="405">
        <f t="shared" si="73"/>
        <v>2859</v>
      </c>
      <c r="G30" s="405">
        <v>3012</v>
      </c>
      <c r="H30" s="405">
        <f t="shared" si="2"/>
        <v>153</v>
      </c>
      <c r="I30" s="405">
        <v>1</v>
      </c>
      <c r="J30" s="406">
        <f t="shared" si="3"/>
        <v>153</v>
      </c>
      <c r="L30" s="404">
        <v>27</v>
      </c>
      <c r="M30" s="405">
        <f t="shared" si="74"/>
        <v>3259</v>
      </c>
      <c r="N30" s="405">
        <v>3409</v>
      </c>
      <c r="O30" s="405">
        <f t="shared" si="4"/>
        <v>150</v>
      </c>
      <c r="P30" s="405">
        <v>1</v>
      </c>
      <c r="Q30" s="406">
        <f t="shared" si="5"/>
        <v>150</v>
      </c>
      <c r="R30" s="414" t="s">
        <v>44</v>
      </c>
      <c r="S30" s="324" t="s">
        <v>45</v>
      </c>
      <c r="T30" s="324" t="s">
        <v>472</v>
      </c>
      <c r="U30" s="324"/>
      <c r="V30" s="265" t="s">
        <v>22</v>
      </c>
      <c r="W30" s="265">
        <v>1</v>
      </c>
      <c r="X30" s="324"/>
      <c r="Y30" s="324">
        <f t="shared" si="6"/>
        <v>0</v>
      </c>
      <c r="Z30" s="324"/>
      <c r="AA30" s="407"/>
      <c r="AB30" s="408" t="str">
        <f t="shared" si="7"/>
        <v/>
      </c>
      <c r="AC30" s="324" t="str">
        <f t="shared" si="8"/>
        <v/>
      </c>
      <c r="AD30" s="324" t="str">
        <f t="shared" si="9"/>
        <v/>
      </c>
      <c r="AE30" s="324" t="str">
        <f t="shared" si="10"/>
        <v/>
      </c>
      <c r="AF30" s="324" t="str">
        <f t="shared" si="11"/>
        <v/>
      </c>
      <c r="AG30" s="324" t="str">
        <f t="shared" si="12"/>
        <v/>
      </c>
      <c r="AH30" s="324" t="str">
        <f t="shared" si="13"/>
        <v/>
      </c>
      <c r="AI30" s="324" t="str">
        <f t="shared" si="14"/>
        <v/>
      </c>
      <c r="AJ30" s="407">
        <f t="shared" si="0"/>
        <v>0</v>
      </c>
      <c r="AK30" s="408" t="str">
        <f t="shared" si="15"/>
        <v/>
      </c>
      <c r="AL30" s="324">
        <f t="shared" si="16"/>
        <v>150</v>
      </c>
      <c r="AM30" s="324" t="str">
        <f t="shared" si="17"/>
        <v/>
      </c>
      <c r="AN30" s="324" t="str">
        <f t="shared" si="18"/>
        <v/>
      </c>
      <c r="AO30" s="324" t="str">
        <f t="shared" si="19"/>
        <v/>
      </c>
      <c r="AP30" s="324" t="str">
        <f t="shared" si="20"/>
        <v/>
      </c>
      <c r="AQ30" s="324" t="str">
        <f t="shared" si="21"/>
        <v/>
      </c>
      <c r="AR30" s="324" t="str">
        <f t="shared" si="22"/>
        <v/>
      </c>
      <c r="AS30" s="324" t="str">
        <f t="shared" si="23"/>
        <v/>
      </c>
      <c r="AT30" s="324" t="str">
        <f t="shared" si="24"/>
        <v/>
      </c>
      <c r="AU30" s="324" t="str">
        <f t="shared" si="25"/>
        <v/>
      </c>
      <c r="AV30" s="409">
        <f t="shared" si="26"/>
        <v>150</v>
      </c>
      <c r="AW30" s="22"/>
      <c r="AX30" s="404">
        <v>27</v>
      </c>
      <c r="AY30" s="405">
        <f t="shared" si="75"/>
        <v>0</v>
      </c>
      <c r="AZ30" s="405"/>
      <c r="BA30" s="405">
        <f t="shared" si="27"/>
        <v>0</v>
      </c>
      <c r="BB30" s="405">
        <v>1</v>
      </c>
      <c r="BC30" s="406">
        <f t="shared" si="28"/>
        <v>0</v>
      </c>
      <c r="BD30" s="410"/>
      <c r="BE30" s="265"/>
      <c r="BF30" s="265"/>
      <c r="BG30" s="265"/>
      <c r="BH30" s="265"/>
      <c r="BI30" s="265">
        <v>1</v>
      </c>
      <c r="BJ30" s="265"/>
      <c r="BK30" s="265">
        <f t="shared" si="29"/>
        <v>0</v>
      </c>
      <c r="BL30" s="265"/>
      <c r="BM30" s="411"/>
      <c r="BN30" s="412" t="str">
        <f t="shared" si="30"/>
        <v/>
      </c>
      <c r="BO30" s="265" t="str">
        <f t="shared" si="31"/>
        <v/>
      </c>
      <c r="BP30" s="324" t="str">
        <f t="shared" si="32"/>
        <v/>
      </c>
      <c r="BQ30" s="265" t="str">
        <f t="shared" si="33"/>
        <v/>
      </c>
      <c r="BR30" s="265" t="str">
        <f t="shared" si="34"/>
        <v/>
      </c>
      <c r="BS30" s="265" t="str">
        <f t="shared" si="35"/>
        <v/>
      </c>
      <c r="BT30" s="265" t="str">
        <f t="shared" si="36"/>
        <v/>
      </c>
      <c r="BU30" s="265" t="str">
        <f t="shared" si="37"/>
        <v/>
      </c>
      <c r="BV30" s="411">
        <f t="shared" si="1"/>
        <v>0</v>
      </c>
      <c r="BW30" s="412" t="str">
        <f t="shared" si="38"/>
        <v/>
      </c>
      <c r="BX30" s="265" t="str">
        <f t="shared" si="39"/>
        <v/>
      </c>
      <c r="BY30" s="324" t="str">
        <f t="shared" si="40"/>
        <v/>
      </c>
      <c r="BZ30" s="265" t="str">
        <f t="shared" si="41"/>
        <v/>
      </c>
      <c r="CA30" s="265" t="str">
        <f t="shared" si="42"/>
        <v/>
      </c>
      <c r="CB30" s="265" t="str">
        <f t="shared" si="43"/>
        <v/>
      </c>
      <c r="CC30" s="265" t="str">
        <f t="shared" si="44"/>
        <v/>
      </c>
      <c r="CD30" s="265" t="str">
        <f t="shared" si="45"/>
        <v/>
      </c>
      <c r="CE30" s="265" t="str">
        <f t="shared" si="46"/>
        <v/>
      </c>
      <c r="CF30" s="265"/>
      <c r="CG30" s="265" t="str">
        <f t="shared" si="47"/>
        <v/>
      </c>
      <c r="CH30" s="413">
        <f t="shared" si="48"/>
        <v>0</v>
      </c>
      <c r="CJ30" s="404">
        <v>27</v>
      </c>
      <c r="CK30" s="405">
        <f t="shared" si="76"/>
        <v>0</v>
      </c>
      <c r="CL30" s="405"/>
      <c r="CM30" s="405">
        <f t="shared" si="49"/>
        <v>0</v>
      </c>
      <c r="CN30" s="405">
        <v>1</v>
      </c>
      <c r="CO30" s="406">
        <f t="shared" si="50"/>
        <v>0</v>
      </c>
      <c r="CP30" s="414"/>
      <c r="CQ30" s="324"/>
      <c r="CR30" s="324"/>
      <c r="CS30" s="324" t="str">
        <f t="shared" si="51"/>
        <v/>
      </c>
      <c r="CT30" s="409" t="str">
        <f t="shared" si="52"/>
        <v/>
      </c>
      <c r="CV30" s="404">
        <v>27</v>
      </c>
      <c r="CW30" s="405">
        <f t="shared" si="77"/>
        <v>0</v>
      </c>
      <c r="CX30" s="405"/>
      <c r="CY30" s="405">
        <f t="shared" si="53"/>
        <v>0</v>
      </c>
      <c r="CZ30" s="405">
        <v>1</v>
      </c>
      <c r="DA30" s="406">
        <f t="shared" si="54"/>
        <v>0</v>
      </c>
      <c r="DB30" s="414"/>
      <c r="DC30" s="324"/>
      <c r="DD30" s="324"/>
      <c r="DE30" s="324" t="str">
        <f t="shared" si="55"/>
        <v/>
      </c>
      <c r="DF30" s="409" t="str">
        <f t="shared" si="56"/>
        <v/>
      </c>
      <c r="DH30" s="404">
        <v>27</v>
      </c>
      <c r="DI30" s="405">
        <f t="shared" si="78"/>
        <v>0</v>
      </c>
      <c r="DJ30" s="405"/>
      <c r="DK30" s="405">
        <f t="shared" si="57"/>
        <v>0</v>
      </c>
      <c r="DL30" s="405">
        <v>1</v>
      </c>
      <c r="DM30" s="406">
        <f t="shared" si="58"/>
        <v>0</v>
      </c>
      <c r="DN30" s="414"/>
      <c r="DO30" s="324"/>
      <c r="DP30" s="324"/>
      <c r="DQ30" s="324" t="str">
        <f t="shared" si="59"/>
        <v/>
      </c>
      <c r="DR30" s="409" t="str">
        <f t="shared" si="60"/>
        <v/>
      </c>
      <c r="DT30" s="404">
        <v>27</v>
      </c>
      <c r="DU30" s="405">
        <f t="shared" si="79"/>
        <v>0</v>
      </c>
      <c r="DV30" s="405"/>
      <c r="DW30" s="405">
        <f t="shared" si="61"/>
        <v>0</v>
      </c>
      <c r="DX30" s="405">
        <v>1</v>
      </c>
      <c r="DY30" s="406">
        <f t="shared" si="62"/>
        <v>0</v>
      </c>
      <c r="DZ30" s="414"/>
      <c r="EA30" s="324"/>
      <c r="EB30" s="324"/>
      <c r="EC30" s="324" t="str">
        <f t="shared" si="63"/>
        <v/>
      </c>
      <c r="ED30" s="409" t="str">
        <f t="shared" si="64"/>
        <v/>
      </c>
      <c r="EF30" s="404">
        <v>27</v>
      </c>
      <c r="EG30" s="405">
        <f t="shared" si="80"/>
        <v>0</v>
      </c>
      <c r="EH30" s="405"/>
      <c r="EI30" s="405">
        <f t="shared" si="65"/>
        <v>0</v>
      </c>
      <c r="EJ30" s="405">
        <v>1</v>
      </c>
      <c r="EK30" s="406">
        <f t="shared" si="66"/>
        <v>0</v>
      </c>
      <c r="EL30" s="414"/>
      <c r="EM30" s="324"/>
      <c r="EN30" s="324"/>
      <c r="EO30" s="324" t="str">
        <f t="shared" si="67"/>
        <v/>
      </c>
      <c r="EP30" s="409" t="str">
        <f t="shared" si="68"/>
        <v/>
      </c>
      <c r="ER30" s="404">
        <v>27</v>
      </c>
      <c r="ES30" s="405">
        <f t="shared" si="81"/>
        <v>0</v>
      </c>
      <c r="ET30" s="405"/>
      <c r="EU30" s="405">
        <f t="shared" si="69"/>
        <v>0</v>
      </c>
      <c r="EV30" s="405">
        <v>1</v>
      </c>
      <c r="EW30" s="406">
        <f t="shared" si="70"/>
        <v>0</v>
      </c>
      <c r="EX30" s="414"/>
      <c r="EY30" s="324"/>
      <c r="EZ30" s="324"/>
      <c r="FA30" s="324" t="str">
        <f t="shared" si="71"/>
        <v/>
      </c>
      <c r="FB30" s="409" t="str">
        <f t="shared" si="72"/>
        <v/>
      </c>
    </row>
    <row r="31" spans="1:158" ht="30" customHeight="1" x14ac:dyDescent="0.3">
      <c r="E31" s="404">
        <v>28</v>
      </c>
      <c r="F31" s="405">
        <f t="shared" si="73"/>
        <v>3012</v>
      </c>
      <c r="G31" s="405">
        <v>3056</v>
      </c>
      <c r="H31" s="405">
        <f t="shared" si="2"/>
        <v>44</v>
      </c>
      <c r="I31" s="405">
        <v>1</v>
      </c>
      <c r="J31" s="406">
        <f t="shared" si="3"/>
        <v>44</v>
      </c>
      <c r="L31" s="404">
        <v>28</v>
      </c>
      <c r="M31" s="405">
        <f t="shared" si="74"/>
        <v>3409</v>
      </c>
      <c r="N31" s="405">
        <v>3448</v>
      </c>
      <c r="O31" s="405">
        <f t="shared" si="4"/>
        <v>39</v>
      </c>
      <c r="P31" s="405">
        <v>1</v>
      </c>
      <c r="Q31" s="406">
        <f t="shared" si="5"/>
        <v>39</v>
      </c>
      <c r="R31" s="414" t="s">
        <v>44</v>
      </c>
      <c r="S31" s="324" t="s">
        <v>45</v>
      </c>
      <c r="T31" s="324" t="s">
        <v>472</v>
      </c>
      <c r="U31" s="324"/>
      <c r="V31" s="265" t="s">
        <v>68</v>
      </c>
      <c r="W31" s="265">
        <v>1</v>
      </c>
      <c r="X31" s="324"/>
      <c r="Y31" s="324">
        <f t="shared" si="6"/>
        <v>0</v>
      </c>
      <c r="Z31" s="324"/>
      <c r="AA31" s="407"/>
      <c r="AB31" s="408">
        <f t="shared" si="7"/>
        <v>39</v>
      </c>
      <c r="AC31" s="324" t="str">
        <f t="shared" si="8"/>
        <v/>
      </c>
      <c r="AD31" s="324" t="str">
        <f t="shared" si="9"/>
        <v/>
      </c>
      <c r="AE31" s="324" t="str">
        <f t="shared" si="10"/>
        <v/>
      </c>
      <c r="AF31" s="324" t="str">
        <f t="shared" si="11"/>
        <v/>
      </c>
      <c r="AG31" s="324" t="str">
        <f t="shared" si="12"/>
        <v/>
      </c>
      <c r="AH31" s="324" t="str">
        <f t="shared" si="13"/>
        <v/>
      </c>
      <c r="AI31" s="324" t="str">
        <f t="shared" si="14"/>
        <v/>
      </c>
      <c r="AJ31" s="407">
        <f t="shared" si="0"/>
        <v>39</v>
      </c>
      <c r="AK31" s="408" t="str">
        <f t="shared" si="15"/>
        <v/>
      </c>
      <c r="AL31" s="324" t="str">
        <f t="shared" si="16"/>
        <v/>
      </c>
      <c r="AM31" s="324" t="str">
        <f t="shared" si="17"/>
        <v/>
      </c>
      <c r="AN31" s="324" t="str">
        <f t="shared" si="18"/>
        <v/>
      </c>
      <c r="AO31" s="324" t="str">
        <f t="shared" si="19"/>
        <v/>
      </c>
      <c r="AP31" s="324" t="str">
        <f t="shared" si="20"/>
        <v/>
      </c>
      <c r="AQ31" s="324" t="str">
        <f t="shared" si="21"/>
        <v/>
      </c>
      <c r="AR31" s="324" t="str">
        <f t="shared" si="22"/>
        <v/>
      </c>
      <c r="AS31" s="324" t="str">
        <f t="shared" si="23"/>
        <v/>
      </c>
      <c r="AT31" s="324" t="str">
        <f t="shared" si="24"/>
        <v/>
      </c>
      <c r="AU31" s="324" t="str">
        <f t="shared" si="25"/>
        <v/>
      </c>
      <c r="AV31" s="409">
        <f t="shared" si="26"/>
        <v>0</v>
      </c>
      <c r="AW31" s="22"/>
      <c r="AX31" s="404">
        <v>28</v>
      </c>
      <c r="AY31" s="405">
        <f t="shared" si="75"/>
        <v>0</v>
      </c>
      <c r="AZ31" s="405"/>
      <c r="BA31" s="405">
        <f t="shared" si="27"/>
        <v>0</v>
      </c>
      <c r="BB31" s="405">
        <v>1</v>
      </c>
      <c r="BC31" s="406">
        <f t="shared" si="28"/>
        <v>0</v>
      </c>
      <c r="BD31" s="410"/>
      <c r="BE31" s="265"/>
      <c r="BF31" s="265"/>
      <c r="BG31" s="265"/>
      <c r="BH31" s="265"/>
      <c r="BI31" s="265">
        <v>1</v>
      </c>
      <c r="BJ31" s="265"/>
      <c r="BK31" s="265">
        <f t="shared" si="29"/>
        <v>0</v>
      </c>
      <c r="BL31" s="265"/>
      <c r="BM31" s="411"/>
      <c r="BN31" s="412" t="str">
        <f t="shared" si="30"/>
        <v/>
      </c>
      <c r="BO31" s="265" t="str">
        <f t="shared" si="31"/>
        <v/>
      </c>
      <c r="BP31" s="324" t="str">
        <f t="shared" si="32"/>
        <v/>
      </c>
      <c r="BQ31" s="265" t="str">
        <f t="shared" si="33"/>
        <v/>
      </c>
      <c r="BR31" s="265" t="str">
        <f t="shared" si="34"/>
        <v/>
      </c>
      <c r="BS31" s="265" t="str">
        <f t="shared" si="35"/>
        <v/>
      </c>
      <c r="BT31" s="265" t="str">
        <f t="shared" si="36"/>
        <v/>
      </c>
      <c r="BU31" s="265" t="str">
        <f t="shared" si="37"/>
        <v/>
      </c>
      <c r="BV31" s="411">
        <f t="shared" si="1"/>
        <v>0</v>
      </c>
      <c r="BW31" s="412" t="str">
        <f t="shared" si="38"/>
        <v/>
      </c>
      <c r="BX31" s="265" t="str">
        <f t="shared" si="39"/>
        <v/>
      </c>
      <c r="BY31" s="324" t="str">
        <f t="shared" si="40"/>
        <v/>
      </c>
      <c r="BZ31" s="265" t="str">
        <f t="shared" si="41"/>
        <v/>
      </c>
      <c r="CA31" s="265" t="str">
        <f t="shared" si="42"/>
        <v/>
      </c>
      <c r="CB31" s="265" t="str">
        <f t="shared" si="43"/>
        <v/>
      </c>
      <c r="CC31" s="265" t="str">
        <f t="shared" si="44"/>
        <v/>
      </c>
      <c r="CD31" s="265" t="str">
        <f t="shared" si="45"/>
        <v/>
      </c>
      <c r="CE31" s="265" t="str">
        <f t="shared" si="46"/>
        <v/>
      </c>
      <c r="CF31" s="265"/>
      <c r="CG31" s="265" t="str">
        <f t="shared" si="47"/>
        <v/>
      </c>
      <c r="CH31" s="413">
        <f t="shared" si="48"/>
        <v>0</v>
      </c>
      <c r="CJ31" s="404">
        <v>28</v>
      </c>
      <c r="CK31" s="405">
        <f t="shared" si="76"/>
        <v>0</v>
      </c>
      <c r="CL31" s="405"/>
      <c r="CM31" s="405">
        <f t="shared" si="49"/>
        <v>0</v>
      </c>
      <c r="CN31" s="405">
        <v>1</v>
      </c>
      <c r="CO31" s="406">
        <f t="shared" si="50"/>
        <v>0</v>
      </c>
      <c r="CP31" s="414"/>
      <c r="CQ31" s="324"/>
      <c r="CR31" s="324"/>
      <c r="CS31" s="324" t="str">
        <f t="shared" si="51"/>
        <v/>
      </c>
      <c r="CT31" s="409" t="str">
        <f t="shared" si="52"/>
        <v/>
      </c>
      <c r="CV31" s="404">
        <v>28</v>
      </c>
      <c r="CW31" s="405">
        <f t="shared" si="77"/>
        <v>0</v>
      </c>
      <c r="CX31" s="405"/>
      <c r="CY31" s="405">
        <f t="shared" si="53"/>
        <v>0</v>
      </c>
      <c r="CZ31" s="405">
        <v>1</v>
      </c>
      <c r="DA31" s="406">
        <f t="shared" si="54"/>
        <v>0</v>
      </c>
      <c r="DB31" s="414"/>
      <c r="DC31" s="324"/>
      <c r="DD31" s="324"/>
      <c r="DE31" s="324" t="str">
        <f t="shared" si="55"/>
        <v/>
      </c>
      <c r="DF31" s="409" t="str">
        <f t="shared" si="56"/>
        <v/>
      </c>
      <c r="DH31" s="404">
        <v>28</v>
      </c>
      <c r="DI31" s="405">
        <f t="shared" si="78"/>
        <v>0</v>
      </c>
      <c r="DJ31" s="405"/>
      <c r="DK31" s="405">
        <f t="shared" si="57"/>
        <v>0</v>
      </c>
      <c r="DL31" s="405">
        <v>1</v>
      </c>
      <c r="DM31" s="406">
        <f t="shared" si="58"/>
        <v>0</v>
      </c>
      <c r="DN31" s="414"/>
      <c r="DO31" s="324"/>
      <c r="DP31" s="324"/>
      <c r="DQ31" s="324" t="str">
        <f t="shared" si="59"/>
        <v/>
      </c>
      <c r="DR31" s="409" t="str">
        <f t="shared" si="60"/>
        <v/>
      </c>
      <c r="DT31" s="404">
        <v>28</v>
      </c>
      <c r="DU31" s="405">
        <f t="shared" si="79"/>
        <v>0</v>
      </c>
      <c r="DV31" s="405"/>
      <c r="DW31" s="405">
        <f t="shared" si="61"/>
        <v>0</v>
      </c>
      <c r="DX31" s="405">
        <v>1</v>
      </c>
      <c r="DY31" s="406">
        <f t="shared" si="62"/>
        <v>0</v>
      </c>
      <c r="DZ31" s="414"/>
      <c r="EA31" s="324"/>
      <c r="EB31" s="324"/>
      <c r="EC31" s="324" t="str">
        <f t="shared" si="63"/>
        <v/>
      </c>
      <c r="ED31" s="409" t="str">
        <f t="shared" si="64"/>
        <v/>
      </c>
      <c r="EF31" s="404">
        <v>28</v>
      </c>
      <c r="EG31" s="405">
        <f t="shared" si="80"/>
        <v>0</v>
      </c>
      <c r="EH31" s="405"/>
      <c r="EI31" s="405">
        <f t="shared" si="65"/>
        <v>0</v>
      </c>
      <c r="EJ31" s="405">
        <v>1</v>
      </c>
      <c r="EK31" s="406">
        <f t="shared" si="66"/>
        <v>0</v>
      </c>
      <c r="EL31" s="414"/>
      <c r="EM31" s="324"/>
      <c r="EN31" s="324"/>
      <c r="EO31" s="324" t="str">
        <f t="shared" si="67"/>
        <v/>
      </c>
      <c r="EP31" s="409" t="str">
        <f t="shared" si="68"/>
        <v/>
      </c>
      <c r="ER31" s="404">
        <v>28</v>
      </c>
      <c r="ES31" s="405">
        <f t="shared" si="81"/>
        <v>0</v>
      </c>
      <c r="ET31" s="405"/>
      <c r="EU31" s="405">
        <f t="shared" si="69"/>
        <v>0</v>
      </c>
      <c r="EV31" s="405">
        <v>1</v>
      </c>
      <c r="EW31" s="406">
        <f t="shared" si="70"/>
        <v>0</v>
      </c>
      <c r="EX31" s="414"/>
      <c r="EY31" s="324"/>
      <c r="EZ31" s="324"/>
      <c r="FA31" s="324" t="str">
        <f t="shared" si="71"/>
        <v/>
      </c>
      <c r="FB31" s="409" t="str">
        <f t="shared" si="72"/>
        <v/>
      </c>
    </row>
    <row r="32" spans="1:158" ht="30" customHeight="1" x14ac:dyDescent="0.3">
      <c r="E32" s="404">
        <v>29</v>
      </c>
      <c r="F32" s="405">
        <f t="shared" si="73"/>
        <v>3056</v>
      </c>
      <c r="G32" s="405">
        <v>3062</v>
      </c>
      <c r="H32" s="405">
        <f t="shared" si="2"/>
        <v>6</v>
      </c>
      <c r="I32" s="405">
        <v>1</v>
      </c>
      <c r="J32" s="406">
        <f t="shared" si="3"/>
        <v>6</v>
      </c>
      <c r="L32" s="404">
        <v>29</v>
      </c>
      <c r="M32" s="405">
        <f t="shared" si="74"/>
        <v>3448</v>
      </c>
      <c r="N32" s="405">
        <v>3512</v>
      </c>
      <c r="O32" s="405">
        <f t="shared" si="4"/>
        <v>64</v>
      </c>
      <c r="P32" s="405">
        <v>1</v>
      </c>
      <c r="Q32" s="406">
        <f t="shared" si="5"/>
        <v>64</v>
      </c>
      <c r="R32" s="414" t="s">
        <v>60</v>
      </c>
      <c r="S32" s="324" t="s">
        <v>46</v>
      </c>
      <c r="T32" s="324"/>
      <c r="U32" s="324"/>
      <c r="V32" s="265"/>
      <c r="W32" s="265">
        <v>1</v>
      </c>
      <c r="X32" s="324"/>
      <c r="Y32" s="324">
        <f t="shared" si="6"/>
        <v>0</v>
      </c>
      <c r="Z32" s="324"/>
      <c r="AA32" s="407"/>
      <c r="AB32" s="408" t="str">
        <f t="shared" si="7"/>
        <v/>
      </c>
      <c r="AC32" s="324" t="str">
        <f t="shared" si="8"/>
        <v/>
      </c>
      <c r="AD32" s="324" t="str">
        <f t="shared" si="9"/>
        <v/>
      </c>
      <c r="AE32" s="324" t="str">
        <f t="shared" si="10"/>
        <v/>
      </c>
      <c r="AF32" s="324" t="str">
        <f t="shared" si="11"/>
        <v/>
      </c>
      <c r="AG32" s="324" t="str">
        <f t="shared" si="12"/>
        <v/>
      </c>
      <c r="AH32" s="324" t="str">
        <f t="shared" si="13"/>
        <v/>
      </c>
      <c r="AI32" s="324" t="str">
        <f t="shared" si="14"/>
        <v/>
      </c>
      <c r="AJ32" s="407">
        <f t="shared" si="0"/>
        <v>0</v>
      </c>
      <c r="AK32" s="408">
        <f t="shared" si="15"/>
        <v>64</v>
      </c>
      <c r="AL32" s="324" t="str">
        <f t="shared" si="16"/>
        <v/>
      </c>
      <c r="AM32" s="324" t="str">
        <f t="shared" si="17"/>
        <v/>
      </c>
      <c r="AN32" s="324" t="str">
        <f t="shared" si="18"/>
        <v/>
      </c>
      <c r="AO32" s="324" t="str">
        <f t="shared" si="19"/>
        <v/>
      </c>
      <c r="AP32" s="324" t="str">
        <f t="shared" si="20"/>
        <v/>
      </c>
      <c r="AQ32" s="324" t="str">
        <f t="shared" si="21"/>
        <v/>
      </c>
      <c r="AR32" s="324" t="str">
        <f t="shared" si="22"/>
        <v/>
      </c>
      <c r="AS32" s="324" t="str">
        <f t="shared" si="23"/>
        <v/>
      </c>
      <c r="AT32" s="324" t="str">
        <f t="shared" si="24"/>
        <v/>
      </c>
      <c r="AU32" s="324" t="str">
        <f t="shared" si="25"/>
        <v/>
      </c>
      <c r="AV32" s="409">
        <f t="shared" si="26"/>
        <v>64</v>
      </c>
      <c r="AW32" s="22"/>
      <c r="AX32" s="404">
        <v>29</v>
      </c>
      <c r="AY32" s="405">
        <f t="shared" si="75"/>
        <v>0</v>
      </c>
      <c r="AZ32" s="405"/>
      <c r="BA32" s="405">
        <f t="shared" si="27"/>
        <v>0</v>
      </c>
      <c r="BB32" s="405">
        <v>1</v>
      </c>
      <c r="BC32" s="406">
        <f t="shared" si="28"/>
        <v>0</v>
      </c>
      <c r="BD32" s="410"/>
      <c r="BE32" s="265"/>
      <c r="BF32" s="265"/>
      <c r="BG32" s="265"/>
      <c r="BH32" s="265"/>
      <c r="BI32" s="265">
        <v>1</v>
      </c>
      <c r="BJ32" s="265"/>
      <c r="BK32" s="265">
        <f t="shared" si="29"/>
        <v>0</v>
      </c>
      <c r="BL32" s="265"/>
      <c r="BM32" s="411"/>
      <c r="BN32" s="412" t="str">
        <f t="shared" si="30"/>
        <v/>
      </c>
      <c r="BO32" s="265" t="str">
        <f t="shared" si="31"/>
        <v/>
      </c>
      <c r="BP32" s="324" t="str">
        <f t="shared" si="32"/>
        <v/>
      </c>
      <c r="BQ32" s="265" t="str">
        <f t="shared" si="33"/>
        <v/>
      </c>
      <c r="BR32" s="265" t="str">
        <f t="shared" si="34"/>
        <v/>
      </c>
      <c r="BS32" s="265" t="str">
        <f t="shared" si="35"/>
        <v/>
      </c>
      <c r="BT32" s="265" t="str">
        <f t="shared" si="36"/>
        <v/>
      </c>
      <c r="BU32" s="265" t="str">
        <f t="shared" si="37"/>
        <v/>
      </c>
      <c r="BV32" s="411">
        <f t="shared" si="1"/>
        <v>0</v>
      </c>
      <c r="BW32" s="412" t="str">
        <f t="shared" si="38"/>
        <v/>
      </c>
      <c r="BX32" s="265" t="str">
        <f t="shared" si="39"/>
        <v/>
      </c>
      <c r="BY32" s="324" t="str">
        <f t="shared" si="40"/>
        <v/>
      </c>
      <c r="BZ32" s="265" t="str">
        <f t="shared" si="41"/>
        <v/>
      </c>
      <c r="CA32" s="265" t="str">
        <f t="shared" si="42"/>
        <v/>
      </c>
      <c r="CB32" s="265" t="str">
        <f t="shared" si="43"/>
        <v/>
      </c>
      <c r="CC32" s="265" t="str">
        <f t="shared" si="44"/>
        <v/>
      </c>
      <c r="CD32" s="265" t="str">
        <f t="shared" si="45"/>
        <v/>
      </c>
      <c r="CE32" s="265" t="str">
        <f t="shared" si="46"/>
        <v/>
      </c>
      <c r="CF32" s="265"/>
      <c r="CG32" s="265" t="str">
        <f t="shared" si="47"/>
        <v/>
      </c>
      <c r="CH32" s="413">
        <f t="shared" si="48"/>
        <v>0</v>
      </c>
      <c r="CJ32" s="404">
        <v>29</v>
      </c>
      <c r="CK32" s="405">
        <f t="shared" si="76"/>
        <v>0</v>
      </c>
      <c r="CL32" s="405"/>
      <c r="CM32" s="405">
        <f t="shared" si="49"/>
        <v>0</v>
      </c>
      <c r="CN32" s="405">
        <v>1</v>
      </c>
      <c r="CO32" s="406">
        <f t="shared" si="50"/>
        <v>0</v>
      </c>
      <c r="CP32" s="414"/>
      <c r="CQ32" s="324"/>
      <c r="CR32" s="324"/>
      <c r="CS32" s="324" t="str">
        <f t="shared" si="51"/>
        <v/>
      </c>
      <c r="CT32" s="409" t="str">
        <f t="shared" si="52"/>
        <v/>
      </c>
      <c r="CV32" s="404">
        <v>29</v>
      </c>
      <c r="CW32" s="405">
        <f t="shared" si="77"/>
        <v>0</v>
      </c>
      <c r="CX32" s="405"/>
      <c r="CY32" s="405">
        <f t="shared" si="53"/>
        <v>0</v>
      </c>
      <c r="CZ32" s="405">
        <v>1</v>
      </c>
      <c r="DA32" s="406">
        <f t="shared" si="54"/>
        <v>0</v>
      </c>
      <c r="DB32" s="414"/>
      <c r="DC32" s="324"/>
      <c r="DD32" s="324"/>
      <c r="DE32" s="324" t="str">
        <f t="shared" si="55"/>
        <v/>
      </c>
      <c r="DF32" s="409" t="str">
        <f t="shared" si="56"/>
        <v/>
      </c>
      <c r="DH32" s="404">
        <v>29</v>
      </c>
      <c r="DI32" s="405">
        <f t="shared" si="78"/>
        <v>0</v>
      </c>
      <c r="DJ32" s="405"/>
      <c r="DK32" s="405">
        <f t="shared" si="57"/>
        <v>0</v>
      </c>
      <c r="DL32" s="405">
        <v>1</v>
      </c>
      <c r="DM32" s="406">
        <f t="shared" si="58"/>
        <v>0</v>
      </c>
      <c r="DN32" s="414"/>
      <c r="DO32" s="324"/>
      <c r="DP32" s="324"/>
      <c r="DQ32" s="324" t="str">
        <f t="shared" si="59"/>
        <v/>
      </c>
      <c r="DR32" s="409" t="str">
        <f t="shared" si="60"/>
        <v/>
      </c>
      <c r="DT32" s="404">
        <v>29</v>
      </c>
      <c r="DU32" s="405">
        <f t="shared" si="79"/>
        <v>0</v>
      </c>
      <c r="DV32" s="405"/>
      <c r="DW32" s="405">
        <f t="shared" si="61"/>
        <v>0</v>
      </c>
      <c r="DX32" s="405">
        <v>1</v>
      </c>
      <c r="DY32" s="406">
        <f t="shared" si="62"/>
        <v>0</v>
      </c>
      <c r="DZ32" s="414"/>
      <c r="EA32" s="324"/>
      <c r="EB32" s="324"/>
      <c r="EC32" s="324" t="str">
        <f t="shared" si="63"/>
        <v/>
      </c>
      <c r="ED32" s="409" t="str">
        <f t="shared" si="64"/>
        <v/>
      </c>
      <c r="EF32" s="404">
        <v>29</v>
      </c>
      <c r="EG32" s="405">
        <f t="shared" si="80"/>
        <v>0</v>
      </c>
      <c r="EH32" s="405"/>
      <c r="EI32" s="405">
        <f t="shared" si="65"/>
        <v>0</v>
      </c>
      <c r="EJ32" s="405">
        <v>1</v>
      </c>
      <c r="EK32" s="406">
        <f t="shared" si="66"/>
        <v>0</v>
      </c>
      <c r="EL32" s="414"/>
      <c r="EM32" s="324"/>
      <c r="EN32" s="324"/>
      <c r="EO32" s="324" t="str">
        <f t="shared" si="67"/>
        <v/>
      </c>
      <c r="EP32" s="409" t="str">
        <f t="shared" si="68"/>
        <v/>
      </c>
      <c r="ER32" s="404">
        <v>29</v>
      </c>
      <c r="ES32" s="405">
        <f t="shared" si="81"/>
        <v>0</v>
      </c>
      <c r="ET32" s="405"/>
      <c r="EU32" s="405">
        <f t="shared" si="69"/>
        <v>0</v>
      </c>
      <c r="EV32" s="405">
        <v>1</v>
      </c>
      <c r="EW32" s="406">
        <f t="shared" si="70"/>
        <v>0</v>
      </c>
      <c r="EX32" s="414"/>
      <c r="EY32" s="324"/>
      <c r="EZ32" s="324"/>
      <c r="FA32" s="324" t="str">
        <f t="shared" si="71"/>
        <v/>
      </c>
      <c r="FB32" s="409" t="str">
        <f t="shared" si="72"/>
        <v/>
      </c>
    </row>
    <row r="33" spans="1:158" ht="30" customHeight="1" x14ac:dyDescent="0.3">
      <c r="E33" s="404">
        <v>30</v>
      </c>
      <c r="F33" s="405">
        <f t="shared" si="73"/>
        <v>3062</v>
      </c>
      <c r="G33" s="405">
        <v>3069</v>
      </c>
      <c r="H33" s="405">
        <f t="shared" si="2"/>
        <v>7</v>
      </c>
      <c r="I33" s="405">
        <v>1</v>
      </c>
      <c r="J33" s="406">
        <f t="shared" si="3"/>
        <v>7</v>
      </c>
      <c r="L33" s="404">
        <v>30</v>
      </c>
      <c r="M33" s="405">
        <f t="shared" si="74"/>
        <v>3512</v>
      </c>
      <c r="N33" s="405">
        <v>3519</v>
      </c>
      <c r="O33" s="405">
        <f t="shared" si="4"/>
        <v>7</v>
      </c>
      <c r="P33" s="405">
        <v>1</v>
      </c>
      <c r="Q33" s="406">
        <f t="shared" si="5"/>
        <v>7</v>
      </c>
      <c r="R33" s="414" t="s">
        <v>60</v>
      </c>
      <c r="S33" s="324" t="s">
        <v>46</v>
      </c>
      <c r="T33" s="324"/>
      <c r="U33" s="324"/>
      <c r="V33" s="265"/>
      <c r="W33" s="265">
        <v>1</v>
      </c>
      <c r="X33" s="324"/>
      <c r="Y33" s="324">
        <f t="shared" si="6"/>
        <v>0</v>
      </c>
      <c r="Z33" s="324"/>
      <c r="AA33" s="407"/>
      <c r="AB33" s="408" t="str">
        <f t="shared" si="7"/>
        <v/>
      </c>
      <c r="AC33" s="324" t="str">
        <f t="shared" si="8"/>
        <v/>
      </c>
      <c r="AD33" s="324" t="str">
        <f t="shared" si="9"/>
        <v/>
      </c>
      <c r="AE33" s="324" t="str">
        <f t="shared" si="10"/>
        <v/>
      </c>
      <c r="AF33" s="324" t="str">
        <f t="shared" si="11"/>
        <v/>
      </c>
      <c r="AG33" s="324" t="str">
        <f t="shared" si="12"/>
        <v/>
      </c>
      <c r="AH33" s="324" t="str">
        <f t="shared" si="13"/>
        <v/>
      </c>
      <c r="AI33" s="324" t="str">
        <f t="shared" si="14"/>
        <v/>
      </c>
      <c r="AJ33" s="407">
        <f t="shared" si="0"/>
        <v>0</v>
      </c>
      <c r="AK33" s="408">
        <f t="shared" si="15"/>
        <v>7</v>
      </c>
      <c r="AL33" s="324" t="str">
        <f t="shared" si="16"/>
        <v/>
      </c>
      <c r="AM33" s="324" t="str">
        <f t="shared" si="17"/>
        <v/>
      </c>
      <c r="AN33" s="324" t="str">
        <f t="shared" si="18"/>
        <v/>
      </c>
      <c r="AO33" s="324" t="str">
        <f t="shared" si="19"/>
        <v/>
      </c>
      <c r="AP33" s="324" t="str">
        <f t="shared" si="20"/>
        <v/>
      </c>
      <c r="AQ33" s="324" t="str">
        <f t="shared" si="21"/>
        <v/>
      </c>
      <c r="AR33" s="324" t="str">
        <f t="shared" si="22"/>
        <v/>
      </c>
      <c r="AS33" s="324" t="str">
        <f t="shared" si="23"/>
        <v/>
      </c>
      <c r="AT33" s="324" t="str">
        <f t="shared" si="24"/>
        <v/>
      </c>
      <c r="AU33" s="324" t="str">
        <f t="shared" si="25"/>
        <v/>
      </c>
      <c r="AV33" s="409">
        <f t="shared" si="26"/>
        <v>7</v>
      </c>
      <c r="AW33" s="22"/>
      <c r="AX33" s="404">
        <v>30</v>
      </c>
      <c r="AY33" s="405">
        <f t="shared" si="75"/>
        <v>0</v>
      </c>
      <c r="AZ33" s="405"/>
      <c r="BA33" s="405">
        <f t="shared" si="27"/>
        <v>0</v>
      </c>
      <c r="BB33" s="405">
        <v>1</v>
      </c>
      <c r="BC33" s="406">
        <f t="shared" si="28"/>
        <v>0</v>
      </c>
      <c r="BD33" s="410"/>
      <c r="BE33" s="265"/>
      <c r="BF33" s="265"/>
      <c r="BG33" s="265"/>
      <c r="BH33" s="265"/>
      <c r="BI33" s="265">
        <v>1</v>
      </c>
      <c r="BJ33" s="265"/>
      <c r="BK33" s="265">
        <f t="shared" si="29"/>
        <v>0</v>
      </c>
      <c r="BL33" s="265"/>
      <c r="BM33" s="411"/>
      <c r="BN33" s="412" t="str">
        <f t="shared" si="30"/>
        <v/>
      </c>
      <c r="BO33" s="265" t="str">
        <f t="shared" si="31"/>
        <v/>
      </c>
      <c r="BP33" s="324" t="str">
        <f t="shared" si="32"/>
        <v/>
      </c>
      <c r="BQ33" s="265" t="str">
        <f t="shared" si="33"/>
        <v/>
      </c>
      <c r="BR33" s="265" t="str">
        <f t="shared" si="34"/>
        <v/>
      </c>
      <c r="BS33" s="265" t="str">
        <f t="shared" si="35"/>
        <v/>
      </c>
      <c r="BT33" s="265" t="str">
        <f t="shared" si="36"/>
        <v/>
      </c>
      <c r="BU33" s="265" t="str">
        <f t="shared" si="37"/>
        <v/>
      </c>
      <c r="BV33" s="411">
        <f t="shared" si="1"/>
        <v>0</v>
      </c>
      <c r="BW33" s="412" t="str">
        <f t="shared" si="38"/>
        <v/>
      </c>
      <c r="BX33" s="265" t="str">
        <f t="shared" si="39"/>
        <v/>
      </c>
      <c r="BY33" s="324" t="str">
        <f t="shared" si="40"/>
        <v/>
      </c>
      <c r="BZ33" s="265" t="str">
        <f t="shared" si="41"/>
        <v/>
      </c>
      <c r="CA33" s="265" t="str">
        <f t="shared" si="42"/>
        <v/>
      </c>
      <c r="CB33" s="265" t="str">
        <f t="shared" si="43"/>
        <v/>
      </c>
      <c r="CC33" s="265" t="str">
        <f t="shared" si="44"/>
        <v/>
      </c>
      <c r="CD33" s="265" t="str">
        <f t="shared" si="45"/>
        <v/>
      </c>
      <c r="CE33" s="265" t="str">
        <f t="shared" si="46"/>
        <v/>
      </c>
      <c r="CF33" s="265"/>
      <c r="CG33" s="265" t="str">
        <f t="shared" si="47"/>
        <v/>
      </c>
      <c r="CH33" s="413">
        <f t="shared" si="48"/>
        <v>0</v>
      </c>
      <c r="CJ33" s="404">
        <v>30</v>
      </c>
      <c r="CK33" s="405">
        <f t="shared" si="76"/>
        <v>0</v>
      </c>
      <c r="CL33" s="405"/>
      <c r="CM33" s="405">
        <f t="shared" si="49"/>
        <v>0</v>
      </c>
      <c r="CN33" s="405">
        <v>1</v>
      </c>
      <c r="CO33" s="406">
        <f t="shared" si="50"/>
        <v>0</v>
      </c>
      <c r="CP33" s="414"/>
      <c r="CQ33" s="324"/>
      <c r="CR33" s="324"/>
      <c r="CS33" s="324" t="str">
        <f t="shared" si="51"/>
        <v/>
      </c>
      <c r="CT33" s="409" t="str">
        <f t="shared" si="52"/>
        <v/>
      </c>
      <c r="CV33" s="404">
        <v>30</v>
      </c>
      <c r="CW33" s="405">
        <f t="shared" si="77"/>
        <v>0</v>
      </c>
      <c r="CX33" s="405"/>
      <c r="CY33" s="405">
        <f t="shared" si="53"/>
        <v>0</v>
      </c>
      <c r="CZ33" s="405">
        <v>1</v>
      </c>
      <c r="DA33" s="406">
        <f t="shared" si="54"/>
        <v>0</v>
      </c>
      <c r="DB33" s="414"/>
      <c r="DC33" s="324"/>
      <c r="DD33" s="324"/>
      <c r="DE33" s="324" t="str">
        <f t="shared" si="55"/>
        <v/>
      </c>
      <c r="DF33" s="409" t="str">
        <f t="shared" si="56"/>
        <v/>
      </c>
      <c r="DH33" s="404">
        <v>30</v>
      </c>
      <c r="DI33" s="405">
        <f t="shared" si="78"/>
        <v>0</v>
      </c>
      <c r="DJ33" s="405"/>
      <c r="DK33" s="405">
        <f t="shared" si="57"/>
        <v>0</v>
      </c>
      <c r="DL33" s="405">
        <v>1</v>
      </c>
      <c r="DM33" s="406">
        <f t="shared" si="58"/>
        <v>0</v>
      </c>
      <c r="DN33" s="414"/>
      <c r="DO33" s="324"/>
      <c r="DP33" s="324"/>
      <c r="DQ33" s="324" t="str">
        <f t="shared" si="59"/>
        <v/>
      </c>
      <c r="DR33" s="409" t="str">
        <f t="shared" si="60"/>
        <v/>
      </c>
      <c r="DT33" s="404">
        <v>30</v>
      </c>
      <c r="DU33" s="405">
        <f t="shared" si="79"/>
        <v>0</v>
      </c>
      <c r="DV33" s="405"/>
      <c r="DW33" s="405">
        <f t="shared" si="61"/>
        <v>0</v>
      </c>
      <c r="DX33" s="405">
        <v>1</v>
      </c>
      <c r="DY33" s="406">
        <f t="shared" si="62"/>
        <v>0</v>
      </c>
      <c r="DZ33" s="414"/>
      <c r="EA33" s="324"/>
      <c r="EB33" s="324"/>
      <c r="EC33" s="324" t="str">
        <f t="shared" si="63"/>
        <v/>
      </c>
      <c r="ED33" s="409" t="str">
        <f t="shared" si="64"/>
        <v/>
      </c>
      <c r="EF33" s="404">
        <v>30</v>
      </c>
      <c r="EG33" s="405">
        <f t="shared" si="80"/>
        <v>0</v>
      </c>
      <c r="EH33" s="405"/>
      <c r="EI33" s="405">
        <f t="shared" si="65"/>
        <v>0</v>
      </c>
      <c r="EJ33" s="405">
        <v>1</v>
      </c>
      <c r="EK33" s="406">
        <f t="shared" si="66"/>
        <v>0</v>
      </c>
      <c r="EL33" s="414"/>
      <c r="EM33" s="324"/>
      <c r="EN33" s="324"/>
      <c r="EO33" s="324" t="str">
        <f t="shared" si="67"/>
        <v/>
      </c>
      <c r="EP33" s="409" t="str">
        <f t="shared" si="68"/>
        <v/>
      </c>
      <c r="ER33" s="404">
        <v>30</v>
      </c>
      <c r="ES33" s="405">
        <f t="shared" si="81"/>
        <v>0</v>
      </c>
      <c r="ET33" s="405"/>
      <c r="EU33" s="405">
        <f t="shared" si="69"/>
        <v>0</v>
      </c>
      <c r="EV33" s="405">
        <v>1</v>
      </c>
      <c r="EW33" s="406">
        <f t="shared" si="70"/>
        <v>0</v>
      </c>
      <c r="EX33" s="414"/>
      <c r="EY33" s="324"/>
      <c r="EZ33" s="324"/>
      <c r="FA33" s="324" t="str">
        <f t="shared" si="71"/>
        <v/>
      </c>
      <c r="FB33" s="409" t="str">
        <f t="shared" si="72"/>
        <v/>
      </c>
    </row>
    <row r="34" spans="1:158" ht="30" hidden="1" customHeight="1" x14ac:dyDescent="0.3">
      <c r="E34" s="47">
        <v>31</v>
      </c>
      <c r="F34" s="405">
        <f t="shared" si="73"/>
        <v>3069</v>
      </c>
      <c r="G34" s="405"/>
      <c r="H34" s="405">
        <f t="shared" si="2"/>
        <v>-3069</v>
      </c>
      <c r="I34" s="405">
        <v>1</v>
      </c>
      <c r="J34" s="406">
        <f t="shared" si="3"/>
        <v>-3069</v>
      </c>
      <c r="L34" s="47">
        <v>31</v>
      </c>
      <c r="M34" s="405">
        <f t="shared" si="74"/>
        <v>3519</v>
      </c>
      <c r="N34" s="405"/>
      <c r="O34" s="405">
        <f t="shared" si="4"/>
        <v>-3519</v>
      </c>
      <c r="P34" s="405">
        <v>1</v>
      </c>
      <c r="Q34" s="406">
        <f t="shared" si="5"/>
        <v>-3519</v>
      </c>
      <c r="R34" s="414"/>
      <c r="S34" s="324"/>
      <c r="T34" s="324"/>
      <c r="U34" s="324"/>
      <c r="V34" s="265"/>
      <c r="W34" s="265">
        <v>1</v>
      </c>
      <c r="X34" s="324"/>
      <c r="Y34" s="324">
        <f t="shared" si="6"/>
        <v>0</v>
      </c>
      <c r="Z34" s="324"/>
      <c r="AA34" s="407"/>
      <c r="AB34" s="408" t="str">
        <f t="shared" si="7"/>
        <v/>
      </c>
      <c r="AC34" s="324" t="str">
        <f t="shared" si="8"/>
        <v/>
      </c>
      <c r="AD34" s="324" t="str">
        <f t="shared" si="9"/>
        <v/>
      </c>
      <c r="AE34" s="324" t="str">
        <f t="shared" si="10"/>
        <v/>
      </c>
      <c r="AF34" s="324" t="str">
        <f t="shared" si="11"/>
        <v/>
      </c>
      <c r="AG34" s="324" t="str">
        <f t="shared" si="12"/>
        <v/>
      </c>
      <c r="AH34" s="324" t="str">
        <f t="shared" si="13"/>
        <v/>
      </c>
      <c r="AI34" s="324" t="str">
        <f t="shared" si="14"/>
        <v/>
      </c>
      <c r="AJ34" s="407">
        <f t="shared" si="0"/>
        <v>0</v>
      </c>
      <c r="AK34" s="408" t="str">
        <f t="shared" si="15"/>
        <v/>
      </c>
      <c r="AL34" s="324" t="str">
        <f t="shared" si="16"/>
        <v/>
      </c>
      <c r="AM34" s="324" t="str">
        <f t="shared" si="17"/>
        <v/>
      </c>
      <c r="AN34" s="324" t="str">
        <f t="shared" si="18"/>
        <v/>
      </c>
      <c r="AO34" s="324" t="str">
        <f t="shared" si="19"/>
        <v/>
      </c>
      <c r="AP34" s="324" t="str">
        <f t="shared" si="20"/>
        <v/>
      </c>
      <c r="AQ34" s="324" t="str">
        <f t="shared" si="21"/>
        <v/>
      </c>
      <c r="AR34" s="324" t="str">
        <f t="shared" si="22"/>
        <v/>
      </c>
      <c r="AS34" s="324" t="str">
        <f t="shared" si="23"/>
        <v/>
      </c>
      <c r="AT34" s="324" t="str">
        <f t="shared" si="24"/>
        <v/>
      </c>
      <c r="AU34" s="324" t="str">
        <f t="shared" si="25"/>
        <v/>
      </c>
      <c r="AV34" s="409">
        <f t="shared" si="26"/>
        <v>0</v>
      </c>
      <c r="AW34" s="22"/>
      <c r="AX34" s="47">
        <v>31</v>
      </c>
      <c r="AY34" s="48">
        <f t="shared" si="75"/>
        <v>0</v>
      </c>
      <c r="AZ34" s="48"/>
      <c r="BA34" s="48">
        <f t="shared" si="27"/>
        <v>0</v>
      </c>
      <c r="BB34" s="48">
        <v>1</v>
      </c>
      <c r="BC34" s="44">
        <f t="shared" si="28"/>
        <v>0</v>
      </c>
      <c r="BD34" s="410"/>
      <c r="BE34" s="265"/>
      <c r="BF34" s="265"/>
      <c r="BG34" s="265"/>
      <c r="BH34" s="265"/>
      <c r="BI34" s="265">
        <v>1</v>
      </c>
      <c r="BJ34" s="265"/>
      <c r="BK34" s="265">
        <f t="shared" si="29"/>
        <v>0</v>
      </c>
      <c r="BL34" s="265"/>
      <c r="BM34" s="411"/>
      <c r="BN34" s="412" t="str">
        <f t="shared" si="30"/>
        <v/>
      </c>
      <c r="BO34" s="265" t="str">
        <f t="shared" si="31"/>
        <v/>
      </c>
      <c r="BP34" s="324" t="str">
        <f t="shared" si="32"/>
        <v/>
      </c>
      <c r="BQ34" s="265" t="str">
        <f t="shared" si="33"/>
        <v/>
      </c>
      <c r="BR34" s="265" t="str">
        <f t="shared" si="34"/>
        <v/>
      </c>
      <c r="BS34" s="265" t="str">
        <f t="shared" si="35"/>
        <v/>
      </c>
      <c r="BT34" s="265" t="str">
        <f t="shared" si="36"/>
        <v/>
      </c>
      <c r="BU34" s="265" t="str">
        <f t="shared" si="37"/>
        <v/>
      </c>
      <c r="BV34" s="411">
        <f t="shared" si="1"/>
        <v>0</v>
      </c>
      <c r="BW34" s="412" t="str">
        <f t="shared" si="38"/>
        <v/>
      </c>
      <c r="BX34" s="265" t="str">
        <f t="shared" si="39"/>
        <v/>
      </c>
      <c r="BY34" s="324" t="str">
        <f t="shared" si="40"/>
        <v/>
      </c>
      <c r="BZ34" s="265" t="str">
        <f t="shared" si="41"/>
        <v/>
      </c>
      <c r="CA34" s="265" t="str">
        <f t="shared" si="42"/>
        <v/>
      </c>
      <c r="CB34" s="265" t="str">
        <f t="shared" si="43"/>
        <v/>
      </c>
      <c r="CC34" s="265" t="str">
        <f t="shared" si="44"/>
        <v/>
      </c>
      <c r="CD34" s="265" t="str">
        <f t="shared" si="45"/>
        <v/>
      </c>
      <c r="CE34" s="265" t="str">
        <f t="shared" si="46"/>
        <v/>
      </c>
      <c r="CF34" s="265"/>
      <c r="CG34" s="265" t="str">
        <f t="shared" si="47"/>
        <v/>
      </c>
      <c r="CH34" s="413">
        <f t="shared" si="48"/>
        <v>0</v>
      </c>
      <c r="CJ34" s="47">
        <v>31</v>
      </c>
      <c r="CK34" s="48">
        <f t="shared" si="76"/>
        <v>0</v>
      </c>
      <c r="CL34" s="48"/>
      <c r="CM34" s="48">
        <f t="shared" si="49"/>
        <v>0</v>
      </c>
      <c r="CN34" s="48">
        <v>1</v>
      </c>
      <c r="CO34" s="44">
        <f t="shared" si="50"/>
        <v>0</v>
      </c>
      <c r="CP34" s="414"/>
      <c r="CQ34" s="49"/>
      <c r="CR34" s="49"/>
      <c r="CS34" s="49" t="str">
        <f t="shared" si="51"/>
        <v/>
      </c>
      <c r="CT34" s="50" t="str">
        <f t="shared" si="52"/>
        <v/>
      </c>
      <c r="CV34" s="47">
        <v>31</v>
      </c>
      <c r="CW34" s="48">
        <f t="shared" si="77"/>
        <v>0</v>
      </c>
      <c r="CX34" s="48"/>
      <c r="CY34" s="48">
        <f t="shared" si="53"/>
        <v>0</v>
      </c>
      <c r="CZ34" s="48">
        <v>1</v>
      </c>
      <c r="DA34" s="44">
        <f t="shared" si="54"/>
        <v>0</v>
      </c>
      <c r="DB34" s="414"/>
      <c r="DC34" s="49"/>
      <c r="DD34" s="49"/>
      <c r="DE34" s="49" t="str">
        <f t="shared" si="55"/>
        <v/>
      </c>
      <c r="DF34" s="50" t="str">
        <f t="shared" si="56"/>
        <v/>
      </c>
      <c r="DH34" s="47">
        <v>31</v>
      </c>
      <c r="DI34" s="48">
        <f t="shared" si="78"/>
        <v>0</v>
      </c>
      <c r="DJ34" s="48"/>
      <c r="DK34" s="48">
        <f t="shared" si="57"/>
        <v>0</v>
      </c>
      <c r="DL34" s="48">
        <v>1</v>
      </c>
      <c r="DM34" s="44">
        <f t="shared" si="58"/>
        <v>0</v>
      </c>
      <c r="DN34" s="414"/>
      <c r="DO34" s="49"/>
      <c r="DP34" s="49"/>
      <c r="DQ34" s="49" t="str">
        <f t="shared" si="59"/>
        <v/>
      </c>
      <c r="DR34" s="50" t="str">
        <f t="shared" si="60"/>
        <v/>
      </c>
      <c r="DT34" s="47">
        <v>31</v>
      </c>
      <c r="DU34" s="48">
        <f t="shared" si="79"/>
        <v>0</v>
      </c>
      <c r="DV34" s="48"/>
      <c r="DW34" s="48">
        <f t="shared" si="61"/>
        <v>0</v>
      </c>
      <c r="DX34" s="48">
        <v>1</v>
      </c>
      <c r="DY34" s="44">
        <f t="shared" si="62"/>
        <v>0</v>
      </c>
      <c r="DZ34" s="414"/>
      <c r="EA34" s="49"/>
      <c r="EB34" s="49"/>
      <c r="EC34" s="49" t="str">
        <f t="shared" si="63"/>
        <v/>
      </c>
      <c r="ED34" s="50" t="str">
        <f t="shared" si="64"/>
        <v/>
      </c>
      <c r="EF34" s="47">
        <v>31</v>
      </c>
      <c r="EG34" s="48">
        <f t="shared" si="80"/>
        <v>0</v>
      </c>
      <c r="EH34" s="48"/>
      <c r="EI34" s="48">
        <f t="shared" si="65"/>
        <v>0</v>
      </c>
      <c r="EJ34" s="48">
        <v>1</v>
      </c>
      <c r="EK34" s="44">
        <f t="shared" si="66"/>
        <v>0</v>
      </c>
      <c r="EL34" s="414"/>
      <c r="EM34" s="49"/>
      <c r="EN34" s="49"/>
      <c r="EO34" s="49" t="str">
        <f t="shared" si="67"/>
        <v/>
      </c>
      <c r="EP34" s="50" t="str">
        <f t="shared" si="68"/>
        <v/>
      </c>
      <c r="ER34" s="47">
        <v>31</v>
      </c>
      <c r="ES34" s="48">
        <f t="shared" si="81"/>
        <v>0</v>
      </c>
      <c r="ET34" s="48"/>
      <c r="EU34" s="48">
        <f t="shared" si="69"/>
        <v>0</v>
      </c>
      <c r="EV34" s="48">
        <v>1</v>
      </c>
      <c r="EW34" s="44">
        <f t="shared" si="70"/>
        <v>0</v>
      </c>
      <c r="EX34" s="414"/>
      <c r="EY34" s="49"/>
      <c r="EZ34" s="49"/>
      <c r="FA34" s="49" t="str">
        <f t="shared" si="71"/>
        <v/>
      </c>
      <c r="FB34" s="50" t="str">
        <f t="shared" si="72"/>
        <v/>
      </c>
    </row>
    <row r="35" spans="1:158" ht="15" thickBot="1" x14ac:dyDescent="0.35">
      <c r="E35" s="746" t="s">
        <v>59</v>
      </c>
      <c r="F35" s="747"/>
      <c r="G35" s="747"/>
      <c r="H35" s="747"/>
      <c r="I35" s="749"/>
      <c r="J35" s="472">
        <f>SUM(J4:J33)</f>
        <v>1900</v>
      </c>
      <c r="K35" s="473"/>
      <c r="L35" s="746" t="s">
        <v>59</v>
      </c>
      <c r="M35" s="747"/>
      <c r="N35" s="747"/>
      <c r="O35" s="747"/>
      <c r="P35" s="748"/>
      <c r="Q35" s="474">
        <f>SUM(Q4:Q33)</f>
        <v>2208</v>
      </c>
      <c r="R35" s="502"/>
      <c r="S35" s="55"/>
      <c r="T35" s="55"/>
      <c r="U35" s="55"/>
      <c r="V35" s="56"/>
      <c r="W35" s="56"/>
      <c r="X35" s="57"/>
      <c r="Y35" s="57"/>
      <c r="Z35" s="55"/>
      <c r="AA35" s="58"/>
      <c r="AB35" s="59"/>
      <c r="AC35" s="55"/>
      <c r="AD35" s="55"/>
      <c r="AE35" s="55"/>
      <c r="AF35" s="55"/>
      <c r="AG35" s="55"/>
      <c r="AH35" s="55"/>
      <c r="AI35" s="55"/>
      <c r="AJ35" s="60">
        <f>SUM(AJ4:AJ34)</f>
        <v>1646</v>
      </c>
      <c r="AK35" s="475"/>
      <c r="AL35" s="332"/>
      <c r="AM35" s="332"/>
      <c r="AN35" s="332"/>
      <c r="AO35" s="332"/>
      <c r="AP35" s="332"/>
      <c r="AQ35" s="332"/>
      <c r="AR35" s="332"/>
      <c r="AS35" s="332"/>
      <c r="AT35" s="332"/>
      <c r="AU35" s="332"/>
      <c r="AV35" s="476">
        <f>SUM(AV4:AV34)</f>
        <v>562</v>
      </c>
      <c r="AW35" s="22"/>
      <c r="AX35" s="746" t="s">
        <v>59</v>
      </c>
      <c r="AY35" s="747"/>
      <c r="AZ35" s="747"/>
      <c r="BA35" s="747"/>
      <c r="BB35" s="748"/>
      <c r="BC35" s="474">
        <f>SUM(BC4:BC34)</f>
        <v>0</v>
      </c>
      <c r="BD35" s="64"/>
      <c r="BE35" s="56"/>
      <c r="BF35" s="56"/>
      <c r="BG35" s="56"/>
      <c r="BH35" s="56"/>
      <c r="BI35" s="56"/>
      <c r="BJ35" s="65"/>
      <c r="BK35" s="65"/>
      <c r="BL35" s="56"/>
      <c r="BM35" s="66"/>
      <c r="BN35" s="67"/>
      <c r="BO35" s="56"/>
      <c r="BP35" s="56"/>
      <c r="BQ35" s="56"/>
      <c r="BR35" s="56"/>
      <c r="BS35" s="56"/>
      <c r="BT35" s="56"/>
      <c r="BU35" s="56"/>
      <c r="BV35" s="68">
        <f>SUM(BV4:BV34)</f>
        <v>0</v>
      </c>
      <c r="BW35" s="477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478">
        <f>SUM(CH4:CH34)</f>
        <v>0</v>
      </c>
      <c r="CJ35" s="746" t="s">
        <v>59</v>
      </c>
      <c r="CK35" s="747"/>
      <c r="CL35" s="747"/>
      <c r="CM35" s="747"/>
      <c r="CN35" s="748"/>
      <c r="CO35" s="474">
        <f>SUM(CO4:CO34)</f>
        <v>0</v>
      </c>
      <c r="CP35" s="479"/>
      <c r="CQ35" s="480"/>
      <c r="CR35" s="480"/>
      <c r="CS35" s="481">
        <f>SUM(CS4:CS34)</f>
        <v>0</v>
      </c>
      <c r="CT35" s="482">
        <f>SUM(CT4:CT34)</f>
        <v>0</v>
      </c>
      <c r="CV35" s="746" t="s">
        <v>59</v>
      </c>
      <c r="CW35" s="747"/>
      <c r="CX35" s="747"/>
      <c r="CY35" s="747"/>
      <c r="CZ35" s="748"/>
      <c r="DA35" s="474">
        <f>SUM(DA4:DA34)</f>
        <v>0</v>
      </c>
      <c r="DB35" s="479"/>
      <c r="DC35" s="480"/>
      <c r="DD35" s="480"/>
      <c r="DE35" s="481">
        <f>SUM(DE4:DE34)</f>
        <v>0</v>
      </c>
      <c r="DF35" s="482">
        <f>SUM(DF4:DF34)</f>
        <v>0</v>
      </c>
      <c r="DH35" s="746" t="s">
        <v>59</v>
      </c>
      <c r="DI35" s="747"/>
      <c r="DJ35" s="747"/>
      <c r="DK35" s="747"/>
      <c r="DL35" s="748"/>
      <c r="DM35" s="474">
        <f>SUM(DM4:DM34)</f>
        <v>0</v>
      </c>
      <c r="DN35" s="479"/>
      <c r="DO35" s="480"/>
      <c r="DP35" s="480"/>
      <c r="DQ35" s="481">
        <f>SUM(DQ4:DQ34)</f>
        <v>0</v>
      </c>
      <c r="DR35" s="482">
        <f>SUM(DR4:DR34)</f>
        <v>0</v>
      </c>
      <c r="DT35" s="746" t="s">
        <v>59</v>
      </c>
      <c r="DU35" s="747"/>
      <c r="DV35" s="747"/>
      <c r="DW35" s="747"/>
      <c r="DX35" s="748"/>
      <c r="DY35" s="474">
        <f>SUM(DY4:DY34)</f>
        <v>0</v>
      </c>
      <c r="DZ35" s="479"/>
      <c r="EA35" s="480"/>
      <c r="EB35" s="480"/>
      <c r="EC35" s="481">
        <f>SUM(EC4:EC34)</f>
        <v>0</v>
      </c>
      <c r="ED35" s="482">
        <f>SUM(ED4:ED34)</f>
        <v>0</v>
      </c>
      <c r="EF35" s="746" t="s">
        <v>59</v>
      </c>
      <c r="EG35" s="747"/>
      <c r="EH35" s="747"/>
      <c r="EI35" s="747"/>
      <c r="EJ35" s="748"/>
      <c r="EK35" s="474">
        <f>SUM(EK4:EK34)</f>
        <v>0</v>
      </c>
      <c r="EL35" s="479"/>
      <c r="EM35" s="480"/>
      <c r="EN35" s="480"/>
      <c r="EO35" s="481">
        <f>SUM(EO4:EO34)</f>
        <v>0</v>
      </c>
      <c r="EP35" s="482">
        <f>SUM(EP4:EP34)</f>
        <v>0</v>
      </c>
      <c r="ER35" s="746" t="s">
        <v>59</v>
      </c>
      <c r="ES35" s="747"/>
      <c r="ET35" s="747"/>
      <c r="EU35" s="747"/>
      <c r="EV35" s="748"/>
      <c r="EW35" s="474">
        <f>SUM(EW4:EW34)</f>
        <v>0</v>
      </c>
      <c r="EX35" s="479"/>
      <c r="EY35" s="480"/>
      <c r="EZ35" s="480"/>
      <c r="FA35" s="481">
        <f>SUM(FA4:FA34)</f>
        <v>0</v>
      </c>
      <c r="FB35" s="482">
        <f>SUM(FB4:FB34)</f>
        <v>0</v>
      </c>
    </row>
    <row r="36" spans="1:158" x14ac:dyDescent="0.3">
      <c r="S36" s="77"/>
      <c r="T36" s="77"/>
      <c r="U36" s="77"/>
      <c r="V36" s="78"/>
      <c r="W36" s="78"/>
      <c r="X36" s="79"/>
      <c r="Y36" s="79"/>
      <c r="AW36" s="22"/>
      <c r="AX36" s="22"/>
      <c r="AY36" s="22"/>
      <c r="AZ36" s="22"/>
    </row>
    <row r="37" spans="1:158" x14ac:dyDescent="0.3">
      <c r="S37" s="77"/>
      <c r="T37" s="77"/>
      <c r="U37" s="77"/>
      <c r="V37" s="78"/>
      <c r="W37" s="78"/>
      <c r="X37" s="22"/>
      <c r="Y37" s="22"/>
      <c r="AW37" s="22"/>
      <c r="AX37" s="22"/>
      <c r="AY37" s="22"/>
      <c r="AZ37" s="22"/>
    </row>
    <row r="39" spans="1:158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58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58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R41" s="76"/>
      <c r="S41" s="76"/>
      <c r="T41" s="76"/>
      <c r="U41" s="76"/>
      <c r="V41" s="81"/>
      <c r="W41" s="81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</row>
    <row r="42" spans="1:158" x14ac:dyDescent="0.3">
      <c r="A42">
        <v>4</v>
      </c>
      <c r="C42" s="80" t="s">
        <v>67</v>
      </c>
      <c r="E42"/>
      <c r="F42" s="80" t="s">
        <v>68</v>
      </c>
      <c r="G42"/>
    </row>
    <row r="43" spans="1:158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58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58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58" x14ac:dyDescent="0.3">
      <c r="A46">
        <v>8</v>
      </c>
      <c r="C46" s="80" t="s">
        <v>47</v>
      </c>
      <c r="E46"/>
      <c r="F46" s="76" t="s">
        <v>25</v>
      </c>
      <c r="G46"/>
      <c r="J46"/>
    </row>
    <row r="47" spans="1:158" x14ac:dyDescent="0.3">
      <c r="A47">
        <v>9</v>
      </c>
      <c r="C47" t="s">
        <v>46</v>
      </c>
      <c r="E47"/>
      <c r="F47" s="80" t="s">
        <v>26</v>
      </c>
      <c r="G47"/>
      <c r="J47"/>
    </row>
    <row r="48" spans="1:158" x14ac:dyDescent="0.3">
      <c r="A48">
        <v>10</v>
      </c>
      <c r="C48" t="s">
        <v>45</v>
      </c>
      <c r="E48"/>
      <c r="F48" s="80" t="s">
        <v>73</v>
      </c>
      <c r="G48"/>
      <c r="J48"/>
    </row>
    <row r="49" spans="1:48" x14ac:dyDescent="0.3">
      <c r="A49">
        <v>11</v>
      </c>
      <c r="C49" t="s">
        <v>74</v>
      </c>
      <c r="E49"/>
      <c r="F49" s="80" t="s">
        <v>75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12</v>
      </c>
      <c r="B50" s="80"/>
      <c r="E50"/>
      <c r="F50" s="80" t="s">
        <v>23</v>
      </c>
      <c r="G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13</v>
      </c>
      <c r="B51" s="80"/>
      <c r="E51"/>
      <c r="F51" s="80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14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15</v>
      </c>
      <c r="B53" s="80"/>
      <c r="E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16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17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18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19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20</v>
      </c>
      <c r="B58" s="80"/>
      <c r="E58"/>
      <c r="F58"/>
      <c r="G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21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22</v>
      </c>
      <c r="B60" s="80"/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23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x14ac:dyDescent="0.3">
      <c r="A62">
        <v>24</v>
      </c>
      <c r="E62"/>
      <c r="F62"/>
      <c r="G62"/>
      <c r="H62"/>
      <c r="I62"/>
      <c r="J62"/>
      <c r="R62"/>
      <c r="S62"/>
      <c r="T62"/>
      <c r="U62"/>
      <c r="V62"/>
      <c r="W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</sheetData>
  <mergeCells count="155">
    <mergeCell ref="ER1:FB1"/>
    <mergeCell ref="L2:L3"/>
    <mergeCell ref="M2:M3"/>
    <mergeCell ref="N2:N3"/>
    <mergeCell ref="O2:O3"/>
    <mergeCell ref="P2:P3"/>
    <mergeCell ref="Q2:Q3"/>
    <mergeCell ref="A1:C2"/>
    <mergeCell ref="E1:J2"/>
    <mergeCell ref="L1:AV1"/>
    <mergeCell ref="AX1:CH1"/>
    <mergeCell ref="CJ1:CT1"/>
    <mergeCell ref="CV1:DF1"/>
    <mergeCell ref="R2:R3"/>
    <mergeCell ref="S2:S3"/>
    <mergeCell ref="T2:T3"/>
    <mergeCell ref="U2:U3"/>
    <mergeCell ref="V2:V3"/>
    <mergeCell ref="W2:Y2"/>
    <mergeCell ref="Z2:Z3"/>
    <mergeCell ref="AA2:AA3"/>
    <mergeCell ref="AB2:AB3"/>
    <mergeCell ref="AC2:AC3"/>
    <mergeCell ref="DH1:DR1"/>
    <mergeCell ref="DT1:ED1"/>
    <mergeCell ref="EF1:EP1"/>
    <mergeCell ref="AJ2:AJ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V2:AV3"/>
    <mergeCell ref="AX2:AX3"/>
    <mergeCell ref="AY2:AY3"/>
    <mergeCell ref="AZ2:AZ3"/>
    <mergeCell ref="BA2:BA3"/>
    <mergeCell ref="BB2:BB3"/>
    <mergeCell ref="AP2:AP3"/>
    <mergeCell ref="AQ2:AQ3"/>
    <mergeCell ref="AR2:AR3"/>
    <mergeCell ref="AS2:AS3"/>
    <mergeCell ref="AT2:AT3"/>
    <mergeCell ref="AU2:AU3"/>
    <mergeCell ref="BI2:BK2"/>
    <mergeCell ref="BL2:BL3"/>
    <mergeCell ref="BM2:BM3"/>
    <mergeCell ref="BN2:BN3"/>
    <mergeCell ref="BO2:BO3"/>
    <mergeCell ref="BP2:BP3"/>
    <mergeCell ref="BC2:BC3"/>
    <mergeCell ref="BD2:BD3"/>
    <mergeCell ref="BE2:BE3"/>
    <mergeCell ref="BF2:BF3"/>
    <mergeCell ref="BG2:BG3"/>
    <mergeCell ref="BH2:BH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J2:CJ3"/>
    <mergeCell ref="CK2:CK3"/>
    <mergeCell ref="CL2:CL3"/>
    <mergeCell ref="CM2:CM3"/>
    <mergeCell ref="CN2:CN3"/>
    <mergeCell ref="CO2:CO3"/>
    <mergeCell ref="CC2:CC3"/>
    <mergeCell ref="CD2:CD3"/>
    <mergeCell ref="CE2:CE3"/>
    <mergeCell ref="CF2:CF3"/>
    <mergeCell ref="CG2:CG3"/>
    <mergeCell ref="CH2:CH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V2:CV3"/>
    <mergeCell ref="DJ2:DJ3"/>
    <mergeCell ref="DK2:DK3"/>
    <mergeCell ref="DL2:DL3"/>
    <mergeCell ref="DM2:DM3"/>
    <mergeCell ref="DN2:DN3"/>
    <mergeCell ref="DO2:DO3"/>
    <mergeCell ref="DC2:DC3"/>
    <mergeCell ref="DD2:DD3"/>
    <mergeCell ref="DE2:DE3"/>
    <mergeCell ref="DF2:DF3"/>
    <mergeCell ref="DH2:DH3"/>
    <mergeCell ref="DI2:DI3"/>
    <mergeCell ref="DW2:DW3"/>
    <mergeCell ref="DX2:DX3"/>
    <mergeCell ref="DY2:DY3"/>
    <mergeCell ref="DZ2:DZ3"/>
    <mergeCell ref="EA2:EA3"/>
    <mergeCell ref="EB2:EB3"/>
    <mergeCell ref="DP2:DP3"/>
    <mergeCell ref="DQ2:DQ3"/>
    <mergeCell ref="DR2:DR3"/>
    <mergeCell ref="DT2:DT3"/>
    <mergeCell ref="DU2:DU3"/>
    <mergeCell ref="DV2:DV3"/>
    <mergeCell ref="EJ2:EJ3"/>
    <mergeCell ref="EK2:EK3"/>
    <mergeCell ref="EL2:EL3"/>
    <mergeCell ref="EM2:EM3"/>
    <mergeCell ref="EN2:EN3"/>
    <mergeCell ref="EO2:EO3"/>
    <mergeCell ref="EC2:EC3"/>
    <mergeCell ref="ED2:ED3"/>
    <mergeCell ref="EF2:EF3"/>
    <mergeCell ref="EG2:EG3"/>
    <mergeCell ref="EH2:EH3"/>
    <mergeCell ref="EI2:EI3"/>
    <mergeCell ref="EW2:EW3"/>
    <mergeCell ref="EX2:EX3"/>
    <mergeCell ref="EY2:EY3"/>
    <mergeCell ref="EZ2:EZ3"/>
    <mergeCell ref="FA2:FA3"/>
    <mergeCell ref="FB2:FB3"/>
    <mergeCell ref="EP2:EP3"/>
    <mergeCell ref="ER2:ER3"/>
    <mergeCell ref="ES2:ES3"/>
    <mergeCell ref="ET2:ET3"/>
    <mergeCell ref="EU2:EU3"/>
    <mergeCell ref="EV2:EV3"/>
    <mergeCell ref="DT35:DX35"/>
    <mergeCell ref="EF35:EJ35"/>
    <mergeCell ref="ER35:EV35"/>
    <mergeCell ref="E35:I35"/>
    <mergeCell ref="L35:P35"/>
    <mergeCell ref="AX35:BB35"/>
    <mergeCell ref="CJ35:CN35"/>
    <mergeCell ref="CV35:CZ35"/>
    <mergeCell ref="DH35:DL35"/>
  </mergeCells>
  <conditionalFormatting sqref="C6">
    <cfRule type="cellIs" dxfId="74" priority="4" operator="lessThan">
      <formula>0</formula>
    </cfRule>
    <cfRule type="cellIs" dxfId="73" priority="5" operator="equal">
      <formula>0</formula>
    </cfRule>
    <cfRule type="cellIs" dxfId="72" priority="6" operator="greaterThan">
      <formula>0</formula>
    </cfRule>
  </conditionalFormatting>
  <conditionalFormatting sqref="C9">
    <cfRule type="cellIs" dxfId="71" priority="1" operator="lessThan">
      <formula>0</formula>
    </cfRule>
    <cfRule type="cellIs" dxfId="70" priority="2" operator="equal">
      <formula>0</formula>
    </cfRule>
    <cfRule type="cellIs" dxfId="69" priority="3" operator="greaterThan">
      <formula>0</formula>
    </cfRule>
  </conditionalFormatting>
  <conditionalFormatting sqref="C14">
    <cfRule type="cellIs" dxfId="68" priority="7" operator="lessThan">
      <formula>0</formula>
    </cfRule>
    <cfRule type="cellIs" dxfId="67" priority="8" operator="equal">
      <formula>0</formula>
    </cfRule>
    <cfRule type="cellIs" dxfId="66" priority="9" operator="greaterThan">
      <formula>0</formula>
    </cfRule>
  </conditionalFormatting>
  <conditionalFormatting sqref="C17">
    <cfRule type="cellIs" dxfId="65" priority="10" operator="lessThan">
      <formula>0</formula>
    </cfRule>
    <cfRule type="cellIs" dxfId="64" priority="11" operator="equal">
      <formula>0</formula>
    </cfRule>
    <cfRule type="cellIs" dxfId="63" priority="12" operator="greaterThan">
      <formula>0</formula>
    </cfRule>
  </conditionalFormatting>
  <dataValidations count="6">
    <dataValidation type="list" allowBlank="1" showInputMessage="1" showErrorMessage="1" sqref="S35 BE35" xr:uid="{00000000-0002-0000-0C00-000000000000}">
      <formula1>#REF!</formula1>
    </dataValidation>
    <dataValidation type="list" allowBlank="1" showInputMessage="1" showErrorMessage="1" sqref="BH4:BH34 V4:V34" xr:uid="{00000000-0002-0000-0C00-000001000000}">
      <formula1>$F$39:$F$50</formula1>
    </dataValidation>
    <dataValidation type="list" allowBlank="1" showInputMessage="1" showErrorMessage="1" sqref="BD4:BD34 R4:R34" xr:uid="{00000000-0002-0000-0C00-000002000000}">
      <formula1>$B$39:$B$40</formula1>
    </dataValidation>
    <dataValidation type="list" allowBlank="1" showInputMessage="1" showErrorMessage="1" sqref="EL4:EL34 BE4:BE34 CP4:CP34 CR4:CR34 DB4:DB34 DD4:DD34 DN4:DN34 DP4:DP34 DZ4:DZ34 EB4:EB34 EX4:EX34 EN4:EN34 EZ4:EZ34 T18:T22 S4:S34" xr:uid="{00000000-0002-0000-0C00-000003000000}">
      <formula1>$C$39:$C$49</formula1>
    </dataValidation>
    <dataValidation type="list" allowBlank="1" showInputMessage="1" showErrorMessage="1" sqref="X4:X34 BJ4:BJ34" xr:uid="{00000000-0002-0000-0C00-000004000000}">
      <formula1>$A$39:$A$61</formula1>
    </dataValidation>
    <dataValidation type="list" allowBlank="1" showInputMessage="1" showErrorMessage="1" sqref="AA4:AA34 BM4:BM34" xr:uid="{00000000-0002-0000-0C00-000005000000}">
      <formula1>$A$39:$A$50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U62"/>
  <sheetViews>
    <sheetView topLeftCell="I1" workbookViewId="0">
      <selection activeCell="Q29" sqref="Q29"/>
    </sheetView>
  </sheetViews>
  <sheetFormatPr defaultRowHeight="14.4" x14ac:dyDescent="0.3"/>
  <cols>
    <col min="1" max="1" width="6.109375" customWidth="1"/>
    <col min="2" max="2" width="51.88671875" customWidth="1"/>
    <col min="3" max="3" width="9.109375" customWidth="1"/>
    <col min="4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4.33203125" style="76" customWidth="1"/>
    <col min="12" max="12" width="6.44140625" style="76" customWidth="1"/>
    <col min="13" max="13" width="11" style="76" bestFit="1" customWidth="1"/>
    <col min="14" max="14" width="10.109375" style="76" bestFit="1" customWidth="1"/>
    <col min="15" max="15" width="10.5546875" style="76" customWidth="1"/>
    <col min="16" max="17" width="8.88671875" style="76"/>
    <col min="18" max="18" width="2.6640625" customWidth="1"/>
    <col min="20" max="20" width="9.6640625" customWidth="1"/>
    <col min="21" max="21" width="9.33203125" customWidth="1"/>
    <col min="22" max="22" width="10" customWidth="1"/>
    <col min="23" max="23" width="6.109375" customWidth="1"/>
    <col min="25" max="25" width="12.33203125" style="76" customWidth="1"/>
    <col min="26" max="26" width="20.44140625" style="76" customWidth="1"/>
    <col min="27" max="27" width="30.6640625" style="76" customWidth="1"/>
    <col min="28" max="28" width="9.44140625" style="76" customWidth="1"/>
    <col min="29" max="29" width="19.33203125" style="81" customWidth="1"/>
    <col min="30" max="30" width="7" style="81" customWidth="1"/>
    <col min="31" max="31" width="6.6640625" customWidth="1"/>
    <col min="32" max="32" width="8.109375" customWidth="1"/>
    <col min="33" max="34" width="8.109375" style="77" customWidth="1"/>
    <col min="35" max="35" width="8.88671875" style="77"/>
    <col min="36" max="39" width="9.6640625" style="77" customWidth="1"/>
    <col min="40" max="43" width="8.88671875" style="77"/>
    <col min="44" max="44" width="10" style="77" customWidth="1"/>
    <col min="45" max="55" width="8.88671875" style="77"/>
    <col min="56" max="56" width="2.6640625" style="77" customWidth="1"/>
    <col min="58" max="58" width="9.6640625" customWidth="1"/>
    <col min="59" max="59" width="9.33203125" customWidth="1"/>
    <col min="60" max="60" width="10" customWidth="1"/>
    <col min="61" max="61" width="6.109375" customWidth="1"/>
    <col min="63" max="63" width="12.33203125" style="76" customWidth="1"/>
    <col min="64" max="64" width="20.44140625" style="76" customWidth="1"/>
    <col min="65" max="65" width="30.6640625" style="76" customWidth="1"/>
    <col min="66" max="66" width="9.44140625" style="76" customWidth="1"/>
    <col min="67" max="67" width="19.33203125" style="81" customWidth="1"/>
    <col min="68" max="68" width="7" style="81" customWidth="1"/>
    <col min="69" max="69" width="6.6640625" customWidth="1"/>
    <col min="70" max="70" width="8.109375" customWidth="1"/>
    <col min="71" max="72" width="8.109375" style="77" customWidth="1"/>
    <col min="73" max="73" width="8.88671875" style="77"/>
    <col min="74" max="77" width="9.6640625" style="77" customWidth="1"/>
    <col min="78" max="81" width="8.88671875" style="77"/>
    <col min="82" max="82" width="10" style="77" customWidth="1"/>
    <col min="83" max="93" width="8.88671875" style="77"/>
    <col min="94" max="94" width="2.44140625" customWidth="1"/>
    <col min="98" max="98" width="10" customWidth="1"/>
    <col min="101" max="101" width="10.6640625" customWidth="1"/>
    <col min="102" max="102" width="11.109375" customWidth="1"/>
    <col min="103" max="103" width="18.109375" customWidth="1"/>
    <col min="105" max="105" width="18.6640625" customWidth="1"/>
    <col min="132" max="132" width="3" customWidth="1"/>
    <col min="133" max="135" width="0" hidden="1" customWidth="1"/>
    <col min="136" max="136" width="10" hidden="1" customWidth="1"/>
    <col min="137" max="138" width="0" hidden="1" customWidth="1"/>
    <col min="139" max="139" width="24" hidden="1" customWidth="1"/>
    <col min="140" max="141" width="12.5546875" hidden="1" customWidth="1"/>
    <col min="142" max="143" width="0" hidden="1" customWidth="1"/>
    <col min="144" max="144" width="2.6640625" hidden="1" customWidth="1"/>
    <col min="145" max="147" width="0" hidden="1" customWidth="1"/>
    <col min="148" max="148" width="9.6640625" hidden="1" customWidth="1"/>
    <col min="149" max="150" width="0" hidden="1" customWidth="1"/>
    <col min="151" max="151" width="23.88671875" hidden="1" customWidth="1"/>
    <col min="152" max="155" width="0" hidden="1" customWidth="1"/>
    <col min="156" max="156" width="2.6640625" hidden="1" customWidth="1"/>
    <col min="157" max="159" width="0" hidden="1" customWidth="1"/>
    <col min="160" max="160" width="10" hidden="1" customWidth="1"/>
    <col min="161" max="162" width="0" hidden="1" customWidth="1"/>
    <col min="163" max="163" width="23.88671875" hidden="1" customWidth="1"/>
    <col min="164" max="167" width="0" hidden="1" customWidth="1"/>
    <col min="168" max="168" width="2.6640625" hidden="1" customWidth="1"/>
    <col min="169" max="171" width="0" hidden="1" customWidth="1"/>
    <col min="172" max="172" width="10.44140625" hidden="1" customWidth="1"/>
    <col min="173" max="174" width="0" hidden="1" customWidth="1"/>
    <col min="175" max="175" width="23.88671875" hidden="1" customWidth="1"/>
    <col min="176" max="179" width="0" hidden="1" customWidth="1"/>
    <col min="180" max="180" width="2.6640625" hidden="1" customWidth="1"/>
    <col min="181" max="183" width="0" hidden="1" customWidth="1"/>
    <col min="184" max="184" width="9.5546875" hidden="1" customWidth="1"/>
    <col min="185" max="186" width="0" hidden="1" customWidth="1"/>
    <col min="187" max="187" width="23.88671875" hidden="1" customWidth="1"/>
    <col min="188" max="191" width="0" hidden="1" customWidth="1"/>
    <col min="192" max="192" width="2.6640625" hidden="1" customWidth="1"/>
    <col min="193" max="195" width="0" hidden="1" customWidth="1"/>
    <col min="196" max="196" width="9.5546875" hidden="1" customWidth="1"/>
    <col min="197" max="198" width="0" hidden="1" customWidth="1"/>
    <col min="199" max="199" width="23.44140625" hidden="1" customWidth="1"/>
    <col min="200" max="203" width="0" hidden="1" customWidth="1"/>
  </cols>
  <sheetData>
    <row r="1" spans="1:203" x14ac:dyDescent="0.3">
      <c r="A1" s="771" t="s">
        <v>464</v>
      </c>
      <c r="B1" s="772"/>
      <c r="C1" s="773"/>
      <c r="D1" s="87"/>
      <c r="E1" s="768" t="s">
        <v>80</v>
      </c>
      <c r="F1" s="769"/>
      <c r="G1" s="769"/>
      <c r="H1" s="769"/>
      <c r="I1" s="769"/>
      <c r="J1" s="770"/>
      <c r="K1"/>
      <c r="L1" s="768" t="s">
        <v>81</v>
      </c>
      <c r="M1" s="769"/>
      <c r="N1" s="769"/>
      <c r="O1" s="769"/>
      <c r="P1" s="769"/>
      <c r="Q1" s="770"/>
      <c r="S1" s="682" t="s">
        <v>82</v>
      </c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684"/>
      <c r="AW1" s="684"/>
      <c r="AX1" s="684"/>
      <c r="AY1" s="684"/>
      <c r="AZ1" s="684"/>
      <c r="BA1" s="684"/>
      <c r="BB1" s="684"/>
      <c r="BC1" s="783"/>
      <c r="BD1" s="455"/>
      <c r="BE1" s="682" t="s">
        <v>83</v>
      </c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684"/>
      <c r="CI1" s="684"/>
      <c r="CJ1" s="684"/>
      <c r="CK1" s="684"/>
      <c r="CL1" s="684"/>
      <c r="CM1" s="684"/>
      <c r="CN1" s="684"/>
      <c r="CO1" s="783"/>
      <c r="CQ1" s="682" t="s">
        <v>84</v>
      </c>
      <c r="CR1" s="684"/>
      <c r="CS1" s="684"/>
      <c r="CT1" s="684"/>
      <c r="CU1" s="684"/>
      <c r="CV1" s="684"/>
      <c r="CW1" s="684"/>
      <c r="CX1" s="684"/>
      <c r="CY1" s="684"/>
      <c r="CZ1" s="684"/>
      <c r="DA1" s="684"/>
      <c r="DB1" s="684"/>
      <c r="DC1" s="684"/>
      <c r="DD1" s="684"/>
      <c r="DE1" s="684"/>
      <c r="DF1" s="684"/>
      <c r="DG1" s="684"/>
      <c r="DH1" s="684"/>
      <c r="DI1" s="684"/>
      <c r="DJ1" s="684"/>
      <c r="DK1" s="684"/>
      <c r="DL1" s="684"/>
      <c r="DM1" s="684"/>
      <c r="DN1" s="684"/>
      <c r="DO1" s="684"/>
      <c r="DP1" s="684"/>
      <c r="DQ1" s="684"/>
      <c r="DR1" s="684"/>
      <c r="DS1" s="684"/>
      <c r="DT1" s="684"/>
      <c r="DU1" s="684"/>
      <c r="DV1" s="684"/>
      <c r="DW1" s="684"/>
      <c r="DX1" s="684"/>
      <c r="DY1" s="684"/>
      <c r="DZ1" s="684"/>
      <c r="EA1" s="783"/>
      <c r="EC1" s="765" t="s">
        <v>85</v>
      </c>
      <c r="ED1" s="766"/>
      <c r="EE1" s="766"/>
      <c r="EF1" s="766"/>
      <c r="EG1" s="766"/>
      <c r="EH1" s="766"/>
      <c r="EI1" s="766"/>
      <c r="EJ1" s="766"/>
      <c r="EK1" s="766"/>
      <c r="EL1" s="766"/>
      <c r="EM1" s="767"/>
      <c r="EO1" s="765" t="s">
        <v>86</v>
      </c>
      <c r="EP1" s="766"/>
      <c r="EQ1" s="766"/>
      <c r="ER1" s="766"/>
      <c r="ES1" s="766"/>
      <c r="ET1" s="766"/>
      <c r="EU1" s="766"/>
      <c r="EV1" s="766"/>
      <c r="EW1" s="766"/>
      <c r="EX1" s="766"/>
      <c r="EY1" s="767"/>
      <c r="FA1" s="765" t="s">
        <v>87</v>
      </c>
      <c r="FB1" s="766"/>
      <c r="FC1" s="766"/>
      <c r="FD1" s="766"/>
      <c r="FE1" s="766"/>
      <c r="FF1" s="766"/>
      <c r="FG1" s="766"/>
      <c r="FH1" s="766"/>
      <c r="FI1" s="766"/>
      <c r="FJ1" s="766"/>
      <c r="FK1" s="767"/>
      <c r="FM1" s="765" t="s">
        <v>86</v>
      </c>
      <c r="FN1" s="766"/>
      <c r="FO1" s="766"/>
      <c r="FP1" s="766"/>
      <c r="FQ1" s="766"/>
      <c r="FR1" s="766"/>
      <c r="FS1" s="766"/>
      <c r="FT1" s="766"/>
      <c r="FU1" s="766"/>
      <c r="FV1" s="766"/>
      <c r="FW1" s="767"/>
      <c r="FY1" s="765" t="s">
        <v>86</v>
      </c>
      <c r="FZ1" s="766"/>
      <c r="GA1" s="766"/>
      <c r="GB1" s="766"/>
      <c r="GC1" s="766"/>
      <c r="GD1" s="766"/>
      <c r="GE1" s="766"/>
      <c r="GF1" s="766"/>
      <c r="GG1" s="766"/>
      <c r="GH1" s="766"/>
      <c r="GI1" s="767"/>
      <c r="GK1" s="765" t="s">
        <v>88</v>
      </c>
      <c r="GL1" s="766"/>
      <c r="GM1" s="766"/>
      <c r="GN1" s="766"/>
      <c r="GO1" s="766"/>
      <c r="GP1" s="766"/>
      <c r="GQ1" s="766"/>
      <c r="GR1" s="766"/>
      <c r="GS1" s="766"/>
      <c r="GT1" s="766"/>
      <c r="GU1" s="767"/>
    </row>
    <row r="2" spans="1:203" ht="21" customHeight="1" x14ac:dyDescent="0.3">
      <c r="A2" s="774"/>
      <c r="B2" s="775"/>
      <c r="C2" s="776"/>
      <c r="D2" s="88"/>
      <c r="E2" s="777"/>
      <c r="F2" s="778"/>
      <c r="G2" s="778"/>
      <c r="H2" s="778"/>
      <c r="I2" s="778"/>
      <c r="J2" s="779"/>
      <c r="K2"/>
      <c r="L2" s="777"/>
      <c r="M2" s="778"/>
      <c r="N2" s="778"/>
      <c r="O2" s="778"/>
      <c r="P2" s="778"/>
      <c r="Q2" s="779"/>
      <c r="S2" s="759" t="s">
        <v>7</v>
      </c>
      <c r="T2" s="757" t="s">
        <v>8</v>
      </c>
      <c r="U2" s="757" t="s">
        <v>9</v>
      </c>
      <c r="V2" s="757" t="s">
        <v>10</v>
      </c>
      <c r="W2" s="757" t="s">
        <v>11</v>
      </c>
      <c r="X2" s="757" t="s">
        <v>12</v>
      </c>
      <c r="Y2" s="764" t="s">
        <v>13</v>
      </c>
      <c r="Z2" s="764" t="s">
        <v>14</v>
      </c>
      <c r="AA2" s="764" t="s">
        <v>15</v>
      </c>
      <c r="AB2" s="757" t="s">
        <v>16</v>
      </c>
      <c r="AC2" s="757" t="s">
        <v>17</v>
      </c>
      <c r="AD2" s="763" t="s">
        <v>18</v>
      </c>
      <c r="AE2" s="763"/>
      <c r="AF2" s="763"/>
      <c r="AG2" s="760" t="s">
        <v>19</v>
      </c>
      <c r="AH2" s="760" t="s">
        <v>20</v>
      </c>
      <c r="AI2" s="760" t="s">
        <v>21</v>
      </c>
      <c r="AJ2" s="760" t="s">
        <v>22</v>
      </c>
      <c r="AK2" s="760" t="s">
        <v>23</v>
      </c>
      <c r="AL2" s="760" t="s">
        <v>24</v>
      </c>
      <c r="AM2" s="760" t="s">
        <v>25</v>
      </c>
      <c r="AN2" s="760" t="s">
        <v>26</v>
      </c>
      <c r="AO2" s="760" t="s">
        <v>27</v>
      </c>
      <c r="AP2" s="760" t="s">
        <v>28</v>
      </c>
      <c r="AQ2" s="757" t="s">
        <v>29</v>
      </c>
      <c r="AR2" s="760" t="s">
        <v>30</v>
      </c>
      <c r="AS2" s="760" t="s">
        <v>22</v>
      </c>
      <c r="AT2" s="760" t="s">
        <v>23</v>
      </c>
      <c r="AU2" s="760" t="s">
        <v>31</v>
      </c>
      <c r="AV2" s="760" t="s">
        <v>24</v>
      </c>
      <c r="AW2" s="760" t="s">
        <v>25</v>
      </c>
      <c r="AX2" s="760" t="s">
        <v>26</v>
      </c>
      <c r="AY2" s="760" t="s">
        <v>27</v>
      </c>
      <c r="AZ2" s="760" t="s">
        <v>28</v>
      </c>
      <c r="BA2" s="760" t="s">
        <v>32</v>
      </c>
      <c r="BB2" s="760" t="s">
        <v>33</v>
      </c>
      <c r="BC2" s="754" t="s">
        <v>34</v>
      </c>
      <c r="BD2" s="488"/>
      <c r="BE2" s="759" t="s">
        <v>7</v>
      </c>
      <c r="BF2" s="757" t="s">
        <v>8</v>
      </c>
      <c r="BG2" s="757" t="s">
        <v>9</v>
      </c>
      <c r="BH2" s="757" t="s">
        <v>10</v>
      </c>
      <c r="BI2" s="757" t="s">
        <v>11</v>
      </c>
      <c r="BJ2" s="757" t="s">
        <v>12</v>
      </c>
      <c r="BK2" s="764" t="s">
        <v>13</v>
      </c>
      <c r="BL2" s="764" t="s">
        <v>14</v>
      </c>
      <c r="BM2" s="764" t="s">
        <v>15</v>
      </c>
      <c r="BN2" s="757" t="s">
        <v>16</v>
      </c>
      <c r="BO2" s="757" t="s">
        <v>17</v>
      </c>
      <c r="BP2" s="763" t="s">
        <v>18</v>
      </c>
      <c r="BQ2" s="763"/>
      <c r="BR2" s="763"/>
      <c r="BS2" s="760" t="s">
        <v>19</v>
      </c>
      <c r="BT2" s="760" t="s">
        <v>20</v>
      </c>
      <c r="BU2" s="760" t="s">
        <v>21</v>
      </c>
      <c r="BV2" s="760" t="s">
        <v>22</v>
      </c>
      <c r="BW2" s="760" t="s">
        <v>23</v>
      </c>
      <c r="BX2" s="760" t="s">
        <v>24</v>
      </c>
      <c r="BY2" s="760" t="s">
        <v>25</v>
      </c>
      <c r="BZ2" s="760" t="s">
        <v>26</v>
      </c>
      <c r="CA2" s="760" t="s">
        <v>27</v>
      </c>
      <c r="CB2" s="760" t="s">
        <v>28</v>
      </c>
      <c r="CC2" s="757" t="s">
        <v>29</v>
      </c>
      <c r="CD2" s="760" t="s">
        <v>30</v>
      </c>
      <c r="CE2" s="760" t="s">
        <v>22</v>
      </c>
      <c r="CF2" s="760" t="s">
        <v>23</v>
      </c>
      <c r="CG2" s="760" t="s">
        <v>31</v>
      </c>
      <c r="CH2" s="760" t="s">
        <v>24</v>
      </c>
      <c r="CI2" s="760" t="s">
        <v>25</v>
      </c>
      <c r="CJ2" s="760" t="s">
        <v>26</v>
      </c>
      <c r="CK2" s="760" t="s">
        <v>27</v>
      </c>
      <c r="CL2" s="760" t="s">
        <v>28</v>
      </c>
      <c r="CM2" s="760" t="s">
        <v>32</v>
      </c>
      <c r="CN2" s="760" t="s">
        <v>33</v>
      </c>
      <c r="CO2" s="754" t="s">
        <v>34</v>
      </c>
      <c r="CQ2" s="759" t="s">
        <v>7</v>
      </c>
      <c r="CR2" s="757" t="s">
        <v>8</v>
      </c>
      <c r="CS2" s="757" t="s">
        <v>9</v>
      </c>
      <c r="CT2" s="757" t="s">
        <v>10</v>
      </c>
      <c r="CU2" s="757" t="s">
        <v>11</v>
      </c>
      <c r="CV2" s="757" t="s">
        <v>12</v>
      </c>
      <c r="CW2" s="764" t="s">
        <v>13</v>
      </c>
      <c r="CX2" s="764" t="s">
        <v>14</v>
      </c>
      <c r="CY2" s="764" t="s">
        <v>15</v>
      </c>
      <c r="CZ2" s="757" t="s">
        <v>16</v>
      </c>
      <c r="DA2" s="757" t="s">
        <v>17</v>
      </c>
      <c r="DB2" s="763" t="s">
        <v>18</v>
      </c>
      <c r="DC2" s="763"/>
      <c r="DD2" s="763"/>
      <c r="DE2" s="760" t="s">
        <v>19</v>
      </c>
      <c r="DF2" s="760" t="s">
        <v>20</v>
      </c>
      <c r="DG2" s="760" t="s">
        <v>21</v>
      </c>
      <c r="DH2" s="760" t="s">
        <v>22</v>
      </c>
      <c r="DI2" s="761" t="s">
        <v>23</v>
      </c>
      <c r="DJ2" s="760" t="s">
        <v>24</v>
      </c>
      <c r="DK2" s="760" t="s">
        <v>25</v>
      </c>
      <c r="DL2" s="760" t="s">
        <v>26</v>
      </c>
      <c r="DM2" s="760" t="s">
        <v>27</v>
      </c>
      <c r="DN2" s="760" t="s">
        <v>28</v>
      </c>
      <c r="DO2" s="757" t="s">
        <v>29</v>
      </c>
      <c r="DP2" s="760" t="s">
        <v>30</v>
      </c>
      <c r="DQ2" s="760" t="s">
        <v>22</v>
      </c>
      <c r="DR2" s="761" t="s">
        <v>23</v>
      </c>
      <c r="DS2" s="760" t="s">
        <v>31</v>
      </c>
      <c r="DT2" s="760" t="s">
        <v>24</v>
      </c>
      <c r="DU2" s="760" t="s">
        <v>25</v>
      </c>
      <c r="DV2" s="760" t="s">
        <v>26</v>
      </c>
      <c r="DW2" s="760" t="s">
        <v>27</v>
      </c>
      <c r="DX2" s="760" t="s">
        <v>28</v>
      </c>
      <c r="DY2" s="760" t="s">
        <v>32</v>
      </c>
      <c r="DZ2" s="760" t="s">
        <v>33</v>
      </c>
      <c r="EA2" s="754" t="s">
        <v>34</v>
      </c>
      <c r="EC2" s="759" t="s">
        <v>7</v>
      </c>
      <c r="ED2" s="757" t="s">
        <v>8</v>
      </c>
      <c r="EE2" s="757" t="s">
        <v>9</v>
      </c>
      <c r="EF2" s="757" t="s">
        <v>10</v>
      </c>
      <c r="EG2" s="757" t="s">
        <v>11</v>
      </c>
      <c r="EH2" s="757" t="s">
        <v>12</v>
      </c>
      <c r="EI2" s="757" t="s">
        <v>14</v>
      </c>
      <c r="EJ2" s="758" t="s">
        <v>35</v>
      </c>
      <c r="EK2" s="758" t="s">
        <v>36</v>
      </c>
      <c r="EL2" s="758" t="s">
        <v>37</v>
      </c>
      <c r="EM2" s="754" t="s">
        <v>38</v>
      </c>
      <c r="EO2" s="759" t="s">
        <v>7</v>
      </c>
      <c r="EP2" s="757" t="s">
        <v>8</v>
      </c>
      <c r="EQ2" s="757" t="s">
        <v>9</v>
      </c>
      <c r="ER2" s="757" t="s">
        <v>10</v>
      </c>
      <c r="ES2" s="757" t="s">
        <v>11</v>
      </c>
      <c r="ET2" s="757" t="s">
        <v>12</v>
      </c>
      <c r="EU2" s="757" t="s">
        <v>14</v>
      </c>
      <c r="EV2" s="758" t="s">
        <v>35</v>
      </c>
      <c r="EW2" s="758" t="s">
        <v>36</v>
      </c>
      <c r="EX2" s="758" t="s">
        <v>37</v>
      </c>
      <c r="EY2" s="754" t="s">
        <v>38</v>
      </c>
      <c r="FA2" s="759" t="s">
        <v>7</v>
      </c>
      <c r="FB2" s="757" t="s">
        <v>8</v>
      </c>
      <c r="FC2" s="757" t="s">
        <v>9</v>
      </c>
      <c r="FD2" s="757" t="s">
        <v>10</v>
      </c>
      <c r="FE2" s="757" t="s">
        <v>11</v>
      </c>
      <c r="FF2" s="757" t="s">
        <v>12</v>
      </c>
      <c r="FG2" s="757" t="s">
        <v>14</v>
      </c>
      <c r="FH2" s="758" t="s">
        <v>35</v>
      </c>
      <c r="FI2" s="758" t="s">
        <v>36</v>
      </c>
      <c r="FJ2" s="758" t="s">
        <v>37</v>
      </c>
      <c r="FK2" s="754" t="s">
        <v>38</v>
      </c>
      <c r="FM2" s="759" t="s">
        <v>7</v>
      </c>
      <c r="FN2" s="757" t="s">
        <v>8</v>
      </c>
      <c r="FO2" s="757" t="s">
        <v>9</v>
      </c>
      <c r="FP2" s="757" t="s">
        <v>10</v>
      </c>
      <c r="FQ2" s="757" t="s">
        <v>11</v>
      </c>
      <c r="FR2" s="757" t="s">
        <v>12</v>
      </c>
      <c r="FS2" s="757" t="s">
        <v>14</v>
      </c>
      <c r="FT2" s="758" t="s">
        <v>35</v>
      </c>
      <c r="FU2" s="758" t="s">
        <v>36</v>
      </c>
      <c r="FV2" s="758" t="s">
        <v>37</v>
      </c>
      <c r="FW2" s="754" t="s">
        <v>38</v>
      </c>
      <c r="FY2" s="759" t="s">
        <v>7</v>
      </c>
      <c r="FZ2" s="757" t="s">
        <v>8</v>
      </c>
      <c r="GA2" s="757" t="s">
        <v>9</v>
      </c>
      <c r="GB2" s="757" t="s">
        <v>10</v>
      </c>
      <c r="GC2" s="757" t="s">
        <v>11</v>
      </c>
      <c r="GD2" s="757" t="s">
        <v>12</v>
      </c>
      <c r="GE2" s="757" t="s">
        <v>14</v>
      </c>
      <c r="GF2" s="758" t="s">
        <v>35</v>
      </c>
      <c r="GG2" s="758" t="s">
        <v>36</v>
      </c>
      <c r="GH2" s="758" t="s">
        <v>37</v>
      </c>
      <c r="GI2" s="754" t="s">
        <v>38</v>
      </c>
      <c r="GK2" s="759" t="s">
        <v>7</v>
      </c>
      <c r="GL2" s="757" t="s">
        <v>8</v>
      </c>
      <c r="GM2" s="757" t="s">
        <v>9</v>
      </c>
      <c r="GN2" s="757" t="s">
        <v>10</v>
      </c>
      <c r="GO2" s="757" t="s">
        <v>11</v>
      </c>
      <c r="GP2" s="757" t="s">
        <v>12</v>
      </c>
      <c r="GQ2" s="757" t="s">
        <v>14</v>
      </c>
      <c r="GR2" s="758" t="s">
        <v>35</v>
      </c>
      <c r="GS2" s="758" t="s">
        <v>36</v>
      </c>
      <c r="GT2" s="758" t="s">
        <v>37</v>
      </c>
      <c r="GU2" s="754" t="s">
        <v>38</v>
      </c>
    </row>
    <row r="3" spans="1:203" ht="51" x14ac:dyDescent="0.3">
      <c r="A3" s="483" t="s">
        <v>39</v>
      </c>
      <c r="B3" s="484" t="s">
        <v>40</v>
      </c>
      <c r="C3" s="485" t="s">
        <v>12</v>
      </c>
      <c r="D3" s="489"/>
      <c r="E3" s="486" t="s">
        <v>7</v>
      </c>
      <c r="F3" s="402" t="s">
        <v>8</v>
      </c>
      <c r="G3" s="402" t="s">
        <v>9</v>
      </c>
      <c r="H3" s="466" t="s">
        <v>10</v>
      </c>
      <c r="I3" s="466" t="s">
        <v>11</v>
      </c>
      <c r="J3" s="487" t="s">
        <v>12</v>
      </c>
      <c r="K3" s="489"/>
      <c r="L3" s="486" t="s">
        <v>7</v>
      </c>
      <c r="M3" s="402" t="s">
        <v>8</v>
      </c>
      <c r="N3" s="402" t="s">
        <v>9</v>
      </c>
      <c r="O3" s="466" t="s">
        <v>10</v>
      </c>
      <c r="P3" s="466" t="s">
        <v>11</v>
      </c>
      <c r="Q3" s="467" t="s">
        <v>12</v>
      </c>
      <c r="S3" s="759"/>
      <c r="T3" s="757"/>
      <c r="U3" s="757"/>
      <c r="V3" s="757"/>
      <c r="W3" s="757"/>
      <c r="X3" s="757"/>
      <c r="Y3" s="764"/>
      <c r="Z3" s="764"/>
      <c r="AA3" s="764"/>
      <c r="AB3" s="757"/>
      <c r="AC3" s="757"/>
      <c r="AD3" s="468" t="s">
        <v>41</v>
      </c>
      <c r="AE3" s="469" t="s">
        <v>42</v>
      </c>
      <c r="AF3" s="468" t="s">
        <v>43</v>
      </c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57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54"/>
      <c r="BD3" s="488"/>
      <c r="BE3" s="759"/>
      <c r="BF3" s="757"/>
      <c r="BG3" s="757"/>
      <c r="BH3" s="757"/>
      <c r="BI3" s="757"/>
      <c r="BJ3" s="757"/>
      <c r="BK3" s="764"/>
      <c r="BL3" s="764"/>
      <c r="BM3" s="764"/>
      <c r="BN3" s="757"/>
      <c r="BO3" s="757"/>
      <c r="BP3" s="468" t="s">
        <v>41</v>
      </c>
      <c r="BQ3" s="469" t="s">
        <v>42</v>
      </c>
      <c r="BR3" s="468" t="s">
        <v>43</v>
      </c>
      <c r="BS3" s="760"/>
      <c r="BT3" s="760"/>
      <c r="BU3" s="760"/>
      <c r="BV3" s="760"/>
      <c r="BW3" s="760"/>
      <c r="BX3" s="760"/>
      <c r="BY3" s="760"/>
      <c r="BZ3" s="760"/>
      <c r="CA3" s="760"/>
      <c r="CB3" s="760"/>
      <c r="CC3" s="757"/>
      <c r="CD3" s="760"/>
      <c r="CE3" s="760"/>
      <c r="CF3" s="760"/>
      <c r="CG3" s="760"/>
      <c r="CH3" s="760"/>
      <c r="CI3" s="760"/>
      <c r="CJ3" s="760"/>
      <c r="CK3" s="760"/>
      <c r="CL3" s="760"/>
      <c r="CM3" s="760"/>
      <c r="CN3" s="760"/>
      <c r="CO3" s="754"/>
      <c r="CQ3" s="759"/>
      <c r="CR3" s="757"/>
      <c r="CS3" s="757"/>
      <c r="CT3" s="757"/>
      <c r="CU3" s="757"/>
      <c r="CV3" s="757"/>
      <c r="CW3" s="764"/>
      <c r="CX3" s="764"/>
      <c r="CY3" s="764"/>
      <c r="CZ3" s="757"/>
      <c r="DA3" s="757"/>
      <c r="DB3" s="468" t="s">
        <v>41</v>
      </c>
      <c r="DC3" s="469" t="s">
        <v>42</v>
      </c>
      <c r="DD3" s="468" t="s">
        <v>43</v>
      </c>
      <c r="DE3" s="760"/>
      <c r="DF3" s="760"/>
      <c r="DG3" s="760"/>
      <c r="DH3" s="760"/>
      <c r="DI3" s="762"/>
      <c r="DJ3" s="760"/>
      <c r="DK3" s="760"/>
      <c r="DL3" s="760"/>
      <c r="DM3" s="760"/>
      <c r="DN3" s="760"/>
      <c r="DO3" s="757"/>
      <c r="DP3" s="760"/>
      <c r="DQ3" s="760"/>
      <c r="DR3" s="762"/>
      <c r="DS3" s="760"/>
      <c r="DT3" s="760"/>
      <c r="DU3" s="760"/>
      <c r="DV3" s="760"/>
      <c r="DW3" s="760"/>
      <c r="DX3" s="760"/>
      <c r="DY3" s="760"/>
      <c r="DZ3" s="760"/>
      <c r="EA3" s="754"/>
      <c r="EC3" s="759"/>
      <c r="ED3" s="757"/>
      <c r="EE3" s="757"/>
      <c r="EF3" s="757"/>
      <c r="EG3" s="757"/>
      <c r="EH3" s="757"/>
      <c r="EI3" s="757"/>
      <c r="EJ3" s="594"/>
      <c r="EK3" s="594"/>
      <c r="EL3" s="594"/>
      <c r="EM3" s="754"/>
      <c r="EO3" s="759"/>
      <c r="EP3" s="757"/>
      <c r="EQ3" s="757"/>
      <c r="ER3" s="757"/>
      <c r="ES3" s="757"/>
      <c r="ET3" s="757"/>
      <c r="EU3" s="757"/>
      <c r="EV3" s="594"/>
      <c r="EW3" s="594"/>
      <c r="EX3" s="594"/>
      <c r="EY3" s="754"/>
      <c r="FA3" s="759"/>
      <c r="FB3" s="757"/>
      <c r="FC3" s="757"/>
      <c r="FD3" s="757"/>
      <c r="FE3" s="757"/>
      <c r="FF3" s="757"/>
      <c r="FG3" s="757"/>
      <c r="FH3" s="594"/>
      <c r="FI3" s="594"/>
      <c r="FJ3" s="594"/>
      <c r="FK3" s="754"/>
      <c r="FM3" s="759"/>
      <c r="FN3" s="757"/>
      <c r="FO3" s="757"/>
      <c r="FP3" s="757"/>
      <c r="FQ3" s="757"/>
      <c r="FR3" s="757"/>
      <c r="FS3" s="757"/>
      <c r="FT3" s="594"/>
      <c r="FU3" s="594"/>
      <c r="FV3" s="594"/>
      <c r="FW3" s="754"/>
      <c r="FY3" s="759"/>
      <c r="FZ3" s="757"/>
      <c r="GA3" s="757"/>
      <c r="GB3" s="757"/>
      <c r="GC3" s="757"/>
      <c r="GD3" s="757"/>
      <c r="GE3" s="757"/>
      <c r="GF3" s="594"/>
      <c r="GG3" s="594"/>
      <c r="GH3" s="594"/>
      <c r="GI3" s="754"/>
      <c r="GK3" s="786"/>
      <c r="GL3" s="758"/>
      <c r="GM3" s="758"/>
      <c r="GN3" s="758"/>
      <c r="GO3" s="758"/>
      <c r="GP3" s="758"/>
      <c r="GQ3" s="758"/>
      <c r="GR3" s="614"/>
      <c r="GS3" s="614"/>
      <c r="GT3" s="614"/>
      <c r="GU3" s="754"/>
    </row>
    <row r="4" spans="1:203" ht="26.25" customHeight="1" x14ac:dyDescent="0.3">
      <c r="A4" s="10">
        <v>1</v>
      </c>
      <c r="B4" s="11" t="s">
        <v>303</v>
      </c>
      <c r="C4" s="12">
        <f>J35</f>
        <v>6399</v>
      </c>
      <c r="D4" s="13"/>
      <c r="E4" s="13">
        <v>1</v>
      </c>
      <c r="F4" s="405">
        <v>2933</v>
      </c>
      <c r="G4" s="405">
        <v>3759</v>
      </c>
      <c r="H4" s="14">
        <f>G4-F4</f>
        <v>826</v>
      </c>
      <c r="I4" s="15">
        <v>1</v>
      </c>
      <c r="J4" s="16">
        <f>I4*H4</f>
        <v>826</v>
      </c>
      <c r="K4" s="13"/>
      <c r="L4" s="13">
        <v>1</v>
      </c>
      <c r="M4" s="405">
        <v>1751</v>
      </c>
      <c r="N4" s="405">
        <v>1921</v>
      </c>
      <c r="O4" s="14">
        <f>N4-M4</f>
        <v>170</v>
      </c>
      <c r="P4" s="15">
        <v>1</v>
      </c>
      <c r="Q4" s="16">
        <f>P4*O4</f>
        <v>170</v>
      </c>
      <c r="S4" s="13">
        <v>1</v>
      </c>
      <c r="T4" s="405">
        <v>2945</v>
      </c>
      <c r="U4" s="405">
        <v>3781</v>
      </c>
      <c r="V4" s="14">
        <f>U4-T4</f>
        <v>836</v>
      </c>
      <c r="W4" s="15">
        <v>1</v>
      </c>
      <c r="X4" s="16">
        <f>V4*W4</f>
        <v>836</v>
      </c>
      <c r="Y4" s="97" t="s">
        <v>44</v>
      </c>
      <c r="Z4" s="17" t="s">
        <v>45</v>
      </c>
      <c r="AA4" s="17" t="s">
        <v>488</v>
      </c>
      <c r="AB4" s="17"/>
      <c r="AC4" s="18" t="s">
        <v>62</v>
      </c>
      <c r="AD4" s="18">
        <v>1</v>
      </c>
      <c r="AE4" s="17"/>
      <c r="AF4" s="17">
        <f>(AE4*20)/AD4</f>
        <v>0</v>
      </c>
      <c r="AG4" s="17"/>
      <c r="AH4" s="19"/>
      <c r="AI4" s="20">
        <f>IF(AND(Y4=$B$40,(OR(AC4=$M$39,(AC4=$M$40),(AC4=$M$41),(AC4=$M$42),(AC4=$M$43))),(Z4=$C$48)),(X4),(IF(AND(Y4=$B$40,(OR(AC4=$M$39,(AC4=$M$40),(AC4=$M$41),(AC4=$M$42),(AC4=$M$43))),(AG4&gt;0),(Z4=$C$49)),(X4-AG4),(""))))</f>
        <v>836</v>
      </c>
      <c r="AJ4" s="17" t="str">
        <f>IF(AND(Y4=$B$40,(AC4=$M$44),(X4&gt;300),(Z4=$C$48)),(X4-300),(IF(AND(Y4=$B$40,(AC4=$M$44),(X4&gt;300),(AG4&gt;0),(Z4=$C$49)),(X4-(300+AG4)),"")))</f>
        <v/>
      </c>
      <c r="AK4" s="17" t="str">
        <f>IF(AND(Y4=$B$40,(AC4=$M$50),(AD4&gt;1),((X4+CV4)&gt;300),(Z4=$C$48)),((X4+CV4)-300),(IF(AND(Y4=$B$40,(AC4=$M$50),(AD4&gt;1),((X4+CV4)&gt;300),(AG4&gt;0),(Z4=$C$49)),((X4+CV4)-(300+AG4)),"")))</f>
        <v/>
      </c>
      <c r="AL4" s="17" t="str">
        <f>(IF(AND(Y4=$B$40,(Z4=$C$48),(AC4=$M$45),(AF4&gt;0),(X4&gt;(300+AF4))),(X4-(300+AF4)),""))</f>
        <v/>
      </c>
      <c r="AM4" s="17" t="str">
        <f>(IF(AND(Y4=$B$40,(Z4=$C$49),(AC4=$M$46),(AF4&gt;0),(X4&gt;(300+AF4+AG4))),(X4-(300+AF4+AG4)),""))</f>
        <v/>
      </c>
      <c r="AN4" s="17" t="str">
        <f>IF(AND(Y4=$B$40,(Z4=$C$48),(AC4=$M$47),(AH4=1),(X4&gt;300)),(X4-300),(IF(AND(Y4=$B$40,(Z4=$C$48),(AC4=$M$47),(AH4&gt;1),(X4&gt;150)),(X4-150),"")))</f>
        <v/>
      </c>
      <c r="AO4" s="17" t="str">
        <f>IF(AND(Y4=$B$40,(Z4=$C$48),(AC4=$M$48),(AH4=1),(X4&gt;(300+AF4))),(X4-(300+AF4)),(IF(AND(Y4=$B$40,(Z4=$C$48),(AC4=$M$48),(AH4&gt;1),(X4&gt;(150+AF4))),(X4-(150+AF4)),"")))</f>
        <v/>
      </c>
      <c r="AP4" s="17" t="str">
        <f>IF(AND(Y4=$B$40,(Z4=$C$49),(AC4=$M$49),(AH4=1),(X4&gt;(300+AF4+AG4))),(X4-(300+AF4+AG4)),(IF(AND(Y4=$B$40,(Z4=$C$49),(AC4=$M$49),(AH4&gt;1),(X4&gt;(150+AF4+AG4))),(X4-(150+AF4+AG4)),"")))</f>
        <v/>
      </c>
      <c r="AQ4" s="19">
        <f t="shared" ref="AQ4:AQ34" si="0">SUM(AI4:AP4)</f>
        <v>836</v>
      </c>
      <c r="AR4" s="20" t="str">
        <f>IF(AND(Y4=$B$39,(OR(Z4=$C$39,(Z4=$C$40),(Z4=$C$41),(Z4=$C$42),(Z4=$C$43),(Z4=$C$44),(Z4=$C$46),(Z4=$C$47)))),X4,"")</f>
        <v/>
      </c>
      <c r="AS4" s="17" t="str">
        <f>IF(AND(Y4=$B$40,(Z4=$C$48),(AC4=$M$44),(X4&lt;=300)),(X4),(IF(AND(Y4=$B$40,(Z4=$C$48),(AC4=$M$44),(X4&gt;300)),(300),"")))</f>
        <v/>
      </c>
      <c r="AT4" s="17" t="str">
        <f>IF(AND(Y4=$B$40,(Z4=$C$48),(AC4=$M$50),(AD4&gt;1),((X4+CV4)&lt;=300)),(X4+CV4),(IF(AND(Y4=$B$40,(Z4=$C$48),(AC4=$M$50),(AD4&gt;1),((X4+CV4)&gt;300)),(300),"")))</f>
        <v/>
      </c>
      <c r="AU4" s="17" t="str">
        <f>IF(AND(Y4=$B$40,(Z4=$C$49),(AC4=$M$44),(AG4&gt;0),(X4&lt;=300)),(X4-AG4),(IF(AND(Y4=$B$40,(Z4=$C$49),(AC4=$M$44),(AG4&gt;0),(X4&gt;300)),(300),"")))</f>
        <v/>
      </c>
      <c r="AV4" s="17" t="str">
        <f>(IF(AND(Y4=$B$40,(Z4=$C$48),(AC4=$M$45),(AF4&gt;0),(X4&lt;=(300+AF4))),(X4),(IF(AND(Y4=$B$40,(Z4=$C$48),(AC4=$M$45),(X4&gt;(300+AF4))),(300+AF4),""))))</f>
        <v/>
      </c>
      <c r="AW4" s="17" t="str">
        <f>(IF(AND(Y4=$B$40,(Z4=$C$49),(AC4=$M$46),(AF4&gt;0),(X4&lt;=(300+AF4+AG4))),(X4-AG4),(IF(AND(Y4=$B$40,(Z4=$C$49),(AC4=$M$46),(X4&gt;(300+AF4+AG4))),(300+AF4),""))))</f>
        <v/>
      </c>
      <c r="AX4" s="17" t="str">
        <f>IF(AND(Y4=$B$40,(Z4=$C$48),(AC4=$M$47),(AH4=1),(X4&lt;=300)),(X4),(IF(AND(Y4=$B$40,(Z4=$C$48),(AC4=$M$47),(AH4=1),(X4&gt;300)),(300),(IF(AND(Y4=$B$40,(Z4=$C$48),(AC4=$M$47),(AH4&gt;1),(X4&lt;=150)),(X4),(IF(AND(Y4=$B$40,(Z4=$C$48),(AC4=$M$47),(AH4&gt;1),(X4&gt;150)),(150),"")))))))</f>
        <v/>
      </c>
      <c r="AY4" s="17" t="str">
        <f>IF(AND(Y4=$B$40,(Z4=$C$48),(AC4=$M$48),(AF4&gt;0),(AH4=1),(X4&lt;=(300+AF4))),(X4),(IF(AND(Y4=$B$40,(Z4=$C$48),(AC4=$M$48),(AH4=1),(AF4&gt;0),(X4&gt;(300+AF4))),(300+AF4),(IF(AND(Y4=$B$40,(Z4=$C$48),(AC4=$M$48),(AH4&gt;1),(AF4&gt;0),(X4&lt;=(150+AF4))),(X4),(IF(AND(Y4=$B$40,(Z4=$C$48),(AC4=$M$48),(AH4&gt;1),(AF4&gt;0),(X4&gt;150)),(150+AF4),"")))))))</f>
        <v/>
      </c>
      <c r="AZ4" s="17" t="str">
        <f>IF(AND(Y4=$B$40,(Z4=$C$49),(AC4=$M$49),(AF4&gt;0),(AG4&gt;0)*(AH4=1),(X4&lt;=(300+AF4+AG4))),(X4-AG4),(IF(AND(Y4=$B$40,(Z4=$C$49),(AC4=$M$49),(AH4=1),(AG4&gt;0),(X4&gt;(300+AF4+AG4))),(300+AF4),(IF(AND(Y4=$B$40,(Z4=$C$49),(AC4=$M$49),(AH4&gt;1),(AF4&gt;0),(AG4&gt;0),(X4&lt;=(150+AF4+AG4))),(X4-AG4),(IF(AND(Y4=$B$40,(Z4=$C$49),(AC4=$M$49),(AH4&gt;1),(AF4&gt;0),(AG4&gt;0),(X4&gt;150)),(150+AF4),"")))))))</f>
        <v/>
      </c>
      <c r="BA4" s="17" t="str">
        <f>IF(AND(Y4=$B$40,(Z4=$C$49),(AG4&gt;0)),AG4,"")</f>
        <v/>
      </c>
      <c r="BB4" s="17" t="str">
        <f>IF(AND(Y4=$B$39,(Z4=$C$45)),(X4),"")</f>
        <v/>
      </c>
      <c r="BC4" s="21">
        <f>SUM(AR4:BB4)</f>
        <v>0</v>
      </c>
      <c r="BD4" s="490"/>
      <c r="BE4" s="13">
        <v>1</v>
      </c>
      <c r="BF4" s="405">
        <v>1810</v>
      </c>
      <c r="BG4" s="405">
        <v>1978</v>
      </c>
      <c r="BH4" s="14">
        <f>BG4-BF4</f>
        <v>168</v>
      </c>
      <c r="BI4" s="15">
        <v>1</v>
      </c>
      <c r="BJ4" s="16">
        <f>BH4*BI4</f>
        <v>168</v>
      </c>
      <c r="BK4" s="97" t="s">
        <v>44</v>
      </c>
      <c r="BL4" s="17" t="s">
        <v>45</v>
      </c>
      <c r="BM4" s="17" t="s">
        <v>488</v>
      </c>
      <c r="BN4" s="17"/>
      <c r="BO4" s="18" t="s">
        <v>62</v>
      </c>
      <c r="BP4" s="18">
        <v>1</v>
      </c>
      <c r="BQ4" s="17"/>
      <c r="BR4" s="17">
        <f>(BQ4*20)/BP4</f>
        <v>0</v>
      </c>
      <c r="BS4" s="17"/>
      <c r="BT4" s="19"/>
      <c r="BU4" s="20">
        <f>IF(AND(BK4=$B$40,(OR(BO4=$M$39,(BO4=$M$40),(BO4=$M$41),(BO4=$M$42),(BO4=$M$43))),(BL4=$C$48)),(BJ4),(IF(AND(BK4=$B$40,(OR(BO4=$M$39,(BO4=$M$40),(BO4=$M$41),(BO4=$M$42),(BO4=$M$43))),(BS4&gt;0),(BL4=$C$49)),(BJ4-BS4),(""))))</f>
        <v>168</v>
      </c>
      <c r="BV4" s="17" t="str">
        <f>IF(AND(BK4=$B$40,(BO4=$M$44),(BJ4&gt;300),(BL4=$C$48)),(BJ4-300),(IF(AND(BK4=$B$40,(BO4=$M$44),(BJ4&gt;300),(BS4&gt;0),(BL4=$C$49)),(BJ4-(300+BS4)),"")))</f>
        <v/>
      </c>
      <c r="BW4" s="17" t="str">
        <f>IF(AND(BK4=$B$40,(BO4=$M$50),(BP4&gt;1),((BJ4+EH4)&gt;300),(BL4=$C$48)),((BJ4+EH4)-300),(IF(AND(BK4=$B$40,(BO4=$M$50),(BP4&gt;1),((BJ4+EH4)&gt;300),(BS4&gt;0),(BL4=$C$49)),((BJ4+EH4)-(300+BS4)),"")))</f>
        <v/>
      </c>
      <c r="BX4" s="17" t="str">
        <f>(IF(AND(BK4=$B$40,(BL4=$C$48),(BO4=$M$45),(BR4&gt;0),(BJ4&gt;(300+BR4))),(BJ4-(300+BR4)),""))</f>
        <v/>
      </c>
      <c r="BY4" s="17" t="str">
        <f>(IF(AND(BK4=$B$40,(BL4=$C$49),(BO4=$M$46),(BR4&gt;0),(BJ4&gt;(300+BR4+BS4))),(BJ4-(300+BR4+BS4)),""))</f>
        <v/>
      </c>
      <c r="BZ4" s="17" t="str">
        <f>IF(AND(BK4=$B$40,(BL4=$C$48),(BO4=$M$47),(BT4=1),(BJ4&gt;300)),(BJ4-300),(IF(AND(BK4=$B$40,(BL4=$C$48),(BO4=$M$47),(BT4&gt;1),(BJ4&gt;150)),(BJ4-150),"")))</f>
        <v/>
      </c>
      <c r="CA4" s="17" t="str">
        <f>IF(AND(BK4=$B$40,(BL4=$C$48),(BO4=$M$48),(BT4=1),(BJ4&gt;(300+BR4))),(BJ4-(300+BR4)),(IF(AND(BK4=$B$40,(BL4=$C$48),(BO4=$M$48),(BT4&gt;1),(BJ4&gt;(150+BR4))),(BJ4-(150+BR4)),"")))</f>
        <v/>
      </c>
      <c r="CB4" s="17" t="str">
        <f>IF(AND(BK4=$B$40,(BL4=$C$49),(BO4=$M$49),(BT4=1),(BJ4&gt;(300+BR4+BS4))),(BJ4-(300+BR4+BS4)),(IF(AND(BK4=$B$40,(BL4=$C$49),(BO4=$M$49),(BT4&gt;1),(BJ4&gt;(150+BR4+BS4))),(BJ4-(150+BR4+BS4)),"")))</f>
        <v/>
      </c>
      <c r="CC4" s="19">
        <f t="shared" ref="CC4:CC34" si="1">SUM(BU4:CB4)</f>
        <v>168</v>
      </c>
      <c r="CD4" s="20" t="str">
        <f>IF(AND(BK4=$B$39,(OR(BL4=$C$39,(BL4=$C$40),(BL4=$C$41),(BL4=$C$42),(BL4=$C$43),(BL4=$C$44),(BL4=$C$46),(BL4=$C$47)))),BJ4,"")</f>
        <v/>
      </c>
      <c r="CE4" s="17" t="str">
        <f>IF(AND(BK4=$B$40,(BL4=$C$48),(BO4=$M$44),(BJ4&lt;=300)),(BJ4),(IF(AND(BK4=$B$40,(BL4=$C$48),(BO4=$M$44),(BJ4&gt;300)),(300),"")))</f>
        <v/>
      </c>
      <c r="CF4" s="17" t="str">
        <f>IF(AND(BK4=$B$40,(BL4=$C$48),(BO4=$M$50),(BP4&gt;1),((BJ4+EH4)&lt;=300)),(BJ4+EH4),(IF(AND(BK4=$B$40,(BL4=$C$48),(BO4=$M$50),(BP4&gt;1),((BJ4+EH4)&gt;300)),(300),"")))</f>
        <v/>
      </c>
      <c r="CG4" s="17" t="str">
        <f>IF(AND(BK4=$B$40,(BL4=$C$49),(BO4=$M$44),(BS4&gt;0),(BJ4&lt;=300)),(BJ4-BS4),(IF(AND(BK4=$B$40,(BL4=$C$49),(BO4=$M$44),(BS4&gt;0),(BJ4&gt;300)),(300),"")))</f>
        <v/>
      </c>
      <c r="CH4" s="17" t="str">
        <f>(IF(AND(BK4=$B$40,(BL4=$C$48),(BO4=$M$45),(BR4&gt;0),(BJ4&lt;=(300+BR4))),(BJ4),(IF(AND(BK4=$B$40,(BL4=$C$48),(BO4=$M$45),(BJ4&gt;(300+BR4))),(300+BR4),""))))</f>
        <v/>
      </c>
      <c r="CI4" s="17" t="str">
        <f>(IF(AND(BK4=$B$40,(BL4=$C$49),(BO4=$M$46),(BR4&gt;0),(BJ4&lt;=(300+BR4+BS4))),(BJ4-BS4),(IF(AND(BK4=$B$40,(BL4=$C$49),(BO4=$M$46),(BJ4&gt;(300+BR4+BS4))),(300+BR4),""))))</f>
        <v/>
      </c>
      <c r="CJ4" s="17" t="str">
        <f>IF(AND(BK4=$B$40,(BL4=$C$48),(BO4=$M$47),(BT4=1),(BJ4&lt;=300)),(BJ4),(IF(AND(BK4=$B$40,(BL4=$C$48),(BO4=$M$47),(BT4=1),(BJ4&gt;300)),(300),(IF(AND(BK4=$B$40,(BL4=$C$48),(BO4=$M$47),(BT4&gt;1),(BJ4&lt;=150)),(BJ4),(IF(AND(BK4=$B$40,(BL4=$C$48),(BO4=$M$47),(BT4&gt;1),(BJ4&gt;150)),(150),"")))))))</f>
        <v/>
      </c>
      <c r="CK4" s="17" t="str">
        <f>IF(AND(BK4=$B$40,(BL4=$C$48),(BO4=$M$48),(BR4&gt;0),(BT4=1),(BJ4&lt;=(300+BR4))),(BJ4),(IF(AND(BK4=$B$40,(BL4=$C$48),(BO4=$M$48),(BT4=1),(BR4&gt;0),(BJ4&gt;(300+BR4))),(300+BR4),(IF(AND(BK4=$B$40,(BL4=$C$48),(BO4=$M$48),(BT4&gt;1),(BR4&gt;0),(BJ4&lt;=(150+BR4))),(BJ4),(IF(AND(BK4=$B$40,(BL4=$C$48),(BO4=$M$48),(BT4&gt;1),(BR4&gt;0),(BJ4&gt;150)),(150+BR4),"")))))))</f>
        <v/>
      </c>
      <c r="CL4" s="17" t="str">
        <f>IF(AND(BK4=$B$40,(BL4=$C$49),(BO4=$M$49),(BR4&gt;0),(BS4&gt;0)*(BT4=1),(BJ4&lt;=(300+BR4+BS4))),(BJ4-BS4),(IF(AND(BK4=$B$40,(BL4=$C$49),(BO4=$M$49),(BT4=1),(BS4&gt;0),(BJ4&gt;(300+BR4+BS4))),(300+BR4),(IF(AND(BK4=$B$40,(BL4=$C$49),(BO4=$M$49),(BT4&gt;1),(BR4&gt;0),(BS4&gt;0),(BJ4&lt;=(150+BR4+BS4))),(BJ4-BS4),(IF(AND(BK4=$B$40,(BL4=$C$49),(BO4=$M$49),(BT4&gt;1),(BR4&gt;0),(BS4&gt;0),(BJ4&gt;150)),(150+BR4),"")))))))</f>
        <v/>
      </c>
      <c r="CM4" s="17" t="str">
        <f>IF(AND(BK4=$B$40,(BL4=$C$49),(BS4&gt;0)),BS4,"")</f>
        <v/>
      </c>
      <c r="CN4" s="17" t="str">
        <f>IF(AND(BK4=$B$39,(BL4=$C$45)),(BJ4),"")</f>
        <v/>
      </c>
      <c r="CO4" s="21">
        <f>SUM(CD4:CN4)</f>
        <v>0</v>
      </c>
      <c r="CP4" s="22"/>
      <c r="CQ4" s="13">
        <v>1</v>
      </c>
      <c r="CR4" s="405">
        <v>0</v>
      </c>
      <c r="CS4" s="405"/>
      <c r="CT4" s="14">
        <f>CS4-CR4</f>
        <v>0</v>
      </c>
      <c r="CU4" s="15">
        <v>1</v>
      </c>
      <c r="CV4" s="16">
        <f>CT4*CU4</f>
        <v>0</v>
      </c>
      <c r="CW4" s="23"/>
      <c r="CX4" s="18"/>
      <c r="CY4" s="18"/>
      <c r="CZ4" s="18"/>
      <c r="DA4" s="18"/>
      <c r="DB4" s="18">
        <v>1</v>
      </c>
      <c r="DC4" s="18"/>
      <c r="DD4" s="18">
        <f>(DC4*20)/DB4</f>
        <v>0</v>
      </c>
      <c r="DE4" s="18"/>
      <c r="DF4" s="24"/>
      <c r="DG4" s="25" t="str">
        <f>IF(AND(CW4=$B$40,(OR(DA4=$M$39,(DA4=$M$40),(DA4=$M$41),(DA4=$M$42),(DA4=$M$43))),(CX4=$C$48)),(CV4),(IF(AND(CW4=$B$40,(OR(DA4=$M$39,(DA4=$M$40),(DA4=$M$41),(DA4=$M$42),(DA4=$M$43))),(DE4&gt;0),(CX4=$C$49)),(CV4-DE4),(""))))</f>
        <v/>
      </c>
      <c r="DH4" s="18" t="str">
        <f>IF(AND(CW4=$B$40,(DA4=$M$44),(CV4&gt;300),(CX4=$C$48)),(CV4-300),(IF(AND(CW4=$B$40,(DA4=$M$44),(CV4&gt;300),(DE4&gt;0),(CX4=$C$49)),(CV4-(300+DE4)),"")))</f>
        <v/>
      </c>
      <c r="DI4" s="17" t="str">
        <f>IF(AND(CW4=$B$40,(DA4=$M$50),(DB4&gt;1)),(0),"")</f>
        <v/>
      </c>
      <c r="DJ4" s="18" t="str">
        <f>(IF(AND(CW4=$B$40,(CX4=$C$48),(DA4=$M$45),(DD4&gt;0),(CV4&gt;(300+DD4))),(CV4-(300+DD4)),""))</f>
        <v/>
      </c>
      <c r="DK4" s="18" t="str">
        <f>(IF(AND(CW4=$B$40,(CX4=$C$49),(DA4=$M$46),(DD4&gt;0),(CV4&gt;(300+DD4+DE4))),(CV4-(300+DD4+DE4)),""))</f>
        <v/>
      </c>
      <c r="DL4" s="18" t="str">
        <f>IF(AND(CW4=$B$40,(CX4=$C$48),(DA4=$M$47),(DF4=1),(CV4&gt;300)),(CV4-300),(IF(AND(CW4=$B$40,(CX4=$C$48),(DA4=$M$47),(DF4&gt;1),(CV4&gt;150)),(CV4-150),"")))</f>
        <v/>
      </c>
      <c r="DM4" s="18" t="str">
        <f>IF(AND(CW4=$B$40,(CX4=$C$48),(DA4=$M$48),(DF4=1),(CV4&gt;(300+DD4))),(CV4-(300+DD4)),(IF(AND(CW4=$B$40,(CX4=$C$48),(DA4=$M$48),(DF4&gt;1),(CV4&gt;(150+DD4))),(CV4-(150+DD4)),"")))</f>
        <v/>
      </c>
      <c r="DN4" s="18" t="str">
        <f>IF(AND(CW4=$B$40,(CX4=$C$49),(DA4=$M$49),(DF4=1),(CV4&gt;(300+DD4+DE4))),(CV4-(300+DD4+DE4)),(IF(AND(CW4=$B$40,(CX4=$C$49),(DA4=$M$49),(DF4&gt;1),(CV4&gt;(150+DD4+DE4))),(CV4-(150+DD4+DE4)),"")))</f>
        <v/>
      </c>
      <c r="DO4" s="24">
        <f t="shared" ref="DO4:DO34" si="2">SUM(DG4:DN4)</f>
        <v>0</v>
      </c>
      <c r="DP4" s="25" t="str">
        <f>IF(AND(CW4=$B$39,(OR(CX4=$C$39,(CX4=$C$40),(CX4=$C$41),(CX4=$C$42),(CX4=$C$43),(CX4=$C$44),(CX4=$C$46),(CX4=$C$47)))),CV4,"")</f>
        <v/>
      </c>
      <c r="DQ4" s="18" t="str">
        <f>IF(AND(CW4=$B$40,(CX4=$C$48),(DA4=$M$44),(CV4&lt;=300)),(CV4),(IF(AND(CW4=$B$40,(CX4=$C$48),(DA4=$M$44),(CV4&gt;300)),(300),"")))</f>
        <v/>
      </c>
      <c r="DR4" s="17" t="str">
        <f>IF(AND(CW4=$B$40,(CX4=$C$48),(DA4=$M$50),(DB4&gt;1)),(0),"")</f>
        <v/>
      </c>
      <c r="DS4" s="18" t="str">
        <f>IF(AND(CW4=$B$40,(CX4=$C$49),(DA4=$M$44),(DE4&gt;0),(CV4&lt;=300)),(CV4-DE4),(IF(AND(CW4=$B$40,(CX4=$C$49),(DA4=$M$44),(DE4&gt;0),(CV4&gt;300)),(300),"")))</f>
        <v/>
      </c>
      <c r="DT4" s="18" t="str">
        <f>(IF(AND(CW4=$B$40,(CX4=$C$48),(DA4=$M$45),(DD4&gt;0),(CV4&lt;=(300+DD4))),(CV4),(IF(AND(CW4=$B$40,(CX4=$C$48),(DA4=$M$45),(CV4&gt;(300+DD4))),(300+DD4),""))))</f>
        <v/>
      </c>
      <c r="DU4" s="18" t="str">
        <f>(IF(AND(CW4=$B$40,(CX4=$C$49),(DA4=$M$46),(DD4&gt;0),(CV4&lt;=(300+DD4+DE4))),(CV4-DE4),(IF(AND(CW4=$B$40,(CX4=$C$49),(DA4=$M$46),(CV4&gt;(300+DD4+DE4))),(300+DD4),""))))</f>
        <v/>
      </c>
      <c r="DV4" s="18" t="str">
        <f>IF(AND(CW4=$B$40,(CX4=$C$48),(DA4=$M$47),(DF4=1),(CV4&lt;=300)),(CV4),(IF(AND(CW4=$B$40,(CX4=$C$48),(DA4=$M$47),(DF4=1),(CV4&gt;300)),(300),(IF(AND(CW4=$B$40,(CX4=$C$48),(DA4=$M$47),(DF4&gt;1),(CV4&lt;=150)),(CV4),(IF(AND(CW4=$B$40,(CX4=$C$48),(DA4=$M$47),(DF4&gt;1),(CV4&gt;150)),(150),"")))))))</f>
        <v/>
      </c>
      <c r="DW4" s="18" t="str">
        <f>IF(AND(CW4=$B$40,(CX4=$C$48),(DA4=$M$48),(DD4&gt;0),(DF4=1),(CV4&lt;=(300+DD4))),(CV4),(IF(AND(CW4=$B$40,(CX4=$C$48),(DA4=$M$48),(DF4=1),(DD4&gt;0),(CV4&gt;(300+DD4))),(300+DD4),(IF(AND(CW4=$B$40,(CX4=$C$48),(DA4=$M$48),(DF4&gt;1),(DD4&gt;0),(CV4&lt;=(150+DD4))),(CV4),(IF(AND(CW4=$B$40,(CX4=$C$48),(DA4=$M$48),(DF4&gt;1),(DD4&gt;0),(CV4&gt;150)),(150+DD4),"")))))))</f>
        <v/>
      </c>
      <c r="DX4" s="18" t="str">
        <f>IF(AND(CW4=$B$40,(CX4=$C$49),(DA4=$M$49),(DD4&gt;0),(DE4&gt;0)*(DF4=1),(CV4&lt;=(300+DD4+DE4))),(CV4-DE4),(IF(AND(CW4=$B$40,(CX4=$C$49),(DA4=$M$49),(DF4=1),(DE4&gt;0),(CV4&gt;(300+DD4+DE4))),(300+DD4),(IF(AND(CW4=$B$40,(CX4=$C$49),(DA4=$M$49),(DF4&gt;1),(DD4&gt;0),(DE4&gt;0),(CV4&lt;=(150+DD4+DE4))),(CV4-DE4),(IF(AND(CW4=$B$40,(CX4=$C$49),(DA4=$M$49),(DF4&gt;1),(DD4&gt;0),(DE4&gt;0),(CV4&gt;150)),(150+DD4),"")))))))</f>
        <v/>
      </c>
      <c r="DY4" s="18" t="str">
        <f>IF(AND(CW4=$B$40,(CX4=$C$49),(DE4&gt;0)),DE4,"")</f>
        <v/>
      </c>
      <c r="DZ4" s="18" t="str">
        <f>IF(AND(CW4=$B$39,(CX4=$C$45)),(CV4),"")</f>
        <v/>
      </c>
      <c r="EA4" s="26">
        <f>SUM(DP4:DZ4)</f>
        <v>0</v>
      </c>
      <c r="EC4" s="404">
        <v>1</v>
      </c>
      <c r="ED4" s="405">
        <v>0</v>
      </c>
      <c r="EE4" s="405"/>
      <c r="EF4" s="405">
        <f>EE4-ED4</f>
        <v>0</v>
      </c>
      <c r="EG4" s="405">
        <v>1</v>
      </c>
      <c r="EH4" s="406">
        <f>EF4*EG4</f>
        <v>0</v>
      </c>
      <c r="EI4" s="414"/>
      <c r="EJ4" s="324"/>
      <c r="EK4" s="324"/>
      <c r="EL4" s="324"/>
      <c r="EM4" s="409" t="str">
        <f>IF(OR(EI4=$C$39,(EI4=$C$40),(EI4=$C$41),(EI4=$C$42),(EI4=$C$43),(EI4=$C$44),(EI4=$C$45),(EI4=$C$46),(EI4=$C$47)),(EH4),"")</f>
        <v/>
      </c>
      <c r="EO4" s="404">
        <v>1</v>
      </c>
      <c r="EP4" s="405">
        <v>0</v>
      </c>
      <c r="EQ4" s="405"/>
      <c r="ER4" s="405">
        <f>EQ4-EP4</f>
        <v>0</v>
      </c>
      <c r="ES4" s="405">
        <v>1</v>
      </c>
      <c r="ET4" s="406">
        <f>ER4*ES4</f>
        <v>0</v>
      </c>
      <c r="EU4" s="414"/>
      <c r="EV4" s="324"/>
      <c r="EW4" s="324"/>
      <c r="EX4" s="324"/>
      <c r="EY4" s="409" t="str">
        <f>IF(OR(EU4=$C$39,(EU4=$C$40),(EU4=$C$41),(EU4=$C$42),(EU4=$C$43),(EU4=$C$44),(EU4=$C$45),(EU4=$C$46),(EU4=$C$47)),(ET4),"")</f>
        <v/>
      </c>
      <c r="FA4" s="404">
        <v>1</v>
      </c>
      <c r="FB4" s="405">
        <v>0</v>
      </c>
      <c r="FC4" s="405"/>
      <c r="FD4" s="405">
        <f>FC4-FB4</f>
        <v>0</v>
      </c>
      <c r="FE4" s="405">
        <v>1</v>
      </c>
      <c r="FF4" s="406">
        <f>FD4*FE4</f>
        <v>0</v>
      </c>
      <c r="FG4" s="414"/>
      <c r="FH4" s="324"/>
      <c r="FI4" s="324"/>
      <c r="FJ4" s="324"/>
      <c r="FK4" s="409" t="str">
        <f>IF(OR(FG4=$C$39,(FG4=$C$40),(FG4=$C$41),(FG4=$C$42),(FG4=$C$43),(FG4=$C$44),(FG4=$C$45),(FG4=$C$46),(FG4=$C$47)),(FF4),"")</f>
        <v/>
      </c>
      <c r="FM4" s="404">
        <v>1</v>
      </c>
      <c r="FN4" s="405">
        <v>0</v>
      </c>
      <c r="FO4" s="405"/>
      <c r="FP4" s="405">
        <f>FO4-FN4</f>
        <v>0</v>
      </c>
      <c r="FQ4" s="405">
        <v>1</v>
      </c>
      <c r="FR4" s="406">
        <f>FP4*FQ4</f>
        <v>0</v>
      </c>
      <c r="FS4" s="414"/>
      <c r="FT4" s="324"/>
      <c r="FU4" s="324"/>
      <c r="FV4" s="324"/>
      <c r="FW4" s="409" t="str">
        <f>IF(OR(FS4=$C$39,(FS4=$C$40),(FS4=$C$41),(FS4=$C$42),(FS4=$C$43),(FS4=$C$44),(FS4=$C$45),(FS4=$C$46),(FS4=$C$47)),(FR4),"")</f>
        <v/>
      </c>
      <c r="FY4" s="404">
        <v>1</v>
      </c>
      <c r="FZ4" s="405">
        <v>0</v>
      </c>
      <c r="GA4" s="405"/>
      <c r="GB4" s="405">
        <f>GA4-FZ4</f>
        <v>0</v>
      </c>
      <c r="GC4" s="405">
        <v>1</v>
      </c>
      <c r="GD4" s="406">
        <f>GC4*GB4</f>
        <v>0</v>
      </c>
      <c r="GE4" s="414"/>
      <c r="GF4" s="324"/>
      <c r="GG4" s="324"/>
      <c r="GH4" s="324"/>
      <c r="GI4" s="409" t="str">
        <f>IF(OR(GE4=$C$39,(GE4=$C$40),(GE4=$C$41),(GE4=$C$42),(GE4=$C$43),(GE4=$C$44),(GE4=$C$45),(GE4=$C$46),(GE4=$C$47)),(GD4),"")</f>
        <v/>
      </c>
      <c r="GK4" s="404">
        <v>1</v>
      </c>
      <c r="GL4" s="405">
        <v>0</v>
      </c>
      <c r="GM4" s="405"/>
      <c r="GN4" s="405">
        <f>GM4-GL4</f>
        <v>0</v>
      </c>
      <c r="GO4" s="405">
        <v>1</v>
      </c>
      <c r="GP4" s="406">
        <f>GN4*GO4</f>
        <v>0</v>
      </c>
      <c r="GQ4" s="414"/>
      <c r="GR4" s="324"/>
      <c r="GS4" s="324"/>
      <c r="GT4" s="324"/>
      <c r="GU4" s="409" t="str">
        <f>IF(OR(GQ4=$C$39,(GQ4=$C$40),(GQ4=$C$41),(GQ4=$C$42),(GQ4=$C$43),(GQ4=$C$44),(GQ4=$C$45),(GQ4=$C$46),(GQ4=$C$47)),(GP4),"")</f>
        <v/>
      </c>
    </row>
    <row r="5" spans="1:203" ht="36.75" customHeight="1" x14ac:dyDescent="0.3">
      <c r="A5" s="414">
        <v>2</v>
      </c>
      <c r="B5" s="470" t="s">
        <v>304</v>
      </c>
      <c r="C5" s="409">
        <f>Q35</f>
        <v>3300</v>
      </c>
      <c r="D5" s="404"/>
      <c r="E5" s="404">
        <v>2</v>
      </c>
      <c r="F5" s="405">
        <f>G4</f>
        <v>3759</v>
      </c>
      <c r="G5" s="405">
        <v>4283</v>
      </c>
      <c r="H5" s="405">
        <f t="shared" ref="H5:H34" si="3">G5-F5</f>
        <v>524</v>
      </c>
      <c r="I5" s="405">
        <v>1</v>
      </c>
      <c r="J5" s="406">
        <f t="shared" ref="J5:J34" si="4">I5*H5</f>
        <v>524</v>
      </c>
      <c r="K5" s="404"/>
      <c r="L5" s="404">
        <v>2</v>
      </c>
      <c r="M5" s="405">
        <f>N4</f>
        <v>1921</v>
      </c>
      <c r="N5" s="405">
        <v>2045</v>
      </c>
      <c r="O5" s="405">
        <f t="shared" ref="O5:O34" si="5">N5-M5</f>
        <v>124</v>
      </c>
      <c r="P5" s="405">
        <v>1</v>
      </c>
      <c r="Q5" s="406">
        <f t="shared" ref="Q5:Q34" si="6">P5*O5</f>
        <v>124</v>
      </c>
      <c r="S5" s="404">
        <v>2</v>
      </c>
      <c r="T5" s="405">
        <f>U4</f>
        <v>3781</v>
      </c>
      <c r="U5" s="405">
        <v>4310</v>
      </c>
      <c r="V5" s="405">
        <f t="shared" ref="V5:V34" si="7">U5-T5</f>
        <v>529</v>
      </c>
      <c r="W5" s="405">
        <v>1</v>
      </c>
      <c r="X5" s="406">
        <f t="shared" ref="X5:X34" si="8">W5*V5</f>
        <v>529</v>
      </c>
      <c r="Y5" s="414" t="s">
        <v>44</v>
      </c>
      <c r="Z5" s="324" t="s">
        <v>45</v>
      </c>
      <c r="AA5" s="324" t="s">
        <v>488</v>
      </c>
      <c r="AB5" s="324"/>
      <c r="AC5" s="265" t="s">
        <v>62</v>
      </c>
      <c r="AD5" s="265">
        <v>1</v>
      </c>
      <c r="AE5" s="324"/>
      <c r="AF5" s="324">
        <f t="shared" ref="AF5:AF34" si="9">(AE5*20)/AD5</f>
        <v>0</v>
      </c>
      <c r="AG5" s="324"/>
      <c r="AH5" s="407"/>
      <c r="AI5" s="408">
        <f t="shared" ref="AI5:AI34" si="10">IF(AND(Y5=$B$40,(OR(AC5=$M$39,(AC5=$M$40),(AC5=$M$41),(AC5=$M$42),(AC5=$M$43))),(Z5=$C$48)),(X5),(IF(AND(Y5=$B$40,(OR(AC5=$M$39,(AC5=$M$40),(AC5=$M$41),(AC5=$M$42),(AC5=$M$43))),(AG5&gt;0),(Z5=$C$49)),(X5-AG5),(""))))</f>
        <v>529</v>
      </c>
      <c r="AJ5" s="324" t="str">
        <f t="shared" ref="AJ5:AJ34" si="11">IF(AND(Y5=$B$40,(AC5=$M$44),(X5&gt;300),(Z5=$C$48)),(X5-300),(IF(AND(Y5=$B$40,(AC5=$M$44),(X5&gt;300),(AG5&gt;0),(Z5=$C$49)),(X5-(300+AG5)),"")))</f>
        <v/>
      </c>
      <c r="AK5" s="324" t="str">
        <f t="shared" ref="AK5:AK34" si="12">IF(AND(Y5=$B$40,(AC5=$M$50),(AD5&gt;1),((X5+CV5)&gt;300),(Z5=$C$48)),((X5+CV5)-300),(IF(AND(Y5=$B$40,(AC5=$M$50),(AD5&gt;1),((X5+CV5)&gt;300),(AG5&gt;0),(Z5=$C$49)),((X5+CV5)-(300+AG5)),"")))</f>
        <v/>
      </c>
      <c r="AL5" s="324" t="str">
        <f t="shared" ref="AL5:AL34" si="13">(IF(AND(Y5=$B$40,(Z5=$C$48),(AC5=$M$45),(AF5&gt;0),(X5&gt;(300+AF5))),(X5-(300+AF5)),""))</f>
        <v/>
      </c>
      <c r="AM5" s="324" t="str">
        <f t="shared" ref="AM5:AM34" si="14">(IF(AND(Y5=$B$40,(Z5=$C$49),(AC5=$M$46),(AF5&gt;0),(X5&gt;(300+AF5+AG5))),(X5-(300+AF5+AG5)),""))</f>
        <v/>
      </c>
      <c r="AN5" s="324" t="str">
        <f t="shared" ref="AN5:AN34" si="15">IF(AND(Y5=$B$40,(Z5=$C$48),(AC5=$M$47),(AH5=1),(X5&gt;300)),(X5-300),(IF(AND(Y5=$B$40,(Z5=$C$48),(AC5=$M$47),(AH5&gt;1),(X5&gt;150)),(X5-150),"")))</f>
        <v/>
      </c>
      <c r="AO5" s="324" t="str">
        <f t="shared" ref="AO5:AO34" si="16">IF(AND(Y5=$B$40,(Z5=$C$48),(AC5=$M$48),(AH5=1),(X5&gt;(300+AF5))),(X5-(300+AF5)),(IF(AND(Y5=$B$40,(Z5=$C$48),(AC5=$M$48),(AH5&gt;1),(X5&gt;(150+AF5))),(X5-(150+AF5)),"")))</f>
        <v/>
      </c>
      <c r="AP5" s="324" t="str">
        <f t="shared" ref="AP5:AP34" si="17">IF(AND(Y5=$B$40,(Z5=$C$49),(AC5=$M$49),(AH5=1),(X5&gt;(300+AF5+AG5))),(X5-(300+AF5+AG5)),(IF(AND(Y5=$B$40,(Z5=$C$49),(AC5=$M$49),(AH5&gt;1),(X5&gt;(150+AF5+AG5))),(X5-(150+AF5+AG5)),"")))</f>
        <v/>
      </c>
      <c r="AQ5" s="407">
        <f t="shared" si="0"/>
        <v>529</v>
      </c>
      <c r="AR5" s="408" t="str">
        <f t="shared" ref="AR5:AR34" si="18">IF(AND(Y5=$B$39,(OR(Z5=$C$39,(Z5=$C$40),(Z5=$C$41),(Z5=$C$42),(Z5=$C$43),(Z5=$C$44),(Z5=$C$46),(Z5=$C$47)))),X5,"")</f>
        <v/>
      </c>
      <c r="AS5" s="324" t="str">
        <f t="shared" ref="AS5:AS34" si="19">IF(AND(Y5=$B$40,(Z5=$C$48),(AC5=$M$44),(X5&lt;=300)),(X5),(IF(AND(Y5=$B$40,(Z5=$C$48),(AC5=$M$44),(X5&gt;300)),(300),"")))</f>
        <v/>
      </c>
      <c r="AT5" s="324" t="str">
        <f t="shared" ref="AT5:AT34" si="20">IF(AND(Y5=$B$40,(Z5=$C$48),(AC5=$M$50),(AD5&gt;1),((X5+CV5)&lt;=300)),(X5+CV5),(IF(AND(Y5=$B$40,(Z5=$C$48),(AC5=$M$50),(AD5&gt;1),((X5+CV5)&gt;300)),(300),"")))</f>
        <v/>
      </c>
      <c r="AU5" s="324" t="str">
        <f t="shared" ref="AU5:AU34" si="21">IF(AND(Y5=$B$40,(Z5=$C$49),(AC5=$M$44),(AG5&gt;0),(X5&lt;=300)),(X5-AG5),(IF(AND(Y5=$B$40,(Z5=$C$49),(AC5=$M$44),(AG5&gt;0),(X5&gt;300)),(300),"")))</f>
        <v/>
      </c>
      <c r="AV5" s="324" t="str">
        <f t="shared" ref="AV5:AV34" si="22">(IF(AND(Y5=$B$40,(Z5=$C$48),(AC5=$M$45),(AF5&gt;0),(X5&lt;=(300+AF5))),(X5),(IF(AND(Y5=$B$40,(Z5=$C$48),(AC5=$M$45),(X5&gt;(300+AF5))),(300+AF5),""))))</f>
        <v/>
      </c>
      <c r="AW5" s="324" t="str">
        <f t="shared" ref="AW5:AW34" si="23">(IF(AND(Y5=$B$40,(Z5=$C$49),(AC5=$M$46),(AF5&gt;0),(X5&lt;=(300+AF5+AG5))),(X5-AG5),(IF(AND(Y5=$B$40,(Z5=$C$49),(AC5=$M$46),(X5&gt;(300+AF5+AG5))),(300+AF5),""))))</f>
        <v/>
      </c>
      <c r="AX5" s="324" t="str">
        <f t="shared" ref="AX5:AX34" si="24">IF(AND(Y5=$B$40,(Z5=$C$48),(AC5=$M$47),(AH5=1),(X5&lt;=300)),(X5),(IF(AND(Y5=$B$40,(Z5=$C$48),(AC5=$M$47),(AH5=1),(X5&gt;300)),(300),(IF(AND(Y5=$B$40,(Z5=$C$48),(AC5=$M$47),(AH5&gt;1),(X5&lt;=150)),(X5),(IF(AND(Y5=$B$40,(Z5=$C$48),(AC5=$M$47),(AH5&gt;1),(X5&gt;150)),(150),"")))))))</f>
        <v/>
      </c>
      <c r="AY5" s="324" t="str">
        <f t="shared" ref="AY5:AY34" si="25">IF(AND(Y5=$B$40,(Z5=$C$48),(AC5=$M$48),(AF5&gt;0),(AH5=1),(X5&lt;=(300+AF5))),(X5),(IF(AND(Y5=$B$40,(Z5=$C$48),(AC5=$M$48),(AH5=1),(AF5&gt;0),(X5&gt;(300+AF5))),(300+AF5),(IF(AND(Y5=$B$40,(Z5=$C$48),(AC5=$M$48),(AH5&gt;1),(AF5&gt;0),(X5&lt;=(150+AF5))),(X5),(IF(AND(Y5=$B$40,(Z5=$C$48),(AC5=$M$48),(AH5&gt;1),(AF5&gt;0),(X5&gt;150)),(150+AF5),"")))))))</f>
        <v/>
      </c>
      <c r="AZ5" s="324" t="str">
        <f t="shared" ref="AZ5:AZ34" si="26">IF(AND(Y5=$B$40,(Z5=$C$49),(AC5=$M$49),(AF5&gt;0),(AG5&gt;0)*(AH5=1),(X5&lt;=(300+AF5+AG5))),(X5-AG5),(IF(AND(Y5=$B$40,(Z5=$C$49),(AC5=$M$49),(AH5=1),(AG5&gt;0),(X5&gt;(300+AF5+AG5))),(300+AF5),(IF(AND(Y5=$B$40,(Z5=$C$49),(AC5=$M$49),(AH5&gt;1),(AF5&gt;0),(AG5&gt;0),(X5&lt;=(150+AF5+AG5))),(X5-AG5),(IF(AND(Y5=$B$40,(Z5=$C$49),(AC5=$M$49),(AH5&gt;1),(AF5&gt;0),(AG5&gt;0),(X5&gt;150)),(150+AF5),"")))))))</f>
        <v/>
      </c>
      <c r="BA5" s="324" t="str">
        <f t="shared" ref="BA5:BA34" si="27">IF(AND(Y5=$B$40,(Z5=$C$49),(AG5&gt;0)),AG5,"")</f>
        <v/>
      </c>
      <c r="BB5" s="324" t="str">
        <f t="shared" ref="BB5:BB34" si="28">IF(AND(Y5=$B$39,(Z5=$C$45)),(X5),"")</f>
        <v/>
      </c>
      <c r="BC5" s="409">
        <f t="shared" ref="BC5:BC34" si="29">SUM(AR5:BB5)</f>
        <v>0</v>
      </c>
      <c r="BD5" s="326"/>
      <c r="BE5" s="404">
        <v>2</v>
      </c>
      <c r="BF5" s="405">
        <f>BG4</f>
        <v>1978</v>
      </c>
      <c r="BG5" s="405">
        <v>2107</v>
      </c>
      <c r="BH5" s="405">
        <f t="shared" ref="BH5:BH34" si="30">BG5-BF5</f>
        <v>129</v>
      </c>
      <c r="BI5" s="405">
        <v>1</v>
      </c>
      <c r="BJ5" s="406">
        <f t="shared" ref="BJ5:BJ34" si="31">BI5*BH5</f>
        <v>129</v>
      </c>
      <c r="BK5" s="414" t="s">
        <v>44</v>
      </c>
      <c r="BL5" s="324" t="s">
        <v>45</v>
      </c>
      <c r="BM5" s="324" t="s">
        <v>488</v>
      </c>
      <c r="BN5" s="324"/>
      <c r="BO5" s="265" t="s">
        <v>62</v>
      </c>
      <c r="BP5" s="265">
        <v>1</v>
      </c>
      <c r="BQ5" s="324"/>
      <c r="BR5" s="324">
        <f t="shared" ref="BR5:BR34" si="32">(BQ5*20)/BP5</f>
        <v>0</v>
      </c>
      <c r="BS5" s="324"/>
      <c r="BT5" s="407"/>
      <c r="BU5" s="408">
        <f t="shared" ref="BU5:BU34" si="33">IF(AND(BK5=$B$40,(OR(BO5=$M$39,(BO5=$M$40),(BO5=$M$41),(BO5=$M$42),(BO5=$M$43))),(BL5=$C$48)),(BJ5),(IF(AND(BK5=$B$40,(OR(BO5=$M$39,(BO5=$M$40),(BO5=$M$41),(BO5=$M$42),(BO5=$M$43))),(BS5&gt;0),(BL5=$C$49)),(BJ5-BS5),(""))))</f>
        <v>129</v>
      </c>
      <c r="BV5" s="324" t="str">
        <f t="shared" ref="BV5:BV34" si="34">IF(AND(BK5=$B$40,(BO5=$M$44),(BJ5&gt;300),(BL5=$C$48)),(BJ5-300),(IF(AND(BK5=$B$40,(BO5=$M$44),(BJ5&gt;300),(BS5&gt;0),(BL5=$C$49)),(BJ5-(300+BS5)),"")))</f>
        <v/>
      </c>
      <c r="BW5" s="324" t="str">
        <f t="shared" ref="BW5:BW34" si="35">IF(AND(BK5=$B$40,(BO5=$M$50),(BP5&gt;1),((BJ5+EH5)&gt;300),(BL5=$C$48)),((BJ5+EH5)-300),(IF(AND(BK5=$B$40,(BO5=$M$50),(BP5&gt;1),((BJ5+EH5)&gt;300),(BS5&gt;0),(BL5=$C$49)),((BJ5+EH5)-(300+BS5)),"")))</f>
        <v/>
      </c>
      <c r="BX5" s="324" t="str">
        <f t="shared" ref="BX5:BX34" si="36">(IF(AND(BK5=$B$40,(BL5=$C$48),(BO5=$M$45),(BR5&gt;0),(BJ5&gt;(300+BR5))),(BJ5-(300+BR5)),""))</f>
        <v/>
      </c>
      <c r="BY5" s="324" t="str">
        <f t="shared" ref="BY5:BY34" si="37">(IF(AND(BK5=$B$40,(BL5=$C$49),(BO5=$M$46),(BR5&gt;0),(BJ5&gt;(300+BR5+BS5))),(BJ5-(300+BR5+BS5)),""))</f>
        <v/>
      </c>
      <c r="BZ5" s="324" t="str">
        <f t="shared" ref="BZ5:BZ34" si="38">IF(AND(BK5=$B$40,(BL5=$C$48),(BO5=$M$47),(BT5=1),(BJ5&gt;300)),(BJ5-300),(IF(AND(BK5=$B$40,(BL5=$C$48),(BO5=$M$47),(BT5&gt;1),(BJ5&gt;150)),(BJ5-150),"")))</f>
        <v/>
      </c>
      <c r="CA5" s="324" t="str">
        <f t="shared" ref="CA5:CA34" si="39">IF(AND(BK5=$B$40,(BL5=$C$48),(BO5=$M$48),(BT5=1),(BJ5&gt;(300+BR5))),(BJ5-(300+BR5)),(IF(AND(BK5=$B$40,(BL5=$C$48),(BO5=$M$48),(BT5&gt;1),(BJ5&gt;(150+BR5))),(BJ5-(150+BR5)),"")))</f>
        <v/>
      </c>
      <c r="CB5" s="324" t="str">
        <f t="shared" ref="CB5:CB34" si="40">IF(AND(BK5=$B$40,(BL5=$C$49),(BO5=$M$49),(BT5=1),(BJ5&gt;(300+BR5+BS5))),(BJ5-(300+BR5+BS5)),(IF(AND(BK5=$B$40,(BL5=$C$49),(BO5=$M$49),(BT5&gt;1),(BJ5&gt;(150+BR5+BS5))),(BJ5-(150+BR5+BS5)),"")))</f>
        <v/>
      </c>
      <c r="CC5" s="407">
        <f t="shared" si="1"/>
        <v>129</v>
      </c>
      <c r="CD5" s="408" t="str">
        <f t="shared" ref="CD5:CD34" si="41">IF(AND(BK5=$B$39,(OR(BL5=$C$39,(BL5=$C$40),(BL5=$C$41),(BL5=$C$42),(BL5=$C$43),(BL5=$C$44),(BL5=$C$46),(BL5=$C$47)))),BJ5,"")</f>
        <v/>
      </c>
      <c r="CE5" s="324" t="str">
        <f t="shared" ref="CE5:CE34" si="42">IF(AND(BK5=$B$40,(BL5=$C$48),(BO5=$M$44),(BJ5&lt;=300)),(BJ5),(IF(AND(BK5=$B$40,(BL5=$C$48),(BO5=$M$44),(BJ5&gt;300)),(300),"")))</f>
        <v/>
      </c>
      <c r="CF5" s="324" t="str">
        <f t="shared" ref="CF5:CF34" si="43">IF(AND(BK5=$B$40,(BL5=$C$48),(BO5=$M$50),(BP5&gt;1),((BJ5+EH5)&lt;=300)),(BJ5+EH5),(IF(AND(BK5=$B$40,(BL5=$C$48),(BO5=$M$50),(BP5&gt;1),((BJ5+EH5)&gt;300)),(300),"")))</f>
        <v/>
      </c>
      <c r="CG5" s="324" t="str">
        <f t="shared" ref="CG5:CG34" si="44">IF(AND(BK5=$B$40,(BL5=$C$49),(BO5=$M$44),(BS5&gt;0),(BJ5&lt;=300)),(BJ5-BS5),(IF(AND(BK5=$B$40,(BL5=$C$49),(BO5=$M$44),(BS5&gt;0),(BJ5&gt;300)),(300),"")))</f>
        <v/>
      </c>
      <c r="CH5" s="324" t="str">
        <f t="shared" ref="CH5:CH34" si="45">(IF(AND(BK5=$B$40,(BL5=$C$48),(BO5=$M$45),(BR5&gt;0),(BJ5&lt;=(300+BR5))),(BJ5),(IF(AND(BK5=$B$40,(BL5=$C$48),(BO5=$M$45),(BJ5&gt;(300+BR5))),(300+BR5),""))))</f>
        <v/>
      </c>
      <c r="CI5" s="324" t="str">
        <f t="shared" ref="CI5:CI34" si="46">(IF(AND(BK5=$B$40,(BL5=$C$49),(BO5=$M$46),(BR5&gt;0),(BJ5&lt;=(300+BR5+BS5))),(BJ5-BS5),(IF(AND(BK5=$B$40,(BL5=$C$49),(BO5=$M$46),(BJ5&gt;(300+BR5+BS5))),(300+BR5),""))))</f>
        <v/>
      </c>
      <c r="CJ5" s="324" t="str">
        <f t="shared" ref="CJ5:CJ34" si="47">IF(AND(BK5=$B$40,(BL5=$C$48),(BO5=$M$47),(BT5=1),(BJ5&lt;=300)),(BJ5),(IF(AND(BK5=$B$40,(BL5=$C$48),(BO5=$M$47),(BT5=1),(BJ5&gt;300)),(300),(IF(AND(BK5=$B$40,(BL5=$C$48),(BO5=$M$47),(BT5&gt;1),(BJ5&lt;=150)),(BJ5),(IF(AND(BK5=$B$40,(BL5=$C$48),(BO5=$M$47),(BT5&gt;1),(BJ5&gt;150)),(150),"")))))))</f>
        <v/>
      </c>
      <c r="CK5" s="324" t="str">
        <f t="shared" ref="CK5:CK34" si="48">IF(AND(BK5=$B$40,(BL5=$C$48),(BO5=$M$48),(BR5&gt;0),(BT5=1),(BJ5&lt;=(300+BR5))),(BJ5),(IF(AND(BK5=$B$40,(BL5=$C$48),(BO5=$M$48),(BT5=1),(BR5&gt;0),(BJ5&gt;(300+BR5))),(300+BR5),(IF(AND(BK5=$B$40,(BL5=$C$48),(BO5=$M$48),(BT5&gt;1),(BR5&gt;0),(BJ5&lt;=(150+BR5))),(BJ5),(IF(AND(BK5=$B$40,(BL5=$C$48),(BO5=$M$48),(BT5&gt;1),(BR5&gt;0),(BJ5&gt;150)),(150+BR5),"")))))))</f>
        <v/>
      </c>
      <c r="CL5" s="324" t="str">
        <f t="shared" ref="CL5:CL34" si="49">IF(AND(BK5=$B$40,(BL5=$C$49),(BO5=$M$49),(BR5&gt;0),(BS5&gt;0)*(BT5=1),(BJ5&lt;=(300+BR5+BS5))),(BJ5-BS5),(IF(AND(BK5=$B$40,(BL5=$C$49),(BO5=$M$49),(BT5=1),(BS5&gt;0),(BJ5&gt;(300+BR5+BS5))),(300+BR5),(IF(AND(BK5=$B$40,(BL5=$C$49),(BO5=$M$49),(BT5&gt;1),(BR5&gt;0),(BS5&gt;0),(BJ5&lt;=(150+BR5+BS5))),(BJ5-BS5),(IF(AND(BK5=$B$40,(BL5=$C$49),(BO5=$M$49),(BT5&gt;1),(BR5&gt;0),(BS5&gt;0),(BJ5&gt;150)),(150+BR5),"")))))))</f>
        <v/>
      </c>
      <c r="CM5" s="324" t="str">
        <f t="shared" ref="CM5:CM34" si="50">IF(AND(BK5=$B$40,(BL5=$C$49),(BS5&gt;0)),BS5,"")</f>
        <v/>
      </c>
      <c r="CN5" s="324" t="str">
        <f t="shared" ref="CN5:CN34" si="51">IF(AND(BK5=$B$39,(BL5=$C$45)),(BJ5),"")</f>
        <v/>
      </c>
      <c r="CO5" s="409">
        <f t="shared" ref="CO5:CO34" si="52">SUM(CD5:CN5)</f>
        <v>0</v>
      </c>
      <c r="CP5" s="22"/>
      <c r="CQ5" s="404">
        <v>2</v>
      </c>
      <c r="CR5" s="405">
        <f>CS4</f>
        <v>0</v>
      </c>
      <c r="CS5" s="405"/>
      <c r="CT5" s="405">
        <f t="shared" ref="CT5:CT34" si="53">CS5-CR5</f>
        <v>0</v>
      </c>
      <c r="CU5" s="405">
        <v>1</v>
      </c>
      <c r="CV5" s="406">
        <f t="shared" ref="CV5:CV34" si="54">CU5*CT5</f>
        <v>0</v>
      </c>
      <c r="CW5" s="410"/>
      <c r="CX5" s="265"/>
      <c r="CY5" s="265"/>
      <c r="CZ5" s="265"/>
      <c r="DA5" s="265"/>
      <c r="DB5" s="265">
        <v>1</v>
      </c>
      <c r="DC5" s="265"/>
      <c r="DD5" s="265">
        <f t="shared" ref="DD5:DD34" si="55">(DC5*20)/DB5</f>
        <v>0</v>
      </c>
      <c r="DE5" s="265"/>
      <c r="DF5" s="411"/>
      <c r="DG5" s="412" t="str">
        <f t="shared" ref="DG5:DG34" si="56">IF(AND(CW5=$B$40,(OR(DA5=$M$39,(DA5=$M$40),(DA5=$M$41),(DA5=$M$42),(DA5=$M$43))),(CX5=$C$48)),(CV5),(IF(AND(CW5=$B$40,(OR(DA5=$M$39,(DA5=$M$40),(DA5=$M$41),(DA5=$M$42),(DA5=$M$43))),(DE5&gt;0),(CX5=$C$49)),(CV5-DE5),(""))))</f>
        <v/>
      </c>
      <c r="DH5" s="265" t="str">
        <f t="shared" ref="DH5:DH34" si="57">IF(AND(CW5=$B$40,(DA5=$M$44),(CV5&gt;300),(CX5=$C$48)),(CV5-300),(IF(AND(CW5=$B$40,(DA5=$M$44),(CV5&gt;300),(DE5&gt;0),(CX5=$C$49)),(CV5-(300+DE5)),"")))</f>
        <v/>
      </c>
      <c r="DI5" s="324" t="str">
        <f t="shared" ref="DI5:DI34" si="58">IF(AND(CW5=$B$40,(DA5=$M$50),(DB5&gt;1)),(0),"")</f>
        <v/>
      </c>
      <c r="DJ5" s="265" t="str">
        <f t="shared" ref="DJ5:DJ34" si="59">(IF(AND(CW5=$B$40,(CX5=$C$48),(DA5=$M$45),(DD5&gt;0),(CV5&gt;(300+DD5))),(CV5-(300+DD5)),""))</f>
        <v/>
      </c>
      <c r="DK5" s="265" t="str">
        <f t="shared" ref="DK5:DK34" si="60">(IF(AND(CW5=$B$40,(CX5=$C$49),(DA5=$M$46),(DD5&gt;0),(CV5&gt;(300+DD5+DE5))),(CV5-(300+DD5+DE5)),""))</f>
        <v/>
      </c>
      <c r="DL5" s="265" t="str">
        <f t="shared" ref="DL5:DL34" si="61">IF(AND(CW5=$B$40,(CX5=$C$48),(DA5=$M$47),(DF5=1),(CV5&gt;300)),(CV5-300),(IF(AND(CW5=$B$40,(CX5=$C$48),(DA5=$M$47),(DF5&gt;1),(CV5&gt;150)),(CV5-150),"")))</f>
        <v/>
      </c>
      <c r="DM5" s="265" t="str">
        <f t="shared" ref="DM5:DM34" si="62">IF(AND(CW5=$B$40,(CX5=$C$48),(DA5=$M$48),(DF5=1),(CV5&gt;(300+DD5))),(CV5-(300+DD5)),(IF(AND(CW5=$B$40,(CX5=$C$48),(DA5=$M$48),(DF5&gt;1),(CV5&gt;(150+DD5))),(CV5-(150+DD5)),"")))</f>
        <v/>
      </c>
      <c r="DN5" s="265" t="str">
        <f t="shared" ref="DN5:DN34" si="63">IF(AND(CW5=$B$40,(CX5=$C$49),(DA5=$M$49),(DF5=1),(CV5&gt;(300+DD5+DE5))),(CV5-(300+DD5+DE5)),(IF(AND(CW5=$B$40,(CX5=$C$49),(DA5=$M$49),(DF5&gt;1),(CV5&gt;(150+DD5+DE5))),(CV5-(150+DD5+DE5)),"")))</f>
        <v/>
      </c>
      <c r="DO5" s="411">
        <f t="shared" si="2"/>
        <v>0</v>
      </c>
      <c r="DP5" s="412" t="str">
        <f t="shared" ref="DP5:DP34" si="64">IF(AND(CW5=$B$39,(OR(CX5=$C$39,(CX5=$C$40),(CX5=$C$41),(CX5=$C$42),(CX5=$C$43),(CX5=$C$44),(CX5=$C$46),(CX5=$C$47)))),CV5,"")</f>
        <v/>
      </c>
      <c r="DQ5" s="265" t="str">
        <f t="shared" ref="DQ5:DQ34" si="65">IF(AND(CW5=$B$40,(CX5=$C$48),(DA5=$M$44),(CV5&lt;=300)),(CV5),(IF(AND(CW5=$B$40,(CX5=$C$48),(DA5=$M$44),(CV5&gt;300)),(300),"")))</f>
        <v/>
      </c>
      <c r="DR5" s="324" t="str">
        <f t="shared" ref="DR5:DR34" si="66">IF(AND(CW5=$B$40,(CX5=$C$48),(DA5=$M$50),(DB5&gt;1)),(0),"")</f>
        <v/>
      </c>
      <c r="DS5" s="265" t="str">
        <f t="shared" ref="DS5:DS34" si="67">IF(AND(CW5=$B$40,(CX5=$C$49),(DA5=$M$44),(DE5&gt;0),(CV5&lt;=300)),(CV5-DE5),(IF(AND(CW5=$B$40,(CX5=$C$49),(DA5=$M$44),(DE5&gt;0),(CV5&gt;300)),(300),"")))</f>
        <v/>
      </c>
      <c r="DT5" s="265" t="str">
        <f t="shared" ref="DT5:DT34" si="68">(IF(AND(CW5=$B$40,(CX5=$C$48),(DA5=$M$45),(DD5&gt;0),(CV5&lt;=(300+DD5))),(CV5),(IF(AND(CW5=$B$40,(CX5=$C$48),(DA5=$M$45),(CV5&gt;(300+DD5))),(300+DD5),""))))</f>
        <v/>
      </c>
      <c r="DU5" s="265" t="str">
        <f t="shared" ref="DU5:DU34" si="69">(IF(AND(CW5=$B$40,(CX5=$C$49),(DA5=$M$46),(DD5&gt;0),(CV5&lt;=(300+DD5+DE5))),(CV5-DE5),(IF(AND(CW5=$B$40,(CX5=$C$49),(DA5=$M$46),(CV5&gt;(300+DD5+DE5))),(300+DD5),""))))</f>
        <v/>
      </c>
      <c r="DV5" s="265" t="str">
        <f t="shared" ref="DV5:DV34" si="70">IF(AND(CW5=$B$40,(CX5=$C$48),(DA5=$M$47),(DF5=1),(CV5&lt;=300)),(CV5),(IF(AND(CW5=$B$40,(CX5=$C$48),(DA5=$M$47),(DF5=1),(CV5&gt;300)),(300),(IF(AND(CW5=$B$40,(CX5=$C$48),(DA5=$M$47),(DF5&gt;1),(CV5&lt;=150)),(CV5),(IF(AND(CW5=$B$40,(CX5=$C$48),(DA5=$M$47),(DF5&gt;1),(CV5&gt;150)),(150),"")))))))</f>
        <v/>
      </c>
      <c r="DW5" s="265" t="str">
        <f t="shared" ref="DW5:DW34" si="71">IF(AND(CW5=$B$40,(CX5=$C$48),(DA5=$M$48),(DD5&gt;0),(DF5=1),(CV5&lt;=(300+DD5))),(CV5),(IF(AND(CW5=$B$40,(CX5=$C$48),(DA5=$M$48),(DF5=1),(DD5&gt;0),(CV5&gt;(300+DD5))),(300+DD5),(IF(AND(CW5=$B$40,(CX5=$C$48),(DA5=$M$48),(DF5&gt;1),(DD5&gt;0),(CV5&lt;=(150+DD5))),(CV5),(IF(AND(CW5=$B$40,(CX5=$C$48),(DA5=$M$48),(DF5&gt;1),(DD5&gt;0),(CV5&gt;150)),(150+DD5),"")))))))</f>
        <v/>
      </c>
      <c r="DX5" s="265" t="str">
        <f t="shared" ref="DX5:DX34" si="72">IF(AND(CW5=$B$40,(CX5=$C$49),(DA5=$M$49),(DD5&gt;0),(DE5&gt;0)*(DF5=1),(CV5&lt;=(300+DD5+DE5))),(CV5-DE5),(IF(AND(CW5=$B$40,(CX5=$C$49),(DA5=$M$49),(DF5=1),(DE5&gt;0),(CV5&gt;(300+DD5+DE5))),(300+DD5),(IF(AND(CW5=$B$40,(CX5=$C$49),(DA5=$M$49),(DF5&gt;1),(DD5&gt;0),(DE5&gt;0),(CV5&lt;=(150+DD5+DE5))),(CV5-DE5),(IF(AND(CW5=$B$40,(CX5=$C$49),(DA5=$M$49),(DF5&gt;1),(DD5&gt;0),(DE5&gt;0),(CV5&gt;150)),(150+DD5),"")))))))</f>
        <v/>
      </c>
      <c r="DY5" s="265" t="str">
        <f t="shared" ref="DY5:DY34" si="73">IF(AND(CW5=$B$40,(CX5=$C$49),(DE5&gt;0)),DE5,"")</f>
        <v/>
      </c>
      <c r="DZ5" s="265" t="str">
        <f t="shared" ref="DZ5:DZ34" si="74">IF(AND(CW5=$B$39,(CX5=$C$45)),(CV5),"")</f>
        <v/>
      </c>
      <c r="EA5" s="413">
        <f t="shared" ref="EA5:EA34" si="75">SUM(DP5:DZ5)</f>
        <v>0</v>
      </c>
      <c r="EC5" s="404">
        <v>2</v>
      </c>
      <c r="ED5" s="405">
        <f>EE4</f>
        <v>0</v>
      </c>
      <c r="EE5" s="405"/>
      <c r="EF5" s="405">
        <f t="shared" ref="EF5:EF34" si="76">EE5-ED5</f>
        <v>0</v>
      </c>
      <c r="EG5" s="405">
        <v>1</v>
      </c>
      <c r="EH5" s="406">
        <f t="shared" ref="EH5:EH34" si="77">EG5*EF5</f>
        <v>0</v>
      </c>
      <c r="EI5" s="414"/>
      <c r="EJ5" s="324"/>
      <c r="EK5" s="324"/>
      <c r="EL5" s="324" t="str">
        <f t="shared" ref="EL5:EL34" si="78">IF(EI5=$C$48,EH5,"")</f>
        <v/>
      </c>
      <c r="EM5" s="409" t="str">
        <f t="shared" ref="EM5:EM34" si="79">IF(OR(EI5=$C$39,(EI5=$C$40),(EI5=$C$41),(EI5=$C$42),(EI5=$C$43),(EI5=$C$44),(EI5=$C$45),(EI5=$C$46),(EI5=$C$47)),(EH5),"")</f>
        <v/>
      </c>
      <c r="EO5" s="404">
        <v>2</v>
      </c>
      <c r="EP5" s="405">
        <f>EQ4</f>
        <v>0</v>
      </c>
      <c r="EQ5" s="405"/>
      <c r="ER5" s="405">
        <f t="shared" ref="ER5:ER34" si="80">EQ5-EP5</f>
        <v>0</v>
      </c>
      <c r="ES5" s="405">
        <v>1</v>
      </c>
      <c r="ET5" s="406">
        <f t="shared" ref="ET5:ET34" si="81">ES5*ER5</f>
        <v>0</v>
      </c>
      <c r="EU5" s="414"/>
      <c r="EV5" s="324"/>
      <c r="EW5" s="324"/>
      <c r="EX5" s="324" t="str">
        <f t="shared" ref="EX5:EX34" si="82">IF(EU5=$C$48,ET5,"")</f>
        <v/>
      </c>
      <c r="EY5" s="409" t="str">
        <f t="shared" ref="EY5:EY34" si="83">IF(OR(EU5=$C$39,(EU5=$C$40),(EU5=$C$41),(EU5=$C$42),(EU5=$C$43),(EU5=$C$44),(EU5=$C$45),(EU5=$C$46),(EU5=$C$47)),(ET5),"")</f>
        <v/>
      </c>
      <c r="FA5" s="404">
        <v>2</v>
      </c>
      <c r="FB5" s="405">
        <f>FC4</f>
        <v>0</v>
      </c>
      <c r="FC5" s="405"/>
      <c r="FD5" s="405">
        <f t="shared" ref="FD5:FD34" si="84">FC5-FB5</f>
        <v>0</v>
      </c>
      <c r="FE5" s="405">
        <v>1</v>
      </c>
      <c r="FF5" s="406">
        <f t="shared" ref="FF5:FF34" si="85">FE5*FD5</f>
        <v>0</v>
      </c>
      <c r="FG5" s="414"/>
      <c r="FH5" s="324"/>
      <c r="FI5" s="324"/>
      <c r="FJ5" s="324" t="str">
        <f t="shared" ref="FJ5:FJ34" si="86">IF(FG5=$C$48,FF5,"")</f>
        <v/>
      </c>
      <c r="FK5" s="409" t="str">
        <f t="shared" ref="FK5:FK34" si="87">IF(OR(FG5=$C$39,(FG5=$C$40),(FG5=$C$41),(FG5=$C$42),(FG5=$C$43),(FG5=$C$44),(FG5=$C$45),(FG5=$C$46),(FG5=$C$47)),(FF5),"")</f>
        <v/>
      </c>
      <c r="FM5" s="404">
        <v>2</v>
      </c>
      <c r="FN5" s="405">
        <f>FO4</f>
        <v>0</v>
      </c>
      <c r="FO5" s="405"/>
      <c r="FP5" s="405">
        <f t="shared" ref="FP5:FP34" si="88">FO5-FN5</f>
        <v>0</v>
      </c>
      <c r="FQ5" s="405">
        <v>1</v>
      </c>
      <c r="FR5" s="406">
        <f t="shared" ref="FR5:FR34" si="89">FQ5*FP5</f>
        <v>0</v>
      </c>
      <c r="FS5" s="414"/>
      <c r="FT5" s="324"/>
      <c r="FU5" s="324"/>
      <c r="FV5" s="324" t="str">
        <f t="shared" ref="FV5:FV34" si="90">IF(FS5=$C$48,FR5,"")</f>
        <v/>
      </c>
      <c r="FW5" s="409" t="str">
        <f t="shared" ref="FW5:FW34" si="91">IF(OR(FS5=$C$39,(FS5=$C$40),(FS5=$C$41),(FS5=$C$42),(FS5=$C$43),(FS5=$C$44),(FS5=$C$45),(FS5=$C$46),(FS5=$C$47)),(FR5),"")</f>
        <v/>
      </c>
      <c r="FY5" s="404">
        <v>2</v>
      </c>
      <c r="FZ5" s="405">
        <f>GA4</f>
        <v>0</v>
      </c>
      <c r="GA5" s="405"/>
      <c r="GB5" s="405">
        <f t="shared" ref="GB5:GB34" si="92">GA5-FZ5</f>
        <v>0</v>
      </c>
      <c r="GC5" s="405">
        <v>1</v>
      </c>
      <c r="GD5" s="406">
        <f t="shared" ref="GD5:GD34" si="93">GC5*GB5</f>
        <v>0</v>
      </c>
      <c r="GE5" s="414"/>
      <c r="GF5" s="324"/>
      <c r="GG5" s="324"/>
      <c r="GH5" s="324" t="str">
        <f t="shared" ref="GH5:GH34" si="94">IF(GE5=$C$48,GD5,"")</f>
        <v/>
      </c>
      <c r="GI5" s="409" t="str">
        <f t="shared" ref="GI5:GI34" si="95">IF(OR(GE5=$C$39,(GE5=$C$40),(GE5=$C$41),(GE5=$C$42),(GE5=$C$43),(GE5=$C$44),(GE5=$C$45),(GE5=$C$46),(GE5=$C$47)),(GD5),"")</f>
        <v/>
      </c>
      <c r="GK5" s="404">
        <v>2</v>
      </c>
      <c r="GL5" s="405">
        <f>GM4</f>
        <v>0</v>
      </c>
      <c r="GM5" s="405"/>
      <c r="GN5" s="405">
        <f t="shared" ref="GN5:GN34" si="96">GM5-GL5</f>
        <v>0</v>
      </c>
      <c r="GO5" s="405">
        <v>1</v>
      </c>
      <c r="GP5" s="406">
        <f t="shared" ref="GP5:GP34" si="97">GO5*GN5</f>
        <v>0</v>
      </c>
      <c r="GQ5" s="414"/>
      <c r="GR5" s="324"/>
      <c r="GS5" s="324"/>
      <c r="GT5" s="324" t="str">
        <f t="shared" ref="GT5:GT34" si="98">IF(GQ5=$C$48,GP5,"")</f>
        <v/>
      </c>
      <c r="GU5" s="409" t="str">
        <f t="shared" ref="GU5:GU34" si="99">IF(OR(GQ5=$C$39,(GQ5=$C$40),(GQ5=$C$41),(GQ5=$C$42),(GQ5=$C$43),(GQ5=$C$44),(GQ5=$C$45),(GQ5=$C$46),(GQ5=$C$47)),(GP5),"")</f>
        <v/>
      </c>
    </row>
    <row r="6" spans="1:203" ht="35.25" customHeight="1" x14ac:dyDescent="0.3">
      <c r="A6" s="471">
        <v>3</v>
      </c>
      <c r="B6" s="470" t="s">
        <v>89</v>
      </c>
      <c r="C6" s="413">
        <f>X35</f>
        <v>6448</v>
      </c>
      <c r="D6" s="404"/>
      <c r="E6" s="404">
        <v>3</v>
      </c>
      <c r="F6" s="405">
        <f t="shared" ref="F6:F34" si="100">G5</f>
        <v>4283</v>
      </c>
      <c r="G6" s="405">
        <v>4283</v>
      </c>
      <c r="H6" s="405">
        <f t="shared" si="3"/>
        <v>0</v>
      </c>
      <c r="I6" s="405">
        <v>1</v>
      </c>
      <c r="J6" s="406">
        <f t="shared" si="4"/>
        <v>0</v>
      </c>
      <c r="K6" s="404"/>
      <c r="L6" s="404">
        <v>3</v>
      </c>
      <c r="M6" s="405">
        <f t="shared" ref="M6:M34" si="101">N5</f>
        <v>2045</v>
      </c>
      <c r="N6" s="405">
        <v>2162</v>
      </c>
      <c r="O6" s="405">
        <f t="shared" si="5"/>
        <v>117</v>
      </c>
      <c r="P6" s="405">
        <v>1</v>
      </c>
      <c r="Q6" s="406">
        <f t="shared" si="6"/>
        <v>117</v>
      </c>
      <c r="S6" s="404">
        <v>3</v>
      </c>
      <c r="T6" s="405">
        <f t="shared" ref="T6:T34" si="102">U5</f>
        <v>4310</v>
      </c>
      <c r="U6" s="405">
        <v>4310</v>
      </c>
      <c r="V6" s="405">
        <f t="shared" si="7"/>
        <v>0</v>
      </c>
      <c r="W6" s="405">
        <v>1</v>
      </c>
      <c r="X6" s="406">
        <f t="shared" si="8"/>
        <v>0</v>
      </c>
      <c r="Y6" s="414"/>
      <c r="Z6" s="324"/>
      <c r="AA6" s="324"/>
      <c r="AB6" s="324"/>
      <c r="AC6" s="265"/>
      <c r="AD6" s="265">
        <v>1</v>
      </c>
      <c r="AE6" s="324"/>
      <c r="AF6" s="324">
        <f t="shared" si="9"/>
        <v>0</v>
      </c>
      <c r="AG6" s="324"/>
      <c r="AH6" s="407"/>
      <c r="AI6" s="408" t="str">
        <f t="shared" si="10"/>
        <v/>
      </c>
      <c r="AJ6" s="324" t="str">
        <f t="shared" si="11"/>
        <v/>
      </c>
      <c r="AK6" s="324" t="str">
        <f t="shared" si="12"/>
        <v/>
      </c>
      <c r="AL6" s="324" t="str">
        <f t="shared" si="13"/>
        <v/>
      </c>
      <c r="AM6" s="324" t="str">
        <f t="shared" si="14"/>
        <v/>
      </c>
      <c r="AN6" s="324" t="str">
        <f t="shared" si="15"/>
        <v/>
      </c>
      <c r="AO6" s="324" t="str">
        <f t="shared" si="16"/>
        <v/>
      </c>
      <c r="AP6" s="324" t="str">
        <f t="shared" si="17"/>
        <v/>
      </c>
      <c r="AQ6" s="407">
        <f t="shared" si="0"/>
        <v>0</v>
      </c>
      <c r="AR6" s="408" t="str">
        <f t="shared" si="18"/>
        <v/>
      </c>
      <c r="AS6" s="324" t="str">
        <f t="shared" si="19"/>
        <v/>
      </c>
      <c r="AT6" s="324" t="str">
        <f t="shared" si="20"/>
        <v/>
      </c>
      <c r="AU6" s="324" t="str">
        <f t="shared" si="21"/>
        <v/>
      </c>
      <c r="AV6" s="324" t="str">
        <f t="shared" si="22"/>
        <v/>
      </c>
      <c r="AW6" s="324" t="str">
        <f t="shared" si="23"/>
        <v/>
      </c>
      <c r="AX6" s="324" t="str">
        <f t="shared" si="24"/>
        <v/>
      </c>
      <c r="AY6" s="324" t="str">
        <f t="shared" si="25"/>
        <v/>
      </c>
      <c r="AZ6" s="324" t="str">
        <f t="shared" si="26"/>
        <v/>
      </c>
      <c r="BA6" s="324" t="str">
        <f t="shared" si="27"/>
        <v/>
      </c>
      <c r="BB6" s="324" t="str">
        <f t="shared" si="28"/>
        <v/>
      </c>
      <c r="BC6" s="409">
        <f t="shared" si="29"/>
        <v>0</v>
      </c>
      <c r="BD6" s="326"/>
      <c r="BE6" s="404">
        <v>3</v>
      </c>
      <c r="BF6" s="405">
        <f t="shared" ref="BF6:BF34" si="103">BG5</f>
        <v>2107</v>
      </c>
      <c r="BG6" s="405">
        <v>2226</v>
      </c>
      <c r="BH6" s="405">
        <f t="shared" si="30"/>
        <v>119</v>
      </c>
      <c r="BI6" s="405">
        <v>1</v>
      </c>
      <c r="BJ6" s="406">
        <f t="shared" si="31"/>
        <v>119</v>
      </c>
      <c r="BK6" s="414" t="s">
        <v>44</v>
      </c>
      <c r="BL6" s="324" t="s">
        <v>45</v>
      </c>
      <c r="BM6" s="324" t="s">
        <v>488</v>
      </c>
      <c r="BN6" s="324"/>
      <c r="BO6" s="265" t="s">
        <v>62</v>
      </c>
      <c r="BP6" s="265">
        <v>1</v>
      </c>
      <c r="BQ6" s="324"/>
      <c r="BR6" s="324">
        <f t="shared" si="32"/>
        <v>0</v>
      </c>
      <c r="BS6" s="324"/>
      <c r="BT6" s="407"/>
      <c r="BU6" s="408">
        <f t="shared" si="33"/>
        <v>119</v>
      </c>
      <c r="BV6" s="324" t="str">
        <f t="shared" si="34"/>
        <v/>
      </c>
      <c r="BW6" s="324" t="str">
        <f t="shared" si="35"/>
        <v/>
      </c>
      <c r="BX6" s="324" t="str">
        <f t="shared" si="36"/>
        <v/>
      </c>
      <c r="BY6" s="324" t="str">
        <f t="shared" si="37"/>
        <v/>
      </c>
      <c r="BZ6" s="324" t="str">
        <f t="shared" si="38"/>
        <v/>
      </c>
      <c r="CA6" s="324" t="str">
        <f t="shared" si="39"/>
        <v/>
      </c>
      <c r="CB6" s="324" t="str">
        <f t="shared" si="40"/>
        <v/>
      </c>
      <c r="CC6" s="407">
        <f t="shared" si="1"/>
        <v>119</v>
      </c>
      <c r="CD6" s="408" t="str">
        <f t="shared" si="41"/>
        <v/>
      </c>
      <c r="CE6" s="324" t="str">
        <f t="shared" si="42"/>
        <v/>
      </c>
      <c r="CF6" s="324" t="str">
        <f t="shared" si="43"/>
        <v/>
      </c>
      <c r="CG6" s="324" t="str">
        <f t="shared" si="44"/>
        <v/>
      </c>
      <c r="CH6" s="324" t="str">
        <f t="shared" si="45"/>
        <v/>
      </c>
      <c r="CI6" s="324" t="str">
        <f t="shared" si="46"/>
        <v/>
      </c>
      <c r="CJ6" s="324" t="str">
        <f t="shared" si="47"/>
        <v/>
      </c>
      <c r="CK6" s="324" t="str">
        <f t="shared" si="48"/>
        <v/>
      </c>
      <c r="CL6" s="324" t="str">
        <f t="shared" si="49"/>
        <v/>
      </c>
      <c r="CM6" s="324" t="str">
        <f t="shared" si="50"/>
        <v/>
      </c>
      <c r="CN6" s="324" t="str">
        <f t="shared" si="51"/>
        <v/>
      </c>
      <c r="CO6" s="409">
        <f t="shared" si="52"/>
        <v>0</v>
      </c>
      <c r="CP6" s="22"/>
      <c r="CQ6" s="404">
        <v>3</v>
      </c>
      <c r="CR6" s="405">
        <f t="shared" ref="CR6:CR34" si="104">CS5</f>
        <v>0</v>
      </c>
      <c r="CS6" s="405"/>
      <c r="CT6" s="405">
        <f t="shared" si="53"/>
        <v>0</v>
      </c>
      <c r="CU6" s="405">
        <v>1</v>
      </c>
      <c r="CV6" s="406">
        <f t="shared" si="54"/>
        <v>0</v>
      </c>
      <c r="CW6" s="410"/>
      <c r="CX6" s="265"/>
      <c r="CY6" s="265"/>
      <c r="CZ6" s="265"/>
      <c r="DA6" s="265"/>
      <c r="DB6" s="265">
        <v>1</v>
      </c>
      <c r="DC6" s="265"/>
      <c r="DD6" s="265">
        <f t="shared" si="55"/>
        <v>0</v>
      </c>
      <c r="DE6" s="265"/>
      <c r="DF6" s="411"/>
      <c r="DG6" s="412" t="str">
        <f t="shared" si="56"/>
        <v/>
      </c>
      <c r="DH6" s="265" t="str">
        <f t="shared" si="57"/>
        <v/>
      </c>
      <c r="DI6" s="324" t="str">
        <f t="shared" si="58"/>
        <v/>
      </c>
      <c r="DJ6" s="265" t="str">
        <f t="shared" si="59"/>
        <v/>
      </c>
      <c r="DK6" s="265" t="str">
        <f t="shared" si="60"/>
        <v/>
      </c>
      <c r="DL6" s="265" t="str">
        <f t="shared" si="61"/>
        <v/>
      </c>
      <c r="DM6" s="265" t="str">
        <f t="shared" si="62"/>
        <v/>
      </c>
      <c r="DN6" s="265" t="str">
        <f t="shared" si="63"/>
        <v/>
      </c>
      <c r="DO6" s="411">
        <f t="shared" si="2"/>
        <v>0</v>
      </c>
      <c r="DP6" s="412" t="str">
        <f t="shared" si="64"/>
        <v/>
      </c>
      <c r="DQ6" s="265" t="str">
        <f t="shared" si="65"/>
        <v/>
      </c>
      <c r="DR6" s="324" t="str">
        <f t="shared" si="66"/>
        <v/>
      </c>
      <c r="DS6" s="265" t="str">
        <f t="shared" si="67"/>
        <v/>
      </c>
      <c r="DT6" s="265" t="str">
        <f t="shared" si="68"/>
        <v/>
      </c>
      <c r="DU6" s="265" t="str">
        <f t="shared" si="69"/>
        <v/>
      </c>
      <c r="DV6" s="265" t="str">
        <f t="shared" si="70"/>
        <v/>
      </c>
      <c r="DW6" s="265" t="str">
        <f t="shared" si="71"/>
        <v/>
      </c>
      <c r="DX6" s="265" t="str">
        <f t="shared" si="72"/>
        <v/>
      </c>
      <c r="DY6" s="265" t="str">
        <f t="shared" si="73"/>
        <v/>
      </c>
      <c r="DZ6" s="265" t="str">
        <f t="shared" si="74"/>
        <v/>
      </c>
      <c r="EA6" s="413">
        <f t="shared" si="75"/>
        <v>0</v>
      </c>
      <c r="EC6" s="404">
        <v>3</v>
      </c>
      <c r="ED6" s="405">
        <f t="shared" ref="ED6:ED34" si="105">EE5</f>
        <v>0</v>
      </c>
      <c r="EE6" s="405"/>
      <c r="EF6" s="405">
        <f t="shared" si="76"/>
        <v>0</v>
      </c>
      <c r="EG6" s="405">
        <v>1</v>
      </c>
      <c r="EH6" s="406">
        <f t="shared" si="77"/>
        <v>0</v>
      </c>
      <c r="EI6" s="414"/>
      <c r="EJ6" s="324"/>
      <c r="EK6" s="324"/>
      <c r="EL6" s="324" t="str">
        <f t="shared" si="78"/>
        <v/>
      </c>
      <c r="EM6" s="409" t="str">
        <f t="shared" si="79"/>
        <v/>
      </c>
      <c r="EO6" s="404">
        <v>3</v>
      </c>
      <c r="EP6" s="405">
        <f t="shared" ref="EP6:EP34" si="106">EQ5</f>
        <v>0</v>
      </c>
      <c r="EQ6" s="405"/>
      <c r="ER6" s="405">
        <f t="shared" si="80"/>
        <v>0</v>
      </c>
      <c r="ES6" s="405">
        <v>1</v>
      </c>
      <c r="ET6" s="406">
        <f t="shared" si="81"/>
        <v>0</v>
      </c>
      <c r="EU6" s="414"/>
      <c r="EV6" s="324"/>
      <c r="EW6" s="324"/>
      <c r="EX6" s="324" t="str">
        <f t="shared" si="82"/>
        <v/>
      </c>
      <c r="EY6" s="409" t="str">
        <f t="shared" si="83"/>
        <v/>
      </c>
      <c r="FA6" s="404">
        <v>3</v>
      </c>
      <c r="FB6" s="405">
        <f t="shared" ref="FB6:FB34" si="107">FC5</f>
        <v>0</v>
      </c>
      <c r="FC6" s="405"/>
      <c r="FD6" s="405">
        <f t="shared" si="84"/>
        <v>0</v>
      </c>
      <c r="FE6" s="405">
        <v>1</v>
      </c>
      <c r="FF6" s="406">
        <f t="shared" si="85"/>
        <v>0</v>
      </c>
      <c r="FG6" s="414"/>
      <c r="FH6" s="324"/>
      <c r="FI6" s="324"/>
      <c r="FJ6" s="324" t="str">
        <f t="shared" si="86"/>
        <v/>
      </c>
      <c r="FK6" s="409" t="str">
        <f t="shared" si="87"/>
        <v/>
      </c>
      <c r="FM6" s="404">
        <v>3</v>
      </c>
      <c r="FN6" s="405">
        <f t="shared" ref="FN6:FN34" si="108">FO5</f>
        <v>0</v>
      </c>
      <c r="FO6" s="405"/>
      <c r="FP6" s="405">
        <f t="shared" si="88"/>
        <v>0</v>
      </c>
      <c r="FQ6" s="405">
        <v>1</v>
      </c>
      <c r="FR6" s="406">
        <f t="shared" si="89"/>
        <v>0</v>
      </c>
      <c r="FS6" s="414"/>
      <c r="FT6" s="324"/>
      <c r="FU6" s="324"/>
      <c r="FV6" s="324" t="str">
        <f t="shared" si="90"/>
        <v/>
      </c>
      <c r="FW6" s="409" t="str">
        <f t="shared" si="91"/>
        <v/>
      </c>
      <c r="FY6" s="404">
        <v>3</v>
      </c>
      <c r="FZ6" s="405">
        <f t="shared" ref="FZ6:FZ34" si="109">GA5</f>
        <v>0</v>
      </c>
      <c r="GA6" s="405"/>
      <c r="GB6" s="405">
        <f t="shared" si="92"/>
        <v>0</v>
      </c>
      <c r="GC6" s="405">
        <v>1</v>
      </c>
      <c r="GD6" s="406">
        <f t="shared" si="93"/>
        <v>0</v>
      </c>
      <c r="GE6" s="414"/>
      <c r="GF6" s="324"/>
      <c r="GG6" s="324"/>
      <c r="GH6" s="324" t="str">
        <f t="shared" si="94"/>
        <v/>
      </c>
      <c r="GI6" s="409" t="str">
        <f t="shared" si="95"/>
        <v/>
      </c>
      <c r="GK6" s="404">
        <v>3</v>
      </c>
      <c r="GL6" s="405">
        <f t="shared" ref="GL6:GL34" si="110">GM5</f>
        <v>0</v>
      </c>
      <c r="GM6" s="405"/>
      <c r="GN6" s="405">
        <f t="shared" si="96"/>
        <v>0</v>
      </c>
      <c r="GO6" s="405">
        <v>1</v>
      </c>
      <c r="GP6" s="406">
        <f t="shared" si="97"/>
        <v>0</v>
      </c>
      <c r="GQ6" s="414"/>
      <c r="GR6" s="324"/>
      <c r="GS6" s="324"/>
      <c r="GT6" s="324" t="str">
        <f t="shared" si="98"/>
        <v/>
      </c>
      <c r="GU6" s="409" t="str">
        <f t="shared" si="99"/>
        <v/>
      </c>
    </row>
    <row r="7" spans="1:203" ht="28.95" customHeight="1" x14ac:dyDescent="0.3">
      <c r="A7" s="414">
        <v>4</v>
      </c>
      <c r="B7" s="470" t="s">
        <v>90</v>
      </c>
      <c r="C7" s="409">
        <f>BJ35</f>
        <v>3393</v>
      </c>
      <c r="D7" s="404"/>
      <c r="E7" s="404">
        <v>4</v>
      </c>
      <c r="F7" s="405">
        <f t="shared" si="100"/>
        <v>4283</v>
      </c>
      <c r="G7" s="405">
        <v>4283</v>
      </c>
      <c r="H7" s="405">
        <f t="shared" si="3"/>
        <v>0</v>
      </c>
      <c r="I7" s="405">
        <v>1</v>
      </c>
      <c r="J7" s="406">
        <f t="shared" si="4"/>
        <v>0</v>
      </c>
      <c r="K7" s="404"/>
      <c r="L7" s="404">
        <v>4</v>
      </c>
      <c r="M7" s="405">
        <f t="shared" si="101"/>
        <v>2162</v>
      </c>
      <c r="N7" s="405">
        <v>2164</v>
      </c>
      <c r="O7" s="405">
        <f t="shared" si="5"/>
        <v>2</v>
      </c>
      <c r="P7" s="405">
        <v>1</v>
      </c>
      <c r="Q7" s="406">
        <f t="shared" si="6"/>
        <v>2</v>
      </c>
      <c r="S7" s="404">
        <v>4</v>
      </c>
      <c r="T7" s="405">
        <f t="shared" si="102"/>
        <v>4310</v>
      </c>
      <c r="U7" s="405">
        <v>4327</v>
      </c>
      <c r="V7" s="405">
        <f t="shared" si="7"/>
        <v>17</v>
      </c>
      <c r="W7" s="405">
        <v>1</v>
      </c>
      <c r="X7" s="406">
        <f t="shared" si="8"/>
        <v>17</v>
      </c>
      <c r="Y7" s="414" t="s">
        <v>60</v>
      </c>
      <c r="Z7" s="324" t="s">
        <v>61</v>
      </c>
      <c r="AA7" s="324"/>
      <c r="AB7" s="324"/>
      <c r="AC7" s="265"/>
      <c r="AD7" s="265">
        <v>1</v>
      </c>
      <c r="AE7" s="324"/>
      <c r="AF7" s="324">
        <f t="shared" si="9"/>
        <v>0</v>
      </c>
      <c r="AG7" s="324"/>
      <c r="AH7" s="407"/>
      <c r="AI7" s="408" t="str">
        <f t="shared" si="10"/>
        <v/>
      </c>
      <c r="AJ7" s="324" t="str">
        <f t="shared" si="11"/>
        <v/>
      </c>
      <c r="AK7" s="324" t="str">
        <f t="shared" si="12"/>
        <v/>
      </c>
      <c r="AL7" s="324" t="str">
        <f t="shared" si="13"/>
        <v/>
      </c>
      <c r="AM7" s="324" t="str">
        <f t="shared" si="14"/>
        <v/>
      </c>
      <c r="AN7" s="324" t="str">
        <f t="shared" si="15"/>
        <v/>
      </c>
      <c r="AO7" s="324" t="str">
        <f t="shared" si="16"/>
        <v/>
      </c>
      <c r="AP7" s="324" t="str">
        <f t="shared" si="17"/>
        <v/>
      </c>
      <c r="AQ7" s="407">
        <f t="shared" si="0"/>
        <v>0</v>
      </c>
      <c r="AR7" s="408">
        <f t="shared" si="18"/>
        <v>17</v>
      </c>
      <c r="AS7" s="324" t="str">
        <f t="shared" si="19"/>
        <v/>
      </c>
      <c r="AT7" s="324" t="str">
        <f t="shared" si="20"/>
        <v/>
      </c>
      <c r="AU7" s="324" t="str">
        <f t="shared" si="21"/>
        <v/>
      </c>
      <c r="AV7" s="324" t="str">
        <f t="shared" si="22"/>
        <v/>
      </c>
      <c r="AW7" s="324" t="str">
        <f t="shared" si="23"/>
        <v/>
      </c>
      <c r="AX7" s="324" t="str">
        <f t="shared" si="24"/>
        <v/>
      </c>
      <c r="AY7" s="324" t="str">
        <f t="shared" si="25"/>
        <v/>
      </c>
      <c r="AZ7" s="324" t="str">
        <f t="shared" si="26"/>
        <v/>
      </c>
      <c r="BA7" s="324" t="str">
        <f t="shared" si="27"/>
        <v/>
      </c>
      <c r="BB7" s="324" t="str">
        <f t="shared" si="28"/>
        <v/>
      </c>
      <c r="BC7" s="409">
        <f t="shared" si="29"/>
        <v>17</v>
      </c>
      <c r="BD7" s="326"/>
      <c r="BE7" s="404">
        <v>4</v>
      </c>
      <c r="BF7" s="405">
        <f t="shared" si="103"/>
        <v>2226</v>
      </c>
      <c r="BG7" s="405">
        <v>2229</v>
      </c>
      <c r="BH7" s="405">
        <f t="shared" si="30"/>
        <v>3</v>
      </c>
      <c r="BI7" s="405">
        <v>1</v>
      </c>
      <c r="BJ7" s="406">
        <f t="shared" si="31"/>
        <v>3</v>
      </c>
      <c r="BK7" s="414" t="s">
        <v>60</v>
      </c>
      <c r="BL7" s="324" t="s">
        <v>61</v>
      </c>
      <c r="BM7" s="324"/>
      <c r="BN7" s="324"/>
      <c r="BO7" s="265"/>
      <c r="BP7" s="265">
        <v>1</v>
      </c>
      <c r="BQ7" s="324"/>
      <c r="BR7" s="324">
        <f t="shared" si="32"/>
        <v>0</v>
      </c>
      <c r="BS7" s="324"/>
      <c r="BT7" s="407"/>
      <c r="BU7" s="408" t="str">
        <f t="shared" si="33"/>
        <v/>
      </c>
      <c r="BV7" s="324" t="str">
        <f t="shared" si="34"/>
        <v/>
      </c>
      <c r="BW7" s="324" t="str">
        <f t="shared" si="35"/>
        <v/>
      </c>
      <c r="BX7" s="324" t="str">
        <f t="shared" si="36"/>
        <v/>
      </c>
      <c r="BY7" s="324" t="str">
        <f t="shared" si="37"/>
        <v/>
      </c>
      <c r="BZ7" s="324" t="str">
        <f t="shared" si="38"/>
        <v/>
      </c>
      <c r="CA7" s="324" t="str">
        <f t="shared" si="39"/>
        <v/>
      </c>
      <c r="CB7" s="324" t="str">
        <f t="shared" si="40"/>
        <v/>
      </c>
      <c r="CC7" s="407">
        <f t="shared" si="1"/>
        <v>0</v>
      </c>
      <c r="CD7" s="408">
        <f t="shared" si="41"/>
        <v>3</v>
      </c>
      <c r="CE7" s="324" t="str">
        <f t="shared" si="42"/>
        <v/>
      </c>
      <c r="CF7" s="324" t="str">
        <f t="shared" si="43"/>
        <v/>
      </c>
      <c r="CG7" s="324" t="str">
        <f t="shared" si="44"/>
        <v/>
      </c>
      <c r="CH7" s="324" t="str">
        <f t="shared" si="45"/>
        <v/>
      </c>
      <c r="CI7" s="324" t="str">
        <f t="shared" si="46"/>
        <v/>
      </c>
      <c r="CJ7" s="324" t="str">
        <f t="shared" si="47"/>
        <v/>
      </c>
      <c r="CK7" s="324" t="str">
        <f t="shared" si="48"/>
        <v/>
      </c>
      <c r="CL7" s="324" t="str">
        <f t="shared" si="49"/>
        <v/>
      </c>
      <c r="CM7" s="324" t="str">
        <f t="shared" si="50"/>
        <v/>
      </c>
      <c r="CN7" s="324" t="str">
        <f t="shared" si="51"/>
        <v/>
      </c>
      <c r="CO7" s="409">
        <f t="shared" si="52"/>
        <v>3</v>
      </c>
      <c r="CP7" s="22"/>
      <c r="CQ7" s="404">
        <v>4</v>
      </c>
      <c r="CR7" s="405">
        <f t="shared" si="104"/>
        <v>0</v>
      </c>
      <c r="CS7" s="405"/>
      <c r="CT7" s="405">
        <f t="shared" si="53"/>
        <v>0</v>
      </c>
      <c r="CU7" s="405">
        <v>1</v>
      </c>
      <c r="CV7" s="406">
        <f t="shared" si="54"/>
        <v>0</v>
      </c>
      <c r="CW7" s="410"/>
      <c r="CX7" s="265"/>
      <c r="CY7" s="265"/>
      <c r="CZ7" s="265"/>
      <c r="DA7" s="265"/>
      <c r="DB7" s="265">
        <v>1</v>
      </c>
      <c r="DC7" s="265"/>
      <c r="DD7" s="265">
        <f t="shared" si="55"/>
        <v>0</v>
      </c>
      <c r="DE7" s="265"/>
      <c r="DF7" s="411"/>
      <c r="DG7" s="412" t="str">
        <f t="shared" si="56"/>
        <v/>
      </c>
      <c r="DH7" s="265" t="str">
        <f t="shared" si="57"/>
        <v/>
      </c>
      <c r="DI7" s="324" t="str">
        <f t="shared" si="58"/>
        <v/>
      </c>
      <c r="DJ7" s="265" t="str">
        <f t="shared" si="59"/>
        <v/>
      </c>
      <c r="DK7" s="265" t="str">
        <f t="shared" si="60"/>
        <v/>
      </c>
      <c r="DL7" s="265" t="str">
        <f t="shared" si="61"/>
        <v/>
      </c>
      <c r="DM7" s="265" t="str">
        <f t="shared" si="62"/>
        <v/>
      </c>
      <c r="DN7" s="265" t="str">
        <f t="shared" si="63"/>
        <v/>
      </c>
      <c r="DO7" s="411">
        <f t="shared" si="2"/>
        <v>0</v>
      </c>
      <c r="DP7" s="412" t="str">
        <f t="shared" si="64"/>
        <v/>
      </c>
      <c r="DQ7" s="265" t="str">
        <f t="shared" si="65"/>
        <v/>
      </c>
      <c r="DR7" s="324" t="str">
        <f t="shared" si="66"/>
        <v/>
      </c>
      <c r="DS7" s="265" t="str">
        <f t="shared" si="67"/>
        <v/>
      </c>
      <c r="DT7" s="265" t="str">
        <f t="shared" si="68"/>
        <v/>
      </c>
      <c r="DU7" s="265" t="str">
        <f t="shared" si="69"/>
        <v/>
      </c>
      <c r="DV7" s="265" t="str">
        <f t="shared" si="70"/>
        <v/>
      </c>
      <c r="DW7" s="265" t="str">
        <f t="shared" si="71"/>
        <v/>
      </c>
      <c r="DX7" s="265" t="str">
        <f t="shared" si="72"/>
        <v/>
      </c>
      <c r="DY7" s="265" t="str">
        <f t="shared" si="73"/>
        <v/>
      </c>
      <c r="DZ7" s="265" t="str">
        <f t="shared" si="74"/>
        <v/>
      </c>
      <c r="EA7" s="413">
        <f t="shared" si="75"/>
        <v>0</v>
      </c>
      <c r="EC7" s="404">
        <v>4</v>
      </c>
      <c r="ED7" s="405">
        <f t="shared" si="105"/>
        <v>0</v>
      </c>
      <c r="EE7" s="405"/>
      <c r="EF7" s="405">
        <f t="shared" si="76"/>
        <v>0</v>
      </c>
      <c r="EG7" s="405">
        <v>1</v>
      </c>
      <c r="EH7" s="406">
        <f t="shared" si="77"/>
        <v>0</v>
      </c>
      <c r="EI7" s="414"/>
      <c r="EJ7" s="324"/>
      <c r="EK7" s="324"/>
      <c r="EL7" s="324" t="str">
        <f t="shared" si="78"/>
        <v/>
      </c>
      <c r="EM7" s="409" t="str">
        <f t="shared" si="79"/>
        <v/>
      </c>
      <c r="EO7" s="404">
        <v>4</v>
      </c>
      <c r="EP7" s="405">
        <f t="shared" si="106"/>
        <v>0</v>
      </c>
      <c r="EQ7" s="405"/>
      <c r="ER7" s="405">
        <f t="shared" si="80"/>
        <v>0</v>
      </c>
      <c r="ES7" s="405">
        <v>1</v>
      </c>
      <c r="ET7" s="406">
        <f t="shared" si="81"/>
        <v>0</v>
      </c>
      <c r="EU7" s="414"/>
      <c r="EV7" s="324"/>
      <c r="EW7" s="324"/>
      <c r="EX7" s="324" t="str">
        <f t="shared" si="82"/>
        <v/>
      </c>
      <c r="EY7" s="409" t="str">
        <f t="shared" si="83"/>
        <v/>
      </c>
      <c r="FA7" s="404">
        <v>4</v>
      </c>
      <c r="FB7" s="405">
        <f t="shared" si="107"/>
        <v>0</v>
      </c>
      <c r="FC7" s="405"/>
      <c r="FD7" s="405">
        <f t="shared" si="84"/>
        <v>0</v>
      </c>
      <c r="FE7" s="405">
        <v>1</v>
      </c>
      <c r="FF7" s="406">
        <f t="shared" si="85"/>
        <v>0</v>
      </c>
      <c r="FG7" s="414"/>
      <c r="FH7" s="324"/>
      <c r="FI7" s="324"/>
      <c r="FJ7" s="324" t="str">
        <f t="shared" si="86"/>
        <v/>
      </c>
      <c r="FK7" s="409" t="str">
        <f t="shared" si="87"/>
        <v/>
      </c>
      <c r="FM7" s="404">
        <v>4</v>
      </c>
      <c r="FN7" s="405">
        <f t="shared" si="108"/>
        <v>0</v>
      </c>
      <c r="FO7" s="405"/>
      <c r="FP7" s="405">
        <f t="shared" si="88"/>
        <v>0</v>
      </c>
      <c r="FQ7" s="405">
        <v>1</v>
      </c>
      <c r="FR7" s="406">
        <f t="shared" si="89"/>
        <v>0</v>
      </c>
      <c r="FS7" s="414"/>
      <c r="FT7" s="324"/>
      <c r="FU7" s="324"/>
      <c r="FV7" s="324" t="str">
        <f t="shared" si="90"/>
        <v/>
      </c>
      <c r="FW7" s="409" t="str">
        <f t="shared" si="91"/>
        <v/>
      </c>
      <c r="FY7" s="404">
        <v>4</v>
      </c>
      <c r="FZ7" s="405">
        <f t="shared" si="109"/>
        <v>0</v>
      </c>
      <c r="GA7" s="405"/>
      <c r="GB7" s="405">
        <f t="shared" si="92"/>
        <v>0</v>
      </c>
      <c r="GC7" s="405">
        <v>1</v>
      </c>
      <c r="GD7" s="406">
        <f t="shared" si="93"/>
        <v>0</v>
      </c>
      <c r="GE7" s="414"/>
      <c r="GF7" s="324"/>
      <c r="GG7" s="324"/>
      <c r="GH7" s="324" t="str">
        <f t="shared" si="94"/>
        <v/>
      </c>
      <c r="GI7" s="409" t="str">
        <f t="shared" si="95"/>
        <v/>
      </c>
      <c r="GK7" s="404">
        <v>4</v>
      </c>
      <c r="GL7" s="405">
        <f t="shared" si="110"/>
        <v>0</v>
      </c>
      <c r="GM7" s="405"/>
      <c r="GN7" s="405">
        <f t="shared" si="96"/>
        <v>0</v>
      </c>
      <c r="GO7" s="405">
        <v>1</v>
      </c>
      <c r="GP7" s="406">
        <f t="shared" si="97"/>
        <v>0</v>
      </c>
      <c r="GQ7" s="414"/>
      <c r="GR7" s="324"/>
      <c r="GS7" s="324"/>
      <c r="GT7" s="324" t="str">
        <f t="shared" si="98"/>
        <v/>
      </c>
      <c r="GU7" s="409" t="str">
        <f t="shared" si="99"/>
        <v/>
      </c>
    </row>
    <row r="8" spans="1:203" ht="28.95" customHeight="1" x14ac:dyDescent="0.3">
      <c r="A8" s="471">
        <v>5</v>
      </c>
      <c r="B8" s="90" t="s">
        <v>91</v>
      </c>
      <c r="C8" s="409">
        <f>CV35</f>
        <v>0</v>
      </c>
      <c r="D8" s="404"/>
      <c r="E8" s="404">
        <v>5</v>
      </c>
      <c r="F8" s="405">
        <f t="shared" si="100"/>
        <v>4283</v>
      </c>
      <c r="G8" s="405">
        <v>4698</v>
      </c>
      <c r="H8" s="405">
        <f t="shared" si="3"/>
        <v>415</v>
      </c>
      <c r="I8" s="405">
        <v>1</v>
      </c>
      <c r="J8" s="406">
        <f t="shared" si="4"/>
        <v>415</v>
      </c>
      <c r="K8" s="404"/>
      <c r="L8" s="404">
        <v>5</v>
      </c>
      <c r="M8" s="405">
        <f t="shared" si="101"/>
        <v>2164</v>
      </c>
      <c r="N8" s="405">
        <v>2671</v>
      </c>
      <c r="O8" s="405">
        <f t="shared" si="5"/>
        <v>507</v>
      </c>
      <c r="P8" s="405">
        <v>1</v>
      </c>
      <c r="Q8" s="406">
        <f t="shared" si="6"/>
        <v>507</v>
      </c>
      <c r="S8" s="404">
        <v>5</v>
      </c>
      <c r="T8" s="405">
        <f t="shared" si="102"/>
        <v>4327</v>
      </c>
      <c r="U8" s="405">
        <v>4730</v>
      </c>
      <c r="V8" s="405">
        <f t="shared" si="7"/>
        <v>403</v>
      </c>
      <c r="W8" s="405">
        <v>1</v>
      </c>
      <c r="X8" s="406">
        <f t="shared" si="8"/>
        <v>403</v>
      </c>
      <c r="Y8" s="414" t="s">
        <v>44</v>
      </c>
      <c r="Z8" s="324" t="s">
        <v>45</v>
      </c>
      <c r="AA8" s="324" t="s">
        <v>491</v>
      </c>
      <c r="AB8" s="324"/>
      <c r="AC8" s="265" t="s">
        <v>62</v>
      </c>
      <c r="AD8" s="265">
        <v>1</v>
      </c>
      <c r="AE8" s="324"/>
      <c r="AF8" s="324">
        <f t="shared" si="9"/>
        <v>0</v>
      </c>
      <c r="AG8" s="324"/>
      <c r="AH8" s="407"/>
      <c r="AI8" s="408">
        <f t="shared" si="10"/>
        <v>403</v>
      </c>
      <c r="AJ8" s="324" t="str">
        <f t="shared" si="11"/>
        <v/>
      </c>
      <c r="AK8" s="324" t="str">
        <f t="shared" si="12"/>
        <v/>
      </c>
      <c r="AL8" s="324" t="str">
        <f t="shared" si="13"/>
        <v/>
      </c>
      <c r="AM8" s="324" t="str">
        <f t="shared" si="14"/>
        <v/>
      </c>
      <c r="AN8" s="324" t="str">
        <f t="shared" si="15"/>
        <v/>
      </c>
      <c r="AO8" s="324" t="str">
        <f t="shared" si="16"/>
        <v/>
      </c>
      <c r="AP8" s="324" t="str">
        <f t="shared" si="17"/>
        <v/>
      </c>
      <c r="AQ8" s="407">
        <f t="shared" si="0"/>
        <v>403</v>
      </c>
      <c r="AR8" s="408" t="str">
        <f t="shared" si="18"/>
        <v/>
      </c>
      <c r="AS8" s="324" t="str">
        <f t="shared" si="19"/>
        <v/>
      </c>
      <c r="AT8" s="324" t="str">
        <f t="shared" si="20"/>
        <v/>
      </c>
      <c r="AU8" s="324" t="str">
        <f t="shared" si="21"/>
        <v/>
      </c>
      <c r="AV8" s="324" t="str">
        <f t="shared" si="22"/>
        <v/>
      </c>
      <c r="AW8" s="324" t="str">
        <f t="shared" si="23"/>
        <v/>
      </c>
      <c r="AX8" s="324" t="str">
        <f t="shared" si="24"/>
        <v/>
      </c>
      <c r="AY8" s="324" t="str">
        <f t="shared" si="25"/>
        <v/>
      </c>
      <c r="AZ8" s="324" t="str">
        <f t="shared" si="26"/>
        <v/>
      </c>
      <c r="BA8" s="324" t="str">
        <f t="shared" si="27"/>
        <v/>
      </c>
      <c r="BB8" s="324" t="str">
        <f t="shared" si="28"/>
        <v/>
      </c>
      <c r="BC8" s="409">
        <f t="shared" si="29"/>
        <v>0</v>
      </c>
      <c r="BD8" s="326"/>
      <c r="BE8" s="404">
        <v>5</v>
      </c>
      <c r="BF8" s="405">
        <f t="shared" si="103"/>
        <v>2229</v>
      </c>
      <c r="BG8" s="405">
        <v>2749</v>
      </c>
      <c r="BH8" s="405">
        <f t="shared" si="30"/>
        <v>520</v>
      </c>
      <c r="BI8" s="405">
        <v>1</v>
      </c>
      <c r="BJ8" s="406">
        <f t="shared" si="31"/>
        <v>520</v>
      </c>
      <c r="BK8" s="414" t="s">
        <v>44</v>
      </c>
      <c r="BL8" s="324" t="s">
        <v>45</v>
      </c>
      <c r="BM8" s="324" t="s">
        <v>491</v>
      </c>
      <c r="BN8" s="324"/>
      <c r="BO8" s="265" t="s">
        <v>62</v>
      </c>
      <c r="BP8" s="265">
        <v>1</v>
      </c>
      <c r="BQ8" s="324"/>
      <c r="BR8" s="324">
        <f t="shared" si="32"/>
        <v>0</v>
      </c>
      <c r="BS8" s="324"/>
      <c r="BT8" s="407"/>
      <c r="BU8" s="408">
        <f t="shared" si="33"/>
        <v>520</v>
      </c>
      <c r="BV8" s="324" t="str">
        <f t="shared" si="34"/>
        <v/>
      </c>
      <c r="BW8" s="324" t="str">
        <f t="shared" si="35"/>
        <v/>
      </c>
      <c r="BX8" s="324" t="str">
        <f t="shared" si="36"/>
        <v/>
      </c>
      <c r="BY8" s="324" t="str">
        <f t="shared" si="37"/>
        <v/>
      </c>
      <c r="BZ8" s="324" t="str">
        <f t="shared" si="38"/>
        <v/>
      </c>
      <c r="CA8" s="324" t="str">
        <f t="shared" si="39"/>
        <v/>
      </c>
      <c r="CB8" s="324" t="str">
        <f t="shared" si="40"/>
        <v/>
      </c>
      <c r="CC8" s="407">
        <f t="shared" si="1"/>
        <v>520</v>
      </c>
      <c r="CD8" s="408" t="str">
        <f t="shared" si="41"/>
        <v/>
      </c>
      <c r="CE8" s="324" t="str">
        <f t="shared" si="42"/>
        <v/>
      </c>
      <c r="CF8" s="324" t="str">
        <f t="shared" si="43"/>
        <v/>
      </c>
      <c r="CG8" s="324" t="str">
        <f t="shared" si="44"/>
        <v/>
      </c>
      <c r="CH8" s="324" t="str">
        <f t="shared" si="45"/>
        <v/>
      </c>
      <c r="CI8" s="324" t="str">
        <f t="shared" si="46"/>
        <v/>
      </c>
      <c r="CJ8" s="324" t="str">
        <f t="shared" si="47"/>
        <v/>
      </c>
      <c r="CK8" s="324" t="str">
        <f t="shared" si="48"/>
        <v/>
      </c>
      <c r="CL8" s="324" t="str">
        <f t="shared" si="49"/>
        <v/>
      </c>
      <c r="CM8" s="324" t="str">
        <f t="shared" si="50"/>
        <v/>
      </c>
      <c r="CN8" s="324" t="str">
        <f t="shared" si="51"/>
        <v/>
      </c>
      <c r="CO8" s="409">
        <f t="shared" si="52"/>
        <v>0</v>
      </c>
      <c r="CP8" s="22"/>
      <c r="CQ8" s="404">
        <v>5</v>
      </c>
      <c r="CR8" s="405">
        <f t="shared" si="104"/>
        <v>0</v>
      </c>
      <c r="CS8" s="405"/>
      <c r="CT8" s="405">
        <f t="shared" si="53"/>
        <v>0</v>
      </c>
      <c r="CU8" s="405">
        <v>1</v>
      </c>
      <c r="CV8" s="406">
        <f t="shared" si="54"/>
        <v>0</v>
      </c>
      <c r="CW8" s="410"/>
      <c r="CX8" s="265"/>
      <c r="CY8" s="265"/>
      <c r="CZ8" s="265"/>
      <c r="DA8" s="265"/>
      <c r="DB8" s="265">
        <v>1</v>
      </c>
      <c r="DC8" s="265"/>
      <c r="DD8" s="265">
        <f t="shared" si="55"/>
        <v>0</v>
      </c>
      <c r="DE8" s="265"/>
      <c r="DF8" s="411"/>
      <c r="DG8" s="412" t="str">
        <f t="shared" si="56"/>
        <v/>
      </c>
      <c r="DH8" s="265" t="str">
        <f t="shared" si="57"/>
        <v/>
      </c>
      <c r="DI8" s="324" t="str">
        <f t="shared" si="58"/>
        <v/>
      </c>
      <c r="DJ8" s="265" t="str">
        <f t="shared" si="59"/>
        <v/>
      </c>
      <c r="DK8" s="265" t="str">
        <f t="shared" si="60"/>
        <v/>
      </c>
      <c r="DL8" s="265" t="str">
        <f t="shared" si="61"/>
        <v/>
      </c>
      <c r="DM8" s="265" t="str">
        <f t="shared" si="62"/>
        <v/>
      </c>
      <c r="DN8" s="265" t="str">
        <f t="shared" si="63"/>
        <v/>
      </c>
      <c r="DO8" s="411">
        <f t="shared" si="2"/>
        <v>0</v>
      </c>
      <c r="DP8" s="412" t="str">
        <f t="shared" si="64"/>
        <v/>
      </c>
      <c r="DQ8" s="265" t="str">
        <f t="shared" si="65"/>
        <v/>
      </c>
      <c r="DR8" s="324" t="str">
        <f t="shared" si="66"/>
        <v/>
      </c>
      <c r="DS8" s="265" t="str">
        <f t="shared" si="67"/>
        <v/>
      </c>
      <c r="DT8" s="265" t="str">
        <f t="shared" si="68"/>
        <v/>
      </c>
      <c r="DU8" s="265" t="str">
        <f t="shared" si="69"/>
        <v/>
      </c>
      <c r="DV8" s="265" t="str">
        <f t="shared" si="70"/>
        <v/>
      </c>
      <c r="DW8" s="265" t="str">
        <f t="shared" si="71"/>
        <v/>
      </c>
      <c r="DX8" s="265" t="str">
        <f t="shared" si="72"/>
        <v/>
      </c>
      <c r="DY8" s="265" t="str">
        <f t="shared" si="73"/>
        <v/>
      </c>
      <c r="DZ8" s="265" t="str">
        <f t="shared" si="74"/>
        <v/>
      </c>
      <c r="EA8" s="413">
        <f t="shared" si="75"/>
        <v>0</v>
      </c>
      <c r="EC8" s="404">
        <v>5</v>
      </c>
      <c r="ED8" s="405">
        <f t="shared" si="105"/>
        <v>0</v>
      </c>
      <c r="EE8" s="405"/>
      <c r="EF8" s="405">
        <f t="shared" si="76"/>
        <v>0</v>
      </c>
      <c r="EG8" s="405">
        <v>1</v>
      </c>
      <c r="EH8" s="406">
        <f t="shared" si="77"/>
        <v>0</v>
      </c>
      <c r="EI8" s="414"/>
      <c r="EJ8" s="324"/>
      <c r="EK8" s="324"/>
      <c r="EL8" s="324" t="str">
        <f t="shared" si="78"/>
        <v/>
      </c>
      <c r="EM8" s="409" t="str">
        <f t="shared" si="79"/>
        <v/>
      </c>
      <c r="EO8" s="404">
        <v>5</v>
      </c>
      <c r="EP8" s="405">
        <f t="shared" si="106"/>
        <v>0</v>
      </c>
      <c r="EQ8" s="405"/>
      <c r="ER8" s="405">
        <f t="shared" si="80"/>
        <v>0</v>
      </c>
      <c r="ES8" s="405">
        <v>1</v>
      </c>
      <c r="ET8" s="406">
        <f t="shared" si="81"/>
        <v>0</v>
      </c>
      <c r="EU8" s="414"/>
      <c r="EV8" s="324"/>
      <c r="EW8" s="324"/>
      <c r="EX8" s="324" t="str">
        <f t="shared" si="82"/>
        <v/>
      </c>
      <c r="EY8" s="409" t="str">
        <f t="shared" si="83"/>
        <v/>
      </c>
      <c r="FA8" s="404">
        <v>5</v>
      </c>
      <c r="FB8" s="405">
        <f t="shared" si="107"/>
        <v>0</v>
      </c>
      <c r="FC8" s="405"/>
      <c r="FD8" s="405">
        <f t="shared" si="84"/>
        <v>0</v>
      </c>
      <c r="FE8" s="405">
        <v>1</v>
      </c>
      <c r="FF8" s="406">
        <f t="shared" si="85"/>
        <v>0</v>
      </c>
      <c r="FG8" s="414"/>
      <c r="FH8" s="324"/>
      <c r="FI8" s="324"/>
      <c r="FJ8" s="324" t="str">
        <f t="shared" si="86"/>
        <v/>
      </c>
      <c r="FK8" s="409" t="str">
        <f t="shared" si="87"/>
        <v/>
      </c>
      <c r="FM8" s="404">
        <v>5</v>
      </c>
      <c r="FN8" s="405">
        <f t="shared" si="108"/>
        <v>0</v>
      </c>
      <c r="FO8" s="405"/>
      <c r="FP8" s="405">
        <f t="shared" si="88"/>
        <v>0</v>
      </c>
      <c r="FQ8" s="405">
        <v>1</v>
      </c>
      <c r="FR8" s="406">
        <f t="shared" si="89"/>
        <v>0</v>
      </c>
      <c r="FS8" s="414"/>
      <c r="FT8" s="324"/>
      <c r="FU8" s="324"/>
      <c r="FV8" s="324" t="str">
        <f t="shared" si="90"/>
        <v/>
      </c>
      <c r="FW8" s="409" t="str">
        <f t="shared" si="91"/>
        <v/>
      </c>
      <c r="FY8" s="404">
        <v>5</v>
      </c>
      <c r="FZ8" s="405">
        <f t="shared" si="109"/>
        <v>0</v>
      </c>
      <c r="GA8" s="405"/>
      <c r="GB8" s="405">
        <f t="shared" si="92"/>
        <v>0</v>
      </c>
      <c r="GC8" s="405">
        <v>1</v>
      </c>
      <c r="GD8" s="406">
        <f t="shared" si="93"/>
        <v>0</v>
      </c>
      <c r="GE8" s="414"/>
      <c r="GF8" s="324"/>
      <c r="GG8" s="324"/>
      <c r="GH8" s="324" t="str">
        <f t="shared" si="94"/>
        <v/>
      </c>
      <c r="GI8" s="409" t="str">
        <f t="shared" si="95"/>
        <v/>
      </c>
      <c r="GK8" s="404">
        <v>5</v>
      </c>
      <c r="GL8" s="405">
        <f t="shared" si="110"/>
        <v>0</v>
      </c>
      <c r="GM8" s="405"/>
      <c r="GN8" s="405">
        <f t="shared" si="96"/>
        <v>0</v>
      </c>
      <c r="GO8" s="405">
        <v>1</v>
      </c>
      <c r="GP8" s="406">
        <f t="shared" si="97"/>
        <v>0</v>
      </c>
      <c r="GQ8" s="414"/>
      <c r="GR8" s="324"/>
      <c r="GS8" s="324"/>
      <c r="GT8" s="324" t="str">
        <f t="shared" si="98"/>
        <v/>
      </c>
      <c r="GU8" s="409" t="str">
        <f t="shared" si="99"/>
        <v/>
      </c>
    </row>
    <row r="9" spans="1:203" ht="28.95" customHeight="1" x14ac:dyDescent="0.3">
      <c r="A9" s="414">
        <v>6</v>
      </c>
      <c r="B9" s="470" t="s">
        <v>92</v>
      </c>
      <c r="C9" s="406">
        <f>C4-C6</f>
        <v>-49</v>
      </c>
      <c r="D9" s="404"/>
      <c r="E9" s="404">
        <v>6</v>
      </c>
      <c r="F9" s="405">
        <f t="shared" si="100"/>
        <v>4698</v>
      </c>
      <c r="G9" s="405">
        <v>4698</v>
      </c>
      <c r="H9" s="405">
        <f t="shared" si="3"/>
        <v>0</v>
      </c>
      <c r="I9" s="405">
        <v>1</v>
      </c>
      <c r="J9" s="406">
        <f t="shared" si="4"/>
        <v>0</v>
      </c>
      <c r="K9" s="404"/>
      <c r="L9" s="404">
        <v>6</v>
      </c>
      <c r="M9" s="405">
        <f t="shared" si="101"/>
        <v>2671</v>
      </c>
      <c r="N9" s="405">
        <v>2675</v>
      </c>
      <c r="O9" s="405">
        <f t="shared" si="5"/>
        <v>4</v>
      </c>
      <c r="P9" s="405">
        <v>1</v>
      </c>
      <c r="Q9" s="406">
        <f t="shared" si="6"/>
        <v>4</v>
      </c>
      <c r="S9" s="404">
        <v>6</v>
      </c>
      <c r="T9" s="405">
        <f t="shared" si="102"/>
        <v>4730</v>
      </c>
      <c r="U9" s="405">
        <v>4730</v>
      </c>
      <c r="V9" s="405">
        <f t="shared" si="7"/>
        <v>0</v>
      </c>
      <c r="W9" s="405">
        <v>1</v>
      </c>
      <c r="X9" s="406">
        <f t="shared" si="8"/>
        <v>0</v>
      </c>
      <c r="Y9" s="414"/>
      <c r="Z9" s="324"/>
      <c r="AA9" s="324"/>
      <c r="AB9" s="324"/>
      <c r="AC9" s="265"/>
      <c r="AD9" s="265">
        <v>1</v>
      </c>
      <c r="AE9" s="324"/>
      <c r="AF9" s="324">
        <f t="shared" si="9"/>
        <v>0</v>
      </c>
      <c r="AG9" s="324"/>
      <c r="AH9" s="407"/>
      <c r="AI9" s="408" t="str">
        <f t="shared" si="10"/>
        <v/>
      </c>
      <c r="AJ9" s="324" t="str">
        <f t="shared" si="11"/>
        <v/>
      </c>
      <c r="AK9" s="324" t="str">
        <f t="shared" si="12"/>
        <v/>
      </c>
      <c r="AL9" s="324" t="str">
        <f t="shared" si="13"/>
        <v/>
      </c>
      <c r="AM9" s="324" t="str">
        <f t="shared" si="14"/>
        <v/>
      </c>
      <c r="AN9" s="324" t="str">
        <f t="shared" si="15"/>
        <v/>
      </c>
      <c r="AO9" s="324" t="str">
        <f t="shared" si="16"/>
        <v/>
      </c>
      <c r="AP9" s="324" t="str">
        <f t="shared" si="17"/>
        <v/>
      </c>
      <c r="AQ9" s="407">
        <f t="shared" si="0"/>
        <v>0</v>
      </c>
      <c r="AR9" s="408" t="str">
        <f t="shared" si="18"/>
        <v/>
      </c>
      <c r="AS9" s="324" t="str">
        <f t="shared" si="19"/>
        <v/>
      </c>
      <c r="AT9" s="324" t="str">
        <f t="shared" si="20"/>
        <v/>
      </c>
      <c r="AU9" s="324" t="str">
        <f t="shared" si="21"/>
        <v/>
      </c>
      <c r="AV9" s="324" t="str">
        <f t="shared" si="22"/>
        <v/>
      </c>
      <c r="AW9" s="324" t="str">
        <f t="shared" si="23"/>
        <v/>
      </c>
      <c r="AX9" s="324" t="str">
        <f t="shared" si="24"/>
        <v/>
      </c>
      <c r="AY9" s="324" t="str">
        <f t="shared" si="25"/>
        <v/>
      </c>
      <c r="AZ9" s="324" t="str">
        <f t="shared" si="26"/>
        <v/>
      </c>
      <c r="BA9" s="324" t="str">
        <f t="shared" si="27"/>
        <v/>
      </c>
      <c r="BB9" s="324" t="str">
        <f t="shared" si="28"/>
        <v/>
      </c>
      <c r="BC9" s="409">
        <f t="shared" si="29"/>
        <v>0</v>
      </c>
      <c r="BD9" s="326"/>
      <c r="BE9" s="404">
        <v>6</v>
      </c>
      <c r="BF9" s="405">
        <f t="shared" si="103"/>
        <v>2749</v>
      </c>
      <c r="BG9" s="405">
        <v>2756</v>
      </c>
      <c r="BH9" s="405">
        <f t="shared" si="30"/>
        <v>7</v>
      </c>
      <c r="BI9" s="405">
        <v>1</v>
      </c>
      <c r="BJ9" s="406">
        <f t="shared" si="31"/>
        <v>7</v>
      </c>
      <c r="BK9" s="414" t="s">
        <v>60</v>
      </c>
      <c r="BL9" s="324" t="s">
        <v>61</v>
      </c>
      <c r="BM9" s="324"/>
      <c r="BN9" s="324"/>
      <c r="BO9" s="265"/>
      <c r="BP9" s="265">
        <v>1</v>
      </c>
      <c r="BQ9" s="324"/>
      <c r="BR9" s="324">
        <f t="shared" si="32"/>
        <v>0</v>
      </c>
      <c r="BS9" s="324"/>
      <c r="BT9" s="407"/>
      <c r="BU9" s="408" t="str">
        <f t="shared" si="33"/>
        <v/>
      </c>
      <c r="BV9" s="324" t="str">
        <f t="shared" si="34"/>
        <v/>
      </c>
      <c r="BW9" s="324" t="str">
        <f t="shared" si="35"/>
        <v/>
      </c>
      <c r="BX9" s="324" t="str">
        <f t="shared" si="36"/>
        <v/>
      </c>
      <c r="BY9" s="324" t="str">
        <f t="shared" si="37"/>
        <v/>
      </c>
      <c r="BZ9" s="324" t="str">
        <f t="shared" si="38"/>
        <v/>
      </c>
      <c r="CA9" s="324" t="str">
        <f t="shared" si="39"/>
        <v/>
      </c>
      <c r="CB9" s="324" t="str">
        <f t="shared" si="40"/>
        <v/>
      </c>
      <c r="CC9" s="407">
        <f t="shared" si="1"/>
        <v>0</v>
      </c>
      <c r="CD9" s="408">
        <f t="shared" si="41"/>
        <v>7</v>
      </c>
      <c r="CE9" s="324" t="str">
        <f t="shared" si="42"/>
        <v/>
      </c>
      <c r="CF9" s="324" t="str">
        <f t="shared" si="43"/>
        <v/>
      </c>
      <c r="CG9" s="324" t="str">
        <f t="shared" si="44"/>
        <v/>
      </c>
      <c r="CH9" s="324" t="str">
        <f t="shared" si="45"/>
        <v/>
      </c>
      <c r="CI9" s="324" t="str">
        <f t="shared" si="46"/>
        <v/>
      </c>
      <c r="CJ9" s="324" t="str">
        <f t="shared" si="47"/>
        <v/>
      </c>
      <c r="CK9" s="324" t="str">
        <f t="shared" si="48"/>
        <v/>
      </c>
      <c r="CL9" s="324" t="str">
        <f t="shared" si="49"/>
        <v/>
      </c>
      <c r="CM9" s="324" t="str">
        <f t="shared" si="50"/>
        <v/>
      </c>
      <c r="CN9" s="324" t="str">
        <f t="shared" si="51"/>
        <v/>
      </c>
      <c r="CO9" s="409">
        <f t="shared" si="52"/>
        <v>7</v>
      </c>
      <c r="CP9" s="22"/>
      <c r="CQ9" s="404">
        <v>6</v>
      </c>
      <c r="CR9" s="405">
        <f t="shared" si="104"/>
        <v>0</v>
      </c>
      <c r="CS9" s="405"/>
      <c r="CT9" s="405">
        <f t="shared" si="53"/>
        <v>0</v>
      </c>
      <c r="CU9" s="405">
        <v>1</v>
      </c>
      <c r="CV9" s="406">
        <f t="shared" si="54"/>
        <v>0</v>
      </c>
      <c r="CW9" s="410"/>
      <c r="CX9" s="265"/>
      <c r="CY9" s="265"/>
      <c r="CZ9" s="265"/>
      <c r="DA9" s="265"/>
      <c r="DB9" s="265">
        <v>1</v>
      </c>
      <c r="DC9" s="265"/>
      <c r="DD9" s="265">
        <f t="shared" si="55"/>
        <v>0</v>
      </c>
      <c r="DE9" s="265"/>
      <c r="DF9" s="411"/>
      <c r="DG9" s="412" t="str">
        <f t="shared" si="56"/>
        <v/>
      </c>
      <c r="DH9" s="265" t="str">
        <f t="shared" si="57"/>
        <v/>
      </c>
      <c r="DI9" s="324" t="str">
        <f t="shared" si="58"/>
        <v/>
      </c>
      <c r="DJ9" s="265" t="str">
        <f t="shared" si="59"/>
        <v/>
      </c>
      <c r="DK9" s="265" t="str">
        <f t="shared" si="60"/>
        <v/>
      </c>
      <c r="DL9" s="265" t="str">
        <f t="shared" si="61"/>
        <v/>
      </c>
      <c r="DM9" s="265" t="str">
        <f t="shared" si="62"/>
        <v/>
      </c>
      <c r="DN9" s="265" t="str">
        <f t="shared" si="63"/>
        <v/>
      </c>
      <c r="DO9" s="411">
        <f t="shared" si="2"/>
        <v>0</v>
      </c>
      <c r="DP9" s="412" t="str">
        <f t="shared" si="64"/>
        <v/>
      </c>
      <c r="DQ9" s="265" t="str">
        <f t="shared" si="65"/>
        <v/>
      </c>
      <c r="DR9" s="324" t="str">
        <f t="shared" si="66"/>
        <v/>
      </c>
      <c r="DS9" s="265" t="str">
        <f t="shared" si="67"/>
        <v/>
      </c>
      <c r="DT9" s="265" t="str">
        <f t="shared" si="68"/>
        <v/>
      </c>
      <c r="DU9" s="265" t="str">
        <f t="shared" si="69"/>
        <v/>
      </c>
      <c r="DV9" s="265" t="str">
        <f t="shared" si="70"/>
        <v/>
      </c>
      <c r="DW9" s="265" t="str">
        <f t="shared" si="71"/>
        <v/>
      </c>
      <c r="DX9" s="265" t="str">
        <f t="shared" si="72"/>
        <v/>
      </c>
      <c r="DY9" s="265" t="str">
        <f t="shared" si="73"/>
        <v/>
      </c>
      <c r="DZ9" s="265" t="str">
        <f t="shared" si="74"/>
        <v/>
      </c>
      <c r="EA9" s="413">
        <f t="shared" si="75"/>
        <v>0</v>
      </c>
      <c r="EC9" s="404">
        <v>6</v>
      </c>
      <c r="ED9" s="405">
        <f t="shared" si="105"/>
        <v>0</v>
      </c>
      <c r="EE9" s="405"/>
      <c r="EF9" s="405">
        <f t="shared" si="76"/>
        <v>0</v>
      </c>
      <c r="EG9" s="405">
        <v>1</v>
      </c>
      <c r="EH9" s="406">
        <f t="shared" si="77"/>
        <v>0</v>
      </c>
      <c r="EI9" s="414"/>
      <c r="EJ9" s="324"/>
      <c r="EK9" s="324"/>
      <c r="EL9" s="324" t="str">
        <f t="shared" si="78"/>
        <v/>
      </c>
      <c r="EM9" s="409" t="str">
        <f t="shared" si="79"/>
        <v/>
      </c>
      <c r="EO9" s="404">
        <v>6</v>
      </c>
      <c r="EP9" s="405">
        <f t="shared" si="106"/>
        <v>0</v>
      </c>
      <c r="EQ9" s="405"/>
      <c r="ER9" s="405">
        <f t="shared" si="80"/>
        <v>0</v>
      </c>
      <c r="ES9" s="405">
        <v>1</v>
      </c>
      <c r="ET9" s="406">
        <f t="shared" si="81"/>
        <v>0</v>
      </c>
      <c r="EU9" s="414"/>
      <c r="EV9" s="324"/>
      <c r="EW9" s="324"/>
      <c r="EX9" s="324" t="str">
        <f t="shared" si="82"/>
        <v/>
      </c>
      <c r="EY9" s="409" t="str">
        <f t="shared" si="83"/>
        <v/>
      </c>
      <c r="FA9" s="404">
        <v>6</v>
      </c>
      <c r="FB9" s="405">
        <f t="shared" si="107"/>
        <v>0</v>
      </c>
      <c r="FC9" s="405"/>
      <c r="FD9" s="405">
        <f t="shared" si="84"/>
        <v>0</v>
      </c>
      <c r="FE9" s="405">
        <v>1</v>
      </c>
      <c r="FF9" s="406">
        <f t="shared" si="85"/>
        <v>0</v>
      </c>
      <c r="FG9" s="414"/>
      <c r="FH9" s="324"/>
      <c r="FI9" s="324"/>
      <c r="FJ9" s="324" t="str">
        <f t="shared" si="86"/>
        <v/>
      </c>
      <c r="FK9" s="409" t="str">
        <f t="shared" si="87"/>
        <v/>
      </c>
      <c r="FM9" s="404">
        <v>6</v>
      </c>
      <c r="FN9" s="405">
        <f t="shared" si="108"/>
        <v>0</v>
      </c>
      <c r="FO9" s="405"/>
      <c r="FP9" s="405">
        <f t="shared" si="88"/>
        <v>0</v>
      </c>
      <c r="FQ9" s="405">
        <v>1</v>
      </c>
      <c r="FR9" s="406">
        <f t="shared" si="89"/>
        <v>0</v>
      </c>
      <c r="FS9" s="414"/>
      <c r="FT9" s="324"/>
      <c r="FU9" s="324"/>
      <c r="FV9" s="324" t="str">
        <f t="shared" si="90"/>
        <v/>
      </c>
      <c r="FW9" s="409" t="str">
        <f t="shared" si="91"/>
        <v/>
      </c>
      <c r="FY9" s="404">
        <v>6</v>
      </c>
      <c r="FZ9" s="405">
        <f t="shared" si="109"/>
        <v>0</v>
      </c>
      <c r="GA9" s="405"/>
      <c r="GB9" s="405">
        <f t="shared" si="92"/>
        <v>0</v>
      </c>
      <c r="GC9" s="405">
        <v>1</v>
      </c>
      <c r="GD9" s="406">
        <f t="shared" si="93"/>
        <v>0</v>
      </c>
      <c r="GE9" s="414"/>
      <c r="GF9" s="324"/>
      <c r="GG9" s="324"/>
      <c r="GH9" s="324" t="str">
        <f t="shared" si="94"/>
        <v/>
      </c>
      <c r="GI9" s="409" t="str">
        <f t="shared" si="95"/>
        <v/>
      </c>
      <c r="GK9" s="404">
        <v>6</v>
      </c>
      <c r="GL9" s="405">
        <f t="shared" si="110"/>
        <v>0</v>
      </c>
      <c r="GM9" s="405"/>
      <c r="GN9" s="405">
        <f t="shared" si="96"/>
        <v>0</v>
      </c>
      <c r="GO9" s="405">
        <v>1</v>
      </c>
      <c r="GP9" s="406">
        <f t="shared" si="97"/>
        <v>0</v>
      </c>
      <c r="GQ9" s="414"/>
      <c r="GR9" s="324"/>
      <c r="GS9" s="324"/>
      <c r="GT9" s="324" t="str">
        <f t="shared" si="98"/>
        <v/>
      </c>
      <c r="GU9" s="409" t="str">
        <f t="shared" si="99"/>
        <v/>
      </c>
    </row>
    <row r="10" spans="1:203" ht="28.5" customHeight="1" x14ac:dyDescent="0.3">
      <c r="A10" s="471">
        <v>7</v>
      </c>
      <c r="B10" s="470" t="s">
        <v>305</v>
      </c>
      <c r="C10" s="406">
        <f>C5-(C7+C8)</f>
        <v>-93</v>
      </c>
      <c r="D10" s="404"/>
      <c r="E10" s="404">
        <v>7</v>
      </c>
      <c r="F10" s="405">
        <f t="shared" si="100"/>
        <v>4698</v>
      </c>
      <c r="G10" s="405">
        <v>4698</v>
      </c>
      <c r="H10" s="405">
        <f t="shared" si="3"/>
        <v>0</v>
      </c>
      <c r="I10" s="405">
        <v>1</v>
      </c>
      <c r="J10" s="406">
        <f t="shared" si="4"/>
        <v>0</v>
      </c>
      <c r="K10" s="404"/>
      <c r="L10" s="404">
        <v>7</v>
      </c>
      <c r="M10" s="405">
        <f t="shared" si="101"/>
        <v>2675</v>
      </c>
      <c r="N10" s="405">
        <v>2676</v>
      </c>
      <c r="O10" s="405">
        <f t="shared" si="5"/>
        <v>1</v>
      </c>
      <c r="P10" s="405">
        <v>1</v>
      </c>
      <c r="Q10" s="406">
        <f t="shared" si="6"/>
        <v>1</v>
      </c>
      <c r="S10" s="404">
        <v>7</v>
      </c>
      <c r="T10" s="405">
        <f t="shared" si="102"/>
        <v>4730</v>
      </c>
      <c r="U10" s="405">
        <v>4730</v>
      </c>
      <c r="V10" s="405">
        <f t="shared" si="7"/>
        <v>0</v>
      </c>
      <c r="W10" s="405">
        <v>1</v>
      </c>
      <c r="X10" s="406">
        <f t="shared" si="8"/>
        <v>0</v>
      </c>
      <c r="Y10" s="414"/>
      <c r="Z10" s="324"/>
      <c r="AA10" s="324"/>
      <c r="AB10" s="324"/>
      <c r="AC10" s="265"/>
      <c r="AD10" s="265">
        <v>1</v>
      </c>
      <c r="AE10" s="324"/>
      <c r="AF10" s="324">
        <f t="shared" si="9"/>
        <v>0</v>
      </c>
      <c r="AG10" s="324"/>
      <c r="AH10" s="407"/>
      <c r="AI10" s="408" t="str">
        <f t="shared" si="10"/>
        <v/>
      </c>
      <c r="AJ10" s="324" t="str">
        <f t="shared" si="11"/>
        <v/>
      </c>
      <c r="AK10" s="324" t="str">
        <f t="shared" si="12"/>
        <v/>
      </c>
      <c r="AL10" s="324" t="str">
        <f t="shared" si="13"/>
        <v/>
      </c>
      <c r="AM10" s="324" t="str">
        <f t="shared" si="14"/>
        <v/>
      </c>
      <c r="AN10" s="324" t="str">
        <f t="shared" si="15"/>
        <v/>
      </c>
      <c r="AO10" s="324" t="str">
        <f t="shared" si="16"/>
        <v/>
      </c>
      <c r="AP10" s="324" t="str">
        <f t="shared" si="17"/>
        <v/>
      </c>
      <c r="AQ10" s="407">
        <f t="shared" si="0"/>
        <v>0</v>
      </c>
      <c r="AR10" s="408" t="str">
        <f t="shared" si="18"/>
        <v/>
      </c>
      <c r="AS10" s="324" t="str">
        <f t="shared" si="19"/>
        <v/>
      </c>
      <c r="AT10" s="324" t="str">
        <f t="shared" si="20"/>
        <v/>
      </c>
      <c r="AU10" s="324" t="str">
        <f t="shared" si="21"/>
        <v/>
      </c>
      <c r="AV10" s="324" t="str">
        <f t="shared" si="22"/>
        <v/>
      </c>
      <c r="AW10" s="324" t="str">
        <f t="shared" si="23"/>
        <v/>
      </c>
      <c r="AX10" s="324" t="str">
        <f t="shared" si="24"/>
        <v/>
      </c>
      <c r="AY10" s="324" t="str">
        <f t="shared" si="25"/>
        <v/>
      </c>
      <c r="AZ10" s="324" t="str">
        <f t="shared" si="26"/>
        <v/>
      </c>
      <c r="BA10" s="324" t="str">
        <f t="shared" si="27"/>
        <v/>
      </c>
      <c r="BB10" s="324" t="str">
        <f t="shared" si="28"/>
        <v/>
      </c>
      <c r="BC10" s="409">
        <f t="shared" si="29"/>
        <v>0</v>
      </c>
      <c r="BD10" s="326"/>
      <c r="BE10" s="404">
        <v>7</v>
      </c>
      <c r="BF10" s="405">
        <f t="shared" si="103"/>
        <v>2756</v>
      </c>
      <c r="BG10" s="405">
        <v>2758</v>
      </c>
      <c r="BH10" s="405">
        <f t="shared" si="30"/>
        <v>2</v>
      </c>
      <c r="BI10" s="405">
        <v>1</v>
      </c>
      <c r="BJ10" s="406">
        <f t="shared" si="31"/>
        <v>2</v>
      </c>
      <c r="BK10" s="414" t="s">
        <v>60</v>
      </c>
      <c r="BL10" s="324" t="s">
        <v>61</v>
      </c>
      <c r="BM10" s="324"/>
      <c r="BN10" s="324"/>
      <c r="BO10" s="265"/>
      <c r="BP10" s="265">
        <v>1</v>
      </c>
      <c r="BQ10" s="324"/>
      <c r="BR10" s="324">
        <f t="shared" si="32"/>
        <v>0</v>
      </c>
      <c r="BS10" s="324"/>
      <c r="BT10" s="407"/>
      <c r="BU10" s="408" t="str">
        <f t="shared" si="33"/>
        <v/>
      </c>
      <c r="BV10" s="324" t="str">
        <f t="shared" si="34"/>
        <v/>
      </c>
      <c r="BW10" s="324" t="str">
        <f t="shared" si="35"/>
        <v/>
      </c>
      <c r="BX10" s="324" t="str">
        <f t="shared" si="36"/>
        <v/>
      </c>
      <c r="BY10" s="324" t="str">
        <f t="shared" si="37"/>
        <v/>
      </c>
      <c r="BZ10" s="324" t="str">
        <f t="shared" si="38"/>
        <v/>
      </c>
      <c r="CA10" s="324" t="str">
        <f t="shared" si="39"/>
        <v/>
      </c>
      <c r="CB10" s="324" t="str">
        <f t="shared" si="40"/>
        <v/>
      </c>
      <c r="CC10" s="407">
        <f t="shared" si="1"/>
        <v>0</v>
      </c>
      <c r="CD10" s="408">
        <f t="shared" si="41"/>
        <v>2</v>
      </c>
      <c r="CE10" s="324" t="str">
        <f t="shared" si="42"/>
        <v/>
      </c>
      <c r="CF10" s="324" t="str">
        <f t="shared" si="43"/>
        <v/>
      </c>
      <c r="CG10" s="324" t="str">
        <f t="shared" si="44"/>
        <v/>
      </c>
      <c r="CH10" s="324" t="str">
        <f t="shared" si="45"/>
        <v/>
      </c>
      <c r="CI10" s="324" t="str">
        <f t="shared" si="46"/>
        <v/>
      </c>
      <c r="CJ10" s="324" t="str">
        <f t="shared" si="47"/>
        <v/>
      </c>
      <c r="CK10" s="324" t="str">
        <f t="shared" si="48"/>
        <v/>
      </c>
      <c r="CL10" s="324" t="str">
        <f t="shared" si="49"/>
        <v/>
      </c>
      <c r="CM10" s="324" t="str">
        <f t="shared" si="50"/>
        <v/>
      </c>
      <c r="CN10" s="324" t="str">
        <f t="shared" si="51"/>
        <v/>
      </c>
      <c r="CO10" s="409">
        <f t="shared" si="52"/>
        <v>2</v>
      </c>
      <c r="CP10" s="22"/>
      <c r="CQ10" s="404">
        <v>7</v>
      </c>
      <c r="CR10" s="405">
        <f t="shared" si="104"/>
        <v>0</v>
      </c>
      <c r="CS10" s="405"/>
      <c r="CT10" s="405">
        <f t="shared" si="53"/>
        <v>0</v>
      </c>
      <c r="CU10" s="405">
        <v>1</v>
      </c>
      <c r="CV10" s="406">
        <f t="shared" si="54"/>
        <v>0</v>
      </c>
      <c r="CW10" s="410"/>
      <c r="CX10" s="265"/>
      <c r="CY10" s="265"/>
      <c r="CZ10" s="265"/>
      <c r="DA10" s="265"/>
      <c r="DB10" s="265">
        <v>1</v>
      </c>
      <c r="DC10" s="265"/>
      <c r="DD10" s="265">
        <f t="shared" si="55"/>
        <v>0</v>
      </c>
      <c r="DE10" s="265"/>
      <c r="DF10" s="411"/>
      <c r="DG10" s="412" t="str">
        <f t="shared" si="56"/>
        <v/>
      </c>
      <c r="DH10" s="265" t="str">
        <f t="shared" si="57"/>
        <v/>
      </c>
      <c r="DI10" s="324" t="str">
        <f t="shared" si="58"/>
        <v/>
      </c>
      <c r="DJ10" s="265" t="str">
        <f t="shared" si="59"/>
        <v/>
      </c>
      <c r="DK10" s="265" t="str">
        <f t="shared" si="60"/>
        <v/>
      </c>
      <c r="DL10" s="265" t="str">
        <f t="shared" si="61"/>
        <v/>
      </c>
      <c r="DM10" s="265" t="str">
        <f t="shared" si="62"/>
        <v/>
      </c>
      <c r="DN10" s="265" t="str">
        <f t="shared" si="63"/>
        <v/>
      </c>
      <c r="DO10" s="411">
        <f t="shared" si="2"/>
        <v>0</v>
      </c>
      <c r="DP10" s="412" t="str">
        <f t="shared" si="64"/>
        <v/>
      </c>
      <c r="DQ10" s="265" t="str">
        <f t="shared" si="65"/>
        <v/>
      </c>
      <c r="DR10" s="324" t="str">
        <f t="shared" si="66"/>
        <v/>
      </c>
      <c r="DS10" s="265" t="str">
        <f t="shared" si="67"/>
        <v/>
      </c>
      <c r="DT10" s="265" t="str">
        <f t="shared" si="68"/>
        <v/>
      </c>
      <c r="DU10" s="265" t="str">
        <f t="shared" si="69"/>
        <v/>
      </c>
      <c r="DV10" s="265" t="str">
        <f t="shared" si="70"/>
        <v/>
      </c>
      <c r="DW10" s="265" t="str">
        <f t="shared" si="71"/>
        <v/>
      </c>
      <c r="DX10" s="265" t="str">
        <f t="shared" si="72"/>
        <v/>
      </c>
      <c r="DY10" s="265" t="str">
        <f t="shared" si="73"/>
        <v/>
      </c>
      <c r="DZ10" s="265" t="str">
        <f t="shared" si="74"/>
        <v/>
      </c>
      <c r="EA10" s="413">
        <f t="shared" si="75"/>
        <v>0</v>
      </c>
      <c r="EC10" s="404">
        <v>7</v>
      </c>
      <c r="ED10" s="405">
        <f t="shared" si="105"/>
        <v>0</v>
      </c>
      <c r="EE10" s="405"/>
      <c r="EF10" s="405">
        <f t="shared" si="76"/>
        <v>0</v>
      </c>
      <c r="EG10" s="405">
        <v>1</v>
      </c>
      <c r="EH10" s="406">
        <f t="shared" si="77"/>
        <v>0</v>
      </c>
      <c r="EI10" s="414"/>
      <c r="EJ10" s="324"/>
      <c r="EK10" s="324"/>
      <c r="EL10" s="324" t="str">
        <f t="shared" si="78"/>
        <v/>
      </c>
      <c r="EM10" s="409" t="str">
        <f t="shared" si="79"/>
        <v/>
      </c>
      <c r="EO10" s="404">
        <v>7</v>
      </c>
      <c r="EP10" s="405">
        <f t="shared" si="106"/>
        <v>0</v>
      </c>
      <c r="EQ10" s="405"/>
      <c r="ER10" s="405">
        <f t="shared" si="80"/>
        <v>0</v>
      </c>
      <c r="ES10" s="405">
        <v>1</v>
      </c>
      <c r="ET10" s="406">
        <f t="shared" si="81"/>
        <v>0</v>
      </c>
      <c r="EU10" s="414"/>
      <c r="EV10" s="324"/>
      <c r="EW10" s="324"/>
      <c r="EX10" s="324" t="str">
        <f t="shared" si="82"/>
        <v/>
      </c>
      <c r="EY10" s="409" t="str">
        <f t="shared" si="83"/>
        <v/>
      </c>
      <c r="FA10" s="404">
        <v>7</v>
      </c>
      <c r="FB10" s="405">
        <f t="shared" si="107"/>
        <v>0</v>
      </c>
      <c r="FC10" s="405"/>
      <c r="FD10" s="405">
        <f t="shared" si="84"/>
        <v>0</v>
      </c>
      <c r="FE10" s="405">
        <v>1</v>
      </c>
      <c r="FF10" s="406">
        <f t="shared" si="85"/>
        <v>0</v>
      </c>
      <c r="FG10" s="414"/>
      <c r="FH10" s="324"/>
      <c r="FI10" s="324"/>
      <c r="FJ10" s="324" t="str">
        <f t="shared" si="86"/>
        <v/>
      </c>
      <c r="FK10" s="409" t="str">
        <f t="shared" si="87"/>
        <v/>
      </c>
      <c r="FM10" s="404">
        <v>7</v>
      </c>
      <c r="FN10" s="405">
        <f t="shared" si="108"/>
        <v>0</v>
      </c>
      <c r="FO10" s="405"/>
      <c r="FP10" s="405">
        <f t="shared" si="88"/>
        <v>0</v>
      </c>
      <c r="FQ10" s="405">
        <v>1</v>
      </c>
      <c r="FR10" s="406">
        <f t="shared" si="89"/>
        <v>0</v>
      </c>
      <c r="FS10" s="414"/>
      <c r="FT10" s="324"/>
      <c r="FU10" s="324"/>
      <c r="FV10" s="324" t="str">
        <f t="shared" si="90"/>
        <v/>
      </c>
      <c r="FW10" s="409" t="str">
        <f t="shared" si="91"/>
        <v/>
      </c>
      <c r="FY10" s="404">
        <v>7</v>
      </c>
      <c r="FZ10" s="405">
        <f t="shared" si="109"/>
        <v>0</v>
      </c>
      <c r="GA10" s="405"/>
      <c r="GB10" s="405">
        <f t="shared" si="92"/>
        <v>0</v>
      </c>
      <c r="GC10" s="405">
        <v>1</v>
      </c>
      <c r="GD10" s="406">
        <f t="shared" si="93"/>
        <v>0</v>
      </c>
      <c r="GE10" s="414"/>
      <c r="GF10" s="324"/>
      <c r="GG10" s="324"/>
      <c r="GH10" s="324" t="str">
        <f t="shared" si="94"/>
        <v/>
      </c>
      <c r="GI10" s="409" t="str">
        <f t="shared" si="95"/>
        <v/>
      </c>
      <c r="GK10" s="404">
        <v>7</v>
      </c>
      <c r="GL10" s="405">
        <f t="shared" si="110"/>
        <v>0</v>
      </c>
      <c r="GM10" s="405"/>
      <c r="GN10" s="405">
        <f t="shared" si="96"/>
        <v>0</v>
      </c>
      <c r="GO10" s="405">
        <v>1</v>
      </c>
      <c r="GP10" s="406">
        <f t="shared" si="97"/>
        <v>0</v>
      </c>
      <c r="GQ10" s="414"/>
      <c r="GR10" s="324"/>
      <c r="GS10" s="324"/>
      <c r="GT10" s="324" t="str">
        <f t="shared" si="98"/>
        <v/>
      </c>
      <c r="GU10" s="409" t="str">
        <f t="shared" si="99"/>
        <v/>
      </c>
    </row>
    <row r="11" spans="1:203" ht="36.6" customHeight="1" x14ac:dyDescent="0.3">
      <c r="A11" s="414">
        <v>8</v>
      </c>
      <c r="B11" s="470" t="s">
        <v>93</v>
      </c>
      <c r="C11" s="409">
        <f>AQ35+CC35+DO35</f>
        <v>9434</v>
      </c>
      <c r="D11" s="491"/>
      <c r="E11" s="404">
        <v>8</v>
      </c>
      <c r="F11" s="405">
        <f t="shared" si="100"/>
        <v>4698</v>
      </c>
      <c r="G11" s="405">
        <v>4698</v>
      </c>
      <c r="H11" s="405">
        <f t="shared" si="3"/>
        <v>0</v>
      </c>
      <c r="I11" s="405">
        <v>1</v>
      </c>
      <c r="J11" s="406">
        <f t="shared" si="4"/>
        <v>0</v>
      </c>
      <c r="K11" s="404"/>
      <c r="L11" s="404">
        <v>8</v>
      </c>
      <c r="M11" s="405">
        <f t="shared" si="101"/>
        <v>2676</v>
      </c>
      <c r="N11" s="405">
        <v>2758</v>
      </c>
      <c r="O11" s="405">
        <f t="shared" si="5"/>
        <v>82</v>
      </c>
      <c r="P11" s="405">
        <v>1</v>
      </c>
      <c r="Q11" s="406">
        <f t="shared" si="6"/>
        <v>82</v>
      </c>
      <c r="S11" s="404">
        <v>8</v>
      </c>
      <c r="T11" s="405">
        <f t="shared" si="102"/>
        <v>4730</v>
      </c>
      <c r="U11" s="405">
        <v>4730</v>
      </c>
      <c r="V11" s="405">
        <f t="shared" si="7"/>
        <v>0</v>
      </c>
      <c r="W11" s="405">
        <v>1</v>
      </c>
      <c r="X11" s="406">
        <f t="shared" si="8"/>
        <v>0</v>
      </c>
      <c r="Y11" s="414"/>
      <c r="Z11" s="324"/>
      <c r="AA11" s="324"/>
      <c r="AB11" s="324"/>
      <c r="AC11" s="265"/>
      <c r="AD11" s="265">
        <v>1</v>
      </c>
      <c r="AE11" s="324"/>
      <c r="AF11" s="324">
        <f t="shared" si="9"/>
        <v>0</v>
      </c>
      <c r="AG11" s="324"/>
      <c r="AH11" s="407"/>
      <c r="AI11" s="408" t="str">
        <f t="shared" si="10"/>
        <v/>
      </c>
      <c r="AJ11" s="324" t="str">
        <f t="shared" si="11"/>
        <v/>
      </c>
      <c r="AK11" s="324" t="str">
        <f t="shared" si="12"/>
        <v/>
      </c>
      <c r="AL11" s="324" t="str">
        <f t="shared" si="13"/>
        <v/>
      </c>
      <c r="AM11" s="324" t="str">
        <f t="shared" si="14"/>
        <v/>
      </c>
      <c r="AN11" s="324" t="str">
        <f t="shared" si="15"/>
        <v/>
      </c>
      <c r="AO11" s="324" t="str">
        <f t="shared" si="16"/>
        <v/>
      </c>
      <c r="AP11" s="324" t="str">
        <f t="shared" si="17"/>
        <v/>
      </c>
      <c r="AQ11" s="407">
        <f t="shared" si="0"/>
        <v>0</v>
      </c>
      <c r="AR11" s="408" t="str">
        <f t="shared" si="18"/>
        <v/>
      </c>
      <c r="AS11" s="324" t="str">
        <f t="shared" si="19"/>
        <v/>
      </c>
      <c r="AT11" s="324" t="str">
        <f t="shared" si="20"/>
        <v/>
      </c>
      <c r="AU11" s="324" t="str">
        <f t="shared" si="21"/>
        <v/>
      </c>
      <c r="AV11" s="324" t="str">
        <f t="shared" si="22"/>
        <v/>
      </c>
      <c r="AW11" s="324" t="str">
        <f t="shared" si="23"/>
        <v/>
      </c>
      <c r="AX11" s="324" t="str">
        <f t="shared" si="24"/>
        <v/>
      </c>
      <c r="AY11" s="324" t="str">
        <f t="shared" si="25"/>
        <v/>
      </c>
      <c r="AZ11" s="324" t="str">
        <f t="shared" si="26"/>
        <v/>
      </c>
      <c r="BA11" s="324" t="str">
        <f t="shared" si="27"/>
        <v/>
      </c>
      <c r="BB11" s="324" t="str">
        <f t="shared" si="28"/>
        <v/>
      </c>
      <c r="BC11" s="409">
        <f t="shared" si="29"/>
        <v>0</v>
      </c>
      <c r="BD11" s="326"/>
      <c r="BE11" s="404">
        <v>8</v>
      </c>
      <c r="BF11" s="405">
        <f t="shared" si="103"/>
        <v>2758</v>
      </c>
      <c r="BG11" s="405">
        <v>2801</v>
      </c>
      <c r="BH11" s="405">
        <f t="shared" si="30"/>
        <v>43</v>
      </c>
      <c r="BI11" s="405">
        <v>1</v>
      </c>
      <c r="BJ11" s="406">
        <f t="shared" si="31"/>
        <v>43</v>
      </c>
      <c r="BK11" s="414" t="s">
        <v>44</v>
      </c>
      <c r="BL11" s="324" t="s">
        <v>45</v>
      </c>
      <c r="BM11" s="324" t="s">
        <v>487</v>
      </c>
      <c r="BN11" s="324"/>
      <c r="BO11" s="265" t="s">
        <v>62</v>
      </c>
      <c r="BP11" s="265">
        <v>1</v>
      </c>
      <c r="BQ11" s="324"/>
      <c r="BR11" s="324">
        <f t="shared" si="32"/>
        <v>0</v>
      </c>
      <c r="BS11" s="324"/>
      <c r="BT11" s="407"/>
      <c r="BU11" s="408">
        <f t="shared" si="33"/>
        <v>43</v>
      </c>
      <c r="BV11" s="324" t="str">
        <f t="shared" si="34"/>
        <v/>
      </c>
      <c r="BW11" s="324" t="str">
        <f t="shared" si="35"/>
        <v/>
      </c>
      <c r="BX11" s="324" t="str">
        <f t="shared" si="36"/>
        <v/>
      </c>
      <c r="BY11" s="324" t="str">
        <f t="shared" si="37"/>
        <v/>
      </c>
      <c r="BZ11" s="324" t="str">
        <f t="shared" si="38"/>
        <v/>
      </c>
      <c r="CA11" s="324" t="str">
        <f t="shared" si="39"/>
        <v/>
      </c>
      <c r="CB11" s="324" t="str">
        <f t="shared" si="40"/>
        <v/>
      </c>
      <c r="CC11" s="407">
        <f t="shared" si="1"/>
        <v>43</v>
      </c>
      <c r="CD11" s="408" t="str">
        <f t="shared" si="41"/>
        <v/>
      </c>
      <c r="CE11" s="324" t="str">
        <f t="shared" si="42"/>
        <v/>
      </c>
      <c r="CF11" s="324" t="str">
        <f t="shared" si="43"/>
        <v/>
      </c>
      <c r="CG11" s="324" t="str">
        <f t="shared" si="44"/>
        <v/>
      </c>
      <c r="CH11" s="324" t="str">
        <f t="shared" si="45"/>
        <v/>
      </c>
      <c r="CI11" s="324" t="str">
        <f t="shared" si="46"/>
        <v/>
      </c>
      <c r="CJ11" s="324" t="str">
        <f t="shared" si="47"/>
        <v/>
      </c>
      <c r="CK11" s="324" t="str">
        <f t="shared" si="48"/>
        <v/>
      </c>
      <c r="CL11" s="324" t="str">
        <f t="shared" si="49"/>
        <v/>
      </c>
      <c r="CM11" s="324" t="str">
        <f t="shared" si="50"/>
        <v/>
      </c>
      <c r="CN11" s="324" t="str">
        <f t="shared" si="51"/>
        <v/>
      </c>
      <c r="CO11" s="409">
        <f t="shared" si="52"/>
        <v>0</v>
      </c>
      <c r="CP11" s="22"/>
      <c r="CQ11" s="404">
        <v>8</v>
      </c>
      <c r="CR11" s="405">
        <f t="shared" si="104"/>
        <v>0</v>
      </c>
      <c r="CS11" s="405"/>
      <c r="CT11" s="405">
        <f t="shared" si="53"/>
        <v>0</v>
      </c>
      <c r="CU11" s="405">
        <v>1</v>
      </c>
      <c r="CV11" s="406">
        <f t="shared" si="54"/>
        <v>0</v>
      </c>
      <c r="CW11" s="410"/>
      <c r="CX11" s="265"/>
      <c r="CY11" s="265"/>
      <c r="CZ11" s="265"/>
      <c r="DA11" s="265"/>
      <c r="DB11" s="265">
        <v>1</v>
      </c>
      <c r="DC11" s="265"/>
      <c r="DD11" s="265">
        <f t="shared" si="55"/>
        <v>0</v>
      </c>
      <c r="DE11" s="265"/>
      <c r="DF11" s="411"/>
      <c r="DG11" s="412" t="str">
        <f t="shared" si="56"/>
        <v/>
      </c>
      <c r="DH11" s="265" t="str">
        <f t="shared" si="57"/>
        <v/>
      </c>
      <c r="DI11" s="324" t="str">
        <f t="shared" si="58"/>
        <v/>
      </c>
      <c r="DJ11" s="265" t="str">
        <f t="shared" si="59"/>
        <v/>
      </c>
      <c r="DK11" s="265" t="str">
        <f t="shared" si="60"/>
        <v/>
      </c>
      <c r="DL11" s="265" t="str">
        <f t="shared" si="61"/>
        <v/>
      </c>
      <c r="DM11" s="265" t="str">
        <f t="shared" si="62"/>
        <v/>
      </c>
      <c r="DN11" s="265" t="str">
        <f t="shared" si="63"/>
        <v/>
      </c>
      <c r="DO11" s="411">
        <f t="shared" si="2"/>
        <v>0</v>
      </c>
      <c r="DP11" s="412" t="str">
        <f t="shared" si="64"/>
        <v/>
      </c>
      <c r="DQ11" s="265" t="str">
        <f t="shared" si="65"/>
        <v/>
      </c>
      <c r="DR11" s="324" t="str">
        <f t="shared" si="66"/>
        <v/>
      </c>
      <c r="DS11" s="265" t="str">
        <f t="shared" si="67"/>
        <v/>
      </c>
      <c r="DT11" s="265" t="str">
        <f t="shared" si="68"/>
        <v/>
      </c>
      <c r="DU11" s="265" t="str">
        <f t="shared" si="69"/>
        <v/>
      </c>
      <c r="DV11" s="265" t="str">
        <f t="shared" si="70"/>
        <v/>
      </c>
      <c r="DW11" s="265" t="str">
        <f t="shared" si="71"/>
        <v/>
      </c>
      <c r="DX11" s="265" t="str">
        <f t="shared" si="72"/>
        <v/>
      </c>
      <c r="DY11" s="265" t="str">
        <f t="shared" si="73"/>
        <v/>
      </c>
      <c r="DZ11" s="265" t="str">
        <f t="shared" si="74"/>
        <v/>
      </c>
      <c r="EA11" s="413">
        <f t="shared" si="75"/>
        <v>0</v>
      </c>
      <c r="EC11" s="404">
        <v>8</v>
      </c>
      <c r="ED11" s="405">
        <f t="shared" si="105"/>
        <v>0</v>
      </c>
      <c r="EE11" s="405"/>
      <c r="EF11" s="405">
        <f t="shared" si="76"/>
        <v>0</v>
      </c>
      <c r="EG11" s="405">
        <v>1</v>
      </c>
      <c r="EH11" s="406">
        <f t="shared" si="77"/>
        <v>0</v>
      </c>
      <c r="EI11" s="414"/>
      <c r="EJ11" s="324"/>
      <c r="EK11" s="324"/>
      <c r="EL11" s="324" t="str">
        <f t="shared" si="78"/>
        <v/>
      </c>
      <c r="EM11" s="409" t="str">
        <f t="shared" si="79"/>
        <v/>
      </c>
      <c r="EO11" s="404">
        <v>8</v>
      </c>
      <c r="EP11" s="405">
        <f t="shared" si="106"/>
        <v>0</v>
      </c>
      <c r="EQ11" s="405"/>
      <c r="ER11" s="405">
        <f t="shared" si="80"/>
        <v>0</v>
      </c>
      <c r="ES11" s="405">
        <v>1</v>
      </c>
      <c r="ET11" s="406">
        <f t="shared" si="81"/>
        <v>0</v>
      </c>
      <c r="EU11" s="414"/>
      <c r="EV11" s="324"/>
      <c r="EW11" s="324"/>
      <c r="EX11" s="324" t="str">
        <f t="shared" si="82"/>
        <v/>
      </c>
      <c r="EY11" s="409" t="str">
        <f t="shared" si="83"/>
        <v/>
      </c>
      <c r="FA11" s="404">
        <v>8</v>
      </c>
      <c r="FB11" s="405">
        <f t="shared" si="107"/>
        <v>0</v>
      </c>
      <c r="FC11" s="405"/>
      <c r="FD11" s="405">
        <f t="shared" si="84"/>
        <v>0</v>
      </c>
      <c r="FE11" s="405">
        <v>1</v>
      </c>
      <c r="FF11" s="406">
        <f t="shared" si="85"/>
        <v>0</v>
      </c>
      <c r="FG11" s="414"/>
      <c r="FH11" s="324"/>
      <c r="FI11" s="324"/>
      <c r="FJ11" s="324" t="str">
        <f t="shared" si="86"/>
        <v/>
      </c>
      <c r="FK11" s="409" t="str">
        <f t="shared" si="87"/>
        <v/>
      </c>
      <c r="FM11" s="404">
        <v>8</v>
      </c>
      <c r="FN11" s="405">
        <f t="shared" si="108"/>
        <v>0</v>
      </c>
      <c r="FO11" s="405"/>
      <c r="FP11" s="405">
        <f t="shared" si="88"/>
        <v>0</v>
      </c>
      <c r="FQ11" s="405">
        <v>1</v>
      </c>
      <c r="FR11" s="406">
        <f t="shared" si="89"/>
        <v>0</v>
      </c>
      <c r="FS11" s="414"/>
      <c r="FT11" s="324"/>
      <c r="FU11" s="324"/>
      <c r="FV11" s="324" t="str">
        <f t="shared" si="90"/>
        <v/>
      </c>
      <c r="FW11" s="409" t="str">
        <f t="shared" si="91"/>
        <v/>
      </c>
      <c r="FY11" s="404">
        <v>8</v>
      </c>
      <c r="FZ11" s="405">
        <f t="shared" si="109"/>
        <v>0</v>
      </c>
      <c r="GA11" s="405"/>
      <c r="GB11" s="405">
        <f t="shared" si="92"/>
        <v>0</v>
      </c>
      <c r="GC11" s="405">
        <v>1</v>
      </c>
      <c r="GD11" s="406">
        <f t="shared" si="93"/>
        <v>0</v>
      </c>
      <c r="GE11" s="414"/>
      <c r="GF11" s="324"/>
      <c r="GG11" s="324"/>
      <c r="GH11" s="324" t="str">
        <f t="shared" si="94"/>
        <v/>
      </c>
      <c r="GI11" s="409" t="str">
        <f t="shared" si="95"/>
        <v/>
      </c>
      <c r="GK11" s="404">
        <v>8</v>
      </c>
      <c r="GL11" s="405">
        <f t="shared" si="110"/>
        <v>0</v>
      </c>
      <c r="GM11" s="405"/>
      <c r="GN11" s="405">
        <f t="shared" si="96"/>
        <v>0</v>
      </c>
      <c r="GO11" s="405">
        <v>1</v>
      </c>
      <c r="GP11" s="406">
        <f t="shared" si="97"/>
        <v>0</v>
      </c>
      <c r="GQ11" s="414"/>
      <c r="GR11" s="324"/>
      <c r="GS11" s="324"/>
      <c r="GT11" s="324" t="str">
        <f t="shared" si="98"/>
        <v/>
      </c>
      <c r="GU11" s="409" t="str">
        <f t="shared" si="99"/>
        <v/>
      </c>
    </row>
    <row r="12" spans="1:203" ht="35.25" customHeight="1" x14ac:dyDescent="0.3">
      <c r="A12" s="91" t="s">
        <v>446</v>
      </c>
      <c r="B12" s="43" t="s">
        <v>94</v>
      </c>
      <c r="C12" s="50">
        <f>BC35+CO35+EA35</f>
        <v>407</v>
      </c>
      <c r="D12" s="491"/>
      <c r="E12" s="404">
        <v>9</v>
      </c>
      <c r="F12" s="405">
        <f t="shared" si="100"/>
        <v>4698</v>
      </c>
      <c r="G12" s="405">
        <v>4698</v>
      </c>
      <c r="H12" s="405">
        <f t="shared" si="3"/>
        <v>0</v>
      </c>
      <c r="I12" s="405">
        <v>1</v>
      </c>
      <c r="J12" s="406">
        <f t="shared" si="4"/>
        <v>0</v>
      </c>
      <c r="K12" s="404"/>
      <c r="L12" s="404">
        <v>9</v>
      </c>
      <c r="M12" s="405">
        <f t="shared" si="101"/>
        <v>2758</v>
      </c>
      <c r="N12" s="405">
        <v>2763</v>
      </c>
      <c r="O12" s="405">
        <f t="shared" si="5"/>
        <v>5</v>
      </c>
      <c r="P12" s="405">
        <v>1</v>
      </c>
      <c r="Q12" s="406">
        <f t="shared" si="6"/>
        <v>5</v>
      </c>
      <c r="S12" s="404">
        <v>9</v>
      </c>
      <c r="T12" s="405">
        <f t="shared" si="102"/>
        <v>4730</v>
      </c>
      <c r="U12" s="405">
        <v>4730</v>
      </c>
      <c r="V12" s="405">
        <f t="shared" si="7"/>
        <v>0</v>
      </c>
      <c r="W12" s="405">
        <v>1</v>
      </c>
      <c r="X12" s="406">
        <f t="shared" si="8"/>
        <v>0</v>
      </c>
      <c r="Y12" s="414"/>
      <c r="Z12" s="324"/>
      <c r="AA12" s="324"/>
      <c r="AB12" s="324"/>
      <c r="AC12" s="265"/>
      <c r="AD12" s="265">
        <v>1</v>
      </c>
      <c r="AE12" s="324"/>
      <c r="AF12" s="324">
        <f t="shared" si="9"/>
        <v>0</v>
      </c>
      <c r="AG12" s="324"/>
      <c r="AH12" s="407"/>
      <c r="AI12" s="408" t="str">
        <f t="shared" si="10"/>
        <v/>
      </c>
      <c r="AJ12" s="324" t="str">
        <f t="shared" si="11"/>
        <v/>
      </c>
      <c r="AK12" s="324" t="str">
        <f t="shared" si="12"/>
        <v/>
      </c>
      <c r="AL12" s="324" t="str">
        <f t="shared" si="13"/>
        <v/>
      </c>
      <c r="AM12" s="324" t="str">
        <f t="shared" si="14"/>
        <v/>
      </c>
      <c r="AN12" s="324" t="str">
        <f t="shared" si="15"/>
        <v/>
      </c>
      <c r="AO12" s="324" t="str">
        <f t="shared" si="16"/>
        <v/>
      </c>
      <c r="AP12" s="324" t="str">
        <f t="shared" si="17"/>
        <v/>
      </c>
      <c r="AQ12" s="407">
        <f t="shared" si="0"/>
        <v>0</v>
      </c>
      <c r="AR12" s="408" t="str">
        <f t="shared" si="18"/>
        <v/>
      </c>
      <c r="AS12" s="324" t="str">
        <f t="shared" si="19"/>
        <v/>
      </c>
      <c r="AT12" s="324" t="str">
        <f t="shared" si="20"/>
        <v/>
      </c>
      <c r="AU12" s="324" t="str">
        <f t="shared" si="21"/>
        <v/>
      </c>
      <c r="AV12" s="324" t="str">
        <f t="shared" si="22"/>
        <v/>
      </c>
      <c r="AW12" s="324" t="str">
        <f t="shared" si="23"/>
        <v/>
      </c>
      <c r="AX12" s="324" t="str">
        <f t="shared" si="24"/>
        <v/>
      </c>
      <c r="AY12" s="324" t="str">
        <f t="shared" si="25"/>
        <v/>
      </c>
      <c r="AZ12" s="324" t="str">
        <f t="shared" si="26"/>
        <v/>
      </c>
      <c r="BA12" s="324" t="str">
        <f t="shared" si="27"/>
        <v/>
      </c>
      <c r="BB12" s="324" t="str">
        <f t="shared" si="28"/>
        <v/>
      </c>
      <c r="BC12" s="409">
        <f t="shared" si="29"/>
        <v>0</v>
      </c>
      <c r="BD12" s="326"/>
      <c r="BE12" s="404">
        <v>9</v>
      </c>
      <c r="BF12" s="405">
        <f t="shared" si="103"/>
        <v>2801</v>
      </c>
      <c r="BG12" s="405">
        <v>2847</v>
      </c>
      <c r="BH12" s="405">
        <f t="shared" si="30"/>
        <v>46</v>
      </c>
      <c r="BI12" s="405">
        <v>1</v>
      </c>
      <c r="BJ12" s="406">
        <f t="shared" si="31"/>
        <v>46</v>
      </c>
      <c r="BK12" s="414" t="s">
        <v>60</v>
      </c>
      <c r="BL12" s="324" t="s">
        <v>46</v>
      </c>
      <c r="BM12" s="324"/>
      <c r="BN12" s="324"/>
      <c r="BO12" s="265"/>
      <c r="BP12" s="265">
        <v>1</v>
      </c>
      <c r="BQ12" s="324"/>
      <c r="BR12" s="324">
        <f t="shared" si="32"/>
        <v>0</v>
      </c>
      <c r="BS12" s="324"/>
      <c r="BT12" s="407"/>
      <c r="BU12" s="408" t="str">
        <f t="shared" si="33"/>
        <v/>
      </c>
      <c r="BV12" s="324" t="str">
        <f t="shared" si="34"/>
        <v/>
      </c>
      <c r="BW12" s="324" t="str">
        <f t="shared" si="35"/>
        <v/>
      </c>
      <c r="BX12" s="324" t="str">
        <f t="shared" si="36"/>
        <v/>
      </c>
      <c r="BY12" s="324" t="str">
        <f t="shared" si="37"/>
        <v/>
      </c>
      <c r="BZ12" s="324" t="str">
        <f t="shared" si="38"/>
        <v/>
      </c>
      <c r="CA12" s="324" t="str">
        <f t="shared" si="39"/>
        <v/>
      </c>
      <c r="CB12" s="324" t="str">
        <f t="shared" si="40"/>
        <v/>
      </c>
      <c r="CC12" s="407">
        <f t="shared" si="1"/>
        <v>0</v>
      </c>
      <c r="CD12" s="408">
        <f t="shared" si="41"/>
        <v>46</v>
      </c>
      <c r="CE12" s="324" t="str">
        <f t="shared" si="42"/>
        <v/>
      </c>
      <c r="CF12" s="324" t="str">
        <f t="shared" si="43"/>
        <v/>
      </c>
      <c r="CG12" s="324" t="str">
        <f t="shared" si="44"/>
        <v/>
      </c>
      <c r="CH12" s="324" t="str">
        <f t="shared" si="45"/>
        <v/>
      </c>
      <c r="CI12" s="324" t="str">
        <f t="shared" si="46"/>
        <v/>
      </c>
      <c r="CJ12" s="324" t="str">
        <f t="shared" si="47"/>
        <v/>
      </c>
      <c r="CK12" s="324" t="str">
        <f t="shared" si="48"/>
        <v/>
      </c>
      <c r="CL12" s="324" t="str">
        <f t="shared" si="49"/>
        <v/>
      </c>
      <c r="CM12" s="324" t="str">
        <f t="shared" si="50"/>
        <v/>
      </c>
      <c r="CN12" s="324" t="str">
        <f t="shared" si="51"/>
        <v/>
      </c>
      <c r="CO12" s="409">
        <f t="shared" si="52"/>
        <v>46</v>
      </c>
      <c r="CP12" s="22"/>
      <c r="CQ12" s="404">
        <v>9</v>
      </c>
      <c r="CR12" s="405">
        <f t="shared" si="104"/>
        <v>0</v>
      </c>
      <c r="CS12" s="405"/>
      <c r="CT12" s="405">
        <f t="shared" si="53"/>
        <v>0</v>
      </c>
      <c r="CU12" s="405">
        <v>1</v>
      </c>
      <c r="CV12" s="406">
        <f t="shared" si="54"/>
        <v>0</v>
      </c>
      <c r="CW12" s="410"/>
      <c r="CX12" s="265"/>
      <c r="CY12" s="265"/>
      <c r="CZ12" s="265"/>
      <c r="DA12" s="265"/>
      <c r="DB12" s="265">
        <v>1</v>
      </c>
      <c r="DC12" s="265"/>
      <c r="DD12" s="265">
        <f t="shared" si="55"/>
        <v>0</v>
      </c>
      <c r="DE12" s="265"/>
      <c r="DF12" s="411"/>
      <c r="DG12" s="412" t="str">
        <f t="shared" si="56"/>
        <v/>
      </c>
      <c r="DH12" s="265" t="str">
        <f t="shared" si="57"/>
        <v/>
      </c>
      <c r="DI12" s="324" t="str">
        <f t="shared" si="58"/>
        <v/>
      </c>
      <c r="DJ12" s="265" t="str">
        <f t="shared" si="59"/>
        <v/>
      </c>
      <c r="DK12" s="265" t="str">
        <f t="shared" si="60"/>
        <v/>
      </c>
      <c r="DL12" s="265" t="str">
        <f t="shared" si="61"/>
        <v/>
      </c>
      <c r="DM12" s="265" t="str">
        <f t="shared" si="62"/>
        <v/>
      </c>
      <c r="DN12" s="265" t="str">
        <f t="shared" si="63"/>
        <v/>
      </c>
      <c r="DO12" s="411">
        <f t="shared" si="2"/>
        <v>0</v>
      </c>
      <c r="DP12" s="412" t="str">
        <f t="shared" si="64"/>
        <v/>
      </c>
      <c r="DQ12" s="265" t="str">
        <f t="shared" si="65"/>
        <v/>
      </c>
      <c r="DR12" s="324" t="str">
        <f t="shared" si="66"/>
        <v/>
      </c>
      <c r="DS12" s="265" t="str">
        <f t="shared" si="67"/>
        <v/>
      </c>
      <c r="DT12" s="265" t="str">
        <f t="shared" si="68"/>
        <v/>
      </c>
      <c r="DU12" s="265" t="str">
        <f t="shared" si="69"/>
        <v/>
      </c>
      <c r="DV12" s="265" t="str">
        <f t="shared" si="70"/>
        <v/>
      </c>
      <c r="DW12" s="265" t="str">
        <f t="shared" si="71"/>
        <v/>
      </c>
      <c r="DX12" s="265" t="str">
        <f t="shared" si="72"/>
        <v/>
      </c>
      <c r="DY12" s="265" t="str">
        <f t="shared" si="73"/>
        <v/>
      </c>
      <c r="DZ12" s="265" t="str">
        <f t="shared" si="74"/>
        <v/>
      </c>
      <c r="EA12" s="413">
        <f t="shared" si="75"/>
        <v>0</v>
      </c>
      <c r="EC12" s="404">
        <v>9</v>
      </c>
      <c r="ED12" s="405">
        <f t="shared" si="105"/>
        <v>0</v>
      </c>
      <c r="EE12" s="405"/>
      <c r="EF12" s="405">
        <f t="shared" si="76"/>
        <v>0</v>
      </c>
      <c r="EG12" s="405">
        <v>1</v>
      </c>
      <c r="EH12" s="406">
        <f t="shared" si="77"/>
        <v>0</v>
      </c>
      <c r="EI12" s="414"/>
      <c r="EJ12" s="324"/>
      <c r="EK12" s="324"/>
      <c r="EL12" s="324" t="str">
        <f t="shared" si="78"/>
        <v/>
      </c>
      <c r="EM12" s="409" t="str">
        <f t="shared" si="79"/>
        <v/>
      </c>
      <c r="EO12" s="404">
        <v>9</v>
      </c>
      <c r="EP12" s="405">
        <f t="shared" si="106"/>
        <v>0</v>
      </c>
      <c r="EQ12" s="405"/>
      <c r="ER12" s="405">
        <f t="shared" si="80"/>
        <v>0</v>
      </c>
      <c r="ES12" s="405">
        <v>1</v>
      </c>
      <c r="ET12" s="406">
        <f t="shared" si="81"/>
        <v>0</v>
      </c>
      <c r="EU12" s="414"/>
      <c r="EV12" s="324"/>
      <c r="EW12" s="324"/>
      <c r="EX12" s="324" t="str">
        <f t="shared" si="82"/>
        <v/>
      </c>
      <c r="EY12" s="409" t="str">
        <f t="shared" si="83"/>
        <v/>
      </c>
      <c r="FA12" s="404">
        <v>9</v>
      </c>
      <c r="FB12" s="405">
        <f t="shared" si="107"/>
        <v>0</v>
      </c>
      <c r="FC12" s="405"/>
      <c r="FD12" s="405">
        <f t="shared" si="84"/>
        <v>0</v>
      </c>
      <c r="FE12" s="405">
        <v>1</v>
      </c>
      <c r="FF12" s="406">
        <f t="shared" si="85"/>
        <v>0</v>
      </c>
      <c r="FG12" s="414"/>
      <c r="FH12" s="324"/>
      <c r="FI12" s="324"/>
      <c r="FJ12" s="324" t="str">
        <f t="shared" si="86"/>
        <v/>
      </c>
      <c r="FK12" s="409" t="str">
        <f t="shared" si="87"/>
        <v/>
      </c>
      <c r="FM12" s="404">
        <v>9</v>
      </c>
      <c r="FN12" s="405">
        <f t="shared" si="108"/>
        <v>0</v>
      </c>
      <c r="FO12" s="405"/>
      <c r="FP12" s="405">
        <f t="shared" si="88"/>
        <v>0</v>
      </c>
      <c r="FQ12" s="405">
        <v>1</v>
      </c>
      <c r="FR12" s="406">
        <f t="shared" si="89"/>
        <v>0</v>
      </c>
      <c r="FS12" s="414"/>
      <c r="FT12" s="324"/>
      <c r="FU12" s="324"/>
      <c r="FV12" s="324" t="str">
        <f t="shared" si="90"/>
        <v/>
      </c>
      <c r="FW12" s="409" t="str">
        <f t="shared" si="91"/>
        <v/>
      </c>
      <c r="FY12" s="404">
        <v>9</v>
      </c>
      <c r="FZ12" s="405">
        <f t="shared" si="109"/>
        <v>0</v>
      </c>
      <c r="GA12" s="405"/>
      <c r="GB12" s="405">
        <f t="shared" si="92"/>
        <v>0</v>
      </c>
      <c r="GC12" s="405">
        <v>1</v>
      </c>
      <c r="GD12" s="406">
        <f t="shared" si="93"/>
        <v>0</v>
      </c>
      <c r="GE12" s="414"/>
      <c r="GF12" s="324"/>
      <c r="GG12" s="324"/>
      <c r="GH12" s="324" t="str">
        <f t="shared" si="94"/>
        <v/>
      </c>
      <c r="GI12" s="409" t="str">
        <f t="shared" si="95"/>
        <v/>
      </c>
      <c r="GK12" s="404">
        <v>9</v>
      </c>
      <c r="GL12" s="405">
        <f t="shared" si="110"/>
        <v>0</v>
      </c>
      <c r="GM12" s="405"/>
      <c r="GN12" s="405">
        <f t="shared" si="96"/>
        <v>0</v>
      </c>
      <c r="GO12" s="405">
        <v>1</v>
      </c>
      <c r="GP12" s="406">
        <f t="shared" si="97"/>
        <v>0</v>
      </c>
      <c r="GQ12" s="414"/>
      <c r="GR12" s="324"/>
      <c r="GS12" s="324"/>
      <c r="GT12" s="324" t="str">
        <f t="shared" si="98"/>
        <v/>
      </c>
      <c r="GU12" s="409" t="str">
        <f t="shared" si="99"/>
        <v/>
      </c>
    </row>
    <row r="13" spans="1:203" ht="28.95" customHeight="1" thickBot="1" x14ac:dyDescent="0.35">
      <c r="A13" s="492">
        <v>10</v>
      </c>
      <c r="B13" s="493" t="s">
        <v>95</v>
      </c>
      <c r="C13" s="494">
        <f>(C6+C7+C8)-(C11+C12)</f>
        <v>0</v>
      </c>
      <c r="D13" s="491"/>
      <c r="E13" s="404">
        <v>10</v>
      </c>
      <c r="F13" s="405">
        <f t="shared" si="100"/>
        <v>4698</v>
      </c>
      <c r="G13" s="405">
        <v>4698</v>
      </c>
      <c r="H13" s="405">
        <f t="shared" si="3"/>
        <v>0</v>
      </c>
      <c r="I13" s="405">
        <v>1</v>
      </c>
      <c r="J13" s="406">
        <f t="shared" si="4"/>
        <v>0</v>
      </c>
      <c r="K13" s="404"/>
      <c r="L13" s="404">
        <v>10</v>
      </c>
      <c r="M13" s="405">
        <f t="shared" si="101"/>
        <v>2763</v>
      </c>
      <c r="N13" s="405">
        <v>2788</v>
      </c>
      <c r="O13" s="405">
        <f t="shared" si="5"/>
        <v>25</v>
      </c>
      <c r="P13" s="405">
        <v>1</v>
      </c>
      <c r="Q13" s="406">
        <f t="shared" si="6"/>
        <v>25</v>
      </c>
      <c r="S13" s="404">
        <v>10</v>
      </c>
      <c r="T13" s="405">
        <f t="shared" si="102"/>
        <v>4730</v>
      </c>
      <c r="U13" s="405">
        <v>4730</v>
      </c>
      <c r="V13" s="405">
        <f t="shared" si="7"/>
        <v>0</v>
      </c>
      <c r="W13" s="405">
        <v>1</v>
      </c>
      <c r="X13" s="406">
        <f t="shared" si="8"/>
        <v>0</v>
      </c>
      <c r="Y13" s="414"/>
      <c r="Z13" s="324"/>
      <c r="AA13" s="324"/>
      <c r="AB13" s="324"/>
      <c r="AC13" s="265"/>
      <c r="AD13" s="265">
        <v>1</v>
      </c>
      <c r="AE13" s="324"/>
      <c r="AF13" s="324">
        <f t="shared" si="9"/>
        <v>0</v>
      </c>
      <c r="AG13" s="324"/>
      <c r="AH13" s="407"/>
      <c r="AI13" s="408" t="str">
        <f t="shared" si="10"/>
        <v/>
      </c>
      <c r="AJ13" s="324" t="str">
        <f t="shared" si="11"/>
        <v/>
      </c>
      <c r="AK13" s="324" t="str">
        <f t="shared" si="12"/>
        <v/>
      </c>
      <c r="AL13" s="324" t="str">
        <f t="shared" si="13"/>
        <v/>
      </c>
      <c r="AM13" s="324" t="str">
        <f t="shared" si="14"/>
        <v/>
      </c>
      <c r="AN13" s="324" t="str">
        <f t="shared" si="15"/>
        <v/>
      </c>
      <c r="AO13" s="324" t="str">
        <f t="shared" si="16"/>
        <v/>
      </c>
      <c r="AP13" s="324" t="str">
        <f t="shared" si="17"/>
        <v/>
      </c>
      <c r="AQ13" s="407">
        <f t="shared" si="0"/>
        <v>0</v>
      </c>
      <c r="AR13" s="408" t="str">
        <f t="shared" si="18"/>
        <v/>
      </c>
      <c r="AS13" s="324" t="str">
        <f t="shared" si="19"/>
        <v/>
      </c>
      <c r="AT13" s="324" t="str">
        <f t="shared" si="20"/>
        <v/>
      </c>
      <c r="AU13" s="324" t="str">
        <f t="shared" si="21"/>
        <v/>
      </c>
      <c r="AV13" s="324" t="str">
        <f t="shared" si="22"/>
        <v/>
      </c>
      <c r="AW13" s="324" t="str">
        <f t="shared" si="23"/>
        <v/>
      </c>
      <c r="AX13" s="324" t="str">
        <f t="shared" si="24"/>
        <v/>
      </c>
      <c r="AY13" s="324" t="str">
        <f t="shared" si="25"/>
        <v/>
      </c>
      <c r="AZ13" s="324" t="str">
        <f t="shared" si="26"/>
        <v/>
      </c>
      <c r="BA13" s="324" t="str">
        <f t="shared" si="27"/>
        <v/>
      </c>
      <c r="BB13" s="324" t="str">
        <f t="shared" si="28"/>
        <v/>
      </c>
      <c r="BC13" s="409">
        <f t="shared" si="29"/>
        <v>0</v>
      </c>
      <c r="BD13" s="326"/>
      <c r="BE13" s="404">
        <v>10</v>
      </c>
      <c r="BF13" s="405">
        <f t="shared" si="103"/>
        <v>2847</v>
      </c>
      <c r="BG13" s="405">
        <v>2873</v>
      </c>
      <c r="BH13" s="405">
        <f t="shared" si="30"/>
        <v>26</v>
      </c>
      <c r="BI13" s="405">
        <v>1</v>
      </c>
      <c r="BJ13" s="406">
        <f t="shared" si="31"/>
        <v>26</v>
      </c>
      <c r="BK13" s="414" t="s">
        <v>60</v>
      </c>
      <c r="BL13" s="324" t="s">
        <v>46</v>
      </c>
      <c r="BM13" s="324"/>
      <c r="BN13" s="324"/>
      <c r="BO13" s="265"/>
      <c r="BP13" s="265">
        <v>1</v>
      </c>
      <c r="BQ13" s="324"/>
      <c r="BR13" s="324">
        <f t="shared" si="32"/>
        <v>0</v>
      </c>
      <c r="BS13" s="324"/>
      <c r="BT13" s="407"/>
      <c r="BU13" s="408" t="str">
        <f t="shared" si="33"/>
        <v/>
      </c>
      <c r="BV13" s="324" t="str">
        <f t="shared" si="34"/>
        <v/>
      </c>
      <c r="BW13" s="324" t="str">
        <f t="shared" si="35"/>
        <v/>
      </c>
      <c r="BX13" s="324" t="str">
        <f t="shared" si="36"/>
        <v/>
      </c>
      <c r="BY13" s="324" t="str">
        <f t="shared" si="37"/>
        <v/>
      </c>
      <c r="BZ13" s="324" t="str">
        <f t="shared" si="38"/>
        <v/>
      </c>
      <c r="CA13" s="324" t="str">
        <f t="shared" si="39"/>
        <v/>
      </c>
      <c r="CB13" s="324" t="str">
        <f t="shared" si="40"/>
        <v/>
      </c>
      <c r="CC13" s="407">
        <f t="shared" si="1"/>
        <v>0</v>
      </c>
      <c r="CD13" s="408">
        <f t="shared" si="41"/>
        <v>26</v>
      </c>
      <c r="CE13" s="324" t="str">
        <f t="shared" si="42"/>
        <v/>
      </c>
      <c r="CF13" s="324" t="str">
        <f t="shared" si="43"/>
        <v/>
      </c>
      <c r="CG13" s="324" t="str">
        <f t="shared" si="44"/>
        <v/>
      </c>
      <c r="CH13" s="324" t="str">
        <f t="shared" si="45"/>
        <v/>
      </c>
      <c r="CI13" s="324" t="str">
        <f t="shared" si="46"/>
        <v/>
      </c>
      <c r="CJ13" s="324" t="str">
        <f t="shared" si="47"/>
        <v/>
      </c>
      <c r="CK13" s="324" t="str">
        <f t="shared" si="48"/>
        <v/>
      </c>
      <c r="CL13" s="324" t="str">
        <f t="shared" si="49"/>
        <v/>
      </c>
      <c r="CM13" s="324" t="str">
        <f t="shared" si="50"/>
        <v/>
      </c>
      <c r="CN13" s="324" t="str">
        <f t="shared" si="51"/>
        <v/>
      </c>
      <c r="CO13" s="409">
        <f t="shared" si="52"/>
        <v>26</v>
      </c>
      <c r="CP13" s="22"/>
      <c r="CQ13" s="404">
        <v>10</v>
      </c>
      <c r="CR13" s="405">
        <f t="shared" si="104"/>
        <v>0</v>
      </c>
      <c r="CS13" s="405"/>
      <c r="CT13" s="405">
        <f t="shared" si="53"/>
        <v>0</v>
      </c>
      <c r="CU13" s="405">
        <v>1</v>
      </c>
      <c r="CV13" s="406">
        <f t="shared" si="54"/>
        <v>0</v>
      </c>
      <c r="CW13" s="410"/>
      <c r="CX13" s="265"/>
      <c r="CY13" s="265"/>
      <c r="CZ13" s="265"/>
      <c r="DA13" s="265"/>
      <c r="DB13" s="265">
        <v>1</v>
      </c>
      <c r="DC13" s="265"/>
      <c r="DD13" s="265">
        <f t="shared" si="55"/>
        <v>0</v>
      </c>
      <c r="DE13" s="265"/>
      <c r="DF13" s="411"/>
      <c r="DG13" s="412" t="str">
        <f t="shared" si="56"/>
        <v/>
      </c>
      <c r="DH13" s="265" t="str">
        <f t="shared" si="57"/>
        <v/>
      </c>
      <c r="DI13" s="324" t="str">
        <f t="shared" si="58"/>
        <v/>
      </c>
      <c r="DJ13" s="265" t="str">
        <f t="shared" si="59"/>
        <v/>
      </c>
      <c r="DK13" s="265" t="str">
        <f t="shared" si="60"/>
        <v/>
      </c>
      <c r="DL13" s="265" t="str">
        <f t="shared" si="61"/>
        <v/>
      </c>
      <c r="DM13" s="265" t="str">
        <f t="shared" si="62"/>
        <v/>
      </c>
      <c r="DN13" s="265" t="str">
        <f t="shared" si="63"/>
        <v/>
      </c>
      <c r="DO13" s="411">
        <f t="shared" si="2"/>
        <v>0</v>
      </c>
      <c r="DP13" s="412" t="str">
        <f t="shared" si="64"/>
        <v/>
      </c>
      <c r="DQ13" s="265" t="str">
        <f t="shared" si="65"/>
        <v/>
      </c>
      <c r="DR13" s="324" t="str">
        <f t="shared" si="66"/>
        <v/>
      </c>
      <c r="DS13" s="265" t="str">
        <f t="shared" si="67"/>
        <v/>
      </c>
      <c r="DT13" s="265" t="str">
        <f t="shared" si="68"/>
        <v/>
      </c>
      <c r="DU13" s="265" t="str">
        <f t="shared" si="69"/>
        <v/>
      </c>
      <c r="DV13" s="265" t="str">
        <f t="shared" si="70"/>
        <v/>
      </c>
      <c r="DW13" s="265" t="str">
        <f t="shared" si="71"/>
        <v/>
      </c>
      <c r="DX13" s="265" t="str">
        <f t="shared" si="72"/>
        <v/>
      </c>
      <c r="DY13" s="265" t="str">
        <f t="shared" si="73"/>
        <v/>
      </c>
      <c r="DZ13" s="265" t="str">
        <f t="shared" si="74"/>
        <v/>
      </c>
      <c r="EA13" s="413">
        <f t="shared" si="75"/>
        <v>0</v>
      </c>
      <c r="EC13" s="404">
        <v>10</v>
      </c>
      <c r="ED13" s="405">
        <f t="shared" si="105"/>
        <v>0</v>
      </c>
      <c r="EE13" s="405"/>
      <c r="EF13" s="405">
        <f t="shared" si="76"/>
        <v>0</v>
      </c>
      <c r="EG13" s="405">
        <v>1</v>
      </c>
      <c r="EH13" s="406">
        <f t="shared" si="77"/>
        <v>0</v>
      </c>
      <c r="EI13" s="414"/>
      <c r="EJ13" s="324"/>
      <c r="EK13" s="324"/>
      <c r="EL13" s="324" t="str">
        <f t="shared" si="78"/>
        <v/>
      </c>
      <c r="EM13" s="409" t="str">
        <f t="shared" si="79"/>
        <v/>
      </c>
      <c r="EO13" s="404">
        <v>10</v>
      </c>
      <c r="EP13" s="405">
        <f t="shared" si="106"/>
        <v>0</v>
      </c>
      <c r="EQ13" s="405"/>
      <c r="ER13" s="405">
        <f t="shared" si="80"/>
        <v>0</v>
      </c>
      <c r="ES13" s="405">
        <v>1</v>
      </c>
      <c r="ET13" s="406">
        <f t="shared" si="81"/>
        <v>0</v>
      </c>
      <c r="EU13" s="414"/>
      <c r="EV13" s="324"/>
      <c r="EW13" s="324"/>
      <c r="EX13" s="324" t="str">
        <f t="shared" si="82"/>
        <v/>
      </c>
      <c r="EY13" s="409" t="str">
        <f t="shared" si="83"/>
        <v/>
      </c>
      <c r="FA13" s="404">
        <v>10</v>
      </c>
      <c r="FB13" s="405">
        <f t="shared" si="107"/>
        <v>0</v>
      </c>
      <c r="FC13" s="405"/>
      <c r="FD13" s="405">
        <f t="shared" si="84"/>
        <v>0</v>
      </c>
      <c r="FE13" s="405">
        <v>1</v>
      </c>
      <c r="FF13" s="406">
        <f t="shared" si="85"/>
        <v>0</v>
      </c>
      <c r="FG13" s="414"/>
      <c r="FH13" s="324"/>
      <c r="FI13" s="324"/>
      <c r="FJ13" s="324" t="str">
        <f t="shared" si="86"/>
        <v/>
      </c>
      <c r="FK13" s="409" t="str">
        <f t="shared" si="87"/>
        <v/>
      </c>
      <c r="FM13" s="404">
        <v>10</v>
      </c>
      <c r="FN13" s="405">
        <f t="shared" si="108"/>
        <v>0</v>
      </c>
      <c r="FO13" s="405"/>
      <c r="FP13" s="405">
        <f t="shared" si="88"/>
        <v>0</v>
      </c>
      <c r="FQ13" s="405">
        <v>1</v>
      </c>
      <c r="FR13" s="406">
        <f t="shared" si="89"/>
        <v>0</v>
      </c>
      <c r="FS13" s="414"/>
      <c r="FT13" s="324"/>
      <c r="FU13" s="324"/>
      <c r="FV13" s="324" t="str">
        <f t="shared" si="90"/>
        <v/>
      </c>
      <c r="FW13" s="409" t="str">
        <f t="shared" si="91"/>
        <v/>
      </c>
      <c r="FY13" s="404">
        <v>10</v>
      </c>
      <c r="FZ13" s="405">
        <f t="shared" si="109"/>
        <v>0</v>
      </c>
      <c r="GA13" s="405"/>
      <c r="GB13" s="405">
        <f t="shared" si="92"/>
        <v>0</v>
      </c>
      <c r="GC13" s="405">
        <v>1</v>
      </c>
      <c r="GD13" s="406">
        <f t="shared" si="93"/>
        <v>0</v>
      </c>
      <c r="GE13" s="414"/>
      <c r="GF13" s="324"/>
      <c r="GG13" s="324"/>
      <c r="GH13" s="324" t="str">
        <f t="shared" si="94"/>
        <v/>
      </c>
      <c r="GI13" s="409" t="str">
        <f t="shared" si="95"/>
        <v/>
      </c>
      <c r="GK13" s="404">
        <v>10</v>
      </c>
      <c r="GL13" s="405">
        <f t="shared" si="110"/>
        <v>0</v>
      </c>
      <c r="GM13" s="405"/>
      <c r="GN13" s="405">
        <f t="shared" si="96"/>
        <v>0</v>
      </c>
      <c r="GO13" s="405">
        <v>1</v>
      </c>
      <c r="GP13" s="406">
        <f t="shared" si="97"/>
        <v>0</v>
      </c>
      <c r="GQ13" s="414"/>
      <c r="GR13" s="324"/>
      <c r="GS13" s="324"/>
      <c r="GT13" s="324" t="str">
        <f t="shared" si="98"/>
        <v/>
      </c>
      <c r="GU13" s="409" t="str">
        <f t="shared" si="99"/>
        <v/>
      </c>
    </row>
    <row r="14" spans="1:203" ht="28.95" customHeight="1" x14ac:dyDescent="0.3">
      <c r="A14" s="77"/>
      <c r="B14" s="85"/>
      <c r="C14" s="86"/>
      <c r="D14" s="491"/>
      <c r="E14" s="404">
        <v>11</v>
      </c>
      <c r="F14" s="405">
        <f t="shared" si="100"/>
        <v>4698</v>
      </c>
      <c r="G14" s="405">
        <v>4698</v>
      </c>
      <c r="H14" s="405">
        <f t="shared" si="3"/>
        <v>0</v>
      </c>
      <c r="I14" s="405">
        <v>1</v>
      </c>
      <c r="J14" s="406">
        <f t="shared" si="4"/>
        <v>0</v>
      </c>
      <c r="K14" s="404"/>
      <c r="L14" s="404">
        <v>11</v>
      </c>
      <c r="M14" s="405">
        <f t="shared" si="101"/>
        <v>2788</v>
      </c>
      <c r="N14" s="405">
        <v>2839</v>
      </c>
      <c r="O14" s="405">
        <f t="shared" si="5"/>
        <v>51</v>
      </c>
      <c r="P14" s="405">
        <v>1</v>
      </c>
      <c r="Q14" s="406">
        <f t="shared" si="6"/>
        <v>51</v>
      </c>
      <c r="S14" s="404">
        <v>11</v>
      </c>
      <c r="T14" s="405">
        <f t="shared" si="102"/>
        <v>4730</v>
      </c>
      <c r="U14" s="405">
        <v>4730</v>
      </c>
      <c r="V14" s="405">
        <f t="shared" si="7"/>
        <v>0</v>
      </c>
      <c r="W14" s="405">
        <v>1</v>
      </c>
      <c r="X14" s="406">
        <f t="shared" si="8"/>
        <v>0</v>
      </c>
      <c r="Y14" s="414"/>
      <c r="Z14" s="324"/>
      <c r="AA14" s="324"/>
      <c r="AB14" s="324"/>
      <c r="AC14" s="265"/>
      <c r="AD14" s="265">
        <v>1</v>
      </c>
      <c r="AE14" s="324"/>
      <c r="AF14" s="324">
        <f t="shared" si="9"/>
        <v>0</v>
      </c>
      <c r="AG14" s="324"/>
      <c r="AH14" s="407"/>
      <c r="AI14" s="408" t="str">
        <f t="shared" si="10"/>
        <v/>
      </c>
      <c r="AJ14" s="324" t="str">
        <f t="shared" si="11"/>
        <v/>
      </c>
      <c r="AK14" s="324" t="str">
        <f t="shared" si="12"/>
        <v/>
      </c>
      <c r="AL14" s="324" t="str">
        <f t="shared" si="13"/>
        <v/>
      </c>
      <c r="AM14" s="324" t="str">
        <f t="shared" si="14"/>
        <v/>
      </c>
      <c r="AN14" s="324" t="str">
        <f t="shared" si="15"/>
        <v/>
      </c>
      <c r="AO14" s="324" t="str">
        <f t="shared" si="16"/>
        <v/>
      </c>
      <c r="AP14" s="324" t="str">
        <f t="shared" si="17"/>
        <v/>
      </c>
      <c r="AQ14" s="407">
        <f t="shared" si="0"/>
        <v>0</v>
      </c>
      <c r="AR14" s="408" t="str">
        <f t="shared" si="18"/>
        <v/>
      </c>
      <c r="AS14" s="324" t="str">
        <f t="shared" si="19"/>
        <v/>
      </c>
      <c r="AT14" s="324" t="str">
        <f t="shared" si="20"/>
        <v/>
      </c>
      <c r="AU14" s="324" t="str">
        <f t="shared" si="21"/>
        <v/>
      </c>
      <c r="AV14" s="324" t="str">
        <f t="shared" si="22"/>
        <v/>
      </c>
      <c r="AW14" s="324" t="str">
        <f t="shared" si="23"/>
        <v/>
      </c>
      <c r="AX14" s="324" t="str">
        <f t="shared" si="24"/>
        <v/>
      </c>
      <c r="AY14" s="324" t="str">
        <f t="shared" si="25"/>
        <v/>
      </c>
      <c r="AZ14" s="324" t="str">
        <f t="shared" si="26"/>
        <v/>
      </c>
      <c r="BA14" s="324" t="str">
        <f t="shared" si="27"/>
        <v/>
      </c>
      <c r="BB14" s="324" t="str">
        <f t="shared" si="28"/>
        <v/>
      </c>
      <c r="BC14" s="409">
        <f t="shared" si="29"/>
        <v>0</v>
      </c>
      <c r="BD14" s="326"/>
      <c r="BE14" s="404">
        <v>11</v>
      </c>
      <c r="BF14" s="405">
        <f t="shared" si="103"/>
        <v>2873</v>
      </c>
      <c r="BG14" s="405">
        <v>2911</v>
      </c>
      <c r="BH14" s="405">
        <f t="shared" si="30"/>
        <v>38</v>
      </c>
      <c r="BI14" s="405">
        <v>1</v>
      </c>
      <c r="BJ14" s="406">
        <f t="shared" si="31"/>
        <v>38</v>
      </c>
      <c r="BK14" s="414" t="s">
        <v>44</v>
      </c>
      <c r="BL14" s="324" t="s">
        <v>45</v>
      </c>
      <c r="BM14" s="324" t="s">
        <v>492</v>
      </c>
      <c r="BN14" s="324"/>
      <c r="BO14" s="265" t="s">
        <v>62</v>
      </c>
      <c r="BP14" s="265">
        <v>1</v>
      </c>
      <c r="BQ14" s="324"/>
      <c r="BR14" s="324">
        <f t="shared" si="32"/>
        <v>0</v>
      </c>
      <c r="BS14" s="324"/>
      <c r="BT14" s="407"/>
      <c r="BU14" s="408">
        <f t="shared" si="33"/>
        <v>38</v>
      </c>
      <c r="BV14" s="324" t="str">
        <f t="shared" si="34"/>
        <v/>
      </c>
      <c r="BW14" s="324" t="str">
        <f t="shared" si="35"/>
        <v/>
      </c>
      <c r="BX14" s="324" t="str">
        <f t="shared" si="36"/>
        <v/>
      </c>
      <c r="BY14" s="324" t="str">
        <f t="shared" si="37"/>
        <v/>
      </c>
      <c r="BZ14" s="324" t="str">
        <f t="shared" si="38"/>
        <v/>
      </c>
      <c r="CA14" s="324" t="str">
        <f t="shared" si="39"/>
        <v/>
      </c>
      <c r="CB14" s="324" t="str">
        <f t="shared" si="40"/>
        <v/>
      </c>
      <c r="CC14" s="407">
        <f t="shared" si="1"/>
        <v>38</v>
      </c>
      <c r="CD14" s="408" t="str">
        <f t="shared" si="41"/>
        <v/>
      </c>
      <c r="CE14" s="324" t="str">
        <f t="shared" si="42"/>
        <v/>
      </c>
      <c r="CF14" s="324" t="str">
        <f t="shared" si="43"/>
        <v/>
      </c>
      <c r="CG14" s="324" t="str">
        <f t="shared" si="44"/>
        <v/>
      </c>
      <c r="CH14" s="324" t="str">
        <f t="shared" si="45"/>
        <v/>
      </c>
      <c r="CI14" s="324" t="str">
        <f t="shared" si="46"/>
        <v/>
      </c>
      <c r="CJ14" s="324" t="str">
        <f t="shared" si="47"/>
        <v/>
      </c>
      <c r="CK14" s="324" t="str">
        <f t="shared" si="48"/>
        <v/>
      </c>
      <c r="CL14" s="324" t="str">
        <f t="shared" si="49"/>
        <v/>
      </c>
      <c r="CM14" s="324" t="str">
        <f t="shared" si="50"/>
        <v/>
      </c>
      <c r="CN14" s="324" t="str">
        <f t="shared" si="51"/>
        <v/>
      </c>
      <c r="CO14" s="409">
        <f t="shared" si="52"/>
        <v>0</v>
      </c>
      <c r="CP14" s="22"/>
      <c r="CQ14" s="404">
        <v>11</v>
      </c>
      <c r="CR14" s="405">
        <f t="shared" si="104"/>
        <v>0</v>
      </c>
      <c r="CS14" s="405"/>
      <c r="CT14" s="405">
        <f t="shared" si="53"/>
        <v>0</v>
      </c>
      <c r="CU14" s="405">
        <v>1</v>
      </c>
      <c r="CV14" s="406">
        <f t="shared" si="54"/>
        <v>0</v>
      </c>
      <c r="CW14" s="410"/>
      <c r="CX14" s="265"/>
      <c r="CY14" s="265"/>
      <c r="CZ14" s="265"/>
      <c r="DA14" s="265"/>
      <c r="DB14" s="265">
        <v>1</v>
      </c>
      <c r="DC14" s="265"/>
      <c r="DD14" s="265">
        <f t="shared" si="55"/>
        <v>0</v>
      </c>
      <c r="DE14" s="265"/>
      <c r="DF14" s="411"/>
      <c r="DG14" s="412" t="str">
        <f t="shared" si="56"/>
        <v/>
      </c>
      <c r="DH14" s="265" t="str">
        <f t="shared" si="57"/>
        <v/>
      </c>
      <c r="DI14" s="324" t="str">
        <f t="shared" si="58"/>
        <v/>
      </c>
      <c r="DJ14" s="265" t="str">
        <f t="shared" si="59"/>
        <v/>
      </c>
      <c r="DK14" s="265" t="str">
        <f t="shared" si="60"/>
        <v/>
      </c>
      <c r="DL14" s="265" t="str">
        <f t="shared" si="61"/>
        <v/>
      </c>
      <c r="DM14" s="265" t="str">
        <f t="shared" si="62"/>
        <v/>
      </c>
      <c r="DN14" s="265" t="str">
        <f t="shared" si="63"/>
        <v/>
      </c>
      <c r="DO14" s="411">
        <f t="shared" si="2"/>
        <v>0</v>
      </c>
      <c r="DP14" s="412" t="str">
        <f t="shared" si="64"/>
        <v/>
      </c>
      <c r="DQ14" s="265" t="str">
        <f t="shared" si="65"/>
        <v/>
      </c>
      <c r="DR14" s="324" t="str">
        <f t="shared" si="66"/>
        <v/>
      </c>
      <c r="DS14" s="265" t="str">
        <f t="shared" si="67"/>
        <v/>
      </c>
      <c r="DT14" s="265" t="str">
        <f t="shared" si="68"/>
        <v/>
      </c>
      <c r="DU14" s="265" t="str">
        <f t="shared" si="69"/>
        <v/>
      </c>
      <c r="DV14" s="265" t="str">
        <f t="shared" si="70"/>
        <v/>
      </c>
      <c r="DW14" s="265" t="str">
        <f t="shared" si="71"/>
        <v/>
      </c>
      <c r="DX14" s="265" t="str">
        <f t="shared" si="72"/>
        <v/>
      </c>
      <c r="DY14" s="265" t="str">
        <f t="shared" si="73"/>
        <v/>
      </c>
      <c r="DZ14" s="265" t="str">
        <f t="shared" si="74"/>
        <v/>
      </c>
      <c r="EA14" s="413">
        <f t="shared" si="75"/>
        <v>0</v>
      </c>
      <c r="EC14" s="404">
        <v>11</v>
      </c>
      <c r="ED14" s="405">
        <f t="shared" si="105"/>
        <v>0</v>
      </c>
      <c r="EE14" s="405"/>
      <c r="EF14" s="405">
        <f t="shared" si="76"/>
        <v>0</v>
      </c>
      <c r="EG14" s="405">
        <v>1</v>
      </c>
      <c r="EH14" s="406">
        <f t="shared" si="77"/>
        <v>0</v>
      </c>
      <c r="EI14" s="414"/>
      <c r="EJ14" s="324"/>
      <c r="EK14" s="324"/>
      <c r="EL14" s="324" t="str">
        <f t="shared" si="78"/>
        <v/>
      </c>
      <c r="EM14" s="409" t="str">
        <f t="shared" si="79"/>
        <v/>
      </c>
      <c r="EO14" s="404">
        <v>11</v>
      </c>
      <c r="EP14" s="405">
        <f t="shared" si="106"/>
        <v>0</v>
      </c>
      <c r="EQ14" s="405"/>
      <c r="ER14" s="405">
        <f t="shared" si="80"/>
        <v>0</v>
      </c>
      <c r="ES14" s="405">
        <v>1</v>
      </c>
      <c r="ET14" s="406">
        <f t="shared" si="81"/>
        <v>0</v>
      </c>
      <c r="EU14" s="414"/>
      <c r="EV14" s="324"/>
      <c r="EW14" s="324"/>
      <c r="EX14" s="324" t="str">
        <f t="shared" si="82"/>
        <v/>
      </c>
      <c r="EY14" s="409" t="str">
        <f t="shared" si="83"/>
        <v/>
      </c>
      <c r="FA14" s="404">
        <v>11</v>
      </c>
      <c r="FB14" s="405">
        <f t="shared" si="107"/>
        <v>0</v>
      </c>
      <c r="FC14" s="405"/>
      <c r="FD14" s="405">
        <f t="shared" si="84"/>
        <v>0</v>
      </c>
      <c r="FE14" s="405">
        <v>1</v>
      </c>
      <c r="FF14" s="406">
        <f t="shared" si="85"/>
        <v>0</v>
      </c>
      <c r="FG14" s="414"/>
      <c r="FH14" s="324"/>
      <c r="FI14" s="324"/>
      <c r="FJ14" s="324" t="str">
        <f t="shared" si="86"/>
        <v/>
      </c>
      <c r="FK14" s="409" t="str">
        <f t="shared" si="87"/>
        <v/>
      </c>
      <c r="FM14" s="404">
        <v>11</v>
      </c>
      <c r="FN14" s="405">
        <f t="shared" si="108"/>
        <v>0</v>
      </c>
      <c r="FO14" s="405"/>
      <c r="FP14" s="405">
        <f t="shared" si="88"/>
        <v>0</v>
      </c>
      <c r="FQ14" s="405">
        <v>1</v>
      </c>
      <c r="FR14" s="406">
        <f t="shared" si="89"/>
        <v>0</v>
      </c>
      <c r="FS14" s="414"/>
      <c r="FT14" s="324"/>
      <c r="FU14" s="324"/>
      <c r="FV14" s="324" t="str">
        <f t="shared" si="90"/>
        <v/>
      </c>
      <c r="FW14" s="409" t="str">
        <f t="shared" si="91"/>
        <v/>
      </c>
      <c r="FY14" s="404">
        <v>11</v>
      </c>
      <c r="FZ14" s="405">
        <f t="shared" si="109"/>
        <v>0</v>
      </c>
      <c r="GA14" s="405"/>
      <c r="GB14" s="405">
        <f t="shared" si="92"/>
        <v>0</v>
      </c>
      <c r="GC14" s="405">
        <v>1</v>
      </c>
      <c r="GD14" s="406">
        <f t="shared" si="93"/>
        <v>0</v>
      </c>
      <c r="GE14" s="414"/>
      <c r="GF14" s="324"/>
      <c r="GG14" s="324"/>
      <c r="GH14" s="324" t="str">
        <f t="shared" si="94"/>
        <v/>
      </c>
      <c r="GI14" s="409" t="str">
        <f t="shared" si="95"/>
        <v/>
      </c>
      <c r="GK14" s="404">
        <v>11</v>
      </c>
      <c r="GL14" s="405">
        <f t="shared" si="110"/>
        <v>0</v>
      </c>
      <c r="GM14" s="405"/>
      <c r="GN14" s="405">
        <f t="shared" si="96"/>
        <v>0</v>
      </c>
      <c r="GO14" s="405">
        <v>1</v>
      </c>
      <c r="GP14" s="406">
        <f t="shared" si="97"/>
        <v>0</v>
      </c>
      <c r="GQ14" s="414"/>
      <c r="GR14" s="324"/>
      <c r="GS14" s="324"/>
      <c r="GT14" s="324" t="str">
        <f t="shared" si="98"/>
        <v/>
      </c>
      <c r="GU14" s="409" t="str">
        <f t="shared" si="99"/>
        <v/>
      </c>
    </row>
    <row r="15" spans="1:203" ht="36" customHeight="1" x14ac:dyDescent="0.3">
      <c r="A15" s="77"/>
      <c r="B15" s="85"/>
      <c r="C15" s="77"/>
      <c r="D15" s="491"/>
      <c r="E15" s="404">
        <v>12</v>
      </c>
      <c r="F15" s="405">
        <f t="shared" si="100"/>
        <v>4698</v>
      </c>
      <c r="G15" s="405">
        <v>4698</v>
      </c>
      <c r="H15" s="405">
        <f t="shared" si="3"/>
        <v>0</v>
      </c>
      <c r="I15" s="405">
        <v>1</v>
      </c>
      <c r="J15" s="406">
        <f t="shared" si="4"/>
        <v>0</v>
      </c>
      <c r="K15" s="404"/>
      <c r="L15" s="404">
        <v>12</v>
      </c>
      <c r="M15" s="405">
        <f t="shared" si="101"/>
        <v>2839</v>
      </c>
      <c r="N15" s="405">
        <v>2880</v>
      </c>
      <c r="O15" s="405">
        <f t="shared" si="5"/>
        <v>41</v>
      </c>
      <c r="P15" s="405">
        <v>1</v>
      </c>
      <c r="Q15" s="406">
        <f t="shared" si="6"/>
        <v>41</v>
      </c>
      <c r="S15" s="404">
        <v>12</v>
      </c>
      <c r="T15" s="405">
        <f t="shared" si="102"/>
        <v>4730</v>
      </c>
      <c r="U15" s="405">
        <v>4730</v>
      </c>
      <c r="V15" s="405">
        <f t="shared" si="7"/>
        <v>0</v>
      </c>
      <c r="W15" s="405">
        <v>1</v>
      </c>
      <c r="X15" s="406">
        <f t="shared" si="8"/>
        <v>0</v>
      </c>
      <c r="Y15" s="414"/>
      <c r="Z15" s="324"/>
      <c r="AA15" s="324"/>
      <c r="AB15" s="324"/>
      <c r="AC15" s="265"/>
      <c r="AD15" s="265">
        <v>1</v>
      </c>
      <c r="AE15" s="324"/>
      <c r="AF15" s="324">
        <f t="shared" si="9"/>
        <v>0</v>
      </c>
      <c r="AG15" s="324"/>
      <c r="AH15" s="407"/>
      <c r="AI15" s="408" t="str">
        <f t="shared" si="10"/>
        <v/>
      </c>
      <c r="AJ15" s="324" t="str">
        <f t="shared" si="11"/>
        <v/>
      </c>
      <c r="AK15" s="324" t="str">
        <f t="shared" si="12"/>
        <v/>
      </c>
      <c r="AL15" s="324" t="str">
        <f t="shared" si="13"/>
        <v/>
      </c>
      <c r="AM15" s="324" t="str">
        <f t="shared" si="14"/>
        <v/>
      </c>
      <c r="AN15" s="324" t="str">
        <f t="shared" si="15"/>
        <v/>
      </c>
      <c r="AO15" s="324" t="str">
        <f t="shared" si="16"/>
        <v/>
      </c>
      <c r="AP15" s="324" t="str">
        <f t="shared" si="17"/>
        <v/>
      </c>
      <c r="AQ15" s="407">
        <f t="shared" si="0"/>
        <v>0</v>
      </c>
      <c r="AR15" s="408" t="str">
        <f t="shared" si="18"/>
        <v/>
      </c>
      <c r="AS15" s="324" t="str">
        <f t="shared" si="19"/>
        <v/>
      </c>
      <c r="AT15" s="324" t="str">
        <f t="shared" si="20"/>
        <v/>
      </c>
      <c r="AU15" s="324" t="str">
        <f t="shared" si="21"/>
        <v/>
      </c>
      <c r="AV15" s="324" t="str">
        <f t="shared" si="22"/>
        <v/>
      </c>
      <c r="AW15" s="324" t="str">
        <f t="shared" si="23"/>
        <v/>
      </c>
      <c r="AX15" s="324" t="str">
        <f t="shared" si="24"/>
        <v/>
      </c>
      <c r="AY15" s="324" t="str">
        <f t="shared" si="25"/>
        <v/>
      </c>
      <c r="AZ15" s="324" t="str">
        <f t="shared" si="26"/>
        <v/>
      </c>
      <c r="BA15" s="324" t="str">
        <f t="shared" si="27"/>
        <v/>
      </c>
      <c r="BB15" s="324" t="str">
        <f t="shared" si="28"/>
        <v/>
      </c>
      <c r="BC15" s="409">
        <f t="shared" si="29"/>
        <v>0</v>
      </c>
      <c r="BD15" s="326"/>
      <c r="BE15" s="404">
        <v>12</v>
      </c>
      <c r="BF15" s="405">
        <f t="shared" si="103"/>
        <v>2911</v>
      </c>
      <c r="BG15" s="405">
        <v>2964</v>
      </c>
      <c r="BH15" s="405">
        <f t="shared" si="30"/>
        <v>53</v>
      </c>
      <c r="BI15" s="405">
        <v>1</v>
      </c>
      <c r="BJ15" s="406">
        <f t="shared" si="31"/>
        <v>53</v>
      </c>
      <c r="BK15" s="414" t="s">
        <v>44</v>
      </c>
      <c r="BL15" s="324" t="s">
        <v>45</v>
      </c>
      <c r="BM15" s="324" t="s">
        <v>492</v>
      </c>
      <c r="BN15" s="324"/>
      <c r="BO15" s="265" t="s">
        <v>62</v>
      </c>
      <c r="BP15" s="265">
        <v>1</v>
      </c>
      <c r="BQ15" s="324"/>
      <c r="BR15" s="324">
        <f t="shared" si="32"/>
        <v>0</v>
      </c>
      <c r="BS15" s="324"/>
      <c r="BT15" s="407"/>
      <c r="BU15" s="408">
        <f t="shared" si="33"/>
        <v>53</v>
      </c>
      <c r="BV15" s="324" t="str">
        <f t="shared" si="34"/>
        <v/>
      </c>
      <c r="BW15" s="324" t="str">
        <f t="shared" si="35"/>
        <v/>
      </c>
      <c r="BX15" s="324" t="str">
        <f t="shared" si="36"/>
        <v/>
      </c>
      <c r="BY15" s="324" t="str">
        <f t="shared" si="37"/>
        <v/>
      </c>
      <c r="BZ15" s="324" t="str">
        <f t="shared" si="38"/>
        <v/>
      </c>
      <c r="CA15" s="324" t="str">
        <f t="shared" si="39"/>
        <v/>
      </c>
      <c r="CB15" s="324" t="str">
        <f t="shared" si="40"/>
        <v/>
      </c>
      <c r="CC15" s="407">
        <f t="shared" si="1"/>
        <v>53</v>
      </c>
      <c r="CD15" s="408" t="str">
        <f t="shared" si="41"/>
        <v/>
      </c>
      <c r="CE15" s="324" t="str">
        <f t="shared" si="42"/>
        <v/>
      </c>
      <c r="CF15" s="324" t="str">
        <f t="shared" si="43"/>
        <v/>
      </c>
      <c r="CG15" s="324" t="str">
        <f t="shared" si="44"/>
        <v/>
      </c>
      <c r="CH15" s="324" t="str">
        <f t="shared" si="45"/>
        <v/>
      </c>
      <c r="CI15" s="324" t="str">
        <f t="shared" si="46"/>
        <v/>
      </c>
      <c r="CJ15" s="324" t="str">
        <f t="shared" si="47"/>
        <v/>
      </c>
      <c r="CK15" s="324" t="str">
        <f t="shared" si="48"/>
        <v/>
      </c>
      <c r="CL15" s="324" t="str">
        <f t="shared" si="49"/>
        <v/>
      </c>
      <c r="CM15" s="324" t="str">
        <f t="shared" si="50"/>
        <v/>
      </c>
      <c r="CN15" s="324" t="str">
        <f t="shared" si="51"/>
        <v/>
      </c>
      <c r="CO15" s="409">
        <f t="shared" si="52"/>
        <v>0</v>
      </c>
      <c r="CP15" s="22"/>
      <c r="CQ15" s="404">
        <v>12</v>
      </c>
      <c r="CR15" s="405">
        <f t="shared" si="104"/>
        <v>0</v>
      </c>
      <c r="CS15" s="405"/>
      <c r="CT15" s="405">
        <f t="shared" si="53"/>
        <v>0</v>
      </c>
      <c r="CU15" s="405">
        <v>1</v>
      </c>
      <c r="CV15" s="406">
        <f t="shared" si="54"/>
        <v>0</v>
      </c>
      <c r="CW15" s="410"/>
      <c r="CX15" s="265"/>
      <c r="CY15" s="265"/>
      <c r="CZ15" s="265"/>
      <c r="DA15" s="265"/>
      <c r="DB15" s="265">
        <v>1</v>
      </c>
      <c r="DC15" s="265"/>
      <c r="DD15" s="265">
        <f t="shared" si="55"/>
        <v>0</v>
      </c>
      <c r="DE15" s="265"/>
      <c r="DF15" s="411"/>
      <c r="DG15" s="412" t="str">
        <f t="shared" si="56"/>
        <v/>
      </c>
      <c r="DH15" s="265" t="str">
        <f t="shared" si="57"/>
        <v/>
      </c>
      <c r="DI15" s="324" t="str">
        <f t="shared" si="58"/>
        <v/>
      </c>
      <c r="DJ15" s="265" t="str">
        <f t="shared" si="59"/>
        <v/>
      </c>
      <c r="DK15" s="265" t="str">
        <f t="shared" si="60"/>
        <v/>
      </c>
      <c r="DL15" s="265" t="str">
        <f t="shared" si="61"/>
        <v/>
      </c>
      <c r="DM15" s="265" t="str">
        <f t="shared" si="62"/>
        <v/>
      </c>
      <c r="DN15" s="265" t="str">
        <f t="shared" si="63"/>
        <v/>
      </c>
      <c r="DO15" s="411">
        <f t="shared" si="2"/>
        <v>0</v>
      </c>
      <c r="DP15" s="412" t="str">
        <f t="shared" si="64"/>
        <v/>
      </c>
      <c r="DQ15" s="265" t="str">
        <f t="shared" si="65"/>
        <v/>
      </c>
      <c r="DR15" s="324" t="str">
        <f t="shared" si="66"/>
        <v/>
      </c>
      <c r="DS15" s="265" t="str">
        <f t="shared" si="67"/>
        <v/>
      </c>
      <c r="DT15" s="265" t="str">
        <f t="shared" si="68"/>
        <v/>
      </c>
      <c r="DU15" s="265" t="str">
        <f t="shared" si="69"/>
        <v/>
      </c>
      <c r="DV15" s="265" t="str">
        <f t="shared" si="70"/>
        <v/>
      </c>
      <c r="DW15" s="265" t="str">
        <f t="shared" si="71"/>
        <v/>
      </c>
      <c r="DX15" s="265" t="str">
        <f t="shared" si="72"/>
        <v/>
      </c>
      <c r="DY15" s="265" t="str">
        <f t="shared" si="73"/>
        <v/>
      </c>
      <c r="DZ15" s="265" t="str">
        <f t="shared" si="74"/>
        <v/>
      </c>
      <c r="EA15" s="413">
        <f t="shared" si="75"/>
        <v>0</v>
      </c>
      <c r="EC15" s="404">
        <v>12</v>
      </c>
      <c r="ED15" s="405">
        <f t="shared" si="105"/>
        <v>0</v>
      </c>
      <c r="EE15" s="405"/>
      <c r="EF15" s="405">
        <f t="shared" si="76"/>
        <v>0</v>
      </c>
      <c r="EG15" s="405">
        <v>1</v>
      </c>
      <c r="EH15" s="406">
        <f t="shared" si="77"/>
        <v>0</v>
      </c>
      <c r="EI15" s="414"/>
      <c r="EJ15" s="324"/>
      <c r="EK15" s="324"/>
      <c r="EL15" s="324" t="str">
        <f t="shared" si="78"/>
        <v/>
      </c>
      <c r="EM15" s="409" t="str">
        <f t="shared" si="79"/>
        <v/>
      </c>
      <c r="EO15" s="404">
        <v>12</v>
      </c>
      <c r="EP15" s="405">
        <f t="shared" si="106"/>
        <v>0</v>
      </c>
      <c r="EQ15" s="405"/>
      <c r="ER15" s="405">
        <f t="shared" si="80"/>
        <v>0</v>
      </c>
      <c r="ES15" s="405">
        <v>1</v>
      </c>
      <c r="ET15" s="406">
        <f t="shared" si="81"/>
        <v>0</v>
      </c>
      <c r="EU15" s="414"/>
      <c r="EV15" s="324"/>
      <c r="EW15" s="324"/>
      <c r="EX15" s="324" t="str">
        <f t="shared" si="82"/>
        <v/>
      </c>
      <c r="EY15" s="409" t="str">
        <f t="shared" si="83"/>
        <v/>
      </c>
      <c r="FA15" s="404">
        <v>12</v>
      </c>
      <c r="FB15" s="405">
        <f t="shared" si="107"/>
        <v>0</v>
      </c>
      <c r="FC15" s="405"/>
      <c r="FD15" s="405">
        <f t="shared" si="84"/>
        <v>0</v>
      </c>
      <c r="FE15" s="405">
        <v>1</v>
      </c>
      <c r="FF15" s="406">
        <f t="shared" si="85"/>
        <v>0</v>
      </c>
      <c r="FG15" s="414"/>
      <c r="FH15" s="324"/>
      <c r="FI15" s="324"/>
      <c r="FJ15" s="324" t="str">
        <f t="shared" si="86"/>
        <v/>
      </c>
      <c r="FK15" s="409" t="str">
        <f t="shared" si="87"/>
        <v/>
      </c>
      <c r="FM15" s="404">
        <v>12</v>
      </c>
      <c r="FN15" s="405">
        <f t="shared" si="108"/>
        <v>0</v>
      </c>
      <c r="FO15" s="405"/>
      <c r="FP15" s="405">
        <f t="shared" si="88"/>
        <v>0</v>
      </c>
      <c r="FQ15" s="405">
        <v>1</v>
      </c>
      <c r="FR15" s="406">
        <f t="shared" si="89"/>
        <v>0</v>
      </c>
      <c r="FS15" s="414"/>
      <c r="FT15" s="324"/>
      <c r="FU15" s="324"/>
      <c r="FV15" s="324" t="str">
        <f t="shared" si="90"/>
        <v/>
      </c>
      <c r="FW15" s="409" t="str">
        <f t="shared" si="91"/>
        <v/>
      </c>
      <c r="FY15" s="404">
        <v>12</v>
      </c>
      <c r="FZ15" s="405">
        <f t="shared" si="109"/>
        <v>0</v>
      </c>
      <c r="GA15" s="405"/>
      <c r="GB15" s="405">
        <f t="shared" si="92"/>
        <v>0</v>
      </c>
      <c r="GC15" s="405">
        <v>1</v>
      </c>
      <c r="GD15" s="406">
        <f t="shared" si="93"/>
        <v>0</v>
      </c>
      <c r="GE15" s="414"/>
      <c r="GF15" s="324"/>
      <c r="GG15" s="324"/>
      <c r="GH15" s="324" t="str">
        <f t="shared" si="94"/>
        <v/>
      </c>
      <c r="GI15" s="409" t="str">
        <f t="shared" si="95"/>
        <v/>
      </c>
      <c r="GK15" s="404">
        <v>12</v>
      </c>
      <c r="GL15" s="405">
        <f t="shared" si="110"/>
        <v>0</v>
      </c>
      <c r="GM15" s="405"/>
      <c r="GN15" s="405">
        <f t="shared" si="96"/>
        <v>0</v>
      </c>
      <c r="GO15" s="405">
        <v>1</v>
      </c>
      <c r="GP15" s="406">
        <f t="shared" si="97"/>
        <v>0</v>
      </c>
      <c r="GQ15" s="414"/>
      <c r="GR15" s="324"/>
      <c r="GS15" s="324"/>
      <c r="GT15" s="324" t="str">
        <f t="shared" si="98"/>
        <v/>
      </c>
      <c r="GU15" s="409" t="str">
        <f t="shared" si="99"/>
        <v/>
      </c>
    </row>
    <row r="16" spans="1:203" ht="28.95" customHeight="1" x14ac:dyDescent="0.3">
      <c r="A16" s="77"/>
      <c r="B16" s="85"/>
      <c r="C16" s="77"/>
      <c r="D16" s="491"/>
      <c r="E16" s="404">
        <v>13</v>
      </c>
      <c r="F16" s="405">
        <f t="shared" si="100"/>
        <v>4698</v>
      </c>
      <c r="G16" s="405">
        <v>4698</v>
      </c>
      <c r="H16" s="405">
        <f t="shared" si="3"/>
        <v>0</v>
      </c>
      <c r="I16" s="405">
        <v>1</v>
      </c>
      <c r="J16" s="406">
        <f t="shared" si="4"/>
        <v>0</v>
      </c>
      <c r="K16" s="404"/>
      <c r="L16" s="404">
        <v>13</v>
      </c>
      <c r="M16" s="405">
        <f t="shared" si="101"/>
        <v>2880</v>
      </c>
      <c r="N16" s="405">
        <v>2927</v>
      </c>
      <c r="O16" s="405">
        <f t="shared" si="5"/>
        <v>47</v>
      </c>
      <c r="P16" s="405">
        <v>1</v>
      </c>
      <c r="Q16" s="406">
        <f t="shared" si="6"/>
        <v>47</v>
      </c>
      <c r="S16" s="404">
        <v>13</v>
      </c>
      <c r="T16" s="405">
        <f t="shared" si="102"/>
        <v>4730</v>
      </c>
      <c r="U16" s="405">
        <v>4730</v>
      </c>
      <c r="V16" s="405">
        <f t="shared" si="7"/>
        <v>0</v>
      </c>
      <c r="W16" s="405">
        <v>1</v>
      </c>
      <c r="X16" s="406">
        <f t="shared" si="8"/>
        <v>0</v>
      </c>
      <c r="Y16" s="414"/>
      <c r="Z16" s="324"/>
      <c r="AA16" s="324"/>
      <c r="AB16" s="324"/>
      <c r="AC16" s="265"/>
      <c r="AD16" s="265">
        <v>1</v>
      </c>
      <c r="AE16" s="324"/>
      <c r="AF16" s="324">
        <f t="shared" si="9"/>
        <v>0</v>
      </c>
      <c r="AG16" s="324"/>
      <c r="AH16" s="407"/>
      <c r="AI16" s="408" t="str">
        <f t="shared" si="10"/>
        <v/>
      </c>
      <c r="AJ16" s="324" t="str">
        <f t="shared" si="11"/>
        <v/>
      </c>
      <c r="AK16" s="324" t="str">
        <f t="shared" si="12"/>
        <v/>
      </c>
      <c r="AL16" s="324" t="str">
        <f t="shared" si="13"/>
        <v/>
      </c>
      <c r="AM16" s="324" t="str">
        <f t="shared" si="14"/>
        <v/>
      </c>
      <c r="AN16" s="324" t="str">
        <f t="shared" si="15"/>
        <v/>
      </c>
      <c r="AO16" s="324" t="str">
        <f t="shared" si="16"/>
        <v/>
      </c>
      <c r="AP16" s="324" t="str">
        <f t="shared" si="17"/>
        <v/>
      </c>
      <c r="AQ16" s="407">
        <f t="shared" si="0"/>
        <v>0</v>
      </c>
      <c r="AR16" s="408" t="str">
        <f t="shared" si="18"/>
        <v/>
      </c>
      <c r="AS16" s="324" t="str">
        <f t="shared" si="19"/>
        <v/>
      </c>
      <c r="AT16" s="324" t="str">
        <f t="shared" si="20"/>
        <v/>
      </c>
      <c r="AU16" s="324" t="str">
        <f t="shared" si="21"/>
        <v/>
      </c>
      <c r="AV16" s="324" t="str">
        <f t="shared" si="22"/>
        <v/>
      </c>
      <c r="AW16" s="324" t="str">
        <f t="shared" si="23"/>
        <v/>
      </c>
      <c r="AX16" s="324" t="str">
        <f t="shared" si="24"/>
        <v/>
      </c>
      <c r="AY16" s="324" t="str">
        <f t="shared" si="25"/>
        <v/>
      </c>
      <c r="AZ16" s="324" t="str">
        <f t="shared" si="26"/>
        <v/>
      </c>
      <c r="BA16" s="324" t="str">
        <f t="shared" si="27"/>
        <v/>
      </c>
      <c r="BB16" s="324" t="str">
        <f t="shared" si="28"/>
        <v/>
      </c>
      <c r="BC16" s="409">
        <f t="shared" si="29"/>
        <v>0</v>
      </c>
      <c r="BD16" s="326"/>
      <c r="BE16" s="404">
        <v>13</v>
      </c>
      <c r="BF16" s="405">
        <f t="shared" si="103"/>
        <v>2964</v>
      </c>
      <c r="BG16" s="405">
        <v>3015</v>
      </c>
      <c r="BH16" s="405">
        <f t="shared" si="30"/>
        <v>51</v>
      </c>
      <c r="BI16" s="405">
        <v>1</v>
      </c>
      <c r="BJ16" s="406">
        <f t="shared" si="31"/>
        <v>51</v>
      </c>
      <c r="BK16" s="414" t="s">
        <v>44</v>
      </c>
      <c r="BL16" s="324" t="s">
        <v>45</v>
      </c>
      <c r="BM16" s="324" t="s">
        <v>492</v>
      </c>
      <c r="BN16" s="324"/>
      <c r="BO16" s="265" t="s">
        <v>62</v>
      </c>
      <c r="BP16" s="265">
        <v>1</v>
      </c>
      <c r="BQ16" s="324"/>
      <c r="BR16" s="324">
        <f t="shared" si="32"/>
        <v>0</v>
      </c>
      <c r="BS16" s="324"/>
      <c r="BT16" s="407"/>
      <c r="BU16" s="408">
        <f t="shared" si="33"/>
        <v>51</v>
      </c>
      <c r="BV16" s="324" t="str">
        <f t="shared" si="34"/>
        <v/>
      </c>
      <c r="BW16" s="324" t="str">
        <f t="shared" si="35"/>
        <v/>
      </c>
      <c r="BX16" s="324" t="str">
        <f t="shared" si="36"/>
        <v/>
      </c>
      <c r="BY16" s="324" t="str">
        <f t="shared" si="37"/>
        <v/>
      </c>
      <c r="BZ16" s="324" t="str">
        <f t="shared" si="38"/>
        <v/>
      </c>
      <c r="CA16" s="324" t="str">
        <f t="shared" si="39"/>
        <v/>
      </c>
      <c r="CB16" s="324" t="str">
        <f t="shared" si="40"/>
        <v/>
      </c>
      <c r="CC16" s="407">
        <f t="shared" si="1"/>
        <v>51</v>
      </c>
      <c r="CD16" s="408" t="str">
        <f t="shared" si="41"/>
        <v/>
      </c>
      <c r="CE16" s="324" t="str">
        <f t="shared" si="42"/>
        <v/>
      </c>
      <c r="CF16" s="324" t="str">
        <f t="shared" si="43"/>
        <v/>
      </c>
      <c r="CG16" s="324" t="str">
        <f t="shared" si="44"/>
        <v/>
      </c>
      <c r="CH16" s="324" t="str">
        <f t="shared" si="45"/>
        <v/>
      </c>
      <c r="CI16" s="324" t="str">
        <f t="shared" si="46"/>
        <v/>
      </c>
      <c r="CJ16" s="324" t="str">
        <f t="shared" si="47"/>
        <v/>
      </c>
      <c r="CK16" s="324" t="str">
        <f t="shared" si="48"/>
        <v/>
      </c>
      <c r="CL16" s="324" t="str">
        <f t="shared" si="49"/>
        <v/>
      </c>
      <c r="CM16" s="324" t="str">
        <f t="shared" si="50"/>
        <v/>
      </c>
      <c r="CN16" s="324" t="str">
        <f t="shared" si="51"/>
        <v/>
      </c>
      <c r="CO16" s="409">
        <f t="shared" si="52"/>
        <v>0</v>
      </c>
      <c r="CP16" s="22"/>
      <c r="CQ16" s="404">
        <v>13</v>
      </c>
      <c r="CR16" s="405">
        <f t="shared" si="104"/>
        <v>0</v>
      </c>
      <c r="CS16" s="405"/>
      <c r="CT16" s="405">
        <f t="shared" si="53"/>
        <v>0</v>
      </c>
      <c r="CU16" s="405">
        <v>1</v>
      </c>
      <c r="CV16" s="406">
        <f t="shared" si="54"/>
        <v>0</v>
      </c>
      <c r="CW16" s="410"/>
      <c r="CX16" s="265"/>
      <c r="CY16" s="265"/>
      <c r="CZ16" s="265"/>
      <c r="DA16" s="265"/>
      <c r="DB16" s="265">
        <v>1</v>
      </c>
      <c r="DC16" s="265"/>
      <c r="DD16" s="265">
        <f t="shared" si="55"/>
        <v>0</v>
      </c>
      <c r="DE16" s="265"/>
      <c r="DF16" s="411"/>
      <c r="DG16" s="412" t="str">
        <f t="shared" si="56"/>
        <v/>
      </c>
      <c r="DH16" s="265" t="str">
        <f t="shared" si="57"/>
        <v/>
      </c>
      <c r="DI16" s="324" t="str">
        <f t="shared" si="58"/>
        <v/>
      </c>
      <c r="DJ16" s="265" t="str">
        <f t="shared" si="59"/>
        <v/>
      </c>
      <c r="DK16" s="265" t="str">
        <f t="shared" si="60"/>
        <v/>
      </c>
      <c r="DL16" s="265" t="str">
        <f t="shared" si="61"/>
        <v/>
      </c>
      <c r="DM16" s="265" t="str">
        <f t="shared" si="62"/>
        <v/>
      </c>
      <c r="DN16" s="265" t="str">
        <f t="shared" si="63"/>
        <v/>
      </c>
      <c r="DO16" s="411">
        <f t="shared" si="2"/>
        <v>0</v>
      </c>
      <c r="DP16" s="412" t="str">
        <f t="shared" si="64"/>
        <v/>
      </c>
      <c r="DQ16" s="265" t="str">
        <f t="shared" si="65"/>
        <v/>
      </c>
      <c r="DR16" s="324" t="str">
        <f t="shared" si="66"/>
        <v/>
      </c>
      <c r="DS16" s="265" t="str">
        <f t="shared" si="67"/>
        <v/>
      </c>
      <c r="DT16" s="265" t="str">
        <f t="shared" si="68"/>
        <v/>
      </c>
      <c r="DU16" s="265" t="str">
        <f t="shared" si="69"/>
        <v/>
      </c>
      <c r="DV16" s="265" t="str">
        <f t="shared" si="70"/>
        <v/>
      </c>
      <c r="DW16" s="265" t="str">
        <f t="shared" si="71"/>
        <v/>
      </c>
      <c r="DX16" s="265" t="str">
        <f t="shared" si="72"/>
        <v/>
      </c>
      <c r="DY16" s="265" t="str">
        <f t="shared" si="73"/>
        <v/>
      </c>
      <c r="DZ16" s="265" t="str">
        <f t="shared" si="74"/>
        <v/>
      </c>
      <c r="EA16" s="413">
        <f t="shared" si="75"/>
        <v>0</v>
      </c>
      <c r="EC16" s="404">
        <v>13</v>
      </c>
      <c r="ED16" s="405">
        <f t="shared" si="105"/>
        <v>0</v>
      </c>
      <c r="EE16" s="405"/>
      <c r="EF16" s="405">
        <f t="shared" si="76"/>
        <v>0</v>
      </c>
      <c r="EG16" s="405">
        <v>1</v>
      </c>
      <c r="EH16" s="406">
        <f t="shared" si="77"/>
        <v>0</v>
      </c>
      <c r="EI16" s="414"/>
      <c r="EJ16" s="324"/>
      <c r="EK16" s="324"/>
      <c r="EL16" s="324" t="str">
        <f t="shared" si="78"/>
        <v/>
      </c>
      <c r="EM16" s="409" t="str">
        <f t="shared" si="79"/>
        <v/>
      </c>
      <c r="EO16" s="404">
        <v>13</v>
      </c>
      <c r="EP16" s="405">
        <f t="shared" si="106"/>
        <v>0</v>
      </c>
      <c r="EQ16" s="405"/>
      <c r="ER16" s="405">
        <f t="shared" si="80"/>
        <v>0</v>
      </c>
      <c r="ES16" s="405">
        <v>1</v>
      </c>
      <c r="ET16" s="406">
        <f t="shared" si="81"/>
        <v>0</v>
      </c>
      <c r="EU16" s="414"/>
      <c r="EV16" s="324"/>
      <c r="EW16" s="324"/>
      <c r="EX16" s="324" t="str">
        <f t="shared" si="82"/>
        <v/>
      </c>
      <c r="EY16" s="409" t="str">
        <f t="shared" si="83"/>
        <v/>
      </c>
      <c r="FA16" s="404">
        <v>13</v>
      </c>
      <c r="FB16" s="405">
        <f t="shared" si="107"/>
        <v>0</v>
      </c>
      <c r="FC16" s="405"/>
      <c r="FD16" s="405">
        <f t="shared" si="84"/>
        <v>0</v>
      </c>
      <c r="FE16" s="405">
        <v>1</v>
      </c>
      <c r="FF16" s="406">
        <f t="shared" si="85"/>
        <v>0</v>
      </c>
      <c r="FG16" s="414"/>
      <c r="FH16" s="324"/>
      <c r="FI16" s="324"/>
      <c r="FJ16" s="324" t="str">
        <f t="shared" si="86"/>
        <v/>
      </c>
      <c r="FK16" s="409" t="str">
        <f t="shared" si="87"/>
        <v/>
      </c>
      <c r="FM16" s="404">
        <v>13</v>
      </c>
      <c r="FN16" s="405">
        <f t="shared" si="108"/>
        <v>0</v>
      </c>
      <c r="FO16" s="405"/>
      <c r="FP16" s="405">
        <f t="shared" si="88"/>
        <v>0</v>
      </c>
      <c r="FQ16" s="405">
        <v>1</v>
      </c>
      <c r="FR16" s="406">
        <f t="shared" si="89"/>
        <v>0</v>
      </c>
      <c r="FS16" s="414"/>
      <c r="FT16" s="324"/>
      <c r="FU16" s="324"/>
      <c r="FV16" s="324" t="str">
        <f t="shared" si="90"/>
        <v/>
      </c>
      <c r="FW16" s="409" t="str">
        <f t="shared" si="91"/>
        <v/>
      </c>
      <c r="FY16" s="404">
        <v>13</v>
      </c>
      <c r="FZ16" s="405">
        <f t="shared" si="109"/>
        <v>0</v>
      </c>
      <c r="GA16" s="405"/>
      <c r="GB16" s="405">
        <f t="shared" si="92"/>
        <v>0</v>
      </c>
      <c r="GC16" s="405">
        <v>1</v>
      </c>
      <c r="GD16" s="406">
        <f t="shared" si="93"/>
        <v>0</v>
      </c>
      <c r="GE16" s="414"/>
      <c r="GF16" s="324"/>
      <c r="GG16" s="324"/>
      <c r="GH16" s="324" t="str">
        <f t="shared" si="94"/>
        <v/>
      </c>
      <c r="GI16" s="409" t="str">
        <f t="shared" si="95"/>
        <v/>
      </c>
      <c r="GK16" s="404">
        <v>13</v>
      </c>
      <c r="GL16" s="405">
        <f t="shared" si="110"/>
        <v>0</v>
      </c>
      <c r="GM16" s="405"/>
      <c r="GN16" s="405">
        <f t="shared" si="96"/>
        <v>0</v>
      </c>
      <c r="GO16" s="405">
        <v>1</v>
      </c>
      <c r="GP16" s="406">
        <f t="shared" si="97"/>
        <v>0</v>
      </c>
      <c r="GQ16" s="414"/>
      <c r="GR16" s="324"/>
      <c r="GS16" s="324"/>
      <c r="GT16" s="324" t="str">
        <f t="shared" si="98"/>
        <v/>
      </c>
      <c r="GU16" s="409" t="str">
        <f t="shared" si="99"/>
        <v/>
      </c>
    </row>
    <row r="17" spans="1:203" ht="28.95" customHeight="1" x14ac:dyDescent="0.3">
      <c r="A17" s="77"/>
      <c r="B17" s="85"/>
      <c r="C17" s="86"/>
      <c r="D17" s="491"/>
      <c r="E17" s="404">
        <v>14</v>
      </c>
      <c r="F17" s="405">
        <f t="shared" si="100"/>
        <v>4698</v>
      </c>
      <c r="G17" s="405">
        <v>4698</v>
      </c>
      <c r="H17" s="405">
        <f t="shared" si="3"/>
        <v>0</v>
      </c>
      <c r="I17" s="405">
        <v>1</v>
      </c>
      <c r="J17" s="406">
        <f t="shared" si="4"/>
        <v>0</v>
      </c>
      <c r="K17" s="404"/>
      <c r="L17" s="404">
        <v>14</v>
      </c>
      <c r="M17" s="405">
        <f t="shared" si="101"/>
        <v>2927</v>
      </c>
      <c r="N17" s="405">
        <v>2929</v>
      </c>
      <c r="O17" s="405">
        <f t="shared" si="5"/>
        <v>2</v>
      </c>
      <c r="P17" s="405">
        <v>1</v>
      </c>
      <c r="Q17" s="406">
        <f t="shared" si="6"/>
        <v>2</v>
      </c>
      <c r="S17" s="404">
        <v>14</v>
      </c>
      <c r="T17" s="405">
        <f t="shared" si="102"/>
        <v>4730</v>
      </c>
      <c r="U17" s="405">
        <v>4730</v>
      </c>
      <c r="V17" s="405">
        <f t="shared" si="7"/>
        <v>0</v>
      </c>
      <c r="W17" s="405">
        <v>1</v>
      </c>
      <c r="X17" s="406">
        <f t="shared" si="8"/>
        <v>0</v>
      </c>
      <c r="Y17" s="414"/>
      <c r="Z17" s="324"/>
      <c r="AA17" s="324"/>
      <c r="AB17" s="324"/>
      <c r="AC17" s="265"/>
      <c r="AD17" s="265">
        <v>1</v>
      </c>
      <c r="AE17" s="324"/>
      <c r="AF17" s="324">
        <f t="shared" si="9"/>
        <v>0</v>
      </c>
      <c r="AG17" s="324"/>
      <c r="AH17" s="407"/>
      <c r="AI17" s="408" t="str">
        <f t="shared" si="10"/>
        <v/>
      </c>
      <c r="AJ17" s="324" t="str">
        <f t="shared" si="11"/>
        <v/>
      </c>
      <c r="AK17" s="324" t="str">
        <f t="shared" si="12"/>
        <v/>
      </c>
      <c r="AL17" s="324" t="str">
        <f t="shared" si="13"/>
        <v/>
      </c>
      <c r="AM17" s="324" t="str">
        <f t="shared" si="14"/>
        <v/>
      </c>
      <c r="AN17" s="324" t="str">
        <f t="shared" si="15"/>
        <v/>
      </c>
      <c r="AO17" s="324" t="str">
        <f t="shared" si="16"/>
        <v/>
      </c>
      <c r="AP17" s="324" t="str">
        <f t="shared" si="17"/>
        <v/>
      </c>
      <c r="AQ17" s="407">
        <f t="shared" si="0"/>
        <v>0</v>
      </c>
      <c r="AR17" s="408" t="str">
        <f t="shared" si="18"/>
        <v/>
      </c>
      <c r="AS17" s="324" t="str">
        <f t="shared" si="19"/>
        <v/>
      </c>
      <c r="AT17" s="324" t="str">
        <f t="shared" si="20"/>
        <v/>
      </c>
      <c r="AU17" s="324" t="str">
        <f t="shared" si="21"/>
        <v/>
      </c>
      <c r="AV17" s="324" t="str">
        <f t="shared" si="22"/>
        <v/>
      </c>
      <c r="AW17" s="324" t="str">
        <f t="shared" si="23"/>
        <v/>
      </c>
      <c r="AX17" s="324" t="str">
        <f t="shared" si="24"/>
        <v/>
      </c>
      <c r="AY17" s="324" t="str">
        <f t="shared" si="25"/>
        <v/>
      </c>
      <c r="AZ17" s="324" t="str">
        <f t="shared" si="26"/>
        <v/>
      </c>
      <c r="BA17" s="324" t="str">
        <f t="shared" si="27"/>
        <v/>
      </c>
      <c r="BB17" s="324" t="str">
        <f t="shared" si="28"/>
        <v/>
      </c>
      <c r="BC17" s="409">
        <f t="shared" si="29"/>
        <v>0</v>
      </c>
      <c r="BD17" s="326"/>
      <c r="BE17" s="404">
        <v>14</v>
      </c>
      <c r="BF17" s="405">
        <f t="shared" si="103"/>
        <v>3015</v>
      </c>
      <c r="BG17" s="405">
        <v>3017</v>
      </c>
      <c r="BH17" s="405">
        <f t="shared" si="30"/>
        <v>2</v>
      </c>
      <c r="BI17" s="405">
        <v>1</v>
      </c>
      <c r="BJ17" s="406">
        <f t="shared" si="31"/>
        <v>2</v>
      </c>
      <c r="BK17" s="414" t="s">
        <v>60</v>
      </c>
      <c r="BL17" s="324" t="s">
        <v>61</v>
      </c>
      <c r="BM17" s="324"/>
      <c r="BN17" s="324"/>
      <c r="BO17" s="265"/>
      <c r="BP17" s="265">
        <v>1</v>
      </c>
      <c r="BQ17" s="324"/>
      <c r="BR17" s="324">
        <f t="shared" si="32"/>
        <v>0</v>
      </c>
      <c r="BS17" s="324"/>
      <c r="BT17" s="407"/>
      <c r="BU17" s="408" t="str">
        <f t="shared" si="33"/>
        <v/>
      </c>
      <c r="BV17" s="324" t="str">
        <f t="shared" si="34"/>
        <v/>
      </c>
      <c r="BW17" s="324" t="str">
        <f t="shared" si="35"/>
        <v/>
      </c>
      <c r="BX17" s="324" t="str">
        <f t="shared" si="36"/>
        <v/>
      </c>
      <c r="BY17" s="324" t="str">
        <f t="shared" si="37"/>
        <v/>
      </c>
      <c r="BZ17" s="324" t="str">
        <f t="shared" si="38"/>
        <v/>
      </c>
      <c r="CA17" s="324" t="str">
        <f t="shared" si="39"/>
        <v/>
      </c>
      <c r="CB17" s="324" t="str">
        <f t="shared" si="40"/>
        <v/>
      </c>
      <c r="CC17" s="407">
        <f t="shared" si="1"/>
        <v>0</v>
      </c>
      <c r="CD17" s="408">
        <f t="shared" si="41"/>
        <v>2</v>
      </c>
      <c r="CE17" s="324" t="str">
        <f t="shared" si="42"/>
        <v/>
      </c>
      <c r="CF17" s="324" t="str">
        <f t="shared" si="43"/>
        <v/>
      </c>
      <c r="CG17" s="324" t="str">
        <f t="shared" si="44"/>
        <v/>
      </c>
      <c r="CH17" s="324" t="str">
        <f t="shared" si="45"/>
        <v/>
      </c>
      <c r="CI17" s="324" t="str">
        <f t="shared" si="46"/>
        <v/>
      </c>
      <c r="CJ17" s="324" t="str">
        <f t="shared" si="47"/>
        <v/>
      </c>
      <c r="CK17" s="324" t="str">
        <f t="shared" si="48"/>
        <v/>
      </c>
      <c r="CL17" s="324" t="str">
        <f t="shared" si="49"/>
        <v/>
      </c>
      <c r="CM17" s="324" t="str">
        <f t="shared" si="50"/>
        <v/>
      </c>
      <c r="CN17" s="324" t="str">
        <f t="shared" si="51"/>
        <v/>
      </c>
      <c r="CO17" s="409">
        <f t="shared" si="52"/>
        <v>2</v>
      </c>
      <c r="CP17" s="22"/>
      <c r="CQ17" s="404">
        <v>14</v>
      </c>
      <c r="CR17" s="405">
        <f t="shared" si="104"/>
        <v>0</v>
      </c>
      <c r="CS17" s="405"/>
      <c r="CT17" s="405">
        <f t="shared" si="53"/>
        <v>0</v>
      </c>
      <c r="CU17" s="405">
        <v>1</v>
      </c>
      <c r="CV17" s="406">
        <f t="shared" si="54"/>
        <v>0</v>
      </c>
      <c r="CW17" s="410"/>
      <c r="CX17" s="265"/>
      <c r="CY17" s="265"/>
      <c r="CZ17" s="265"/>
      <c r="DA17" s="265"/>
      <c r="DB17" s="265">
        <v>1</v>
      </c>
      <c r="DC17" s="265"/>
      <c r="DD17" s="265">
        <f t="shared" si="55"/>
        <v>0</v>
      </c>
      <c r="DE17" s="265"/>
      <c r="DF17" s="411"/>
      <c r="DG17" s="412" t="str">
        <f t="shared" si="56"/>
        <v/>
      </c>
      <c r="DH17" s="265" t="str">
        <f t="shared" si="57"/>
        <v/>
      </c>
      <c r="DI17" s="324" t="str">
        <f t="shared" si="58"/>
        <v/>
      </c>
      <c r="DJ17" s="265" t="str">
        <f t="shared" si="59"/>
        <v/>
      </c>
      <c r="DK17" s="265" t="str">
        <f t="shared" si="60"/>
        <v/>
      </c>
      <c r="DL17" s="265" t="str">
        <f t="shared" si="61"/>
        <v/>
      </c>
      <c r="DM17" s="265" t="str">
        <f t="shared" si="62"/>
        <v/>
      </c>
      <c r="DN17" s="265" t="str">
        <f t="shared" si="63"/>
        <v/>
      </c>
      <c r="DO17" s="411">
        <f t="shared" si="2"/>
        <v>0</v>
      </c>
      <c r="DP17" s="412" t="str">
        <f t="shared" si="64"/>
        <v/>
      </c>
      <c r="DQ17" s="265" t="str">
        <f t="shared" si="65"/>
        <v/>
      </c>
      <c r="DR17" s="324" t="str">
        <f t="shared" si="66"/>
        <v/>
      </c>
      <c r="DS17" s="265" t="str">
        <f t="shared" si="67"/>
        <v/>
      </c>
      <c r="DT17" s="265" t="str">
        <f t="shared" si="68"/>
        <v/>
      </c>
      <c r="DU17" s="265" t="str">
        <f t="shared" si="69"/>
        <v/>
      </c>
      <c r="DV17" s="265" t="str">
        <f t="shared" si="70"/>
        <v/>
      </c>
      <c r="DW17" s="265" t="str">
        <f t="shared" si="71"/>
        <v/>
      </c>
      <c r="DX17" s="265" t="str">
        <f t="shared" si="72"/>
        <v/>
      </c>
      <c r="DY17" s="265" t="str">
        <f t="shared" si="73"/>
        <v/>
      </c>
      <c r="DZ17" s="265" t="str">
        <f t="shared" si="74"/>
        <v/>
      </c>
      <c r="EA17" s="413">
        <f t="shared" si="75"/>
        <v>0</v>
      </c>
      <c r="EC17" s="404">
        <v>14</v>
      </c>
      <c r="ED17" s="405">
        <f t="shared" si="105"/>
        <v>0</v>
      </c>
      <c r="EE17" s="405"/>
      <c r="EF17" s="405">
        <f t="shared" si="76"/>
        <v>0</v>
      </c>
      <c r="EG17" s="405">
        <v>1</v>
      </c>
      <c r="EH17" s="406">
        <f t="shared" si="77"/>
        <v>0</v>
      </c>
      <c r="EI17" s="414"/>
      <c r="EJ17" s="324"/>
      <c r="EK17" s="324"/>
      <c r="EL17" s="324" t="str">
        <f t="shared" si="78"/>
        <v/>
      </c>
      <c r="EM17" s="409" t="str">
        <f t="shared" si="79"/>
        <v/>
      </c>
      <c r="EO17" s="404">
        <v>14</v>
      </c>
      <c r="EP17" s="405">
        <f t="shared" si="106"/>
        <v>0</v>
      </c>
      <c r="EQ17" s="405"/>
      <c r="ER17" s="405">
        <f t="shared" si="80"/>
        <v>0</v>
      </c>
      <c r="ES17" s="405">
        <v>1</v>
      </c>
      <c r="ET17" s="406">
        <f t="shared" si="81"/>
        <v>0</v>
      </c>
      <c r="EU17" s="414"/>
      <c r="EV17" s="324"/>
      <c r="EW17" s="324"/>
      <c r="EX17" s="324" t="str">
        <f t="shared" si="82"/>
        <v/>
      </c>
      <c r="EY17" s="409" t="str">
        <f t="shared" si="83"/>
        <v/>
      </c>
      <c r="FA17" s="404">
        <v>14</v>
      </c>
      <c r="FB17" s="405">
        <f t="shared" si="107"/>
        <v>0</v>
      </c>
      <c r="FC17" s="405"/>
      <c r="FD17" s="405">
        <f t="shared" si="84"/>
        <v>0</v>
      </c>
      <c r="FE17" s="405">
        <v>1</v>
      </c>
      <c r="FF17" s="406">
        <f t="shared" si="85"/>
        <v>0</v>
      </c>
      <c r="FG17" s="414"/>
      <c r="FH17" s="324"/>
      <c r="FI17" s="324"/>
      <c r="FJ17" s="324" t="str">
        <f t="shared" si="86"/>
        <v/>
      </c>
      <c r="FK17" s="409" t="str">
        <f t="shared" si="87"/>
        <v/>
      </c>
      <c r="FM17" s="404">
        <v>14</v>
      </c>
      <c r="FN17" s="405">
        <f t="shared" si="108"/>
        <v>0</v>
      </c>
      <c r="FO17" s="405"/>
      <c r="FP17" s="405">
        <f t="shared" si="88"/>
        <v>0</v>
      </c>
      <c r="FQ17" s="405">
        <v>1</v>
      </c>
      <c r="FR17" s="406">
        <f t="shared" si="89"/>
        <v>0</v>
      </c>
      <c r="FS17" s="414"/>
      <c r="FT17" s="324"/>
      <c r="FU17" s="324"/>
      <c r="FV17" s="324" t="str">
        <f t="shared" si="90"/>
        <v/>
      </c>
      <c r="FW17" s="409" t="str">
        <f t="shared" si="91"/>
        <v/>
      </c>
      <c r="FY17" s="404">
        <v>14</v>
      </c>
      <c r="FZ17" s="405">
        <f t="shared" si="109"/>
        <v>0</v>
      </c>
      <c r="GA17" s="405"/>
      <c r="GB17" s="405">
        <f t="shared" si="92"/>
        <v>0</v>
      </c>
      <c r="GC17" s="405">
        <v>1</v>
      </c>
      <c r="GD17" s="406">
        <f t="shared" si="93"/>
        <v>0</v>
      </c>
      <c r="GE17" s="414"/>
      <c r="GF17" s="324"/>
      <c r="GG17" s="324"/>
      <c r="GH17" s="324" t="str">
        <f t="shared" si="94"/>
        <v/>
      </c>
      <c r="GI17" s="409" t="str">
        <f t="shared" si="95"/>
        <v/>
      </c>
      <c r="GK17" s="404">
        <v>14</v>
      </c>
      <c r="GL17" s="405">
        <f t="shared" si="110"/>
        <v>0</v>
      </c>
      <c r="GM17" s="405"/>
      <c r="GN17" s="405">
        <f t="shared" si="96"/>
        <v>0</v>
      </c>
      <c r="GO17" s="405">
        <v>1</v>
      </c>
      <c r="GP17" s="406">
        <f t="shared" si="97"/>
        <v>0</v>
      </c>
      <c r="GQ17" s="414"/>
      <c r="GR17" s="324"/>
      <c r="GS17" s="324"/>
      <c r="GT17" s="324" t="str">
        <f t="shared" si="98"/>
        <v/>
      </c>
      <c r="GU17" s="409" t="str">
        <f t="shared" si="99"/>
        <v/>
      </c>
    </row>
    <row r="18" spans="1:203" ht="30" customHeight="1" x14ac:dyDescent="0.3">
      <c r="A18" s="77"/>
      <c r="B18" s="85"/>
      <c r="C18" s="77"/>
      <c r="D18" s="491"/>
      <c r="E18" s="404">
        <v>15</v>
      </c>
      <c r="F18" s="405">
        <f t="shared" si="100"/>
        <v>4698</v>
      </c>
      <c r="G18" s="405">
        <v>5425</v>
      </c>
      <c r="H18" s="405">
        <f t="shared" si="3"/>
        <v>727</v>
      </c>
      <c r="I18" s="405">
        <v>1</v>
      </c>
      <c r="J18" s="406">
        <f t="shared" si="4"/>
        <v>727</v>
      </c>
      <c r="K18" s="404"/>
      <c r="L18" s="404">
        <v>15</v>
      </c>
      <c r="M18" s="405">
        <f t="shared" si="101"/>
        <v>2929</v>
      </c>
      <c r="N18" s="405">
        <v>3104</v>
      </c>
      <c r="O18" s="405">
        <f t="shared" si="5"/>
        <v>175</v>
      </c>
      <c r="P18" s="405">
        <v>1</v>
      </c>
      <c r="Q18" s="406">
        <f t="shared" si="6"/>
        <v>175</v>
      </c>
      <c r="S18" s="404">
        <v>15</v>
      </c>
      <c r="T18" s="405">
        <f t="shared" si="102"/>
        <v>4730</v>
      </c>
      <c r="U18" s="405">
        <v>5460</v>
      </c>
      <c r="V18" s="405">
        <f t="shared" si="7"/>
        <v>730</v>
      </c>
      <c r="W18" s="405">
        <v>1</v>
      </c>
      <c r="X18" s="406">
        <f t="shared" si="8"/>
        <v>730</v>
      </c>
      <c r="Y18" s="414" t="s">
        <v>44</v>
      </c>
      <c r="Z18" s="324" t="s">
        <v>45</v>
      </c>
      <c r="AA18" s="324" t="s">
        <v>492</v>
      </c>
      <c r="AB18" s="324"/>
      <c r="AC18" s="265" t="s">
        <v>62</v>
      </c>
      <c r="AD18" s="265">
        <v>1</v>
      </c>
      <c r="AE18" s="324"/>
      <c r="AF18" s="324">
        <f t="shared" si="9"/>
        <v>0</v>
      </c>
      <c r="AG18" s="324"/>
      <c r="AH18" s="407"/>
      <c r="AI18" s="408">
        <f t="shared" si="10"/>
        <v>730</v>
      </c>
      <c r="AJ18" s="324" t="str">
        <f t="shared" si="11"/>
        <v/>
      </c>
      <c r="AK18" s="324" t="str">
        <f t="shared" si="12"/>
        <v/>
      </c>
      <c r="AL18" s="324" t="str">
        <f t="shared" si="13"/>
        <v/>
      </c>
      <c r="AM18" s="324" t="str">
        <f t="shared" si="14"/>
        <v/>
      </c>
      <c r="AN18" s="324" t="str">
        <f t="shared" si="15"/>
        <v/>
      </c>
      <c r="AO18" s="324" t="str">
        <f t="shared" si="16"/>
        <v/>
      </c>
      <c r="AP18" s="324" t="str">
        <f t="shared" si="17"/>
        <v/>
      </c>
      <c r="AQ18" s="407">
        <f t="shared" si="0"/>
        <v>730</v>
      </c>
      <c r="AR18" s="408" t="str">
        <f t="shared" si="18"/>
        <v/>
      </c>
      <c r="AS18" s="324" t="str">
        <f t="shared" si="19"/>
        <v/>
      </c>
      <c r="AT18" s="324" t="str">
        <f t="shared" si="20"/>
        <v/>
      </c>
      <c r="AU18" s="324" t="str">
        <f t="shared" si="21"/>
        <v/>
      </c>
      <c r="AV18" s="324" t="str">
        <f t="shared" si="22"/>
        <v/>
      </c>
      <c r="AW18" s="324" t="str">
        <f t="shared" si="23"/>
        <v/>
      </c>
      <c r="AX18" s="324" t="str">
        <f t="shared" si="24"/>
        <v/>
      </c>
      <c r="AY18" s="324" t="str">
        <f t="shared" si="25"/>
        <v/>
      </c>
      <c r="AZ18" s="324" t="str">
        <f t="shared" si="26"/>
        <v/>
      </c>
      <c r="BA18" s="324" t="str">
        <f t="shared" si="27"/>
        <v/>
      </c>
      <c r="BB18" s="324" t="str">
        <f t="shared" si="28"/>
        <v/>
      </c>
      <c r="BC18" s="409">
        <f t="shared" si="29"/>
        <v>0</v>
      </c>
      <c r="BD18" s="326"/>
      <c r="BE18" s="404">
        <v>15</v>
      </c>
      <c r="BF18" s="405">
        <f t="shared" si="103"/>
        <v>3017</v>
      </c>
      <c r="BG18" s="405">
        <v>3196</v>
      </c>
      <c r="BH18" s="405">
        <f t="shared" si="30"/>
        <v>179</v>
      </c>
      <c r="BI18" s="405">
        <v>1</v>
      </c>
      <c r="BJ18" s="406">
        <f t="shared" si="31"/>
        <v>179</v>
      </c>
      <c r="BK18" s="414" t="s">
        <v>44</v>
      </c>
      <c r="BL18" s="324" t="s">
        <v>45</v>
      </c>
      <c r="BM18" s="324" t="s">
        <v>492</v>
      </c>
      <c r="BN18" s="324"/>
      <c r="BO18" s="265" t="s">
        <v>62</v>
      </c>
      <c r="BP18" s="265">
        <v>1</v>
      </c>
      <c r="BQ18" s="324"/>
      <c r="BR18" s="324">
        <f t="shared" si="32"/>
        <v>0</v>
      </c>
      <c r="BS18" s="324"/>
      <c r="BT18" s="407"/>
      <c r="BU18" s="408">
        <f t="shared" si="33"/>
        <v>179</v>
      </c>
      <c r="BV18" s="324" t="str">
        <f t="shared" si="34"/>
        <v/>
      </c>
      <c r="BW18" s="324" t="str">
        <f t="shared" si="35"/>
        <v/>
      </c>
      <c r="BX18" s="324" t="str">
        <f t="shared" si="36"/>
        <v/>
      </c>
      <c r="BY18" s="324" t="str">
        <f t="shared" si="37"/>
        <v/>
      </c>
      <c r="BZ18" s="324" t="str">
        <f t="shared" si="38"/>
        <v/>
      </c>
      <c r="CA18" s="324" t="str">
        <f t="shared" si="39"/>
        <v/>
      </c>
      <c r="CB18" s="324" t="str">
        <f t="shared" si="40"/>
        <v/>
      </c>
      <c r="CC18" s="407">
        <f t="shared" si="1"/>
        <v>179</v>
      </c>
      <c r="CD18" s="408" t="str">
        <f t="shared" si="41"/>
        <v/>
      </c>
      <c r="CE18" s="324" t="str">
        <f t="shared" si="42"/>
        <v/>
      </c>
      <c r="CF18" s="324" t="str">
        <f t="shared" si="43"/>
        <v/>
      </c>
      <c r="CG18" s="324" t="str">
        <f t="shared" si="44"/>
        <v/>
      </c>
      <c r="CH18" s="324" t="str">
        <f t="shared" si="45"/>
        <v/>
      </c>
      <c r="CI18" s="324" t="str">
        <f t="shared" si="46"/>
        <v/>
      </c>
      <c r="CJ18" s="324" t="str">
        <f t="shared" si="47"/>
        <v/>
      </c>
      <c r="CK18" s="324" t="str">
        <f t="shared" si="48"/>
        <v/>
      </c>
      <c r="CL18" s="324" t="str">
        <f t="shared" si="49"/>
        <v/>
      </c>
      <c r="CM18" s="324" t="str">
        <f t="shared" si="50"/>
        <v/>
      </c>
      <c r="CN18" s="324" t="str">
        <f t="shared" si="51"/>
        <v/>
      </c>
      <c r="CO18" s="409">
        <f t="shared" si="52"/>
        <v>0</v>
      </c>
      <c r="CP18" s="22"/>
      <c r="CQ18" s="404">
        <v>15</v>
      </c>
      <c r="CR18" s="405">
        <f t="shared" si="104"/>
        <v>0</v>
      </c>
      <c r="CS18" s="405"/>
      <c r="CT18" s="405">
        <f t="shared" si="53"/>
        <v>0</v>
      </c>
      <c r="CU18" s="405">
        <v>1</v>
      </c>
      <c r="CV18" s="406">
        <f t="shared" si="54"/>
        <v>0</v>
      </c>
      <c r="CW18" s="410"/>
      <c r="CX18" s="265"/>
      <c r="CY18" s="265"/>
      <c r="CZ18" s="265"/>
      <c r="DA18" s="265"/>
      <c r="DB18" s="265">
        <v>1</v>
      </c>
      <c r="DC18" s="265"/>
      <c r="DD18" s="265">
        <f t="shared" si="55"/>
        <v>0</v>
      </c>
      <c r="DE18" s="265"/>
      <c r="DF18" s="411"/>
      <c r="DG18" s="412" t="str">
        <f t="shared" si="56"/>
        <v/>
      </c>
      <c r="DH18" s="265" t="str">
        <f t="shared" si="57"/>
        <v/>
      </c>
      <c r="DI18" s="324" t="str">
        <f t="shared" si="58"/>
        <v/>
      </c>
      <c r="DJ18" s="265" t="str">
        <f t="shared" si="59"/>
        <v/>
      </c>
      <c r="DK18" s="265" t="str">
        <f t="shared" si="60"/>
        <v/>
      </c>
      <c r="DL18" s="265" t="str">
        <f t="shared" si="61"/>
        <v/>
      </c>
      <c r="DM18" s="265" t="str">
        <f t="shared" si="62"/>
        <v/>
      </c>
      <c r="DN18" s="265" t="str">
        <f t="shared" si="63"/>
        <v/>
      </c>
      <c r="DO18" s="411">
        <f t="shared" si="2"/>
        <v>0</v>
      </c>
      <c r="DP18" s="412" t="str">
        <f t="shared" si="64"/>
        <v/>
      </c>
      <c r="DQ18" s="265" t="str">
        <f t="shared" si="65"/>
        <v/>
      </c>
      <c r="DR18" s="324" t="str">
        <f t="shared" si="66"/>
        <v/>
      </c>
      <c r="DS18" s="265" t="str">
        <f t="shared" si="67"/>
        <v/>
      </c>
      <c r="DT18" s="265" t="str">
        <f t="shared" si="68"/>
        <v/>
      </c>
      <c r="DU18" s="265" t="str">
        <f t="shared" si="69"/>
        <v/>
      </c>
      <c r="DV18" s="265" t="str">
        <f t="shared" si="70"/>
        <v/>
      </c>
      <c r="DW18" s="265" t="str">
        <f t="shared" si="71"/>
        <v/>
      </c>
      <c r="DX18" s="265" t="str">
        <f t="shared" si="72"/>
        <v/>
      </c>
      <c r="DY18" s="265" t="str">
        <f t="shared" si="73"/>
        <v/>
      </c>
      <c r="DZ18" s="265" t="str">
        <f t="shared" si="74"/>
        <v/>
      </c>
      <c r="EA18" s="413">
        <f t="shared" si="75"/>
        <v>0</v>
      </c>
      <c r="EC18" s="404">
        <v>15</v>
      </c>
      <c r="ED18" s="405">
        <f t="shared" si="105"/>
        <v>0</v>
      </c>
      <c r="EE18" s="405"/>
      <c r="EF18" s="405">
        <f t="shared" si="76"/>
        <v>0</v>
      </c>
      <c r="EG18" s="405">
        <v>1</v>
      </c>
      <c r="EH18" s="406">
        <f t="shared" si="77"/>
        <v>0</v>
      </c>
      <c r="EI18" s="414"/>
      <c r="EJ18" s="324"/>
      <c r="EK18" s="324"/>
      <c r="EL18" s="324" t="str">
        <f t="shared" si="78"/>
        <v/>
      </c>
      <c r="EM18" s="409" t="str">
        <f t="shared" si="79"/>
        <v/>
      </c>
      <c r="EO18" s="404">
        <v>15</v>
      </c>
      <c r="EP18" s="405">
        <f t="shared" si="106"/>
        <v>0</v>
      </c>
      <c r="EQ18" s="405"/>
      <c r="ER18" s="405">
        <f t="shared" si="80"/>
        <v>0</v>
      </c>
      <c r="ES18" s="405">
        <v>1</v>
      </c>
      <c r="ET18" s="406">
        <f t="shared" si="81"/>
        <v>0</v>
      </c>
      <c r="EU18" s="414"/>
      <c r="EV18" s="324"/>
      <c r="EW18" s="324"/>
      <c r="EX18" s="324" t="str">
        <f t="shared" si="82"/>
        <v/>
      </c>
      <c r="EY18" s="409" t="str">
        <f t="shared" si="83"/>
        <v/>
      </c>
      <c r="FA18" s="404">
        <v>15</v>
      </c>
      <c r="FB18" s="405">
        <f t="shared" si="107"/>
        <v>0</v>
      </c>
      <c r="FC18" s="405"/>
      <c r="FD18" s="405">
        <f t="shared" si="84"/>
        <v>0</v>
      </c>
      <c r="FE18" s="405">
        <v>1</v>
      </c>
      <c r="FF18" s="406">
        <f t="shared" si="85"/>
        <v>0</v>
      </c>
      <c r="FG18" s="414"/>
      <c r="FH18" s="324"/>
      <c r="FI18" s="324"/>
      <c r="FJ18" s="324" t="str">
        <f t="shared" si="86"/>
        <v/>
      </c>
      <c r="FK18" s="409" t="str">
        <f t="shared" si="87"/>
        <v/>
      </c>
      <c r="FM18" s="404">
        <v>15</v>
      </c>
      <c r="FN18" s="405">
        <f t="shared" si="108"/>
        <v>0</v>
      </c>
      <c r="FO18" s="405"/>
      <c r="FP18" s="405">
        <f t="shared" si="88"/>
        <v>0</v>
      </c>
      <c r="FQ18" s="405">
        <v>1</v>
      </c>
      <c r="FR18" s="406">
        <f t="shared" si="89"/>
        <v>0</v>
      </c>
      <c r="FS18" s="414"/>
      <c r="FT18" s="324"/>
      <c r="FU18" s="324"/>
      <c r="FV18" s="324" t="str">
        <f t="shared" si="90"/>
        <v/>
      </c>
      <c r="FW18" s="409" t="str">
        <f t="shared" si="91"/>
        <v/>
      </c>
      <c r="FY18" s="404">
        <v>15</v>
      </c>
      <c r="FZ18" s="405">
        <f t="shared" si="109"/>
        <v>0</v>
      </c>
      <c r="GA18" s="405"/>
      <c r="GB18" s="405">
        <f t="shared" si="92"/>
        <v>0</v>
      </c>
      <c r="GC18" s="405">
        <v>1</v>
      </c>
      <c r="GD18" s="406">
        <f t="shared" si="93"/>
        <v>0</v>
      </c>
      <c r="GE18" s="414"/>
      <c r="GF18" s="324"/>
      <c r="GG18" s="324"/>
      <c r="GH18" s="324" t="str">
        <f t="shared" si="94"/>
        <v/>
      </c>
      <c r="GI18" s="409" t="str">
        <f t="shared" si="95"/>
        <v/>
      </c>
      <c r="GK18" s="404">
        <v>15</v>
      </c>
      <c r="GL18" s="405">
        <f t="shared" si="110"/>
        <v>0</v>
      </c>
      <c r="GM18" s="405"/>
      <c r="GN18" s="405">
        <f t="shared" si="96"/>
        <v>0</v>
      </c>
      <c r="GO18" s="405">
        <v>1</v>
      </c>
      <c r="GP18" s="406">
        <f t="shared" si="97"/>
        <v>0</v>
      </c>
      <c r="GQ18" s="414"/>
      <c r="GR18" s="324"/>
      <c r="GS18" s="324"/>
      <c r="GT18" s="324" t="str">
        <f t="shared" si="98"/>
        <v/>
      </c>
      <c r="GU18" s="409" t="str">
        <f t="shared" si="99"/>
        <v/>
      </c>
    </row>
    <row r="19" spans="1:203" ht="30" customHeight="1" x14ac:dyDescent="0.3">
      <c r="D19" s="491"/>
      <c r="E19" s="404">
        <v>16</v>
      </c>
      <c r="F19" s="405">
        <f t="shared" si="100"/>
        <v>5425</v>
      </c>
      <c r="G19" s="405">
        <v>5974</v>
      </c>
      <c r="H19" s="405">
        <f t="shared" si="3"/>
        <v>549</v>
      </c>
      <c r="I19" s="405">
        <v>1</v>
      </c>
      <c r="J19" s="406">
        <f t="shared" si="4"/>
        <v>549</v>
      </c>
      <c r="K19" s="404"/>
      <c r="L19" s="404">
        <v>16</v>
      </c>
      <c r="M19" s="405">
        <f t="shared" si="101"/>
        <v>3104</v>
      </c>
      <c r="N19" s="405">
        <v>3421</v>
      </c>
      <c r="O19" s="405">
        <f t="shared" si="5"/>
        <v>317</v>
      </c>
      <c r="P19" s="405">
        <v>1</v>
      </c>
      <c r="Q19" s="406">
        <f t="shared" si="6"/>
        <v>317</v>
      </c>
      <c r="S19" s="404">
        <v>16</v>
      </c>
      <c r="T19" s="405">
        <f t="shared" si="102"/>
        <v>5460</v>
      </c>
      <c r="U19" s="405">
        <v>6013</v>
      </c>
      <c r="V19" s="405">
        <f t="shared" si="7"/>
        <v>553</v>
      </c>
      <c r="W19" s="405">
        <v>1</v>
      </c>
      <c r="X19" s="406">
        <f t="shared" si="8"/>
        <v>553</v>
      </c>
      <c r="Y19" s="414" t="s">
        <v>44</v>
      </c>
      <c r="Z19" s="324" t="s">
        <v>45</v>
      </c>
      <c r="AA19" s="324" t="s">
        <v>492</v>
      </c>
      <c r="AB19" s="324"/>
      <c r="AC19" s="265" t="s">
        <v>62</v>
      </c>
      <c r="AD19" s="265">
        <v>1</v>
      </c>
      <c r="AE19" s="324"/>
      <c r="AF19" s="324">
        <f t="shared" si="9"/>
        <v>0</v>
      </c>
      <c r="AG19" s="324"/>
      <c r="AH19" s="407"/>
      <c r="AI19" s="408">
        <f t="shared" si="10"/>
        <v>553</v>
      </c>
      <c r="AJ19" s="324" t="str">
        <f t="shared" si="11"/>
        <v/>
      </c>
      <c r="AK19" s="324" t="str">
        <f t="shared" si="12"/>
        <v/>
      </c>
      <c r="AL19" s="324" t="str">
        <f t="shared" si="13"/>
        <v/>
      </c>
      <c r="AM19" s="324" t="str">
        <f t="shared" si="14"/>
        <v/>
      </c>
      <c r="AN19" s="324" t="str">
        <f t="shared" si="15"/>
        <v/>
      </c>
      <c r="AO19" s="324" t="str">
        <f t="shared" si="16"/>
        <v/>
      </c>
      <c r="AP19" s="324" t="str">
        <f t="shared" si="17"/>
        <v/>
      </c>
      <c r="AQ19" s="407">
        <f t="shared" si="0"/>
        <v>553</v>
      </c>
      <c r="AR19" s="408" t="str">
        <f t="shared" si="18"/>
        <v/>
      </c>
      <c r="AS19" s="324" t="str">
        <f t="shared" si="19"/>
        <v/>
      </c>
      <c r="AT19" s="324" t="str">
        <f t="shared" si="20"/>
        <v/>
      </c>
      <c r="AU19" s="324" t="str">
        <f t="shared" si="21"/>
        <v/>
      </c>
      <c r="AV19" s="324" t="str">
        <f t="shared" si="22"/>
        <v/>
      </c>
      <c r="AW19" s="324" t="str">
        <f t="shared" si="23"/>
        <v/>
      </c>
      <c r="AX19" s="324" t="str">
        <f t="shared" si="24"/>
        <v/>
      </c>
      <c r="AY19" s="324" t="str">
        <f t="shared" si="25"/>
        <v/>
      </c>
      <c r="AZ19" s="324" t="str">
        <f t="shared" si="26"/>
        <v/>
      </c>
      <c r="BA19" s="324" t="str">
        <f t="shared" si="27"/>
        <v/>
      </c>
      <c r="BB19" s="324" t="str">
        <f t="shared" si="28"/>
        <v/>
      </c>
      <c r="BC19" s="409">
        <f t="shared" si="29"/>
        <v>0</v>
      </c>
      <c r="BD19" s="326"/>
      <c r="BE19" s="404">
        <v>16</v>
      </c>
      <c r="BF19" s="405">
        <f t="shared" si="103"/>
        <v>3196</v>
      </c>
      <c r="BG19" s="405">
        <v>3521</v>
      </c>
      <c r="BH19" s="405">
        <f t="shared" si="30"/>
        <v>325</v>
      </c>
      <c r="BI19" s="405">
        <v>1</v>
      </c>
      <c r="BJ19" s="406">
        <f t="shared" si="31"/>
        <v>325</v>
      </c>
      <c r="BK19" s="414" t="s">
        <v>44</v>
      </c>
      <c r="BL19" s="324" t="s">
        <v>45</v>
      </c>
      <c r="BM19" s="324" t="s">
        <v>492</v>
      </c>
      <c r="BN19" s="324"/>
      <c r="BO19" s="265" t="s">
        <v>62</v>
      </c>
      <c r="BP19" s="265">
        <v>1</v>
      </c>
      <c r="BQ19" s="324"/>
      <c r="BR19" s="324">
        <f t="shared" si="32"/>
        <v>0</v>
      </c>
      <c r="BS19" s="324"/>
      <c r="BT19" s="407"/>
      <c r="BU19" s="408">
        <f t="shared" si="33"/>
        <v>325</v>
      </c>
      <c r="BV19" s="324" t="str">
        <f t="shared" si="34"/>
        <v/>
      </c>
      <c r="BW19" s="324" t="str">
        <f t="shared" si="35"/>
        <v/>
      </c>
      <c r="BX19" s="324" t="str">
        <f t="shared" si="36"/>
        <v/>
      </c>
      <c r="BY19" s="324" t="str">
        <f t="shared" si="37"/>
        <v/>
      </c>
      <c r="BZ19" s="324" t="str">
        <f t="shared" si="38"/>
        <v/>
      </c>
      <c r="CA19" s="324" t="str">
        <f t="shared" si="39"/>
        <v/>
      </c>
      <c r="CB19" s="324" t="str">
        <f t="shared" si="40"/>
        <v/>
      </c>
      <c r="CC19" s="407">
        <f t="shared" si="1"/>
        <v>325</v>
      </c>
      <c r="CD19" s="408" t="str">
        <f t="shared" si="41"/>
        <v/>
      </c>
      <c r="CE19" s="324" t="str">
        <f t="shared" si="42"/>
        <v/>
      </c>
      <c r="CF19" s="324" t="str">
        <f t="shared" si="43"/>
        <v/>
      </c>
      <c r="CG19" s="324" t="str">
        <f t="shared" si="44"/>
        <v/>
      </c>
      <c r="CH19" s="324" t="str">
        <f t="shared" si="45"/>
        <v/>
      </c>
      <c r="CI19" s="324" t="str">
        <f t="shared" si="46"/>
        <v/>
      </c>
      <c r="CJ19" s="324" t="str">
        <f t="shared" si="47"/>
        <v/>
      </c>
      <c r="CK19" s="324" t="str">
        <f t="shared" si="48"/>
        <v/>
      </c>
      <c r="CL19" s="324" t="str">
        <f t="shared" si="49"/>
        <v/>
      </c>
      <c r="CM19" s="324" t="str">
        <f t="shared" si="50"/>
        <v/>
      </c>
      <c r="CN19" s="324" t="str">
        <f t="shared" si="51"/>
        <v/>
      </c>
      <c r="CO19" s="409">
        <f t="shared" si="52"/>
        <v>0</v>
      </c>
      <c r="CP19" s="22"/>
      <c r="CQ19" s="404">
        <v>16</v>
      </c>
      <c r="CR19" s="405">
        <f t="shared" si="104"/>
        <v>0</v>
      </c>
      <c r="CS19" s="405"/>
      <c r="CT19" s="405">
        <f t="shared" si="53"/>
        <v>0</v>
      </c>
      <c r="CU19" s="405">
        <v>1</v>
      </c>
      <c r="CV19" s="406">
        <f t="shared" si="54"/>
        <v>0</v>
      </c>
      <c r="CW19" s="410"/>
      <c r="CX19" s="265"/>
      <c r="CY19" s="265"/>
      <c r="CZ19" s="265"/>
      <c r="DA19" s="265"/>
      <c r="DB19" s="265">
        <v>1</v>
      </c>
      <c r="DC19" s="265"/>
      <c r="DD19" s="265">
        <f t="shared" si="55"/>
        <v>0</v>
      </c>
      <c r="DE19" s="265"/>
      <c r="DF19" s="411"/>
      <c r="DG19" s="412" t="str">
        <f t="shared" si="56"/>
        <v/>
      </c>
      <c r="DH19" s="265" t="str">
        <f t="shared" si="57"/>
        <v/>
      </c>
      <c r="DI19" s="324" t="str">
        <f t="shared" si="58"/>
        <v/>
      </c>
      <c r="DJ19" s="265" t="str">
        <f t="shared" si="59"/>
        <v/>
      </c>
      <c r="DK19" s="265" t="str">
        <f t="shared" si="60"/>
        <v/>
      </c>
      <c r="DL19" s="265" t="str">
        <f t="shared" si="61"/>
        <v/>
      </c>
      <c r="DM19" s="265" t="str">
        <f t="shared" si="62"/>
        <v/>
      </c>
      <c r="DN19" s="265" t="str">
        <f t="shared" si="63"/>
        <v/>
      </c>
      <c r="DO19" s="411">
        <f t="shared" si="2"/>
        <v>0</v>
      </c>
      <c r="DP19" s="412" t="str">
        <f t="shared" si="64"/>
        <v/>
      </c>
      <c r="DQ19" s="265" t="str">
        <f t="shared" si="65"/>
        <v/>
      </c>
      <c r="DR19" s="324" t="str">
        <f t="shared" si="66"/>
        <v/>
      </c>
      <c r="DS19" s="265" t="str">
        <f t="shared" si="67"/>
        <v/>
      </c>
      <c r="DT19" s="265" t="str">
        <f t="shared" si="68"/>
        <v/>
      </c>
      <c r="DU19" s="265" t="str">
        <f t="shared" si="69"/>
        <v/>
      </c>
      <c r="DV19" s="265" t="str">
        <f t="shared" si="70"/>
        <v/>
      </c>
      <c r="DW19" s="265" t="str">
        <f t="shared" si="71"/>
        <v/>
      </c>
      <c r="DX19" s="265" t="str">
        <f t="shared" si="72"/>
        <v/>
      </c>
      <c r="DY19" s="265" t="str">
        <f t="shared" si="73"/>
        <v/>
      </c>
      <c r="DZ19" s="265" t="str">
        <f t="shared" si="74"/>
        <v/>
      </c>
      <c r="EA19" s="413">
        <f t="shared" si="75"/>
        <v>0</v>
      </c>
      <c r="EC19" s="404">
        <v>16</v>
      </c>
      <c r="ED19" s="405">
        <f t="shared" si="105"/>
        <v>0</v>
      </c>
      <c r="EE19" s="405"/>
      <c r="EF19" s="405">
        <f t="shared" si="76"/>
        <v>0</v>
      </c>
      <c r="EG19" s="405">
        <v>1</v>
      </c>
      <c r="EH19" s="406">
        <f t="shared" si="77"/>
        <v>0</v>
      </c>
      <c r="EI19" s="414"/>
      <c r="EJ19" s="324"/>
      <c r="EK19" s="324"/>
      <c r="EL19" s="324" t="str">
        <f t="shared" si="78"/>
        <v/>
      </c>
      <c r="EM19" s="409" t="str">
        <f t="shared" si="79"/>
        <v/>
      </c>
      <c r="EO19" s="404">
        <v>16</v>
      </c>
      <c r="EP19" s="405">
        <f t="shared" si="106"/>
        <v>0</v>
      </c>
      <c r="EQ19" s="405"/>
      <c r="ER19" s="405">
        <f t="shared" si="80"/>
        <v>0</v>
      </c>
      <c r="ES19" s="405">
        <v>1</v>
      </c>
      <c r="ET19" s="406">
        <f t="shared" si="81"/>
        <v>0</v>
      </c>
      <c r="EU19" s="414"/>
      <c r="EV19" s="324"/>
      <c r="EW19" s="324"/>
      <c r="EX19" s="324" t="str">
        <f t="shared" si="82"/>
        <v/>
      </c>
      <c r="EY19" s="409" t="str">
        <f t="shared" si="83"/>
        <v/>
      </c>
      <c r="FA19" s="404">
        <v>16</v>
      </c>
      <c r="FB19" s="405">
        <f t="shared" si="107"/>
        <v>0</v>
      </c>
      <c r="FC19" s="405"/>
      <c r="FD19" s="405">
        <f t="shared" si="84"/>
        <v>0</v>
      </c>
      <c r="FE19" s="405">
        <v>1</v>
      </c>
      <c r="FF19" s="406">
        <f t="shared" si="85"/>
        <v>0</v>
      </c>
      <c r="FG19" s="414"/>
      <c r="FH19" s="324"/>
      <c r="FI19" s="324"/>
      <c r="FJ19" s="324" t="str">
        <f t="shared" si="86"/>
        <v/>
      </c>
      <c r="FK19" s="409" t="str">
        <f t="shared" si="87"/>
        <v/>
      </c>
      <c r="FM19" s="404">
        <v>16</v>
      </c>
      <c r="FN19" s="405">
        <f t="shared" si="108"/>
        <v>0</v>
      </c>
      <c r="FO19" s="405"/>
      <c r="FP19" s="405">
        <f t="shared" si="88"/>
        <v>0</v>
      </c>
      <c r="FQ19" s="405">
        <v>1</v>
      </c>
      <c r="FR19" s="406">
        <f t="shared" si="89"/>
        <v>0</v>
      </c>
      <c r="FS19" s="414"/>
      <c r="FT19" s="324"/>
      <c r="FU19" s="324"/>
      <c r="FV19" s="324" t="str">
        <f t="shared" si="90"/>
        <v/>
      </c>
      <c r="FW19" s="409" t="str">
        <f t="shared" si="91"/>
        <v/>
      </c>
      <c r="FY19" s="404">
        <v>16</v>
      </c>
      <c r="FZ19" s="405">
        <f t="shared" si="109"/>
        <v>0</v>
      </c>
      <c r="GA19" s="405"/>
      <c r="GB19" s="405">
        <f t="shared" si="92"/>
        <v>0</v>
      </c>
      <c r="GC19" s="405">
        <v>1</v>
      </c>
      <c r="GD19" s="406">
        <f t="shared" si="93"/>
        <v>0</v>
      </c>
      <c r="GE19" s="414"/>
      <c r="GF19" s="324"/>
      <c r="GG19" s="324"/>
      <c r="GH19" s="324" t="str">
        <f t="shared" si="94"/>
        <v/>
      </c>
      <c r="GI19" s="409" t="str">
        <f t="shared" si="95"/>
        <v/>
      </c>
      <c r="GK19" s="404">
        <v>16</v>
      </c>
      <c r="GL19" s="405">
        <f t="shared" si="110"/>
        <v>0</v>
      </c>
      <c r="GM19" s="405"/>
      <c r="GN19" s="405">
        <f t="shared" si="96"/>
        <v>0</v>
      </c>
      <c r="GO19" s="405">
        <v>1</v>
      </c>
      <c r="GP19" s="406">
        <f t="shared" si="97"/>
        <v>0</v>
      </c>
      <c r="GQ19" s="414"/>
      <c r="GR19" s="324"/>
      <c r="GS19" s="324"/>
      <c r="GT19" s="324" t="str">
        <f t="shared" si="98"/>
        <v/>
      </c>
      <c r="GU19" s="409" t="str">
        <f t="shared" si="99"/>
        <v/>
      </c>
    </row>
    <row r="20" spans="1:203" ht="30" customHeight="1" x14ac:dyDescent="0.3">
      <c r="D20" s="491"/>
      <c r="E20" s="404">
        <v>17</v>
      </c>
      <c r="F20" s="405">
        <f t="shared" si="100"/>
        <v>5974</v>
      </c>
      <c r="G20" s="405">
        <v>6688</v>
      </c>
      <c r="H20" s="405">
        <f t="shared" si="3"/>
        <v>714</v>
      </c>
      <c r="I20" s="405">
        <v>1</v>
      </c>
      <c r="J20" s="406">
        <f t="shared" si="4"/>
        <v>714</v>
      </c>
      <c r="K20" s="404"/>
      <c r="L20" s="404">
        <v>17</v>
      </c>
      <c r="M20" s="405">
        <f t="shared" si="101"/>
        <v>3421</v>
      </c>
      <c r="N20" s="405">
        <v>3740</v>
      </c>
      <c r="O20" s="405">
        <f t="shared" si="5"/>
        <v>319</v>
      </c>
      <c r="P20" s="405">
        <v>1</v>
      </c>
      <c r="Q20" s="406">
        <f t="shared" si="6"/>
        <v>319</v>
      </c>
      <c r="S20" s="404">
        <v>17</v>
      </c>
      <c r="T20" s="405">
        <f t="shared" si="102"/>
        <v>6013</v>
      </c>
      <c r="U20" s="405">
        <v>6731</v>
      </c>
      <c r="V20" s="405">
        <f t="shared" si="7"/>
        <v>718</v>
      </c>
      <c r="W20" s="405">
        <v>1</v>
      </c>
      <c r="X20" s="406">
        <f t="shared" si="8"/>
        <v>718</v>
      </c>
      <c r="Y20" s="414" t="s">
        <v>44</v>
      </c>
      <c r="Z20" s="324" t="s">
        <v>45</v>
      </c>
      <c r="AA20" s="324" t="s">
        <v>492</v>
      </c>
      <c r="AB20" s="324"/>
      <c r="AC20" s="265" t="s">
        <v>62</v>
      </c>
      <c r="AD20" s="265">
        <v>1</v>
      </c>
      <c r="AE20" s="324"/>
      <c r="AF20" s="324">
        <f t="shared" si="9"/>
        <v>0</v>
      </c>
      <c r="AG20" s="324"/>
      <c r="AH20" s="407"/>
      <c r="AI20" s="408">
        <f t="shared" si="10"/>
        <v>718</v>
      </c>
      <c r="AJ20" s="324" t="str">
        <f t="shared" si="11"/>
        <v/>
      </c>
      <c r="AK20" s="324" t="str">
        <f t="shared" si="12"/>
        <v/>
      </c>
      <c r="AL20" s="324" t="str">
        <f t="shared" si="13"/>
        <v/>
      </c>
      <c r="AM20" s="324" t="str">
        <f t="shared" si="14"/>
        <v/>
      </c>
      <c r="AN20" s="324" t="str">
        <f t="shared" si="15"/>
        <v/>
      </c>
      <c r="AO20" s="324" t="str">
        <f t="shared" si="16"/>
        <v/>
      </c>
      <c r="AP20" s="324" t="str">
        <f t="shared" si="17"/>
        <v/>
      </c>
      <c r="AQ20" s="407">
        <f t="shared" si="0"/>
        <v>718</v>
      </c>
      <c r="AR20" s="408" t="str">
        <f t="shared" si="18"/>
        <v/>
      </c>
      <c r="AS20" s="324" t="str">
        <f t="shared" si="19"/>
        <v/>
      </c>
      <c r="AT20" s="324" t="str">
        <f t="shared" si="20"/>
        <v/>
      </c>
      <c r="AU20" s="324" t="str">
        <f t="shared" si="21"/>
        <v/>
      </c>
      <c r="AV20" s="324" t="str">
        <f t="shared" si="22"/>
        <v/>
      </c>
      <c r="AW20" s="324" t="str">
        <f t="shared" si="23"/>
        <v/>
      </c>
      <c r="AX20" s="324" t="str">
        <f t="shared" si="24"/>
        <v/>
      </c>
      <c r="AY20" s="324" t="str">
        <f t="shared" si="25"/>
        <v/>
      </c>
      <c r="AZ20" s="324" t="str">
        <f t="shared" si="26"/>
        <v/>
      </c>
      <c r="BA20" s="324" t="str">
        <f t="shared" si="27"/>
        <v/>
      </c>
      <c r="BB20" s="324" t="str">
        <f t="shared" si="28"/>
        <v/>
      </c>
      <c r="BC20" s="409">
        <f t="shared" si="29"/>
        <v>0</v>
      </c>
      <c r="BD20" s="326"/>
      <c r="BE20" s="404">
        <v>17</v>
      </c>
      <c r="BF20" s="405">
        <f t="shared" si="103"/>
        <v>3521</v>
      </c>
      <c r="BG20" s="405">
        <v>3850</v>
      </c>
      <c r="BH20" s="405">
        <f t="shared" si="30"/>
        <v>329</v>
      </c>
      <c r="BI20" s="405">
        <v>1</v>
      </c>
      <c r="BJ20" s="406">
        <f t="shared" si="31"/>
        <v>329</v>
      </c>
      <c r="BK20" s="414" t="s">
        <v>44</v>
      </c>
      <c r="BL20" s="324" t="s">
        <v>45</v>
      </c>
      <c r="BM20" s="324" t="s">
        <v>492</v>
      </c>
      <c r="BN20" s="324"/>
      <c r="BO20" s="265" t="s">
        <v>62</v>
      </c>
      <c r="BP20" s="265">
        <v>1</v>
      </c>
      <c r="BQ20" s="324"/>
      <c r="BR20" s="324">
        <f t="shared" si="32"/>
        <v>0</v>
      </c>
      <c r="BS20" s="324"/>
      <c r="BT20" s="407"/>
      <c r="BU20" s="408">
        <f t="shared" si="33"/>
        <v>329</v>
      </c>
      <c r="BV20" s="324" t="str">
        <f t="shared" si="34"/>
        <v/>
      </c>
      <c r="BW20" s="324" t="str">
        <f t="shared" si="35"/>
        <v/>
      </c>
      <c r="BX20" s="324" t="str">
        <f t="shared" si="36"/>
        <v/>
      </c>
      <c r="BY20" s="324" t="str">
        <f t="shared" si="37"/>
        <v/>
      </c>
      <c r="BZ20" s="324" t="str">
        <f t="shared" si="38"/>
        <v/>
      </c>
      <c r="CA20" s="324" t="str">
        <f t="shared" si="39"/>
        <v/>
      </c>
      <c r="CB20" s="324" t="str">
        <f t="shared" si="40"/>
        <v/>
      </c>
      <c r="CC20" s="407">
        <f t="shared" si="1"/>
        <v>329</v>
      </c>
      <c r="CD20" s="408" t="str">
        <f t="shared" si="41"/>
        <v/>
      </c>
      <c r="CE20" s="324" t="str">
        <f t="shared" si="42"/>
        <v/>
      </c>
      <c r="CF20" s="324" t="str">
        <f t="shared" si="43"/>
        <v/>
      </c>
      <c r="CG20" s="324" t="str">
        <f t="shared" si="44"/>
        <v/>
      </c>
      <c r="CH20" s="324" t="str">
        <f t="shared" si="45"/>
        <v/>
      </c>
      <c r="CI20" s="324" t="str">
        <f t="shared" si="46"/>
        <v/>
      </c>
      <c r="CJ20" s="324" t="str">
        <f t="shared" si="47"/>
        <v/>
      </c>
      <c r="CK20" s="324" t="str">
        <f t="shared" si="48"/>
        <v/>
      </c>
      <c r="CL20" s="324" t="str">
        <f t="shared" si="49"/>
        <v/>
      </c>
      <c r="CM20" s="324" t="str">
        <f t="shared" si="50"/>
        <v/>
      </c>
      <c r="CN20" s="324" t="str">
        <f t="shared" si="51"/>
        <v/>
      </c>
      <c r="CO20" s="409">
        <f t="shared" si="52"/>
        <v>0</v>
      </c>
      <c r="CP20" s="22"/>
      <c r="CQ20" s="404">
        <v>17</v>
      </c>
      <c r="CR20" s="405">
        <f t="shared" si="104"/>
        <v>0</v>
      </c>
      <c r="CS20" s="405"/>
      <c r="CT20" s="405">
        <f t="shared" si="53"/>
        <v>0</v>
      </c>
      <c r="CU20" s="405">
        <v>1</v>
      </c>
      <c r="CV20" s="406">
        <f t="shared" si="54"/>
        <v>0</v>
      </c>
      <c r="CW20" s="410"/>
      <c r="CX20" s="265"/>
      <c r="CY20" s="265"/>
      <c r="CZ20" s="265"/>
      <c r="DA20" s="265"/>
      <c r="DB20" s="265">
        <v>1</v>
      </c>
      <c r="DC20" s="265"/>
      <c r="DD20" s="265">
        <f t="shared" si="55"/>
        <v>0</v>
      </c>
      <c r="DE20" s="265"/>
      <c r="DF20" s="411"/>
      <c r="DG20" s="412" t="str">
        <f t="shared" si="56"/>
        <v/>
      </c>
      <c r="DH20" s="265" t="str">
        <f t="shared" si="57"/>
        <v/>
      </c>
      <c r="DI20" s="324" t="str">
        <f t="shared" si="58"/>
        <v/>
      </c>
      <c r="DJ20" s="265" t="str">
        <f t="shared" si="59"/>
        <v/>
      </c>
      <c r="DK20" s="265" t="str">
        <f t="shared" si="60"/>
        <v/>
      </c>
      <c r="DL20" s="265" t="str">
        <f t="shared" si="61"/>
        <v/>
      </c>
      <c r="DM20" s="265" t="str">
        <f t="shared" si="62"/>
        <v/>
      </c>
      <c r="DN20" s="265" t="str">
        <f t="shared" si="63"/>
        <v/>
      </c>
      <c r="DO20" s="411">
        <f t="shared" si="2"/>
        <v>0</v>
      </c>
      <c r="DP20" s="412" t="str">
        <f t="shared" si="64"/>
        <v/>
      </c>
      <c r="DQ20" s="265" t="str">
        <f t="shared" si="65"/>
        <v/>
      </c>
      <c r="DR20" s="324" t="str">
        <f t="shared" si="66"/>
        <v/>
      </c>
      <c r="DS20" s="265" t="str">
        <f t="shared" si="67"/>
        <v/>
      </c>
      <c r="DT20" s="265" t="str">
        <f t="shared" si="68"/>
        <v/>
      </c>
      <c r="DU20" s="265" t="str">
        <f t="shared" si="69"/>
        <v/>
      </c>
      <c r="DV20" s="265" t="str">
        <f t="shared" si="70"/>
        <v/>
      </c>
      <c r="DW20" s="265" t="str">
        <f t="shared" si="71"/>
        <v/>
      </c>
      <c r="DX20" s="265" t="str">
        <f t="shared" si="72"/>
        <v/>
      </c>
      <c r="DY20" s="265" t="str">
        <f t="shared" si="73"/>
        <v/>
      </c>
      <c r="DZ20" s="265" t="str">
        <f t="shared" si="74"/>
        <v/>
      </c>
      <c r="EA20" s="413">
        <f t="shared" si="75"/>
        <v>0</v>
      </c>
      <c r="EC20" s="404">
        <v>17</v>
      </c>
      <c r="ED20" s="405">
        <f t="shared" si="105"/>
        <v>0</v>
      </c>
      <c r="EE20" s="405"/>
      <c r="EF20" s="405">
        <f t="shared" si="76"/>
        <v>0</v>
      </c>
      <c r="EG20" s="405">
        <v>1</v>
      </c>
      <c r="EH20" s="406">
        <f t="shared" si="77"/>
        <v>0</v>
      </c>
      <c r="EI20" s="414"/>
      <c r="EJ20" s="324"/>
      <c r="EK20" s="324"/>
      <c r="EL20" s="324" t="str">
        <f t="shared" si="78"/>
        <v/>
      </c>
      <c r="EM20" s="409" t="str">
        <f t="shared" si="79"/>
        <v/>
      </c>
      <c r="EO20" s="404">
        <v>17</v>
      </c>
      <c r="EP20" s="405">
        <f t="shared" si="106"/>
        <v>0</v>
      </c>
      <c r="EQ20" s="405"/>
      <c r="ER20" s="405">
        <f t="shared" si="80"/>
        <v>0</v>
      </c>
      <c r="ES20" s="405">
        <v>1</v>
      </c>
      <c r="ET20" s="406">
        <f t="shared" si="81"/>
        <v>0</v>
      </c>
      <c r="EU20" s="414"/>
      <c r="EV20" s="324"/>
      <c r="EW20" s="324"/>
      <c r="EX20" s="324" t="str">
        <f t="shared" si="82"/>
        <v/>
      </c>
      <c r="EY20" s="409" t="str">
        <f t="shared" si="83"/>
        <v/>
      </c>
      <c r="FA20" s="404">
        <v>17</v>
      </c>
      <c r="FB20" s="405">
        <f t="shared" si="107"/>
        <v>0</v>
      </c>
      <c r="FC20" s="405"/>
      <c r="FD20" s="405">
        <f t="shared" si="84"/>
        <v>0</v>
      </c>
      <c r="FE20" s="405">
        <v>1</v>
      </c>
      <c r="FF20" s="406">
        <f t="shared" si="85"/>
        <v>0</v>
      </c>
      <c r="FG20" s="414"/>
      <c r="FH20" s="324"/>
      <c r="FI20" s="324"/>
      <c r="FJ20" s="324" t="str">
        <f t="shared" si="86"/>
        <v/>
      </c>
      <c r="FK20" s="409" t="str">
        <f t="shared" si="87"/>
        <v/>
      </c>
      <c r="FM20" s="404">
        <v>17</v>
      </c>
      <c r="FN20" s="405">
        <f t="shared" si="108"/>
        <v>0</v>
      </c>
      <c r="FO20" s="405"/>
      <c r="FP20" s="405">
        <f t="shared" si="88"/>
        <v>0</v>
      </c>
      <c r="FQ20" s="405">
        <v>1</v>
      </c>
      <c r="FR20" s="406">
        <f t="shared" si="89"/>
        <v>0</v>
      </c>
      <c r="FS20" s="414"/>
      <c r="FT20" s="324"/>
      <c r="FU20" s="324"/>
      <c r="FV20" s="324" t="str">
        <f t="shared" si="90"/>
        <v/>
      </c>
      <c r="FW20" s="409" t="str">
        <f t="shared" si="91"/>
        <v/>
      </c>
      <c r="FY20" s="404">
        <v>17</v>
      </c>
      <c r="FZ20" s="405">
        <f t="shared" si="109"/>
        <v>0</v>
      </c>
      <c r="GA20" s="405"/>
      <c r="GB20" s="405">
        <f t="shared" si="92"/>
        <v>0</v>
      </c>
      <c r="GC20" s="405">
        <v>1</v>
      </c>
      <c r="GD20" s="406">
        <f t="shared" si="93"/>
        <v>0</v>
      </c>
      <c r="GE20" s="414"/>
      <c r="GF20" s="324"/>
      <c r="GG20" s="324"/>
      <c r="GH20" s="324" t="str">
        <f t="shared" si="94"/>
        <v/>
      </c>
      <c r="GI20" s="409" t="str">
        <f t="shared" si="95"/>
        <v/>
      </c>
      <c r="GK20" s="404">
        <v>17</v>
      </c>
      <c r="GL20" s="405">
        <f t="shared" si="110"/>
        <v>0</v>
      </c>
      <c r="GM20" s="405"/>
      <c r="GN20" s="405">
        <f t="shared" si="96"/>
        <v>0</v>
      </c>
      <c r="GO20" s="405">
        <v>1</v>
      </c>
      <c r="GP20" s="406">
        <f t="shared" si="97"/>
        <v>0</v>
      </c>
      <c r="GQ20" s="414"/>
      <c r="GR20" s="324"/>
      <c r="GS20" s="324"/>
      <c r="GT20" s="324" t="str">
        <f t="shared" si="98"/>
        <v/>
      </c>
      <c r="GU20" s="409" t="str">
        <f t="shared" si="99"/>
        <v/>
      </c>
    </row>
    <row r="21" spans="1:203" ht="30" customHeight="1" x14ac:dyDescent="0.3">
      <c r="D21" s="491"/>
      <c r="E21" s="404">
        <v>18</v>
      </c>
      <c r="F21" s="405">
        <f t="shared" si="100"/>
        <v>6688</v>
      </c>
      <c r="G21" s="405">
        <v>7180</v>
      </c>
      <c r="H21" s="405">
        <f t="shared" si="3"/>
        <v>492</v>
      </c>
      <c r="I21" s="405">
        <v>1</v>
      </c>
      <c r="J21" s="406">
        <f t="shared" si="4"/>
        <v>492</v>
      </c>
      <c r="K21" s="404"/>
      <c r="L21" s="404">
        <v>18</v>
      </c>
      <c r="M21" s="405">
        <f t="shared" si="101"/>
        <v>3740</v>
      </c>
      <c r="N21" s="405">
        <v>3896</v>
      </c>
      <c r="O21" s="405">
        <f t="shared" si="5"/>
        <v>156</v>
      </c>
      <c r="P21" s="405">
        <v>1</v>
      </c>
      <c r="Q21" s="406">
        <f t="shared" si="6"/>
        <v>156</v>
      </c>
      <c r="S21" s="404">
        <v>18</v>
      </c>
      <c r="T21" s="405">
        <f t="shared" si="102"/>
        <v>6731</v>
      </c>
      <c r="U21" s="405">
        <v>7226</v>
      </c>
      <c r="V21" s="405">
        <f t="shared" si="7"/>
        <v>495</v>
      </c>
      <c r="W21" s="405">
        <v>1</v>
      </c>
      <c r="X21" s="406">
        <f t="shared" si="8"/>
        <v>495</v>
      </c>
      <c r="Y21" s="414" t="s">
        <v>44</v>
      </c>
      <c r="Z21" s="324" t="s">
        <v>45</v>
      </c>
      <c r="AA21" s="324" t="s">
        <v>492</v>
      </c>
      <c r="AB21" s="324"/>
      <c r="AC21" s="265" t="s">
        <v>62</v>
      </c>
      <c r="AD21" s="265">
        <v>1</v>
      </c>
      <c r="AE21" s="324"/>
      <c r="AF21" s="324">
        <f t="shared" si="9"/>
        <v>0</v>
      </c>
      <c r="AG21" s="324"/>
      <c r="AH21" s="407"/>
      <c r="AI21" s="408">
        <f t="shared" si="10"/>
        <v>495</v>
      </c>
      <c r="AJ21" s="324" t="str">
        <f t="shared" si="11"/>
        <v/>
      </c>
      <c r="AK21" s="324" t="str">
        <f t="shared" si="12"/>
        <v/>
      </c>
      <c r="AL21" s="324" t="str">
        <f t="shared" si="13"/>
        <v/>
      </c>
      <c r="AM21" s="324" t="str">
        <f t="shared" si="14"/>
        <v/>
      </c>
      <c r="AN21" s="324" t="str">
        <f t="shared" si="15"/>
        <v/>
      </c>
      <c r="AO21" s="324" t="str">
        <f t="shared" si="16"/>
        <v/>
      </c>
      <c r="AP21" s="324" t="str">
        <f t="shared" si="17"/>
        <v/>
      </c>
      <c r="AQ21" s="407">
        <f t="shared" si="0"/>
        <v>495</v>
      </c>
      <c r="AR21" s="408" t="str">
        <f t="shared" si="18"/>
        <v/>
      </c>
      <c r="AS21" s="324" t="str">
        <f t="shared" si="19"/>
        <v/>
      </c>
      <c r="AT21" s="324" t="str">
        <f t="shared" si="20"/>
        <v/>
      </c>
      <c r="AU21" s="324" t="str">
        <f t="shared" si="21"/>
        <v/>
      </c>
      <c r="AV21" s="324" t="str">
        <f t="shared" si="22"/>
        <v/>
      </c>
      <c r="AW21" s="324" t="str">
        <f t="shared" si="23"/>
        <v/>
      </c>
      <c r="AX21" s="324" t="str">
        <f t="shared" si="24"/>
        <v/>
      </c>
      <c r="AY21" s="324" t="str">
        <f t="shared" si="25"/>
        <v/>
      </c>
      <c r="AZ21" s="324" t="str">
        <f t="shared" si="26"/>
        <v/>
      </c>
      <c r="BA21" s="324" t="str">
        <f t="shared" si="27"/>
        <v/>
      </c>
      <c r="BB21" s="324" t="str">
        <f t="shared" si="28"/>
        <v/>
      </c>
      <c r="BC21" s="409">
        <f t="shared" si="29"/>
        <v>0</v>
      </c>
      <c r="BD21" s="326"/>
      <c r="BE21" s="404">
        <v>18</v>
      </c>
      <c r="BF21" s="405">
        <f t="shared" si="103"/>
        <v>3850</v>
      </c>
      <c r="BG21" s="405">
        <v>4012</v>
      </c>
      <c r="BH21" s="405">
        <f t="shared" si="30"/>
        <v>162</v>
      </c>
      <c r="BI21" s="405">
        <v>1</v>
      </c>
      <c r="BJ21" s="406">
        <f t="shared" si="31"/>
        <v>162</v>
      </c>
      <c r="BK21" s="414" t="s">
        <v>44</v>
      </c>
      <c r="BL21" s="324" t="s">
        <v>45</v>
      </c>
      <c r="BM21" s="324" t="s">
        <v>492</v>
      </c>
      <c r="BN21" s="324"/>
      <c r="BO21" s="265" t="s">
        <v>62</v>
      </c>
      <c r="BP21" s="265">
        <v>1</v>
      </c>
      <c r="BQ21" s="324"/>
      <c r="BR21" s="324">
        <f t="shared" si="32"/>
        <v>0</v>
      </c>
      <c r="BS21" s="324"/>
      <c r="BT21" s="407"/>
      <c r="BU21" s="408">
        <f t="shared" si="33"/>
        <v>162</v>
      </c>
      <c r="BV21" s="324" t="str">
        <f t="shared" si="34"/>
        <v/>
      </c>
      <c r="BW21" s="324" t="str">
        <f t="shared" si="35"/>
        <v/>
      </c>
      <c r="BX21" s="324" t="str">
        <f t="shared" si="36"/>
        <v/>
      </c>
      <c r="BY21" s="324" t="str">
        <f t="shared" si="37"/>
        <v/>
      </c>
      <c r="BZ21" s="324" t="str">
        <f t="shared" si="38"/>
        <v/>
      </c>
      <c r="CA21" s="324" t="str">
        <f t="shared" si="39"/>
        <v/>
      </c>
      <c r="CB21" s="324" t="str">
        <f t="shared" si="40"/>
        <v/>
      </c>
      <c r="CC21" s="407">
        <f t="shared" si="1"/>
        <v>162</v>
      </c>
      <c r="CD21" s="408" t="str">
        <f t="shared" si="41"/>
        <v/>
      </c>
      <c r="CE21" s="324" t="str">
        <f t="shared" si="42"/>
        <v/>
      </c>
      <c r="CF21" s="324" t="str">
        <f t="shared" si="43"/>
        <v/>
      </c>
      <c r="CG21" s="324" t="str">
        <f t="shared" si="44"/>
        <v/>
      </c>
      <c r="CH21" s="324" t="str">
        <f t="shared" si="45"/>
        <v/>
      </c>
      <c r="CI21" s="324" t="str">
        <f t="shared" si="46"/>
        <v/>
      </c>
      <c r="CJ21" s="324" t="str">
        <f t="shared" si="47"/>
        <v/>
      </c>
      <c r="CK21" s="324" t="str">
        <f t="shared" si="48"/>
        <v/>
      </c>
      <c r="CL21" s="324" t="str">
        <f t="shared" si="49"/>
        <v/>
      </c>
      <c r="CM21" s="324" t="str">
        <f t="shared" si="50"/>
        <v/>
      </c>
      <c r="CN21" s="324" t="str">
        <f t="shared" si="51"/>
        <v/>
      </c>
      <c r="CO21" s="409">
        <f t="shared" si="52"/>
        <v>0</v>
      </c>
      <c r="CP21" s="22"/>
      <c r="CQ21" s="404">
        <v>18</v>
      </c>
      <c r="CR21" s="405">
        <f t="shared" si="104"/>
        <v>0</v>
      </c>
      <c r="CS21" s="405"/>
      <c r="CT21" s="405">
        <f t="shared" si="53"/>
        <v>0</v>
      </c>
      <c r="CU21" s="405">
        <v>1</v>
      </c>
      <c r="CV21" s="406">
        <f t="shared" si="54"/>
        <v>0</v>
      </c>
      <c r="CW21" s="410"/>
      <c r="CX21" s="265"/>
      <c r="CY21" s="265"/>
      <c r="CZ21" s="265"/>
      <c r="DA21" s="265"/>
      <c r="DB21" s="265">
        <v>1</v>
      </c>
      <c r="DC21" s="265"/>
      <c r="DD21" s="265">
        <f t="shared" si="55"/>
        <v>0</v>
      </c>
      <c r="DE21" s="265"/>
      <c r="DF21" s="411"/>
      <c r="DG21" s="412" t="str">
        <f t="shared" si="56"/>
        <v/>
      </c>
      <c r="DH21" s="265" t="str">
        <f t="shared" si="57"/>
        <v/>
      </c>
      <c r="DI21" s="324" t="str">
        <f t="shared" si="58"/>
        <v/>
      </c>
      <c r="DJ21" s="265" t="str">
        <f t="shared" si="59"/>
        <v/>
      </c>
      <c r="DK21" s="265" t="str">
        <f t="shared" si="60"/>
        <v/>
      </c>
      <c r="DL21" s="265" t="str">
        <f t="shared" si="61"/>
        <v/>
      </c>
      <c r="DM21" s="265" t="str">
        <f t="shared" si="62"/>
        <v/>
      </c>
      <c r="DN21" s="265" t="str">
        <f t="shared" si="63"/>
        <v/>
      </c>
      <c r="DO21" s="411">
        <f t="shared" si="2"/>
        <v>0</v>
      </c>
      <c r="DP21" s="412" t="str">
        <f t="shared" si="64"/>
        <v/>
      </c>
      <c r="DQ21" s="265" t="str">
        <f t="shared" si="65"/>
        <v/>
      </c>
      <c r="DR21" s="324" t="str">
        <f t="shared" si="66"/>
        <v/>
      </c>
      <c r="DS21" s="265" t="str">
        <f t="shared" si="67"/>
        <v/>
      </c>
      <c r="DT21" s="265" t="str">
        <f t="shared" si="68"/>
        <v/>
      </c>
      <c r="DU21" s="265" t="str">
        <f t="shared" si="69"/>
        <v/>
      </c>
      <c r="DV21" s="265" t="str">
        <f t="shared" si="70"/>
        <v/>
      </c>
      <c r="DW21" s="265" t="str">
        <f t="shared" si="71"/>
        <v/>
      </c>
      <c r="DX21" s="265" t="str">
        <f t="shared" si="72"/>
        <v/>
      </c>
      <c r="DY21" s="265" t="str">
        <f t="shared" si="73"/>
        <v/>
      </c>
      <c r="DZ21" s="265" t="str">
        <f t="shared" si="74"/>
        <v/>
      </c>
      <c r="EA21" s="413">
        <f t="shared" si="75"/>
        <v>0</v>
      </c>
      <c r="EC21" s="404">
        <v>18</v>
      </c>
      <c r="ED21" s="405">
        <f t="shared" si="105"/>
        <v>0</v>
      </c>
      <c r="EE21" s="405"/>
      <c r="EF21" s="405">
        <f t="shared" si="76"/>
        <v>0</v>
      </c>
      <c r="EG21" s="405">
        <v>1</v>
      </c>
      <c r="EH21" s="406">
        <f t="shared" si="77"/>
        <v>0</v>
      </c>
      <c r="EI21" s="414"/>
      <c r="EJ21" s="324"/>
      <c r="EK21" s="324"/>
      <c r="EL21" s="324" t="str">
        <f t="shared" si="78"/>
        <v/>
      </c>
      <c r="EM21" s="409" t="str">
        <f t="shared" si="79"/>
        <v/>
      </c>
      <c r="EO21" s="404">
        <v>18</v>
      </c>
      <c r="EP21" s="405">
        <f t="shared" si="106"/>
        <v>0</v>
      </c>
      <c r="EQ21" s="405"/>
      <c r="ER21" s="405">
        <f t="shared" si="80"/>
        <v>0</v>
      </c>
      <c r="ES21" s="405">
        <v>1</v>
      </c>
      <c r="ET21" s="406">
        <f t="shared" si="81"/>
        <v>0</v>
      </c>
      <c r="EU21" s="414"/>
      <c r="EV21" s="324"/>
      <c r="EW21" s="324"/>
      <c r="EX21" s="324" t="str">
        <f t="shared" si="82"/>
        <v/>
      </c>
      <c r="EY21" s="409" t="str">
        <f t="shared" si="83"/>
        <v/>
      </c>
      <c r="FA21" s="404">
        <v>18</v>
      </c>
      <c r="FB21" s="405">
        <f t="shared" si="107"/>
        <v>0</v>
      </c>
      <c r="FC21" s="405"/>
      <c r="FD21" s="405">
        <f t="shared" si="84"/>
        <v>0</v>
      </c>
      <c r="FE21" s="405">
        <v>1</v>
      </c>
      <c r="FF21" s="406">
        <f t="shared" si="85"/>
        <v>0</v>
      </c>
      <c r="FG21" s="414"/>
      <c r="FH21" s="324"/>
      <c r="FI21" s="324"/>
      <c r="FJ21" s="324" t="str">
        <f t="shared" si="86"/>
        <v/>
      </c>
      <c r="FK21" s="409" t="str">
        <f t="shared" si="87"/>
        <v/>
      </c>
      <c r="FM21" s="404">
        <v>18</v>
      </c>
      <c r="FN21" s="405">
        <f t="shared" si="108"/>
        <v>0</v>
      </c>
      <c r="FO21" s="405"/>
      <c r="FP21" s="405">
        <f t="shared" si="88"/>
        <v>0</v>
      </c>
      <c r="FQ21" s="405">
        <v>1</v>
      </c>
      <c r="FR21" s="406">
        <f t="shared" si="89"/>
        <v>0</v>
      </c>
      <c r="FS21" s="414"/>
      <c r="FT21" s="324"/>
      <c r="FU21" s="324"/>
      <c r="FV21" s="324" t="str">
        <f t="shared" si="90"/>
        <v/>
      </c>
      <c r="FW21" s="409" t="str">
        <f t="shared" si="91"/>
        <v/>
      </c>
      <c r="FY21" s="404">
        <v>18</v>
      </c>
      <c r="FZ21" s="405">
        <f t="shared" si="109"/>
        <v>0</v>
      </c>
      <c r="GA21" s="405"/>
      <c r="GB21" s="405">
        <f t="shared" si="92"/>
        <v>0</v>
      </c>
      <c r="GC21" s="405">
        <v>1</v>
      </c>
      <c r="GD21" s="406">
        <f t="shared" si="93"/>
        <v>0</v>
      </c>
      <c r="GE21" s="414"/>
      <c r="GF21" s="324"/>
      <c r="GG21" s="324"/>
      <c r="GH21" s="324" t="str">
        <f t="shared" si="94"/>
        <v/>
      </c>
      <c r="GI21" s="409" t="str">
        <f t="shared" si="95"/>
        <v/>
      </c>
      <c r="GK21" s="404">
        <v>18</v>
      </c>
      <c r="GL21" s="405">
        <f t="shared" si="110"/>
        <v>0</v>
      </c>
      <c r="GM21" s="405"/>
      <c r="GN21" s="405">
        <f t="shared" si="96"/>
        <v>0</v>
      </c>
      <c r="GO21" s="405">
        <v>1</v>
      </c>
      <c r="GP21" s="406">
        <f t="shared" si="97"/>
        <v>0</v>
      </c>
      <c r="GQ21" s="414"/>
      <c r="GR21" s="324"/>
      <c r="GS21" s="324"/>
      <c r="GT21" s="324" t="str">
        <f t="shared" si="98"/>
        <v/>
      </c>
      <c r="GU21" s="409" t="str">
        <f t="shared" si="99"/>
        <v/>
      </c>
    </row>
    <row r="22" spans="1:203" ht="30" customHeight="1" x14ac:dyDescent="0.3">
      <c r="D22" s="491"/>
      <c r="E22" s="404">
        <v>19</v>
      </c>
      <c r="F22" s="405">
        <f t="shared" si="100"/>
        <v>7180</v>
      </c>
      <c r="G22" s="405">
        <v>8119</v>
      </c>
      <c r="H22" s="405">
        <f t="shared" si="3"/>
        <v>939</v>
      </c>
      <c r="I22" s="405">
        <v>1</v>
      </c>
      <c r="J22" s="406">
        <f t="shared" si="4"/>
        <v>939</v>
      </c>
      <c r="K22" s="404"/>
      <c r="L22" s="404">
        <v>19</v>
      </c>
      <c r="M22" s="405">
        <f t="shared" si="101"/>
        <v>3896</v>
      </c>
      <c r="N22" s="405">
        <v>4232</v>
      </c>
      <c r="O22" s="405">
        <f t="shared" si="5"/>
        <v>336</v>
      </c>
      <c r="P22" s="405">
        <v>1</v>
      </c>
      <c r="Q22" s="406">
        <f t="shared" si="6"/>
        <v>336</v>
      </c>
      <c r="S22" s="404">
        <v>19</v>
      </c>
      <c r="T22" s="405">
        <f t="shared" si="102"/>
        <v>7226</v>
      </c>
      <c r="U22" s="405">
        <v>8167</v>
      </c>
      <c r="V22" s="405">
        <f t="shared" si="7"/>
        <v>941</v>
      </c>
      <c r="W22" s="405">
        <v>1</v>
      </c>
      <c r="X22" s="406">
        <f t="shared" si="8"/>
        <v>941</v>
      </c>
      <c r="Y22" s="414" t="s">
        <v>44</v>
      </c>
      <c r="Z22" s="324" t="s">
        <v>45</v>
      </c>
      <c r="AA22" s="324" t="s">
        <v>492</v>
      </c>
      <c r="AB22" s="324"/>
      <c r="AC22" s="265" t="s">
        <v>62</v>
      </c>
      <c r="AD22" s="265">
        <v>1</v>
      </c>
      <c r="AE22" s="324"/>
      <c r="AF22" s="324">
        <f t="shared" si="9"/>
        <v>0</v>
      </c>
      <c r="AG22" s="324"/>
      <c r="AH22" s="407"/>
      <c r="AI22" s="408">
        <f t="shared" si="10"/>
        <v>941</v>
      </c>
      <c r="AJ22" s="324" t="str">
        <f t="shared" si="11"/>
        <v/>
      </c>
      <c r="AK22" s="324" t="str">
        <f t="shared" si="12"/>
        <v/>
      </c>
      <c r="AL22" s="324" t="str">
        <f t="shared" si="13"/>
        <v/>
      </c>
      <c r="AM22" s="324" t="str">
        <f t="shared" si="14"/>
        <v/>
      </c>
      <c r="AN22" s="324" t="str">
        <f t="shared" si="15"/>
        <v/>
      </c>
      <c r="AO22" s="324" t="str">
        <f t="shared" si="16"/>
        <v/>
      </c>
      <c r="AP22" s="324" t="str">
        <f t="shared" si="17"/>
        <v/>
      </c>
      <c r="AQ22" s="407">
        <f t="shared" si="0"/>
        <v>941</v>
      </c>
      <c r="AR22" s="408" t="str">
        <f t="shared" si="18"/>
        <v/>
      </c>
      <c r="AS22" s="324" t="str">
        <f t="shared" si="19"/>
        <v/>
      </c>
      <c r="AT22" s="324" t="str">
        <f t="shared" si="20"/>
        <v/>
      </c>
      <c r="AU22" s="324" t="str">
        <f t="shared" si="21"/>
        <v/>
      </c>
      <c r="AV22" s="324" t="str">
        <f t="shared" si="22"/>
        <v/>
      </c>
      <c r="AW22" s="324" t="str">
        <f t="shared" si="23"/>
        <v/>
      </c>
      <c r="AX22" s="324" t="str">
        <f t="shared" si="24"/>
        <v/>
      </c>
      <c r="AY22" s="324" t="str">
        <f t="shared" si="25"/>
        <v/>
      </c>
      <c r="AZ22" s="324" t="str">
        <f t="shared" si="26"/>
        <v/>
      </c>
      <c r="BA22" s="324" t="str">
        <f t="shared" si="27"/>
        <v/>
      </c>
      <c r="BB22" s="324" t="str">
        <f t="shared" si="28"/>
        <v/>
      </c>
      <c r="BC22" s="409">
        <f t="shared" si="29"/>
        <v>0</v>
      </c>
      <c r="BD22" s="326"/>
      <c r="BE22" s="404">
        <v>19</v>
      </c>
      <c r="BF22" s="405">
        <f t="shared" si="103"/>
        <v>4012</v>
      </c>
      <c r="BG22" s="405">
        <v>4349</v>
      </c>
      <c r="BH22" s="405">
        <f t="shared" si="30"/>
        <v>337</v>
      </c>
      <c r="BI22" s="405">
        <v>1</v>
      </c>
      <c r="BJ22" s="406">
        <f t="shared" si="31"/>
        <v>337</v>
      </c>
      <c r="BK22" s="414" t="s">
        <v>44</v>
      </c>
      <c r="BL22" s="324" t="s">
        <v>45</v>
      </c>
      <c r="BM22" s="324" t="s">
        <v>492</v>
      </c>
      <c r="BN22" s="324"/>
      <c r="BO22" s="265" t="s">
        <v>62</v>
      </c>
      <c r="BP22" s="265">
        <v>1</v>
      </c>
      <c r="BQ22" s="324"/>
      <c r="BR22" s="324">
        <f t="shared" si="32"/>
        <v>0</v>
      </c>
      <c r="BS22" s="324"/>
      <c r="BT22" s="407"/>
      <c r="BU22" s="408">
        <f t="shared" si="33"/>
        <v>337</v>
      </c>
      <c r="BV22" s="324" t="str">
        <f t="shared" si="34"/>
        <v/>
      </c>
      <c r="BW22" s="324" t="str">
        <f t="shared" si="35"/>
        <v/>
      </c>
      <c r="BX22" s="324" t="str">
        <f t="shared" si="36"/>
        <v/>
      </c>
      <c r="BY22" s="324" t="str">
        <f t="shared" si="37"/>
        <v/>
      </c>
      <c r="BZ22" s="324" t="str">
        <f t="shared" si="38"/>
        <v/>
      </c>
      <c r="CA22" s="324" t="str">
        <f t="shared" si="39"/>
        <v/>
      </c>
      <c r="CB22" s="324" t="str">
        <f t="shared" si="40"/>
        <v/>
      </c>
      <c r="CC22" s="407">
        <f t="shared" si="1"/>
        <v>337</v>
      </c>
      <c r="CD22" s="408" t="str">
        <f t="shared" si="41"/>
        <v/>
      </c>
      <c r="CE22" s="324" t="str">
        <f t="shared" si="42"/>
        <v/>
      </c>
      <c r="CF22" s="324" t="str">
        <f t="shared" si="43"/>
        <v/>
      </c>
      <c r="CG22" s="324" t="str">
        <f t="shared" si="44"/>
        <v/>
      </c>
      <c r="CH22" s="324" t="str">
        <f t="shared" si="45"/>
        <v/>
      </c>
      <c r="CI22" s="324" t="str">
        <f t="shared" si="46"/>
        <v/>
      </c>
      <c r="CJ22" s="324" t="str">
        <f t="shared" si="47"/>
        <v/>
      </c>
      <c r="CK22" s="324" t="str">
        <f t="shared" si="48"/>
        <v/>
      </c>
      <c r="CL22" s="324" t="str">
        <f t="shared" si="49"/>
        <v/>
      </c>
      <c r="CM22" s="324" t="str">
        <f t="shared" si="50"/>
        <v/>
      </c>
      <c r="CN22" s="324" t="str">
        <f t="shared" si="51"/>
        <v/>
      </c>
      <c r="CO22" s="409">
        <f t="shared" si="52"/>
        <v>0</v>
      </c>
      <c r="CP22" s="22"/>
      <c r="CQ22" s="404">
        <v>19</v>
      </c>
      <c r="CR22" s="405">
        <f t="shared" si="104"/>
        <v>0</v>
      </c>
      <c r="CS22" s="405"/>
      <c r="CT22" s="405">
        <f t="shared" si="53"/>
        <v>0</v>
      </c>
      <c r="CU22" s="405">
        <v>1</v>
      </c>
      <c r="CV22" s="406">
        <f t="shared" si="54"/>
        <v>0</v>
      </c>
      <c r="CW22" s="410"/>
      <c r="CX22" s="265"/>
      <c r="CY22" s="265"/>
      <c r="CZ22" s="265"/>
      <c r="DA22" s="265"/>
      <c r="DB22" s="265">
        <v>1</v>
      </c>
      <c r="DC22" s="265"/>
      <c r="DD22" s="265">
        <f t="shared" si="55"/>
        <v>0</v>
      </c>
      <c r="DE22" s="265"/>
      <c r="DF22" s="411"/>
      <c r="DG22" s="412" t="str">
        <f t="shared" si="56"/>
        <v/>
      </c>
      <c r="DH22" s="265" t="str">
        <f t="shared" si="57"/>
        <v/>
      </c>
      <c r="DI22" s="324" t="str">
        <f t="shared" si="58"/>
        <v/>
      </c>
      <c r="DJ22" s="265" t="str">
        <f t="shared" si="59"/>
        <v/>
      </c>
      <c r="DK22" s="265" t="str">
        <f t="shared" si="60"/>
        <v/>
      </c>
      <c r="DL22" s="265" t="str">
        <f t="shared" si="61"/>
        <v/>
      </c>
      <c r="DM22" s="265" t="str">
        <f t="shared" si="62"/>
        <v/>
      </c>
      <c r="DN22" s="265" t="str">
        <f t="shared" si="63"/>
        <v/>
      </c>
      <c r="DO22" s="411">
        <f t="shared" si="2"/>
        <v>0</v>
      </c>
      <c r="DP22" s="412" t="str">
        <f t="shared" si="64"/>
        <v/>
      </c>
      <c r="DQ22" s="265" t="str">
        <f t="shared" si="65"/>
        <v/>
      </c>
      <c r="DR22" s="324" t="str">
        <f t="shared" si="66"/>
        <v/>
      </c>
      <c r="DS22" s="265" t="str">
        <f t="shared" si="67"/>
        <v/>
      </c>
      <c r="DT22" s="265" t="str">
        <f t="shared" si="68"/>
        <v/>
      </c>
      <c r="DU22" s="265" t="str">
        <f t="shared" si="69"/>
        <v/>
      </c>
      <c r="DV22" s="265" t="str">
        <f t="shared" si="70"/>
        <v/>
      </c>
      <c r="DW22" s="265" t="str">
        <f t="shared" si="71"/>
        <v/>
      </c>
      <c r="DX22" s="265" t="str">
        <f t="shared" si="72"/>
        <v/>
      </c>
      <c r="DY22" s="265" t="str">
        <f t="shared" si="73"/>
        <v/>
      </c>
      <c r="DZ22" s="265" t="str">
        <f t="shared" si="74"/>
        <v/>
      </c>
      <c r="EA22" s="413">
        <f t="shared" si="75"/>
        <v>0</v>
      </c>
      <c r="EC22" s="404">
        <v>19</v>
      </c>
      <c r="ED22" s="405">
        <f t="shared" si="105"/>
        <v>0</v>
      </c>
      <c r="EE22" s="405"/>
      <c r="EF22" s="405">
        <f t="shared" si="76"/>
        <v>0</v>
      </c>
      <c r="EG22" s="405">
        <v>1</v>
      </c>
      <c r="EH22" s="406">
        <f t="shared" si="77"/>
        <v>0</v>
      </c>
      <c r="EI22" s="414"/>
      <c r="EJ22" s="324"/>
      <c r="EK22" s="324"/>
      <c r="EL22" s="324" t="str">
        <f t="shared" si="78"/>
        <v/>
      </c>
      <c r="EM22" s="409" t="str">
        <f t="shared" si="79"/>
        <v/>
      </c>
      <c r="EO22" s="404">
        <v>19</v>
      </c>
      <c r="EP22" s="405">
        <f t="shared" si="106"/>
        <v>0</v>
      </c>
      <c r="EQ22" s="405"/>
      <c r="ER22" s="405">
        <f t="shared" si="80"/>
        <v>0</v>
      </c>
      <c r="ES22" s="405">
        <v>1</v>
      </c>
      <c r="ET22" s="406">
        <f t="shared" si="81"/>
        <v>0</v>
      </c>
      <c r="EU22" s="414"/>
      <c r="EV22" s="324"/>
      <c r="EW22" s="324"/>
      <c r="EX22" s="324" t="str">
        <f t="shared" si="82"/>
        <v/>
      </c>
      <c r="EY22" s="409" t="str">
        <f t="shared" si="83"/>
        <v/>
      </c>
      <c r="FA22" s="404">
        <v>19</v>
      </c>
      <c r="FB22" s="405">
        <f t="shared" si="107"/>
        <v>0</v>
      </c>
      <c r="FC22" s="405"/>
      <c r="FD22" s="405">
        <f t="shared" si="84"/>
        <v>0</v>
      </c>
      <c r="FE22" s="405">
        <v>1</v>
      </c>
      <c r="FF22" s="406">
        <f t="shared" si="85"/>
        <v>0</v>
      </c>
      <c r="FG22" s="414"/>
      <c r="FH22" s="324"/>
      <c r="FI22" s="324"/>
      <c r="FJ22" s="324" t="str">
        <f t="shared" si="86"/>
        <v/>
      </c>
      <c r="FK22" s="409" t="str">
        <f t="shared" si="87"/>
        <v/>
      </c>
      <c r="FM22" s="404">
        <v>19</v>
      </c>
      <c r="FN22" s="405">
        <f t="shared" si="108"/>
        <v>0</v>
      </c>
      <c r="FO22" s="405"/>
      <c r="FP22" s="405">
        <f t="shared" si="88"/>
        <v>0</v>
      </c>
      <c r="FQ22" s="405">
        <v>1</v>
      </c>
      <c r="FR22" s="406">
        <f t="shared" si="89"/>
        <v>0</v>
      </c>
      <c r="FS22" s="414"/>
      <c r="FT22" s="324"/>
      <c r="FU22" s="324"/>
      <c r="FV22" s="324" t="str">
        <f t="shared" si="90"/>
        <v/>
      </c>
      <c r="FW22" s="409" t="str">
        <f t="shared" si="91"/>
        <v/>
      </c>
      <c r="FY22" s="404">
        <v>19</v>
      </c>
      <c r="FZ22" s="405">
        <f t="shared" si="109"/>
        <v>0</v>
      </c>
      <c r="GA22" s="405"/>
      <c r="GB22" s="405">
        <f t="shared" si="92"/>
        <v>0</v>
      </c>
      <c r="GC22" s="405">
        <v>1</v>
      </c>
      <c r="GD22" s="406">
        <f t="shared" si="93"/>
        <v>0</v>
      </c>
      <c r="GE22" s="414"/>
      <c r="GF22" s="324"/>
      <c r="GG22" s="324"/>
      <c r="GH22" s="324" t="str">
        <f t="shared" si="94"/>
        <v/>
      </c>
      <c r="GI22" s="409" t="str">
        <f t="shared" si="95"/>
        <v/>
      </c>
      <c r="GK22" s="404">
        <v>19</v>
      </c>
      <c r="GL22" s="405">
        <f t="shared" si="110"/>
        <v>0</v>
      </c>
      <c r="GM22" s="405"/>
      <c r="GN22" s="405">
        <f t="shared" si="96"/>
        <v>0</v>
      </c>
      <c r="GO22" s="405">
        <v>1</v>
      </c>
      <c r="GP22" s="406">
        <f t="shared" si="97"/>
        <v>0</v>
      </c>
      <c r="GQ22" s="414"/>
      <c r="GR22" s="324"/>
      <c r="GS22" s="324"/>
      <c r="GT22" s="324" t="str">
        <f t="shared" si="98"/>
        <v/>
      </c>
      <c r="GU22" s="409" t="str">
        <f t="shared" si="99"/>
        <v/>
      </c>
    </row>
    <row r="23" spans="1:203" ht="30" customHeight="1" x14ac:dyDescent="0.3">
      <c r="D23" s="491"/>
      <c r="E23" s="404">
        <v>20</v>
      </c>
      <c r="F23" s="405">
        <f t="shared" si="100"/>
        <v>8119</v>
      </c>
      <c r="G23" s="405">
        <v>8119</v>
      </c>
      <c r="H23" s="405">
        <f t="shared" si="3"/>
        <v>0</v>
      </c>
      <c r="I23" s="405">
        <v>1</v>
      </c>
      <c r="J23" s="406">
        <f t="shared" si="4"/>
        <v>0</v>
      </c>
      <c r="K23" s="404"/>
      <c r="L23" s="404">
        <v>20</v>
      </c>
      <c r="M23" s="405">
        <f t="shared" si="101"/>
        <v>4232</v>
      </c>
      <c r="N23" s="405">
        <v>4305</v>
      </c>
      <c r="O23" s="405">
        <f t="shared" si="5"/>
        <v>73</v>
      </c>
      <c r="P23" s="405">
        <v>1</v>
      </c>
      <c r="Q23" s="406">
        <f t="shared" si="6"/>
        <v>73</v>
      </c>
      <c r="S23" s="404">
        <v>20</v>
      </c>
      <c r="T23" s="405">
        <f t="shared" si="102"/>
        <v>8167</v>
      </c>
      <c r="U23" s="405">
        <v>8171</v>
      </c>
      <c r="V23" s="405">
        <f t="shared" si="7"/>
        <v>4</v>
      </c>
      <c r="W23" s="405">
        <v>1</v>
      </c>
      <c r="X23" s="406">
        <f t="shared" si="8"/>
        <v>4</v>
      </c>
      <c r="Y23" s="414" t="s">
        <v>60</v>
      </c>
      <c r="Z23" s="324" t="s">
        <v>61</v>
      </c>
      <c r="AA23" s="324"/>
      <c r="AB23" s="324"/>
      <c r="AC23" s="265"/>
      <c r="AD23" s="265">
        <v>1</v>
      </c>
      <c r="AE23" s="324"/>
      <c r="AF23" s="324">
        <f t="shared" si="9"/>
        <v>0</v>
      </c>
      <c r="AG23" s="324"/>
      <c r="AH23" s="407"/>
      <c r="AI23" s="408" t="str">
        <f t="shared" si="10"/>
        <v/>
      </c>
      <c r="AJ23" s="324" t="str">
        <f t="shared" si="11"/>
        <v/>
      </c>
      <c r="AK23" s="324" t="str">
        <f t="shared" si="12"/>
        <v/>
      </c>
      <c r="AL23" s="324" t="str">
        <f t="shared" si="13"/>
        <v/>
      </c>
      <c r="AM23" s="324" t="str">
        <f t="shared" si="14"/>
        <v/>
      </c>
      <c r="AN23" s="324" t="str">
        <f t="shared" si="15"/>
        <v/>
      </c>
      <c r="AO23" s="324" t="str">
        <f t="shared" si="16"/>
        <v/>
      </c>
      <c r="AP23" s="324" t="str">
        <f t="shared" si="17"/>
        <v/>
      </c>
      <c r="AQ23" s="407">
        <f t="shared" si="0"/>
        <v>0</v>
      </c>
      <c r="AR23" s="408">
        <f t="shared" si="18"/>
        <v>4</v>
      </c>
      <c r="AS23" s="324" t="str">
        <f t="shared" si="19"/>
        <v/>
      </c>
      <c r="AT23" s="324" t="str">
        <f t="shared" si="20"/>
        <v/>
      </c>
      <c r="AU23" s="324" t="str">
        <f t="shared" si="21"/>
        <v/>
      </c>
      <c r="AV23" s="324" t="str">
        <f t="shared" si="22"/>
        <v/>
      </c>
      <c r="AW23" s="324" t="str">
        <f t="shared" si="23"/>
        <v/>
      </c>
      <c r="AX23" s="324" t="str">
        <f t="shared" si="24"/>
        <v/>
      </c>
      <c r="AY23" s="324" t="str">
        <f t="shared" si="25"/>
        <v/>
      </c>
      <c r="AZ23" s="324" t="str">
        <f t="shared" si="26"/>
        <v/>
      </c>
      <c r="BA23" s="324" t="str">
        <f t="shared" si="27"/>
        <v/>
      </c>
      <c r="BB23" s="324" t="str">
        <f t="shared" si="28"/>
        <v/>
      </c>
      <c r="BC23" s="409">
        <f t="shared" si="29"/>
        <v>4</v>
      </c>
      <c r="BD23" s="326"/>
      <c r="BE23" s="404">
        <v>20</v>
      </c>
      <c r="BF23" s="405">
        <f t="shared" si="103"/>
        <v>4349</v>
      </c>
      <c r="BG23" s="405">
        <v>4436</v>
      </c>
      <c r="BH23" s="405">
        <f t="shared" si="30"/>
        <v>87</v>
      </c>
      <c r="BI23" s="405">
        <v>1</v>
      </c>
      <c r="BJ23" s="406">
        <f t="shared" si="31"/>
        <v>87</v>
      </c>
      <c r="BK23" s="414" t="s">
        <v>60</v>
      </c>
      <c r="BL23" s="324" t="s">
        <v>46</v>
      </c>
      <c r="BM23" s="324"/>
      <c r="BN23" s="324"/>
      <c r="BO23" s="265"/>
      <c r="BP23" s="265">
        <v>1</v>
      </c>
      <c r="BQ23" s="324"/>
      <c r="BR23" s="324">
        <f t="shared" si="32"/>
        <v>0</v>
      </c>
      <c r="BS23" s="324"/>
      <c r="BT23" s="407"/>
      <c r="BU23" s="408" t="str">
        <f t="shared" si="33"/>
        <v/>
      </c>
      <c r="BV23" s="324" t="str">
        <f t="shared" si="34"/>
        <v/>
      </c>
      <c r="BW23" s="324" t="str">
        <f t="shared" si="35"/>
        <v/>
      </c>
      <c r="BX23" s="324" t="str">
        <f t="shared" si="36"/>
        <v/>
      </c>
      <c r="BY23" s="324" t="str">
        <f t="shared" si="37"/>
        <v/>
      </c>
      <c r="BZ23" s="324" t="str">
        <f t="shared" si="38"/>
        <v/>
      </c>
      <c r="CA23" s="324" t="str">
        <f t="shared" si="39"/>
        <v/>
      </c>
      <c r="CB23" s="324" t="str">
        <f t="shared" si="40"/>
        <v/>
      </c>
      <c r="CC23" s="407">
        <f t="shared" si="1"/>
        <v>0</v>
      </c>
      <c r="CD23" s="408">
        <f t="shared" si="41"/>
        <v>87</v>
      </c>
      <c r="CE23" s="324" t="str">
        <f t="shared" si="42"/>
        <v/>
      </c>
      <c r="CF23" s="324" t="str">
        <f t="shared" si="43"/>
        <v/>
      </c>
      <c r="CG23" s="324" t="str">
        <f t="shared" si="44"/>
        <v/>
      </c>
      <c r="CH23" s="324" t="str">
        <f t="shared" si="45"/>
        <v/>
      </c>
      <c r="CI23" s="324" t="str">
        <f t="shared" si="46"/>
        <v/>
      </c>
      <c r="CJ23" s="324" t="str">
        <f t="shared" si="47"/>
        <v/>
      </c>
      <c r="CK23" s="324" t="str">
        <f t="shared" si="48"/>
        <v/>
      </c>
      <c r="CL23" s="324" t="str">
        <f t="shared" si="49"/>
        <v/>
      </c>
      <c r="CM23" s="324" t="str">
        <f t="shared" si="50"/>
        <v/>
      </c>
      <c r="CN23" s="324" t="str">
        <f t="shared" si="51"/>
        <v/>
      </c>
      <c r="CO23" s="409">
        <f t="shared" si="52"/>
        <v>87</v>
      </c>
      <c r="CP23" s="22"/>
      <c r="CQ23" s="404">
        <v>20</v>
      </c>
      <c r="CR23" s="405">
        <f t="shared" si="104"/>
        <v>0</v>
      </c>
      <c r="CS23" s="405"/>
      <c r="CT23" s="405">
        <f t="shared" si="53"/>
        <v>0</v>
      </c>
      <c r="CU23" s="405">
        <v>1</v>
      </c>
      <c r="CV23" s="406">
        <f t="shared" si="54"/>
        <v>0</v>
      </c>
      <c r="CW23" s="410"/>
      <c r="CX23" s="265"/>
      <c r="CY23" s="265"/>
      <c r="CZ23" s="265"/>
      <c r="DA23" s="265"/>
      <c r="DB23" s="265">
        <v>1</v>
      </c>
      <c r="DC23" s="265"/>
      <c r="DD23" s="265">
        <f t="shared" si="55"/>
        <v>0</v>
      </c>
      <c r="DE23" s="265"/>
      <c r="DF23" s="411"/>
      <c r="DG23" s="412" t="str">
        <f t="shared" si="56"/>
        <v/>
      </c>
      <c r="DH23" s="265" t="str">
        <f t="shared" si="57"/>
        <v/>
      </c>
      <c r="DI23" s="324" t="str">
        <f t="shared" si="58"/>
        <v/>
      </c>
      <c r="DJ23" s="265" t="str">
        <f t="shared" si="59"/>
        <v/>
      </c>
      <c r="DK23" s="265" t="str">
        <f t="shared" si="60"/>
        <v/>
      </c>
      <c r="DL23" s="265" t="str">
        <f t="shared" si="61"/>
        <v/>
      </c>
      <c r="DM23" s="265" t="str">
        <f t="shared" si="62"/>
        <v/>
      </c>
      <c r="DN23" s="265" t="str">
        <f t="shared" si="63"/>
        <v/>
      </c>
      <c r="DO23" s="411">
        <f t="shared" si="2"/>
        <v>0</v>
      </c>
      <c r="DP23" s="412" t="str">
        <f t="shared" si="64"/>
        <v/>
      </c>
      <c r="DQ23" s="265" t="str">
        <f t="shared" si="65"/>
        <v/>
      </c>
      <c r="DR23" s="324" t="str">
        <f t="shared" si="66"/>
        <v/>
      </c>
      <c r="DS23" s="265" t="str">
        <f t="shared" si="67"/>
        <v/>
      </c>
      <c r="DT23" s="265" t="str">
        <f t="shared" si="68"/>
        <v/>
      </c>
      <c r="DU23" s="265" t="str">
        <f t="shared" si="69"/>
        <v/>
      </c>
      <c r="DV23" s="265" t="str">
        <f t="shared" si="70"/>
        <v/>
      </c>
      <c r="DW23" s="265" t="str">
        <f t="shared" si="71"/>
        <v/>
      </c>
      <c r="DX23" s="265" t="str">
        <f t="shared" si="72"/>
        <v/>
      </c>
      <c r="DY23" s="265" t="str">
        <f t="shared" si="73"/>
        <v/>
      </c>
      <c r="DZ23" s="265" t="str">
        <f t="shared" si="74"/>
        <v/>
      </c>
      <c r="EA23" s="413">
        <f t="shared" si="75"/>
        <v>0</v>
      </c>
      <c r="EC23" s="404">
        <v>20</v>
      </c>
      <c r="ED23" s="405">
        <f t="shared" si="105"/>
        <v>0</v>
      </c>
      <c r="EE23" s="405"/>
      <c r="EF23" s="405">
        <f t="shared" si="76"/>
        <v>0</v>
      </c>
      <c r="EG23" s="405">
        <v>1</v>
      </c>
      <c r="EH23" s="406">
        <f t="shared" si="77"/>
        <v>0</v>
      </c>
      <c r="EI23" s="414"/>
      <c r="EJ23" s="324"/>
      <c r="EK23" s="324"/>
      <c r="EL23" s="324" t="str">
        <f t="shared" si="78"/>
        <v/>
      </c>
      <c r="EM23" s="409" t="str">
        <f t="shared" si="79"/>
        <v/>
      </c>
      <c r="EO23" s="404">
        <v>20</v>
      </c>
      <c r="EP23" s="405">
        <f t="shared" si="106"/>
        <v>0</v>
      </c>
      <c r="EQ23" s="405"/>
      <c r="ER23" s="405">
        <f t="shared" si="80"/>
        <v>0</v>
      </c>
      <c r="ES23" s="405">
        <v>1</v>
      </c>
      <c r="ET23" s="406">
        <f t="shared" si="81"/>
        <v>0</v>
      </c>
      <c r="EU23" s="414"/>
      <c r="EV23" s="324"/>
      <c r="EW23" s="324"/>
      <c r="EX23" s="324" t="str">
        <f t="shared" si="82"/>
        <v/>
      </c>
      <c r="EY23" s="409" t="str">
        <f t="shared" si="83"/>
        <v/>
      </c>
      <c r="FA23" s="404">
        <v>20</v>
      </c>
      <c r="FB23" s="405">
        <f t="shared" si="107"/>
        <v>0</v>
      </c>
      <c r="FC23" s="405"/>
      <c r="FD23" s="405">
        <f t="shared" si="84"/>
        <v>0</v>
      </c>
      <c r="FE23" s="405">
        <v>1</v>
      </c>
      <c r="FF23" s="406">
        <f t="shared" si="85"/>
        <v>0</v>
      </c>
      <c r="FG23" s="414"/>
      <c r="FH23" s="324"/>
      <c r="FI23" s="324"/>
      <c r="FJ23" s="324" t="str">
        <f t="shared" si="86"/>
        <v/>
      </c>
      <c r="FK23" s="409" t="str">
        <f t="shared" si="87"/>
        <v/>
      </c>
      <c r="FM23" s="404">
        <v>20</v>
      </c>
      <c r="FN23" s="405">
        <f t="shared" si="108"/>
        <v>0</v>
      </c>
      <c r="FO23" s="405"/>
      <c r="FP23" s="405">
        <f t="shared" si="88"/>
        <v>0</v>
      </c>
      <c r="FQ23" s="405">
        <v>1</v>
      </c>
      <c r="FR23" s="406">
        <f t="shared" si="89"/>
        <v>0</v>
      </c>
      <c r="FS23" s="414"/>
      <c r="FT23" s="324"/>
      <c r="FU23" s="324"/>
      <c r="FV23" s="324" t="str">
        <f t="shared" si="90"/>
        <v/>
      </c>
      <c r="FW23" s="409" t="str">
        <f t="shared" si="91"/>
        <v/>
      </c>
      <c r="FY23" s="404">
        <v>20</v>
      </c>
      <c r="FZ23" s="405">
        <f t="shared" si="109"/>
        <v>0</v>
      </c>
      <c r="GA23" s="405"/>
      <c r="GB23" s="405">
        <f t="shared" si="92"/>
        <v>0</v>
      </c>
      <c r="GC23" s="405">
        <v>1</v>
      </c>
      <c r="GD23" s="406">
        <f t="shared" si="93"/>
        <v>0</v>
      </c>
      <c r="GE23" s="414"/>
      <c r="GF23" s="324"/>
      <c r="GG23" s="324"/>
      <c r="GH23" s="324" t="str">
        <f t="shared" si="94"/>
        <v/>
      </c>
      <c r="GI23" s="409" t="str">
        <f t="shared" si="95"/>
        <v/>
      </c>
      <c r="GK23" s="404">
        <v>20</v>
      </c>
      <c r="GL23" s="405">
        <f t="shared" si="110"/>
        <v>0</v>
      </c>
      <c r="GM23" s="405"/>
      <c r="GN23" s="405">
        <f t="shared" si="96"/>
        <v>0</v>
      </c>
      <c r="GO23" s="405">
        <v>1</v>
      </c>
      <c r="GP23" s="406">
        <f t="shared" si="97"/>
        <v>0</v>
      </c>
      <c r="GQ23" s="414"/>
      <c r="GR23" s="324"/>
      <c r="GS23" s="324"/>
      <c r="GT23" s="324" t="str">
        <f t="shared" si="98"/>
        <v/>
      </c>
      <c r="GU23" s="409" t="str">
        <f t="shared" si="99"/>
        <v/>
      </c>
    </row>
    <row r="24" spans="1:203" ht="30" customHeight="1" x14ac:dyDescent="0.3">
      <c r="D24" s="491"/>
      <c r="E24" s="404">
        <v>21</v>
      </c>
      <c r="F24" s="405">
        <f t="shared" si="100"/>
        <v>8119</v>
      </c>
      <c r="G24" s="405">
        <v>8119</v>
      </c>
      <c r="H24" s="405">
        <f t="shared" si="3"/>
        <v>0</v>
      </c>
      <c r="I24" s="405">
        <v>1</v>
      </c>
      <c r="J24" s="406">
        <f t="shared" si="4"/>
        <v>0</v>
      </c>
      <c r="K24" s="404"/>
      <c r="L24" s="404">
        <v>21</v>
      </c>
      <c r="M24" s="405">
        <f t="shared" si="101"/>
        <v>4305</v>
      </c>
      <c r="N24" s="405">
        <v>4394</v>
      </c>
      <c r="O24" s="405">
        <f t="shared" si="5"/>
        <v>89</v>
      </c>
      <c r="P24" s="405">
        <v>1</v>
      </c>
      <c r="Q24" s="406">
        <f t="shared" si="6"/>
        <v>89</v>
      </c>
      <c r="S24" s="404">
        <v>21</v>
      </c>
      <c r="T24" s="405">
        <f t="shared" si="102"/>
        <v>8171</v>
      </c>
      <c r="U24" s="405">
        <v>8171</v>
      </c>
      <c r="V24" s="405">
        <f t="shared" si="7"/>
        <v>0</v>
      </c>
      <c r="W24" s="405">
        <v>1</v>
      </c>
      <c r="X24" s="406">
        <f t="shared" si="8"/>
        <v>0</v>
      </c>
      <c r="Y24" s="414"/>
      <c r="Z24" s="324"/>
      <c r="AA24" s="324"/>
      <c r="AB24" s="324"/>
      <c r="AC24" s="265"/>
      <c r="AD24" s="265">
        <v>1</v>
      </c>
      <c r="AE24" s="324"/>
      <c r="AF24" s="324">
        <f t="shared" si="9"/>
        <v>0</v>
      </c>
      <c r="AG24" s="324"/>
      <c r="AH24" s="407"/>
      <c r="AI24" s="408" t="str">
        <f t="shared" si="10"/>
        <v/>
      </c>
      <c r="AJ24" s="324" t="str">
        <f t="shared" si="11"/>
        <v/>
      </c>
      <c r="AK24" s="324" t="str">
        <f t="shared" si="12"/>
        <v/>
      </c>
      <c r="AL24" s="324" t="str">
        <f t="shared" si="13"/>
        <v/>
      </c>
      <c r="AM24" s="324" t="str">
        <f t="shared" si="14"/>
        <v/>
      </c>
      <c r="AN24" s="324" t="str">
        <f t="shared" si="15"/>
        <v/>
      </c>
      <c r="AO24" s="324" t="str">
        <f t="shared" si="16"/>
        <v/>
      </c>
      <c r="AP24" s="324" t="str">
        <f t="shared" si="17"/>
        <v/>
      </c>
      <c r="AQ24" s="407">
        <f t="shared" si="0"/>
        <v>0</v>
      </c>
      <c r="AR24" s="408" t="str">
        <f t="shared" si="18"/>
        <v/>
      </c>
      <c r="AS24" s="324" t="str">
        <f t="shared" si="19"/>
        <v/>
      </c>
      <c r="AT24" s="324" t="str">
        <f t="shared" si="20"/>
        <v/>
      </c>
      <c r="AU24" s="324" t="str">
        <f t="shared" si="21"/>
        <v/>
      </c>
      <c r="AV24" s="324" t="str">
        <f t="shared" si="22"/>
        <v/>
      </c>
      <c r="AW24" s="324" t="str">
        <f t="shared" si="23"/>
        <v/>
      </c>
      <c r="AX24" s="324" t="str">
        <f t="shared" si="24"/>
        <v/>
      </c>
      <c r="AY24" s="324" t="str">
        <f t="shared" si="25"/>
        <v/>
      </c>
      <c r="AZ24" s="324" t="str">
        <f t="shared" si="26"/>
        <v/>
      </c>
      <c r="BA24" s="324" t="str">
        <f t="shared" si="27"/>
        <v/>
      </c>
      <c r="BB24" s="324" t="str">
        <f t="shared" si="28"/>
        <v/>
      </c>
      <c r="BC24" s="409">
        <f t="shared" si="29"/>
        <v>0</v>
      </c>
      <c r="BD24" s="326"/>
      <c r="BE24" s="404">
        <v>21</v>
      </c>
      <c r="BF24" s="405">
        <f t="shared" si="103"/>
        <v>4436</v>
      </c>
      <c r="BG24" s="405">
        <v>4523</v>
      </c>
      <c r="BH24" s="405">
        <f t="shared" si="30"/>
        <v>87</v>
      </c>
      <c r="BI24" s="405">
        <v>1</v>
      </c>
      <c r="BJ24" s="406">
        <f t="shared" si="31"/>
        <v>87</v>
      </c>
      <c r="BK24" s="414" t="s">
        <v>44</v>
      </c>
      <c r="BL24" s="324" t="s">
        <v>45</v>
      </c>
      <c r="BM24" s="324" t="s">
        <v>473</v>
      </c>
      <c r="BN24" s="324"/>
      <c r="BO24" s="265" t="s">
        <v>66</v>
      </c>
      <c r="BP24" s="265">
        <v>1</v>
      </c>
      <c r="BQ24" s="324"/>
      <c r="BR24" s="324">
        <f t="shared" si="32"/>
        <v>0</v>
      </c>
      <c r="BS24" s="324"/>
      <c r="BT24" s="407"/>
      <c r="BU24" s="408">
        <f t="shared" si="33"/>
        <v>87</v>
      </c>
      <c r="BV24" s="324" t="str">
        <f t="shared" si="34"/>
        <v/>
      </c>
      <c r="BW24" s="324" t="str">
        <f t="shared" si="35"/>
        <v/>
      </c>
      <c r="BX24" s="324" t="str">
        <f t="shared" si="36"/>
        <v/>
      </c>
      <c r="BY24" s="324" t="str">
        <f t="shared" si="37"/>
        <v/>
      </c>
      <c r="BZ24" s="324" t="str">
        <f t="shared" si="38"/>
        <v/>
      </c>
      <c r="CA24" s="324" t="str">
        <f t="shared" si="39"/>
        <v/>
      </c>
      <c r="CB24" s="324" t="str">
        <f t="shared" si="40"/>
        <v/>
      </c>
      <c r="CC24" s="407">
        <f t="shared" si="1"/>
        <v>87</v>
      </c>
      <c r="CD24" s="408" t="str">
        <f t="shared" si="41"/>
        <v/>
      </c>
      <c r="CE24" s="324" t="str">
        <f t="shared" si="42"/>
        <v/>
      </c>
      <c r="CF24" s="324" t="str">
        <f t="shared" si="43"/>
        <v/>
      </c>
      <c r="CG24" s="324" t="str">
        <f t="shared" si="44"/>
        <v/>
      </c>
      <c r="CH24" s="324" t="str">
        <f t="shared" si="45"/>
        <v/>
      </c>
      <c r="CI24" s="324" t="str">
        <f t="shared" si="46"/>
        <v/>
      </c>
      <c r="CJ24" s="324" t="str">
        <f t="shared" si="47"/>
        <v/>
      </c>
      <c r="CK24" s="324" t="str">
        <f t="shared" si="48"/>
        <v/>
      </c>
      <c r="CL24" s="324" t="str">
        <f t="shared" si="49"/>
        <v/>
      </c>
      <c r="CM24" s="324" t="str">
        <f t="shared" si="50"/>
        <v/>
      </c>
      <c r="CN24" s="324" t="str">
        <f t="shared" si="51"/>
        <v/>
      </c>
      <c r="CO24" s="409">
        <f t="shared" si="52"/>
        <v>0</v>
      </c>
      <c r="CP24" s="22"/>
      <c r="CQ24" s="404">
        <v>21</v>
      </c>
      <c r="CR24" s="405">
        <f t="shared" si="104"/>
        <v>0</v>
      </c>
      <c r="CS24" s="405"/>
      <c r="CT24" s="405">
        <f t="shared" si="53"/>
        <v>0</v>
      </c>
      <c r="CU24" s="405">
        <v>1</v>
      </c>
      <c r="CV24" s="406">
        <f t="shared" si="54"/>
        <v>0</v>
      </c>
      <c r="CW24" s="410"/>
      <c r="CX24" s="265"/>
      <c r="CY24" s="265"/>
      <c r="CZ24" s="265"/>
      <c r="DA24" s="265"/>
      <c r="DB24" s="265">
        <v>1</v>
      </c>
      <c r="DC24" s="265"/>
      <c r="DD24" s="265">
        <f t="shared" si="55"/>
        <v>0</v>
      </c>
      <c r="DE24" s="265"/>
      <c r="DF24" s="411"/>
      <c r="DG24" s="412" t="str">
        <f t="shared" si="56"/>
        <v/>
      </c>
      <c r="DH24" s="265" t="str">
        <f t="shared" si="57"/>
        <v/>
      </c>
      <c r="DI24" s="324" t="str">
        <f t="shared" si="58"/>
        <v/>
      </c>
      <c r="DJ24" s="265" t="str">
        <f t="shared" si="59"/>
        <v/>
      </c>
      <c r="DK24" s="265" t="str">
        <f t="shared" si="60"/>
        <v/>
      </c>
      <c r="DL24" s="265" t="str">
        <f t="shared" si="61"/>
        <v/>
      </c>
      <c r="DM24" s="265" t="str">
        <f t="shared" si="62"/>
        <v/>
      </c>
      <c r="DN24" s="265" t="str">
        <f t="shared" si="63"/>
        <v/>
      </c>
      <c r="DO24" s="411">
        <f t="shared" si="2"/>
        <v>0</v>
      </c>
      <c r="DP24" s="412" t="str">
        <f t="shared" si="64"/>
        <v/>
      </c>
      <c r="DQ24" s="265" t="str">
        <f t="shared" si="65"/>
        <v/>
      </c>
      <c r="DR24" s="324" t="str">
        <f t="shared" si="66"/>
        <v/>
      </c>
      <c r="DS24" s="265" t="str">
        <f t="shared" si="67"/>
        <v/>
      </c>
      <c r="DT24" s="265" t="str">
        <f t="shared" si="68"/>
        <v/>
      </c>
      <c r="DU24" s="265" t="str">
        <f t="shared" si="69"/>
        <v/>
      </c>
      <c r="DV24" s="265" t="str">
        <f t="shared" si="70"/>
        <v/>
      </c>
      <c r="DW24" s="265" t="str">
        <f t="shared" si="71"/>
        <v/>
      </c>
      <c r="DX24" s="265" t="str">
        <f t="shared" si="72"/>
        <v/>
      </c>
      <c r="DY24" s="265" t="str">
        <f t="shared" si="73"/>
        <v/>
      </c>
      <c r="DZ24" s="265" t="str">
        <f t="shared" si="74"/>
        <v/>
      </c>
      <c r="EA24" s="413">
        <f t="shared" si="75"/>
        <v>0</v>
      </c>
      <c r="EC24" s="404">
        <v>21</v>
      </c>
      <c r="ED24" s="405">
        <f t="shared" si="105"/>
        <v>0</v>
      </c>
      <c r="EE24" s="405"/>
      <c r="EF24" s="405">
        <f t="shared" si="76"/>
        <v>0</v>
      </c>
      <c r="EG24" s="405">
        <v>1</v>
      </c>
      <c r="EH24" s="406">
        <f t="shared" si="77"/>
        <v>0</v>
      </c>
      <c r="EI24" s="414"/>
      <c r="EJ24" s="324"/>
      <c r="EK24" s="324"/>
      <c r="EL24" s="324" t="str">
        <f t="shared" si="78"/>
        <v/>
      </c>
      <c r="EM24" s="409" t="str">
        <f t="shared" si="79"/>
        <v/>
      </c>
      <c r="EO24" s="404">
        <v>21</v>
      </c>
      <c r="EP24" s="405">
        <f t="shared" si="106"/>
        <v>0</v>
      </c>
      <c r="EQ24" s="405"/>
      <c r="ER24" s="405">
        <f t="shared" si="80"/>
        <v>0</v>
      </c>
      <c r="ES24" s="405">
        <v>1</v>
      </c>
      <c r="ET24" s="406">
        <f t="shared" si="81"/>
        <v>0</v>
      </c>
      <c r="EU24" s="414"/>
      <c r="EV24" s="324"/>
      <c r="EW24" s="324"/>
      <c r="EX24" s="324" t="str">
        <f t="shared" si="82"/>
        <v/>
      </c>
      <c r="EY24" s="409" t="str">
        <f t="shared" si="83"/>
        <v/>
      </c>
      <c r="FA24" s="404">
        <v>21</v>
      </c>
      <c r="FB24" s="405">
        <f t="shared" si="107"/>
        <v>0</v>
      </c>
      <c r="FC24" s="405"/>
      <c r="FD24" s="405">
        <f t="shared" si="84"/>
        <v>0</v>
      </c>
      <c r="FE24" s="405">
        <v>1</v>
      </c>
      <c r="FF24" s="406">
        <f t="shared" si="85"/>
        <v>0</v>
      </c>
      <c r="FG24" s="414"/>
      <c r="FH24" s="324"/>
      <c r="FI24" s="324"/>
      <c r="FJ24" s="324" t="str">
        <f t="shared" si="86"/>
        <v/>
      </c>
      <c r="FK24" s="409" t="str">
        <f t="shared" si="87"/>
        <v/>
      </c>
      <c r="FM24" s="404">
        <v>21</v>
      </c>
      <c r="FN24" s="405">
        <f t="shared" si="108"/>
        <v>0</v>
      </c>
      <c r="FO24" s="405"/>
      <c r="FP24" s="405">
        <f t="shared" si="88"/>
        <v>0</v>
      </c>
      <c r="FQ24" s="405">
        <v>1</v>
      </c>
      <c r="FR24" s="406">
        <f t="shared" si="89"/>
        <v>0</v>
      </c>
      <c r="FS24" s="414"/>
      <c r="FT24" s="324"/>
      <c r="FU24" s="324"/>
      <c r="FV24" s="324" t="str">
        <f t="shared" si="90"/>
        <v/>
      </c>
      <c r="FW24" s="409" t="str">
        <f t="shared" si="91"/>
        <v/>
      </c>
      <c r="FY24" s="404">
        <v>21</v>
      </c>
      <c r="FZ24" s="405">
        <f t="shared" si="109"/>
        <v>0</v>
      </c>
      <c r="GA24" s="405"/>
      <c r="GB24" s="405">
        <f t="shared" si="92"/>
        <v>0</v>
      </c>
      <c r="GC24" s="405">
        <v>1</v>
      </c>
      <c r="GD24" s="406">
        <f t="shared" si="93"/>
        <v>0</v>
      </c>
      <c r="GE24" s="414"/>
      <c r="GF24" s="324"/>
      <c r="GG24" s="324"/>
      <c r="GH24" s="324" t="str">
        <f t="shared" si="94"/>
        <v/>
      </c>
      <c r="GI24" s="409" t="str">
        <f t="shared" si="95"/>
        <v/>
      </c>
      <c r="GK24" s="404">
        <v>21</v>
      </c>
      <c r="GL24" s="405">
        <f t="shared" si="110"/>
        <v>0</v>
      </c>
      <c r="GM24" s="405"/>
      <c r="GN24" s="405">
        <f t="shared" si="96"/>
        <v>0</v>
      </c>
      <c r="GO24" s="405">
        <v>1</v>
      </c>
      <c r="GP24" s="406">
        <f t="shared" si="97"/>
        <v>0</v>
      </c>
      <c r="GQ24" s="414"/>
      <c r="GR24" s="324"/>
      <c r="GS24" s="324"/>
      <c r="GT24" s="324" t="str">
        <f t="shared" si="98"/>
        <v/>
      </c>
      <c r="GU24" s="409" t="str">
        <f t="shared" si="99"/>
        <v/>
      </c>
    </row>
    <row r="25" spans="1:203" ht="30" customHeight="1" x14ac:dyDescent="0.3">
      <c r="D25" s="491"/>
      <c r="E25" s="404">
        <v>22</v>
      </c>
      <c r="F25" s="405">
        <f t="shared" si="100"/>
        <v>8119</v>
      </c>
      <c r="G25" s="405">
        <v>9330</v>
      </c>
      <c r="H25" s="405">
        <f t="shared" si="3"/>
        <v>1211</v>
      </c>
      <c r="I25" s="405">
        <v>1</v>
      </c>
      <c r="J25" s="406">
        <f t="shared" si="4"/>
        <v>1211</v>
      </c>
      <c r="K25" s="404"/>
      <c r="L25" s="404">
        <v>22</v>
      </c>
      <c r="M25" s="405">
        <f t="shared" si="101"/>
        <v>4394</v>
      </c>
      <c r="N25" s="405">
        <v>4818</v>
      </c>
      <c r="O25" s="405">
        <f t="shared" si="5"/>
        <v>424</v>
      </c>
      <c r="P25" s="405">
        <v>1</v>
      </c>
      <c r="Q25" s="406">
        <f t="shared" si="6"/>
        <v>424</v>
      </c>
      <c r="S25" s="404">
        <v>22</v>
      </c>
      <c r="T25" s="405">
        <f t="shared" si="102"/>
        <v>8171</v>
      </c>
      <c r="U25" s="405">
        <v>9382</v>
      </c>
      <c r="V25" s="405">
        <f t="shared" si="7"/>
        <v>1211</v>
      </c>
      <c r="W25" s="405">
        <v>1</v>
      </c>
      <c r="X25" s="406">
        <f t="shared" si="8"/>
        <v>1211</v>
      </c>
      <c r="Y25" s="414" t="s">
        <v>44</v>
      </c>
      <c r="Z25" s="324" t="s">
        <v>45</v>
      </c>
      <c r="AA25" s="324" t="s">
        <v>473</v>
      </c>
      <c r="AB25" s="324"/>
      <c r="AC25" s="265" t="s">
        <v>66</v>
      </c>
      <c r="AD25" s="265">
        <v>1</v>
      </c>
      <c r="AE25" s="324"/>
      <c r="AF25" s="324">
        <f t="shared" si="9"/>
        <v>0</v>
      </c>
      <c r="AG25" s="324"/>
      <c r="AH25" s="407"/>
      <c r="AI25" s="408">
        <f t="shared" si="10"/>
        <v>1211</v>
      </c>
      <c r="AJ25" s="324" t="str">
        <f t="shared" si="11"/>
        <v/>
      </c>
      <c r="AK25" s="324" t="str">
        <f t="shared" si="12"/>
        <v/>
      </c>
      <c r="AL25" s="324" t="str">
        <f t="shared" si="13"/>
        <v/>
      </c>
      <c r="AM25" s="324" t="str">
        <f t="shared" si="14"/>
        <v/>
      </c>
      <c r="AN25" s="324" t="str">
        <f t="shared" si="15"/>
        <v/>
      </c>
      <c r="AO25" s="324" t="str">
        <f t="shared" si="16"/>
        <v/>
      </c>
      <c r="AP25" s="324" t="str">
        <f t="shared" si="17"/>
        <v/>
      </c>
      <c r="AQ25" s="407">
        <f t="shared" si="0"/>
        <v>1211</v>
      </c>
      <c r="AR25" s="408" t="str">
        <f t="shared" si="18"/>
        <v/>
      </c>
      <c r="AS25" s="324" t="str">
        <f t="shared" si="19"/>
        <v/>
      </c>
      <c r="AT25" s="324" t="str">
        <f t="shared" si="20"/>
        <v/>
      </c>
      <c r="AU25" s="324" t="str">
        <f t="shared" si="21"/>
        <v/>
      </c>
      <c r="AV25" s="324" t="str">
        <f t="shared" si="22"/>
        <v/>
      </c>
      <c r="AW25" s="324" t="str">
        <f t="shared" si="23"/>
        <v/>
      </c>
      <c r="AX25" s="324" t="str">
        <f t="shared" si="24"/>
        <v/>
      </c>
      <c r="AY25" s="324" t="str">
        <f t="shared" si="25"/>
        <v/>
      </c>
      <c r="AZ25" s="324" t="str">
        <f t="shared" si="26"/>
        <v/>
      </c>
      <c r="BA25" s="324" t="str">
        <f t="shared" si="27"/>
        <v/>
      </c>
      <c r="BB25" s="324" t="str">
        <f t="shared" si="28"/>
        <v/>
      </c>
      <c r="BC25" s="409">
        <f t="shared" si="29"/>
        <v>0</v>
      </c>
      <c r="BD25" s="326"/>
      <c r="BE25" s="404">
        <v>22</v>
      </c>
      <c r="BF25" s="405">
        <f t="shared" si="103"/>
        <v>4523</v>
      </c>
      <c r="BG25" s="405">
        <v>4969</v>
      </c>
      <c r="BH25" s="405">
        <f t="shared" si="30"/>
        <v>446</v>
      </c>
      <c r="BI25" s="405">
        <v>1</v>
      </c>
      <c r="BJ25" s="406">
        <f t="shared" si="31"/>
        <v>446</v>
      </c>
      <c r="BK25" s="414" t="s">
        <v>44</v>
      </c>
      <c r="BL25" s="324" t="s">
        <v>45</v>
      </c>
      <c r="BM25" s="324" t="s">
        <v>473</v>
      </c>
      <c r="BN25" s="324"/>
      <c r="BO25" s="265" t="s">
        <v>66</v>
      </c>
      <c r="BP25" s="265">
        <v>1</v>
      </c>
      <c r="BQ25" s="324"/>
      <c r="BR25" s="324">
        <f t="shared" si="32"/>
        <v>0</v>
      </c>
      <c r="BS25" s="324"/>
      <c r="BT25" s="407"/>
      <c r="BU25" s="408">
        <f t="shared" si="33"/>
        <v>446</v>
      </c>
      <c r="BV25" s="324" t="str">
        <f t="shared" si="34"/>
        <v/>
      </c>
      <c r="BW25" s="324" t="str">
        <f t="shared" si="35"/>
        <v/>
      </c>
      <c r="BX25" s="324" t="str">
        <f t="shared" si="36"/>
        <v/>
      </c>
      <c r="BY25" s="324" t="str">
        <f t="shared" si="37"/>
        <v/>
      </c>
      <c r="BZ25" s="324" t="str">
        <f t="shared" si="38"/>
        <v/>
      </c>
      <c r="CA25" s="324" t="str">
        <f t="shared" si="39"/>
        <v/>
      </c>
      <c r="CB25" s="324" t="str">
        <f t="shared" si="40"/>
        <v/>
      </c>
      <c r="CC25" s="407">
        <f t="shared" si="1"/>
        <v>446</v>
      </c>
      <c r="CD25" s="408" t="str">
        <f t="shared" si="41"/>
        <v/>
      </c>
      <c r="CE25" s="324" t="str">
        <f t="shared" si="42"/>
        <v/>
      </c>
      <c r="CF25" s="324" t="str">
        <f t="shared" si="43"/>
        <v/>
      </c>
      <c r="CG25" s="324" t="str">
        <f t="shared" si="44"/>
        <v/>
      </c>
      <c r="CH25" s="324" t="str">
        <f t="shared" si="45"/>
        <v/>
      </c>
      <c r="CI25" s="324" t="str">
        <f t="shared" si="46"/>
        <v/>
      </c>
      <c r="CJ25" s="324" t="str">
        <f t="shared" si="47"/>
        <v/>
      </c>
      <c r="CK25" s="324" t="str">
        <f t="shared" si="48"/>
        <v/>
      </c>
      <c r="CL25" s="324" t="str">
        <f t="shared" si="49"/>
        <v/>
      </c>
      <c r="CM25" s="324" t="str">
        <f t="shared" si="50"/>
        <v/>
      </c>
      <c r="CN25" s="324" t="str">
        <f t="shared" si="51"/>
        <v/>
      </c>
      <c r="CO25" s="409">
        <f t="shared" si="52"/>
        <v>0</v>
      </c>
      <c r="CP25" s="22"/>
      <c r="CQ25" s="404">
        <v>22</v>
      </c>
      <c r="CR25" s="405">
        <f t="shared" si="104"/>
        <v>0</v>
      </c>
      <c r="CS25" s="405"/>
      <c r="CT25" s="405">
        <f t="shared" si="53"/>
        <v>0</v>
      </c>
      <c r="CU25" s="405">
        <v>1</v>
      </c>
      <c r="CV25" s="406">
        <f t="shared" si="54"/>
        <v>0</v>
      </c>
      <c r="CW25" s="410"/>
      <c r="CX25" s="265"/>
      <c r="CY25" s="265"/>
      <c r="CZ25" s="265"/>
      <c r="DA25" s="265"/>
      <c r="DB25" s="265">
        <v>1</v>
      </c>
      <c r="DC25" s="265"/>
      <c r="DD25" s="265">
        <f t="shared" si="55"/>
        <v>0</v>
      </c>
      <c r="DE25" s="265"/>
      <c r="DF25" s="411"/>
      <c r="DG25" s="412" t="str">
        <f t="shared" si="56"/>
        <v/>
      </c>
      <c r="DH25" s="265" t="str">
        <f t="shared" si="57"/>
        <v/>
      </c>
      <c r="DI25" s="324" t="str">
        <f t="shared" si="58"/>
        <v/>
      </c>
      <c r="DJ25" s="265" t="str">
        <f t="shared" si="59"/>
        <v/>
      </c>
      <c r="DK25" s="265" t="str">
        <f t="shared" si="60"/>
        <v/>
      </c>
      <c r="DL25" s="265" t="str">
        <f t="shared" si="61"/>
        <v/>
      </c>
      <c r="DM25" s="265" t="str">
        <f t="shared" si="62"/>
        <v/>
      </c>
      <c r="DN25" s="265" t="str">
        <f t="shared" si="63"/>
        <v/>
      </c>
      <c r="DO25" s="411">
        <f t="shared" si="2"/>
        <v>0</v>
      </c>
      <c r="DP25" s="412" t="str">
        <f t="shared" si="64"/>
        <v/>
      </c>
      <c r="DQ25" s="265" t="str">
        <f t="shared" si="65"/>
        <v/>
      </c>
      <c r="DR25" s="324" t="str">
        <f t="shared" si="66"/>
        <v/>
      </c>
      <c r="DS25" s="265" t="str">
        <f t="shared" si="67"/>
        <v/>
      </c>
      <c r="DT25" s="265" t="str">
        <f t="shared" si="68"/>
        <v/>
      </c>
      <c r="DU25" s="265" t="str">
        <f t="shared" si="69"/>
        <v/>
      </c>
      <c r="DV25" s="265" t="str">
        <f t="shared" si="70"/>
        <v/>
      </c>
      <c r="DW25" s="265" t="str">
        <f t="shared" si="71"/>
        <v/>
      </c>
      <c r="DX25" s="265" t="str">
        <f t="shared" si="72"/>
        <v/>
      </c>
      <c r="DY25" s="265" t="str">
        <f t="shared" si="73"/>
        <v/>
      </c>
      <c r="DZ25" s="265" t="str">
        <f t="shared" si="74"/>
        <v/>
      </c>
      <c r="EA25" s="413">
        <f t="shared" si="75"/>
        <v>0</v>
      </c>
      <c r="EC25" s="404">
        <v>22</v>
      </c>
      <c r="ED25" s="405">
        <f t="shared" si="105"/>
        <v>0</v>
      </c>
      <c r="EE25" s="405"/>
      <c r="EF25" s="405">
        <f t="shared" si="76"/>
        <v>0</v>
      </c>
      <c r="EG25" s="405">
        <v>1</v>
      </c>
      <c r="EH25" s="406">
        <f t="shared" si="77"/>
        <v>0</v>
      </c>
      <c r="EI25" s="414"/>
      <c r="EJ25" s="324"/>
      <c r="EK25" s="324"/>
      <c r="EL25" s="324" t="str">
        <f t="shared" si="78"/>
        <v/>
      </c>
      <c r="EM25" s="409" t="str">
        <f t="shared" si="79"/>
        <v/>
      </c>
      <c r="EO25" s="404">
        <v>22</v>
      </c>
      <c r="EP25" s="405">
        <f t="shared" si="106"/>
        <v>0</v>
      </c>
      <c r="EQ25" s="405"/>
      <c r="ER25" s="405">
        <f t="shared" si="80"/>
        <v>0</v>
      </c>
      <c r="ES25" s="405">
        <v>1</v>
      </c>
      <c r="ET25" s="406">
        <f t="shared" si="81"/>
        <v>0</v>
      </c>
      <c r="EU25" s="414"/>
      <c r="EV25" s="324"/>
      <c r="EW25" s="324"/>
      <c r="EX25" s="324" t="str">
        <f t="shared" si="82"/>
        <v/>
      </c>
      <c r="EY25" s="409" t="str">
        <f t="shared" si="83"/>
        <v/>
      </c>
      <c r="FA25" s="404">
        <v>22</v>
      </c>
      <c r="FB25" s="405">
        <f t="shared" si="107"/>
        <v>0</v>
      </c>
      <c r="FC25" s="405"/>
      <c r="FD25" s="405">
        <f t="shared" si="84"/>
        <v>0</v>
      </c>
      <c r="FE25" s="405">
        <v>1</v>
      </c>
      <c r="FF25" s="406">
        <f t="shared" si="85"/>
        <v>0</v>
      </c>
      <c r="FG25" s="414"/>
      <c r="FH25" s="324"/>
      <c r="FI25" s="324"/>
      <c r="FJ25" s="324" t="str">
        <f t="shared" si="86"/>
        <v/>
      </c>
      <c r="FK25" s="409" t="str">
        <f t="shared" si="87"/>
        <v/>
      </c>
      <c r="FM25" s="404">
        <v>22</v>
      </c>
      <c r="FN25" s="405">
        <f t="shared" si="108"/>
        <v>0</v>
      </c>
      <c r="FO25" s="405"/>
      <c r="FP25" s="405">
        <f t="shared" si="88"/>
        <v>0</v>
      </c>
      <c r="FQ25" s="405">
        <v>1</v>
      </c>
      <c r="FR25" s="406">
        <f t="shared" si="89"/>
        <v>0</v>
      </c>
      <c r="FS25" s="414"/>
      <c r="FT25" s="324"/>
      <c r="FU25" s="324"/>
      <c r="FV25" s="324" t="str">
        <f t="shared" si="90"/>
        <v/>
      </c>
      <c r="FW25" s="409" t="str">
        <f t="shared" si="91"/>
        <v/>
      </c>
      <c r="FY25" s="404">
        <v>22</v>
      </c>
      <c r="FZ25" s="405">
        <f t="shared" si="109"/>
        <v>0</v>
      </c>
      <c r="GA25" s="405"/>
      <c r="GB25" s="405">
        <f t="shared" si="92"/>
        <v>0</v>
      </c>
      <c r="GC25" s="405">
        <v>1</v>
      </c>
      <c r="GD25" s="406">
        <f t="shared" si="93"/>
        <v>0</v>
      </c>
      <c r="GE25" s="414"/>
      <c r="GF25" s="324"/>
      <c r="GG25" s="324"/>
      <c r="GH25" s="324" t="str">
        <f t="shared" si="94"/>
        <v/>
      </c>
      <c r="GI25" s="409" t="str">
        <f t="shared" si="95"/>
        <v/>
      </c>
      <c r="GK25" s="404">
        <v>22</v>
      </c>
      <c r="GL25" s="405">
        <f t="shared" si="110"/>
        <v>0</v>
      </c>
      <c r="GM25" s="405"/>
      <c r="GN25" s="405">
        <f t="shared" si="96"/>
        <v>0</v>
      </c>
      <c r="GO25" s="405">
        <v>1</v>
      </c>
      <c r="GP25" s="406">
        <f t="shared" si="97"/>
        <v>0</v>
      </c>
      <c r="GQ25" s="414"/>
      <c r="GR25" s="324"/>
      <c r="GS25" s="324"/>
      <c r="GT25" s="324" t="str">
        <f t="shared" si="98"/>
        <v/>
      </c>
      <c r="GU25" s="409" t="str">
        <f t="shared" si="99"/>
        <v/>
      </c>
    </row>
    <row r="26" spans="1:203" ht="30" customHeight="1" x14ac:dyDescent="0.3">
      <c r="D26" s="491"/>
      <c r="E26" s="404">
        <v>23</v>
      </c>
      <c r="F26" s="405">
        <f t="shared" si="100"/>
        <v>9330</v>
      </c>
      <c r="G26" s="405">
        <v>9330</v>
      </c>
      <c r="H26" s="405">
        <f t="shared" si="3"/>
        <v>0</v>
      </c>
      <c r="I26" s="405">
        <v>1</v>
      </c>
      <c r="J26" s="406">
        <f t="shared" si="4"/>
        <v>0</v>
      </c>
      <c r="K26" s="404"/>
      <c r="L26" s="404">
        <v>23</v>
      </c>
      <c r="M26" s="405">
        <f t="shared" si="101"/>
        <v>4818</v>
      </c>
      <c r="N26" s="405">
        <v>4866</v>
      </c>
      <c r="O26" s="405">
        <f t="shared" si="5"/>
        <v>48</v>
      </c>
      <c r="P26" s="405">
        <v>1</v>
      </c>
      <c r="Q26" s="406">
        <f t="shared" si="6"/>
        <v>48</v>
      </c>
      <c r="S26" s="404">
        <v>23</v>
      </c>
      <c r="T26" s="405">
        <f t="shared" si="102"/>
        <v>9382</v>
      </c>
      <c r="U26" s="405">
        <v>9391</v>
      </c>
      <c r="V26" s="405">
        <f t="shared" si="7"/>
        <v>9</v>
      </c>
      <c r="W26" s="405">
        <v>1</v>
      </c>
      <c r="X26" s="406">
        <f t="shared" si="8"/>
        <v>9</v>
      </c>
      <c r="Y26" s="414" t="s">
        <v>60</v>
      </c>
      <c r="Z26" s="324" t="s">
        <v>61</v>
      </c>
      <c r="AA26" s="324"/>
      <c r="AB26" s="324"/>
      <c r="AC26" s="265"/>
      <c r="AD26" s="265">
        <v>1</v>
      </c>
      <c r="AE26" s="324"/>
      <c r="AF26" s="324">
        <f t="shared" si="9"/>
        <v>0</v>
      </c>
      <c r="AG26" s="324"/>
      <c r="AH26" s="407"/>
      <c r="AI26" s="408" t="str">
        <f t="shared" si="10"/>
        <v/>
      </c>
      <c r="AJ26" s="324" t="str">
        <f t="shared" si="11"/>
        <v/>
      </c>
      <c r="AK26" s="324" t="str">
        <f t="shared" si="12"/>
        <v/>
      </c>
      <c r="AL26" s="324" t="str">
        <f t="shared" si="13"/>
        <v/>
      </c>
      <c r="AM26" s="324" t="str">
        <f t="shared" si="14"/>
        <v/>
      </c>
      <c r="AN26" s="324" t="str">
        <f t="shared" si="15"/>
        <v/>
      </c>
      <c r="AO26" s="324" t="str">
        <f t="shared" si="16"/>
        <v/>
      </c>
      <c r="AP26" s="324" t="str">
        <f t="shared" si="17"/>
        <v/>
      </c>
      <c r="AQ26" s="407">
        <f t="shared" si="0"/>
        <v>0</v>
      </c>
      <c r="AR26" s="408">
        <f t="shared" si="18"/>
        <v>9</v>
      </c>
      <c r="AS26" s="324" t="str">
        <f t="shared" si="19"/>
        <v/>
      </c>
      <c r="AT26" s="324" t="str">
        <f t="shared" si="20"/>
        <v/>
      </c>
      <c r="AU26" s="324" t="str">
        <f t="shared" si="21"/>
        <v/>
      </c>
      <c r="AV26" s="324" t="str">
        <f t="shared" si="22"/>
        <v/>
      </c>
      <c r="AW26" s="324" t="str">
        <f t="shared" si="23"/>
        <v/>
      </c>
      <c r="AX26" s="324" t="str">
        <f t="shared" si="24"/>
        <v/>
      </c>
      <c r="AY26" s="324" t="str">
        <f t="shared" si="25"/>
        <v/>
      </c>
      <c r="AZ26" s="324" t="str">
        <f t="shared" si="26"/>
        <v/>
      </c>
      <c r="BA26" s="324" t="str">
        <f t="shared" si="27"/>
        <v/>
      </c>
      <c r="BB26" s="324" t="str">
        <f t="shared" si="28"/>
        <v/>
      </c>
      <c r="BC26" s="409">
        <f t="shared" si="29"/>
        <v>9</v>
      </c>
      <c r="BD26" s="326"/>
      <c r="BE26" s="404">
        <v>23</v>
      </c>
      <c r="BF26" s="405">
        <f t="shared" si="103"/>
        <v>4969</v>
      </c>
      <c r="BG26" s="405">
        <v>5001</v>
      </c>
      <c r="BH26" s="405">
        <f t="shared" si="30"/>
        <v>32</v>
      </c>
      <c r="BI26" s="405">
        <v>1</v>
      </c>
      <c r="BJ26" s="406">
        <f t="shared" si="31"/>
        <v>32</v>
      </c>
      <c r="BK26" s="414" t="s">
        <v>44</v>
      </c>
      <c r="BL26" s="324" t="s">
        <v>45</v>
      </c>
      <c r="BM26" s="324" t="s">
        <v>473</v>
      </c>
      <c r="BN26" s="324"/>
      <c r="BO26" s="265" t="s">
        <v>66</v>
      </c>
      <c r="BP26" s="265">
        <v>1</v>
      </c>
      <c r="BQ26" s="324"/>
      <c r="BR26" s="324">
        <f t="shared" si="32"/>
        <v>0</v>
      </c>
      <c r="BS26" s="324"/>
      <c r="BT26" s="407"/>
      <c r="BU26" s="408">
        <f t="shared" si="33"/>
        <v>32</v>
      </c>
      <c r="BV26" s="324" t="str">
        <f t="shared" si="34"/>
        <v/>
      </c>
      <c r="BW26" s="324" t="str">
        <f t="shared" si="35"/>
        <v/>
      </c>
      <c r="BX26" s="324" t="str">
        <f t="shared" si="36"/>
        <v/>
      </c>
      <c r="BY26" s="324" t="str">
        <f t="shared" si="37"/>
        <v/>
      </c>
      <c r="BZ26" s="324" t="str">
        <f t="shared" si="38"/>
        <v/>
      </c>
      <c r="CA26" s="324" t="str">
        <f t="shared" si="39"/>
        <v/>
      </c>
      <c r="CB26" s="324" t="str">
        <f t="shared" si="40"/>
        <v/>
      </c>
      <c r="CC26" s="407">
        <f t="shared" si="1"/>
        <v>32</v>
      </c>
      <c r="CD26" s="408" t="str">
        <f t="shared" si="41"/>
        <v/>
      </c>
      <c r="CE26" s="324" t="str">
        <f t="shared" si="42"/>
        <v/>
      </c>
      <c r="CF26" s="324" t="str">
        <f t="shared" si="43"/>
        <v/>
      </c>
      <c r="CG26" s="324" t="str">
        <f t="shared" si="44"/>
        <v/>
      </c>
      <c r="CH26" s="324" t="str">
        <f t="shared" si="45"/>
        <v/>
      </c>
      <c r="CI26" s="324" t="str">
        <f t="shared" si="46"/>
        <v/>
      </c>
      <c r="CJ26" s="324" t="str">
        <f t="shared" si="47"/>
        <v/>
      </c>
      <c r="CK26" s="324" t="str">
        <f t="shared" si="48"/>
        <v/>
      </c>
      <c r="CL26" s="324" t="str">
        <f t="shared" si="49"/>
        <v/>
      </c>
      <c r="CM26" s="324" t="str">
        <f t="shared" si="50"/>
        <v/>
      </c>
      <c r="CN26" s="324" t="str">
        <f t="shared" si="51"/>
        <v/>
      </c>
      <c r="CO26" s="409">
        <f t="shared" si="52"/>
        <v>0</v>
      </c>
      <c r="CP26" s="22"/>
      <c r="CQ26" s="404">
        <v>23</v>
      </c>
      <c r="CR26" s="405">
        <f t="shared" si="104"/>
        <v>0</v>
      </c>
      <c r="CS26" s="405"/>
      <c r="CT26" s="405">
        <f t="shared" si="53"/>
        <v>0</v>
      </c>
      <c r="CU26" s="405">
        <v>1</v>
      </c>
      <c r="CV26" s="406">
        <f t="shared" si="54"/>
        <v>0</v>
      </c>
      <c r="CW26" s="410"/>
      <c r="CX26" s="265"/>
      <c r="CY26" s="265"/>
      <c r="CZ26" s="265"/>
      <c r="DA26" s="265"/>
      <c r="DB26" s="265">
        <v>1</v>
      </c>
      <c r="DC26" s="265"/>
      <c r="DD26" s="265">
        <f t="shared" si="55"/>
        <v>0</v>
      </c>
      <c r="DE26" s="265"/>
      <c r="DF26" s="411"/>
      <c r="DG26" s="412" t="str">
        <f t="shared" si="56"/>
        <v/>
      </c>
      <c r="DH26" s="265" t="str">
        <f t="shared" si="57"/>
        <v/>
      </c>
      <c r="DI26" s="324" t="str">
        <f t="shared" si="58"/>
        <v/>
      </c>
      <c r="DJ26" s="265" t="str">
        <f t="shared" si="59"/>
        <v/>
      </c>
      <c r="DK26" s="265" t="str">
        <f t="shared" si="60"/>
        <v/>
      </c>
      <c r="DL26" s="265" t="str">
        <f t="shared" si="61"/>
        <v/>
      </c>
      <c r="DM26" s="265" t="str">
        <f t="shared" si="62"/>
        <v/>
      </c>
      <c r="DN26" s="265" t="str">
        <f t="shared" si="63"/>
        <v/>
      </c>
      <c r="DO26" s="411">
        <f t="shared" si="2"/>
        <v>0</v>
      </c>
      <c r="DP26" s="412" t="str">
        <f t="shared" si="64"/>
        <v/>
      </c>
      <c r="DQ26" s="265" t="str">
        <f t="shared" si="65"/>
        <v/>
      </c>
      <c r="DR26" s="324" t="str">
        <f t="shared" si="66"/>
        <v/>
      </c>
      <c r="DS26" s="265" t="str">
        <f t="shared" si="67"/>
        <v/>
      </c>
      <c r="DT26" s="265" t="str">
        <f t="shared" si="68"/>
        <v/>
      </c>
      <c r="DU26" s="265" t="str">
        <f t="shared" si="69"/>
        <v/>
      </c>
      <c r="DV26" s="265" t="str">
        <f t="shared" si="70"/>
        <v/>
      </c>
      <c r="DW26" s="265" t="str">
        <f t="shared" si="71"/>
        <v/>
      </c>
      <c r="DX26" s="265" t="str">
        <f t="shared" si="72"/>
        <v/>
      </c>
      <c r="DY26" s="265" t="str">
        <f t="shared" si="73"/>
        <v/>
      </c>
      <c r="DZ26" s="265" t="str">
        <f t="shared" si="74"/>
        <v/>
      </c>
      <c r="EA26" s="413">
        <f t="shared" si="75"/>
        <v>0</v>
      </c>
      <c r="EC26" s="404">
        <v>23</v>
      </c>
      <c r="ED26" s="405">
        <f t="shared" si="105"/>
        <v>0</v>
      </c>
      <c r="EE26" s="405"/>
      <c r="EF26" s="405">
        <f t="shared" si="76"/>
        <v>0</v>
      </c>
      <c r="EG26" s="405">
        <v>1</v>
      </c>
      <c r="EH26" s="406">
        <f t="shared" si="77"/>
        <v>0</v>
      </c>
      <c r="EI26" s="414"/>
      <c r="EJ26" s="324"/>
      <c r="EK26" s="324"/>
      <c r="EL26" s="324" t="str">
        <f t="shared" si="78"/>
        <v/>
      </c>
      <c r="EM26" s="409" t="str">
        <f t="shared" si="79"/>
        <v/>
      </c>
      <c r="EO26" s="404">
        <v>23</v>
      </c>
      <c r="EP26" s="405">
        <f t="shared" si="106"/>
        <v>0</v>
      </c>
      <c r="EQ26" s="405"/>
      <c r="ER26" s="405">
        <f t="shared" si="80"/>
        <v>0</v>
      </c>
      <c r="ES26" s="405">
        <v>1</v>
      </c>
      <c r="ET26" s="406">
        <f t="shared" si="81"/>
        <v>0</v>
      </c>
      <c r="EU26" s="414"/>
      <c r="EV26" s="324"/>
      <c r="EW26" s="324"/>
      <c r="EX26" s="324" t="str">
        <f t="shared" si="82"/>
        <v/>
      </c>
      <c r="EY26" s="409" t="str">
        <f t="shared" si="83"/>
        <v/>
      </c>
      <c r="FA26" s="404">
        <v>23</v>
      </c>
      <c r="FB26" s="405">
        <f t="shared" si="107"/>
        <v>0</v>
      </c>
      <c r="FC26" s="405"/>
      <c r="FD26" s="405">
        <f t="shared" si="84"/>
        <v>0</v>
      </c>
      <c r="FE26" s="405">
        <v>1</v>
      </c>
      <c r="FF26" s="406">
        <f t="shared" si="85"/>
        <v>0</v>
      </c>
      <c r="FG26" s="414"/>
      <c r="FH26" s="324"/>
      <c r="FI26" s="324"/>
      <c r="FJ26" s="324" t="str">
        <f t="shared" si="86"/>
        <v/>
      </c>
      <c r="FK26" s="409" t="str">
        <f t="shared" si="87"/>
        <v/>
      </c>
      <c r="FM26" s="404">
        <v>23</v>
      </c>
      <c r="FN26" s="405">
        <f t="shared" si="108"/>
        <v>0</v>
      </c>
      <c r="FO26" s="405"/>
      <c r="FP26" s="405">
        <f t="shared" si="88"/>
        <v>0</v>
      </c>
      <c r="FQ26" s="405">
        <v>1</v>
      </c>
      <c r="FR26" s="406">
        <f t="shared" si="89"/>
        <v>0</v>
      </c>
      <c r="FS26" s="414"/>
      <c r="FT26" s="324"/>
      <c r="FU26" s="324"/>
      <c r="FV26" s="324" t="str">
        <f t="shared" si="90"/>
        <v/>
      </c>
      <c r="FW26" s="409" t="str">
        <f t="shared" si="91"/>
        <v/>
      </c>
      <c r="FY26" s="404">
        <v>23</v>
      </c>
      <c r="FZ26" s="405">
        <f t="shared" si="109"/>
        <v>0</v>
      </c>
      <c r="GA26" s="405"/>
      <c r="GB26" s="405">
        <f t="shared" si="92"/>
        <v>0</v>
      </c>
      <c r="GC26" s="405">
        <v>1</v>
      </c>
      <c r="GD26" s="406">
        <f t="shared" si="93"/>
        <v>0</v>
      </c>
      <c r="GE26" s="414"/>
      <c r="GF26" s="324"/>
      <c r="GG26" s="324"/>
      <c r="GH26" s="324" t="str">
        <f t="shared" si="94"/>
        <v/>
      </c>
      <c r="GI26" s="409" t="str">
        <f t="shared" si="95"/>
        <v/>
      </c>
      <c r="GK26" s="404">
        <v>23</v>
      </c>
      <c r="GL26" s="405">
        <f t="shared" si="110"/>
        <v>0</v>
      </c>
      <c r="GM26" s="405"/>
      <c r="GN26" s="405">
        <f t="shared" si="96"/>
        <v>0</v>
      </c>
      <c r="GO26" s="405">
        <v>1</v>
      </c>
      <c r="GP26" s="406">
        <f t="shared" si="97"/>
        <v>0</v>
      </c>
      <c r="GQ26" s="414"/>
      <c r="GR26" s="324"/>
      <c r="GS26" s="324"/>
      <c r="GT26" s="324" t="str">
        <f t="shared" si="98"/>
        <v/>
      </c>
      <c r="GU26" s="409" t="str">
        <f t="shared" si="99"/>
        <v/>
      </c>
    </row>
    <row r="27" spans="1:203" ht="30" customHeight="1" x14ac:dyDescent="0.3">
      <c r="D27" s="491"/>
      <c r="E27" s="404">
        <v>24</v>
      </c>
      <c r="F27" s="405">
        <f t="shared" si="100"/>
        <v>9330</v>
      </c>
      <c r="G27" s="405">
        <v>9330</v>
      </c>
      <c r="H27" s="405">
        <f t="shared" si="3"/>
        <v>0</v>
      </c>
      <c r="I27" s="405">
        <v>1</v>
      </c>
      <c r="J27" s="406">
        <f t="shared" si="4"/>
        <v>0</v>
      </c>
      <c r="K27" s="404"/>
      <c r="L27" s="404">
        <v>24</v>
      </c>
      <c r="M27" s="405">
        <f t="shared" si="101"/>
        <v>4866</v>
      </c>
      <c r="N27" s="405">
        <v>4880</v>
      </c>
      <c r="O27" s="405">
        <f t="shared" si="5"/>
        <v>14</v>
      </c>
      <c r="P27" s="405">
        <v>1</v>
      </c>
      <c r="Q27" s="406">
        <f t="shared" si="6"/>
        <v>14</v>
      </c>
      <c r="S27" s="404">
        <v>24</v>
      </c>
      <c r="T27" s="405">
        <f t="shared" si="102"/>
        <v>9391</v>
      </c>
      <c r="U27" s="405">
        <v>9391</v>
      </c>
      <c r="V27" s="405">
        <f t="shared" si="7"/>
        <v>0</v>
      </c>
      <c r="W27" s="405">
        <v>1</v>
      </c>
      <c r="X27" s="406">
        <f t="shared" si="8"/>
        <v>0</v>
      </c>
      <c r="Y27" s="414"/>
      <c r="Z27" s="324"/>
      <c r="AA27" s="324"/>
      <c r="AB27" s="324"/>
      <c r="AC27" s="265"/>
      <c r="AD27" s="265">
        <v>2</v>
      </c>
      <c r="AE27" s="324"/>
      <c r="AF27" s="324">
        <f t="shared" si="9"/>
        <v>0</v>
      </c>
      <c r="AG27" s="324"/>
      <c r="AH27" s="407"/>
      <c r="AI27" s="408" t="str">
        <f t="shared" si="10"/>
        <v/>
      </c>
      <c r="AJ27" s="324" t="str">
        <f t="shared" si="11"/>
        <v/>
      </c>
      <c r="AK27" s="324" t="str">
        <f t="shared" si="12"/>
        <v/>
      </c>
      <c r="AL27" s="324" t="str">
        <f t="shared" si="13"/>
        <v/>
      </c>
      <c r="AM27" s="324" t="str">
        <f t="shared" si="14"/>
        <v/>
      </c>
      <c r="AN27" s="324" t="str">
        <f t="shared" si="15"/>
        <v/>
      </c>
      <c r="AO27" s="324" t="str">
        <f t="shared" si="16"/>
        <v/>
      </c>
      <c r="AP27" s="324" t="str">
        <f t="shared" si="17"/>
        <v/>
      </c>
      <c r="AQ27" s="407">
        <f t="shared" si="0"/>
        <v>0</v>
      </c>
      <c r="AR27" s="408" t="str">
        <f t="shared" si="18"/>
        <v/>
      </c>
      <c r="AS27" s="324" t="str">
        <f t="shared" si="19"/>
        <v/>
      </c>
      <c r="AT27" s="324" t="str">
        <f t="shared" si="20"/>
        <v/>
      </c>
      <c r="AU27" s="324" t="str">
        <f t="shared" si="21"/>
        <v/>
      </c>
      <c r="AV27" s="324" t="str">
        <f t="shared" si="22"/>
        <v/>
      </c>
      <c r="AW27" s="324" t="str">
        <f t="shared" si="23"/>
        <v/>
      </c>
      <c r="AX27" s="324" t="str">
        <f t="shared" si="24"/>
        <v/>
      </c>
      <c r="AY27" s="324" t="str">
        <f t="shared" si="25"/>
        <v/>
      </c>
      <c r="AZ27" s="324" t="str">
        <f t="shared" si="26"/>
        <v/>
      </c>
      <c r="BA27" s="324" t="str">
        <f t="shared" si="27"/>
        <v/>
      </c>
      <c r="BB27" s="324" t="str">
        <f t="shared" si="28"/>
        <v/>
      </c>
      <c r="BC27" s="409">
        <f t="shared" si="29"/>
        <v>0</v>
      </c>
      <c r="BD27" s="326"/>
      <c r="BE27" s="404">
        <v>24</v>
      </c>
      <c r="BF27" s="405">
        <f t="shared" si="103"/>
        <v>5001</v>
      </c>
      <c r="BG27" s="405">
        <v>5028</v>
      </c>
      <c r="BH27" s="405">
        <f t="shared" si="30"/>
        <v>27</v>
      </c>
      <c r="BI27" s="405">
        <v>1</v>
      </c>
      <c r="BJ27" s="406">
        <f t="shared" si="31"/>
        <v>27</v>
      </c>
      <c r="BK27" s="414" t="s">
        <v>60</v>
      </c>
      <c r="BL27" s="324" t="s">
        <v>46</v>
      </c>
      <c r="BM27" s="324"/>
      <c r="BN27" s="324"/>
      <c r="BO27" s="265"/>
      <c r="BP27" s="265">
        <v>1</v>
      </c>
      <c r="BQ27" s="324"/>
      <c r="BR27" s="324">
        <f t="shared" si="32"/>
        <v>0</v>
      </c>
      <c r="BS27" s="324"/>
      <c r="BT27" s="407"/>
      <c r="BU27" s="408" t="str">
        <f t="shared" si="33"/>
        <v/>
      </c>
      <c r="BV27" s="324" t="str">
        <f t="shared" si="34"/>
        <v/>
      </c>
      <c r="BW27" s="324" t="str">
        <f t="shared" si="35"/>
        <v/>
      </c>
      <c r="BX27" s="324" t="str">
        <f t="shared" si="36"/>
        <v/>
      </c>
      <c r="BY27" s="324" t="str">
        <f t="shared" si="37"/>
        <v/>
      </c>
      <c r="BZ27" s="324" t="str">
        <f t="shared" si="38"/>
        <v/>
      </c>
      <c r="CA27" s="324" t="str">
        <f t="shared" si="39"/>
        <v/>
      </c>
      <c r="CB27" s="324" t="str">
        <f t="shared" si="40"/>
        <v/>
      </c>
      <c r="CC27" s="407">
        <f t="shared" si="1"/>
        <v>0</v>
      </c>
      <c r="CD27" s="408">
        <f t="shared" si="41"/>
        <v>27</v>
      </c>
      <c r="CE27" s="324" t="str">
        <f t="shared" si="42"/>
        <v/>
      </c>
      <c r="CF27" s="324">
        <v>0</v>
      </c>
      <c r="CG27" s="324" t="str">
        <f t="shared" si="44"/>
        <v/>
      </c>
      <c r="CH27" s="324" t="str">
        <f t="shared" si="45"/>
        <v/>
      </c>
      <c r="CI27" s="324" t="str">
        <f t="shared" si="46"/>
        <v/>
      </c>
      <c r="CJ27" s="324" t="str">
        <f t="shared" si="47"/>
        <v/>
      </c>
      <c r="CK27" s="324" t="str">
        <f t="shared" si="48"/>
        <v/>
      </c>
      <c r="CL27" s="324" t="str">
        <f t="shared" si="49"/>
        <v/>
      </c>
      <c r="CM27" s="324" t="str">
        <f t="shared" si="50"/>
        <v/>
      </c>
      <c r="CN27" s="324" t="str">
        <f t="shared" si="51"/>
        <v/>
      </c>
      <c r="CO27" s="409">
        <f t="shared" si="52"/>
        <v>27</v>
      </c>
      <c r="CP27" s="22"/>
      <c r="CQ27" s="404">
        <v>24</v>
      </c>
      <c r="CR27" s="405">
        <f t="shared" si="104"/>
        <v>0</v>
      </c>
      <c r="CS27" s="405"/>
      <c r="CT27" s="405">
        <f t="shared" si="53"/>
        <v>0</v>
      </c>
      <c r="CU27" s="405">
        <v>1</v>
      </c>
      <c r="CV27" s="406">
        <f t="shared" si="54"/>
        <v>0</v>
      </c>
      <c r="CW27" s="410"/>
      <c r="CX27" s="265"/>
      <c r="CY27" s="265"/>
      <c r="CZ27" s="265"/>
      <c r="DA27" s="265"/>
      <c r="DB27" s="265">
        <v>1</v>
      </c>
      <c r="DC27" s="265"/>
      <c r="DD27" s="265">
        <f t="shared" si="55"/>
        <v>0</v>
      </c>
      <c r="DE27" s="265"/>
      <c r="DF27" s="411"/>
      <c r="DG27" s="412" t="str">
        <f t="shared" si="56"/>
        <v/>
      </c>
      <c r="DH27" s="265" t="str">
        <f t="shared" si="57"/>
        <v/>
      </c>
      <c r="DI27" s="324" t="str">
        <f t="shared" si="58"/>
        <v/>
      </c>
      <c r="DJ27" s="265" t="str">
        <f t="shared" si="59"/>
        <v/>
      </c>
      <c r="DK27" s="265" t="str">
        <f t="shared" si="60"/>
        <v/>
      </c>
      <c r="DL27" s="265" t="str">
        <f t="shared" si="61"/>
        <v/>
      </c>
      <c r="DM27" s="265" t="str">
        <f t="shared" si="62"/>
        <v/>
      </c>
      <c r="DN27" s="265" t="str">
        <f t="shared" si="63"/>
        <v/>
      </c>
      <c r="DO27" s="411">
        <f t="shared" si="2"/>
        <v>0</v>
      </c>
      <c r="DP27" s="412" t="str">
        <f t="shared" si="64"/>
        <v/>
      </c>
      <c r="DQ27" s="265" t="str">
        <f t="shared" si="65"/>
        <v/>
      </c>
      <c r="DR27" s="324" t="str">
        <f t="shared" si="66"/>
        <v/>
      </c>
      <c r="DS27" s="265" t="str">
        <f t="shared" si="67"/>
        <v/>
      </c>
      <c r="DT27" s="265" t="str">
        <f t="shared" si="68"/>
        <v/>
      </c>
      <c r="DU27" s="265" t="str">
        <f t="shared" si="69"/>
        <v/>
      </c>
      <c r="DV27" s="265" t="str">
        <f t="shared" si="70"/>
        <v/>
      </c>
      <c r="DW27" s="265" t="str">
        <f t="shared" si="71"/>
        <v/>
      </c>
      <c r="DX27" s="265" t="str">
        <f t="shared" si="72"/>
        <v/>
      </c>
      <c r="DY27" s="265" t="str">
        <f t="shared" si="73"/>
        <v/>
      </c>
      <c r="DZ27" s="265" t="str">
        <f t="shared" si="74"/>
        <v/>
      </c>
      <c r="EA27" s="413">
        <f t="shared" si="75"/>
        <v>0</v>
      </c>
      <c r="EC27" s="404">
        <v>24</v>
      </c>
      <c r="ED27" s="405">
        <f t="shared" si="105"/>
        <v>0</v>
      </c>
      <c r="EE27" s="405"/>
      <c r="EF27" s="405">
        <f t="shared" si="76"/>
        <v>0</v>
      </c>
      <c r="EG27" s="405">
        <v>1</v>
      </c>
      <c r="EH27" s="406">
        <f t="shared" si="77"/>
        <v>0</v>
      </c>
      <c r="EI27" s="414"/>
      <c r="EJ27" s="324"/>
      <c r="EK27" s="324"/>
      <c r="EL27" s="324" t="str">
        <f t="shared" si="78"/>
        <v/>
      </c>
      <c r="EM27" s="409" t="str">
        <f t="shared" si="79"/>
        <v/>
      </c>
      <c r="EO27" s="404">
        <v>24</v>
      </c>
      <c r="EP27" s="405">
        <f t="shared" si="106"/>
        <v>0</v>
      </c>
      <c r="EQ27" s="405"/>
      <c r="ER27" s="405">
        <f t="shared" si="80"/>
        <v>0</v>
      </c>
      <c r="ES27" s="405">
        <v>1</v>
      </c>
      <c r="ET27" s="406">
        <f t="shared" si="81"/>
        <v>0</v>
      </c>
      <c r="EU27" s="414"/>
      <c r="EV27" s="324"/>
      <c r="EW27" s="324"/>
      <c r="EX27" s="324" t="str">
        <f t="shared" si="82"/>
        <v/>
      </c>
      <c r="EY27" s="409" t="str">
        <f t="shared" si="83"/>
        <v/>
      </c>
      <c r="FA27" s="404">
        <v>24</v>
      </c>
      <c r="FB27" s="405">
        <f t="shared" si="107"/>
        <v>0</v>
      </c>
      <c r="FC27" s="405"/>
      <c r="FD27" s="405">
        <f t="shared" si="84"/>
        <v>0</v>
      </c>
      <c r="FE27" s="405">
        <v>1</v>
      </c>
      <c r="FF27" s="406">
        <f t="shared" si="85"/>
        <v>0</v>
      </c>
      <c r="FG27" s="414"/>
      <c r="FH27" s="324"/>
      <c r="FI27" s="324"/>
      <c r="FJ27" s="324" t="str">
        <f t="shared" si="86"/>
        <v/>
      </c>
      <c r="FK27" s="409" t="str">
        <f t="shared" si="87"/>
        <v/>
      </c>
      <c r="FM27" s="404">
        <v>24</v>
      </c>
      <c r="FN27" s="405">
        <f t="shared" si="108"/>
        <v>0</v>
      </c>
      <c r="FO27" s="405"/>
      <c r="FP27" s="405">
        <f t="shared" si="88"/>
        <v>0</v>
      </c>
      <c r="FQ27" s="405">
        <v>1</v>
      </c>
      <c r="FR27" s="406">
        <f t="shared" si="89"/>
        <v>0</v>
      </c>
      <c r="FS27" s="414"/>
      <c r="FT27" s="324"/>
      <c r="FU27" s="324"/>
      <c r="FV27" s="324" t="str">
        <f t="shared" si="90"/>
        <v/>
      </c>
      <c r="FW27" s="409" t="str">
        <f t="shared" si="91"/>
        <v/>
      </c>
      <c r="FY27" s="404">
        <v>24</v>
      </c>
      <c r="FZ27" s="405">
        <f t="shared" si="109"/>
        <v>0</v>
      </c>
      <c r="GA27" s="405"/>
      <c r="GB27" s="405">
        <f t="shared" si="92"/>
        <v>0</v>
      </c>
      <c r="GC27" s="405">
        <v>1</v>
      </c>
      <c r="GD27" s="406">
        <f t="shared" si="93"/>
        <v>0</v>
      </c>
      <c r="GE27" s="414"/>
      <c r="GF27" s="324"/>
      <c r="GG27" s="324"/>
      <c r="GH27" s="324" t="str">
        <f t="shared" si="94"/>
        <v/>
      </c>
      <c r="GI27" s="409" t="str">
        <f t="shared" si="95"/>
        <v/>
      </c>
      <c r="GK27" s="404">
        <v>24</v>
      </c>
      <c r="GL27" s="405">
        <f t="shared" si="110"/>
        <v>0</v>
      </c>
      <c r="GM27" s="405"/>
      <c r="GN27" s="405">
        <f t="shared" si="96"/>
        <v>0</v>
      </c>
      <c r="GO27" s="405">
        <v>1</v>
      </c>
      <c r="GP27" s="406">
        <f t="shared" si="97"/>
        <v>0</v>
      </c>
      <c r="GQ27" s="414"/>
      <c r="GR27" s="324"/>
      <c r="GS27" s="324"/>
      <c r="GT27" s="324" t="str">
        <f t="shared" si="98"/>
        <v/>
      </c>
      <c r="GU27" s="409" t="str">
        <f t="shared" si="99"/>
        <v/>
      </c>
    </row>
    <row r="28" spans="1:203" ht="30" customHeight="1" x14ac:dyDescent="0.3">
      <c r="D28" s="491"/>
      <c r="E28" s="404">
        <v>25</v>
      </c>
      <c r="F28" s="405">
        <f t="shared" si="100"/>
        <v>9330</v>
      </c>
      <c r="G28" s="405">
        <v>9330</v>
      </c>
      <c r="H28" s="405">
        <f t="shared" si="3"/>
        <v>0</v>
      </c>
      <c r="I28" s="405">
        <v>1</v>
      </c>
      <c r="J28" s="406">
        <f t="shared" si="4"/>
        <v>0</v>
      </c>
      <c r="K28" s="404"/>
      <c r="L28" s="404">
        <v>25</v>
      </c>
      <c r="M28" s="405">
        <f t="shared" si="101"/>
        <v>4880</v>
      </c>
      <c r="N28" s="405">
        <v>4892</v>
      </c>
      <c r="O28" s="405">
        <f t="shared" si="5"/>
        <v>12</v>
      </c>
      <c r="P28" s="405">
        <v>1</v>
      </c>
      <c r="Q28" s="406">
        <f t="shared" si="6"/>
        <v>12</v>
      </c>
      <c r="S28" s="404">
        <v>25</v>
      </c>
      <c r="T28" s="405">
        <f t="shared" si="102"/>
        <v>9391</v>
      </c>
      <c r="U28" s="405">
        <v>9391</v>
      </c>
      <c r="V28" s="405">
        <f t="shared" si="7"/>
        <v>0</v>
      </c>
      <c r="W28" s="405">
        <v>1</v>
      </c>
      <c r="X28" s="406">
        <f t="shared" si="8"/>
        <v>0</v>
      </c>
      <c r="Y28" s="414"/>
      <c r="Z28" s="324"/>
      <c r="AA28" s="324"/>
      <c r="AB28" s="324"/>
      <c r="AC28" s="265"/>
      <c r="AD28" s="265">
        <v>1</v>
      </c>
      <c r="AE28" s="324"/>
      <c r="AF28" s="324">
        <f t="shared" si="9"/>
        <v>0</v>
      </c>
      <c r="AG28" s="324"/>
      <c r="AH28" s="407"/>
      <c r="AI28" s="408" t="str">
        <f t="shared" si="10"/>
        <v/>
      </c>
      <c r="AJ28" s="324" t="str">
        <f t="shared" si="11"/>
        <v/>
      </c>
      <c r="AK28" s="324" t="str">
        <f t="shared" si="12"/>
        <v/>
      </c>
      <c r="AL28" s="324" t="str">
        <f t="shared" si="13"/>
        <v/>
      </c>
      <c r="AM28" s="324" t="str">
        <f t="shared" si="14"/>
        <v/>
      </c>
      <c r="AN28" s="324" t="str">
        <f t="shared" si="15"/>
        <v/>
      </c>
      <c r="AO28" s="324" t="str">
        <f t="shared" si="16"/>
        <v/>
      </c>
      <c r="AP28" s="324" t="str">
        <f t="shared" si="17"/>
        <v/>
      </c>
      <c r="AQ28" s="407">
        <f t="shared" si="0"/>
        <v>0</v>
      </c>
      <c r="AR28" s="408" t="str">
        <f t="shared" si="18"/>
        <v/>
      </c>
      <c r="AS28" s="324" t="str">
        <f t="shared" si="19"/>
        <v/>
      </c>
      <c r="AT28" s="324" t="str">
        <f t="shared" si="20"/>
        <v/>
      </c>
      <c r="AU28" s="324" t="str">
        <f t="shared" si="21"/>
        <v/>
      </c>
      <c r="AV28" s="324" t="str">
        <f t="shared" si="22"/>
        <v/>
      </c>
      <c r="AW28" s="324" t="str">
        <f t="shared" si="23"/>
        <v/>
      </c>
      <c r="AX28" s="324" t="str">
        <f t="shared" si="24"/>
        <v/>
      </c>
      <c r="AY28" s="324" t="str">
        <f t="shared" si="25"/>
        <v/>
      </c>
      <c r="AZ28" s="324" t="str">
        <f t="shared" si="26"/>
        <v/>
      </c>
      <c r="BA28" s="324" t="str">
        <f t="shared" si="27"/>
        <v/>
      </c>
      <c r="BB28" s="324" t="str">
        <f t="shared" si="28"/>
        <v/>
      </c>
      <c r="BC28" s="409">
        <f t="shared" si="29"/>
        <v>0</v>
      </c>
      <c r="BD28" s="326"/>
      <c r="BE28" s="404">
        <v>25</v>
      </c>
      <c r="BF28" s="405">
        <f t="shared" si="103"/>
        <v>5028</v>
      </c>
      <c r="BG28" s="405">
        <v>5041</v>
      </c>
      <c r="BH28" s="405">
        <f t="shared" si="30"/>
        <v>13</v>
      </c>
      <c r="BI28" s="405">
        <v>1</v>
      </c>
      <c r="BJ28" s="406">
        <f t="shared" si="31"/>
        <v>13</v>
      </c>
      <c r="BK28" s="414" t="s">
        <v>60</v>
      </c>
      <c r="BL28" s="324" t="s">
        <v>46</v>
      </c>
      <c r="BM28" s="324"/>
      <c r="BN28" s="324"/>
      <c r="BO28" s="265"/>
      <c r="BP28" s="265">
        <v>1</v>
      </c>
      <c r="BQ28" s="324"/>
      <c r="BR28" s="324">
        <f t="shared" si="32"/>
        <v>0</v>
      </c>
      <c r="BS28" s="324"/>
      <c r="BT28" s="407"/>
      <c r="BU28" s="408" t="str">
        <f t="shared" si="33"/>
        <v/>
      </c>
      <c r="BV28" s="324" t="str">
        <f t="shared" si="34"/>
        <v/>
      </c>
      <c r="BW28" s="324" t="str">
        <f t="shared" si="35"/>
        <v/>
      </c>
      <c r="BX28" s="324" t="str">
        <f t="shared" si="36"/>
        <v/>
      </c>
      <c r="BY28" s="324" t="str">
        <f t="shared" si="37"/>
        <v/>
      </c>
      <c r="BZ28" s="324" t="str">
        <f t="shared" si="38"/>
        <v/>
      </c>
      <c r="CA28" s="324" t="str">
        <f t="shared" si="39"/>
        <v/>
      </c>
      <c r="CB28" s="324" t="str">
        <f t="shared" si="40"/>
        <v/>
      </c>
      <c r="CC28" s="407">
        <f t="shared" si="1"/>
        <v>0</v>
      </c>
      <c r="CD28" s="408">
        <f t="shared" si="41"/>
        <v>13</v>
      </c>
      <c r="CE28" s="324" t="str">
        <f t="shared" si="42"/>
        <v/>
      </c>
      <c r="CF28" s="324" t="str">
        <f t="shared" si="43"/>
        <v/>
      </c>
      <c r="CG28" s="324" t="str">
        <f t="shared" si="44"/>
        <v/>
      </c>
      <c r="CH28" s="324" t="str">
        <f t="shared" si="45"/>
        <v/>
      </c>
      <c r="CI28" s="324" t="str">
        <f t="shared" si="46"/>
        <v/>
      </c>
      <c r="CJ28" s="324" t="str">
        <f t="shared" si="47"/>
        <v/>
      </c>
      <c r="CK28" s="324" t="str">
        <f t="shared" si="48"/>
        <v/>
      </c>
      <c r="CL28" s="324" t="str">
        <f t="shared" si="49"/>
        <v/>
      </c>
      <c r="CM28" s="324" t="str">
        <f t="shared" si="50"/>
        <v/>
      </c>
      <c r="CN28" s="324" t="str">
        <f t="shared" si="51"/>
        <v/>
      </c>
      <c r="CO28" s="409">
        <f t="shared" si="52"/>
        <v>13</v>
      </c>
      <c r="CP28" s="22"/>
      <c r="CQ28" s="404">
        <v>25</v>
      </c>
      <c r="CR28" s="405">
        <f t="shared" si="104"/>
        <v>0</v>
      </c>
      <c r="CS28" s="405"/>
      <c r="CT28" s="405">
        <f t="shared" si="53"/>
        <v>0</v>
      </c>
      <c r="CU28" s="405">
        <v>1</v>
      </c>
      <c r="CV28" s="406">
        <f t="shared" si="54"/>
        <v>0</v>
      </c>
      <c r="CW28" s="410"/>
      <c r="CX28" s="265"/>
      <c r="CY28" s="265"/>
      <c r="CZ28" s="265"/>
      <c r="DA28" s="265"/>
      <c r="DB28" s="265">
        <v>1</v>
      </c>
      <c r="DC28" s="265"/>
      <c r="DD28" s="265">
        <f t="shared" si="55"/>
        <v>0</v>
      </c>
      <c r="DE28" s="265"/>
      <c r="DF28" s="411"/>
      <c r="DG28" s="412" t="str">
        <f t="shared" si="56"/>
        <v/>
      </c>
      <c r="DH28" s="265" t="str">
        <f t="shared" si="57"/>
        <v/>
      </c>
      <c r="DI28" s="324" t="str">
        <f t="shared" si="58"/>
        <v/>
      </c>
      <c r="DJ28" s="265" t="str">
        <f t="shared" si="59"/>
        <v/>
      </c>
      <c r="DK28" s="265" t="str">
        <f t="shared" si="60"/>
        <v/>
      </c>
      <c r="DL28" s="265" t="str">
        <f t="shared" si="61"/>
        <v/>
      </c>
      <c r="DM28" s="265" t="str">
        <f t="shared" si="62"/>
        <v/>
      </c>
      <c r="DN28" s="265" t="str">
        <f t="shared" si="63"/>
        <v/>
      </c>
      <c r="DO28" s="411">
        <f t="shared" si="2"/>
        <v>0</v>
      </c>
      <c r="DP28" s="412" t="str">
        <f t="shared" si="64"/>
        <v/>
      </c>
      <c r="DQ28" s="265" t="str">
        <f t="shared" si="65"/>
        <v/>
      </c>
      <c r="DR28" s="324" t="str">
        <f t="shared" si="66"/>
        <v/>
      </c>
      <c r="DS28" s="265" t="str">
        <f t="shared" si="67"/>
        <v/>
      </c>
      <c r="DT28" s="265" t="str">
        <f t="shared" si="68"/>
        <v/>
      </c>
      <c r="DU28" s="265" t="str">
        <f t="shared" si="69"/>
        <v/>
      </c>
      <c r="DV28" s="265" t="str">
        <f t="shared" si="70"/>
        <v/>
      </c>
      <c r="DW28" s="265" t="str">
        <f t="shared" si="71"/>
        <v/>
      </c>
      <c r="DX28" s="265" t="str">
        <f t="shared" si="72"/>
        <v/>
      </c>
      <c r="DY28" s="265" t="str">
        <f t="shared" si="73"/>
        <v/>
      </c>
      <c r="DZ28" s="265" t="str">
        <f t="shared" si="74"/>
        <v/>
      </c>
      <c r="EA28" s="413">
        <f t="shared" si="75"/>
        <v>0</v>
      </c>
      <c r="EC28" s="404">
        <v>25</v>
      </c>
      <c r="ED28" s="405">
        <f t="shared" si="105"/>
        <v>0</v>
      </c>
      <c r="EE28" s="405"/>
      <c r="EF28" s="405">
        <f t="shared" si="76"/>
        <v>0</v>
      </c>
      <c r="EG28" s="405">
        <v>1</v>
      </c>
      <c r="EH28" s="406">
        <f t="shared" si="77"/>
        <v>0</v>
      </c>
      <c r="EI28" s="414"/>
      <c r="EJ28" s="324"/>
      <c r="EK28" s="324"/>
      <c r="EL28" s="324" t="str">
        <f t="shared" si="78"/>
        <v/>
      </c>
      <c r="EM28" s="409" t="str">
        <f t="shared" si="79"/>
        <v/>
      </c>
      <c r="EO28" s="404">
        <v>25</v>
      </c>
      <c r="EP28" s="405">
        <f t="shared" si="106"/>
        <v>0</v>
      </c>
      <c r="EQ28" s="405"/>
      <c r="ER28" s="405">
        <f t="shared" si="80"/>
        <v>0</v>
      </c>
      <c r="ES28" s="405">
        <v>1</v>
      </c>
      <c r="ET28" s="406">
        <f t="shared" si="81"/>
        <v>0</v>
      </c>
      <c r="EU28" s="414"/>
      <c r="EV28" s="324"/>
      <c r="EW28" s="324"/>
      <c r="EX28" s="324" t="str">
        <f t="shared" si="82"/>
        <v/>
      </c>
      <c r="EY28" s="409" t="str">
        <f t="shared" si="83"/>
        <v/>
      </c>
      <c r="FA28" s="404">
        <v>25</v>
      </c>
      <c r="FB28" s="405">
        <f t="shared" si="107"/>
        <v>0</v>
      </c>
      <c r="FC28" s="405"/>
      <c r="FD28" s="405">
        <f t="shared" si="84"/>
        <v>0</v>
      </c>
      <c r="FE28" s="405">
        <v>1</v>
      </c>
      <c r="FF28" s="406">
        <f t="shared" si="85"/>
        <v>0</v>
      </c>
      <c r="FG28" s="414"/>
      <c r="FH28" s="324"/>
      <c r="FI28" s="324"/>
      <c r="FJ28" s="324" t="str">
        <f t="shared" si="86"/>
        <v/>
      </c>
      <c r="FK28" s="409" t="str">
        <f t="shared" si="87"/>
        <v/>
      </c>
      <c r="FM28" s="404">
        <v>25</v>
      </c>
      <c r="FN28" s="405">
        <f t="shared" si="108"/>
        <v>0</v>
      </c>
      <c r="FO28" s="405"/>
      <c r="FP28" s="405">
        <f t="shared" si="88"/>
        <v>0</v>
      </c>
      <c r="FQ28" s="405">
        <v>1</v>
      </c>
      <c r="FR28" s="406">
        <f t="shared" si="89"/>
        <v>0</v>
      </c>
      <c r="FS28" s="414"/>
      <c r="FT28" s="324"/>
      <c r="FU28" s="324"/>
      <c r="FV28" s="324" t="str">
        <f t="shared" si="90"/>
        <v/>
      </c>
      <c r="FW28" s="409" t="str">
        <f t="shared" si="91"/>
        <v/>
      </c>
      <c r="FY28" s="404">
        <v>25</v>
      </c>
      <c r="FZ28" s="405">
        <f t="shared" si="109"/>
        <v>0</v>
      </c>
      <c r="GA28" s="405"/>
      <c r="GB28" s="405">
        <f t="shared" si="92"/>
        <v>0</v>
      </c>
      <c r="GC28" s="405">
        <v>1</v>
      </c>
      <c r="GD28" s="406">
        <f t="shared" si="93"/>
        <v>0</v>
      </c>
      <c r="GE28" s="414"/>
      <c r="GF28" s="324"/>
      <c r="GG28" s="324"/>
      <c r="GH28" s="324" t="str">
        <f t="shared" si="94"/>
        <v/>
      </c>
      <c r="GI28" s="409" t="str">
        <f t="shared" si="95"/>
        <v/>
      </c>
      <c r="GK28" s="404">
        <v>25</v>
      </c>
      <c r="GL28" s="405">
        <f t="shared" si="110"/>
        <v>0</v>
      </c>
      <c r="GM28" s="405"/>
      <c r="GN28" s="405">
        <f t="shared" si="96"/>
        <v>0</v>
      </c>
      <c r="GO28" s="405">
        <v>1</v>
      </c>
      <c r="GP28" s="406">
        <f t="shared" si="97"/>
        <v>0</v>
      </c>
      <c r="GQ28" s="414"/>
      <c r="GR28" s="324"/>
      <c r="GS28" s="324"/>
      <c r="GT28" s="324" t="str">
        <f t="shared" si="98"/>
        <v/>
      </c>
      <c r="GU28" s="409" t="str">
        <f t="shared" si="99"/>
        <v/>
      </c>
    </row>
    <row r="29" spans="1:203" ht="30" customHeight="1" x14ac:dyDescent="0.3">
      <c r="D29" s="491"/>
      <c r="E29" s="404">
        <v>26</v>
      </c>
      <c r="F29" s="405">
        <f t="shared" si="100"/>
        <v>9330</v>
      </c>
      <c r="G29" s="405">
        <v>9330</v>
      </c>
      <c r="H29" s="405">
        <f t="shared" si="3"/>
        <v>0</v>
      </c>
      <c r="I29" s="405">
        <v>1</v>
      </c>
      <c r="J29" s="406">
        <f t="shared" si="4"/>
        <v>0</v>
      </c>
      <c r="K29" s="404"/>
      <c r="L29" s="404">
        <v>26</v>
      </c>
      <c r="M29" s="405">
        <f t="shared" si="101"/>
        <v>4892</v>
      </c>
      <c r="N29" s="405">
        <v>4936</v>
      </c>
      <c r="O29" s="405">
        <f t="shared" si="5"/>
        <v>44</v>
      </c>
      <c r="P29" s="405">
        <v>1</v>
      </c>
      <c r="Q29" s="406">
        <f t="shared" si="6"/>
        <v>44</v>
      </c>
      <c r="S29" s="404">
        <v>26</v>
      </c>
      <c r="T29" s="405">
        <f t="shared" si="102"/>
        <v>9391</v>
      </c>
      <c r="U29" s="405">
        <v>9391</v>
      </c>
      <c r="V29" s="405">
        <f t="shared" si="7"/>
        <v>0</v>
      </c>
      <c r="W29" s="405">
        <v>1</v>
      </c>
      <c r="X29" s="406">
        <f t="shared" si="8"/>
        <v>0</v>
      </c>
      <c r="Y29" s="414"/>
      <c r="Z29" s="324"/>
      <c r="AA29" s="324"/>
      <c r="AB29" s="324"/>
      <c r="AC29" s="265"/>
      <c r="AD29" s="265">
        <v>1</v>
      </c>
      <c r="AE29" s="324"/>
      <c r="AF29" s="324">
        <f t="shared" si="9"/>
        <v>0</v>
      </c>
      <c r="AG29" s="324"/>
      <c r="AH29" s="407"/>
      <c r="AI29" s="408" t="str">
        <f t="shared" si="10"/>
        <v/>
      </c>
      <c r="AJ29" s="324" t="str">
        <f t="shared" si="11"/>
        <v/>
      </c>
      <c r="AK29" s="324" t="str">
        <f t="shared" si="12"/>
        <v/>
      </c>
      <c r="AL29" s="324" t="str">
        <f t="shared" si="13"/>
        <v/>
      </c>
      <c r="AM29" s="324" t="str">
        <f t="shared" si="14"/>
        <v/>
      </c>
      <c r="AN29" s="324" t="str">
        <f t="shared" si="15"/>
        <v/>
      </c>
      <c r="AO29" s="324" t="str">
        <f t="shared" si="16"/>
        <v/>
      </c>
      <c r="AP29" s="324" t="str">
        <f t="shared" si="17"/>
        <v/>
      </c>
      <c r="AQ29" s="407">
        <f t="shared" si="0"/>
        <v>0</v>
      </c>
      <c r="AR29" s="408" t="str">
        <f t="shared" si="18"/>
        <v/>
      </c>
      <c r="AS29" s="324" t="str">
        <f t="shared" si="19"/>
        <v/>
      </c>
      <c r="AT29" s="324" t="str">
        <f t="shared" si="20"/>
        <v/>
      </c>
      <c r="AU29" s="324" t="str">
        <f t="shared" si="21"/>
        <v/>
      </c>
      <c r="AV29" s="324" t="str">
        <f t="shared" si="22"/>
        <v/>
      </c>
      <c r="AW29" s="324" t="str">
        <f t="shared" si="23"/>
        <v/>
      </c>
      <c r="AX29" s="324" t="str">
        <f t="shared" si="24"/>
        <v/>
      </c>
      <c r="AY29" s="324" t="str">
        <f t="shared" si="25"/>
        <v/>
      </c>
      <c r="AZ29" s="324" t="str">
        <f t="shared" si="26"/>
        <v/>
      </c>
      <c r="BA29" s="324" t="str">
        <f t="shared" si="27"/>
        <v/>
      </c>
      <c r="BB29" s="324" t="str">
        <f t="shared" si="28"/>
        <v/>
      </c>
      <c r="BC29" s="409">
        <f t="shared" si="29"/>
        <v>0</v>
      </c>
      <c r="BD29" s="326"/>
      <c r="BE29" s="404">
        <v>26</v>
      </c>
      <c r="BF29" s="405">
        <f t="shared" si="103"/>
        <v>5041</v>
      </c>
      <c r="BG29" s="405">
        <v>5085</v>
      </c>
      <c r="BH29" s="405">
        <f t="shared" si="30"/>
        <v>44</v>
      </c>
      <c r="BI29" s="405">
        <v>1</v>
      </c>
      <c r="BJ29" s="406">
        <f t="shared" si="31"/>
        <v>44</v>
      </c>
      <c r="BK29" s="414" t="s">
        <v>60</v>
      </c>
      <c r="BL29" s="324" t="s">
        <v>46</v>
      </c>
      <c r="BM29" s="324"/>
      <c r="BN29" s="324"/>
      <c r="BO29" s="265"/>
      <c r="BP29" s="265">
        <v>1</v>
      </c>
      <c r="BQ29" s="324"/>
      <c r="BR29" s="324">
        <f t="shared" si="32"/>
        <v>0</v>
      </c>
      <c r="BS29" s="324"/>
      <c r="BT29" s="407"/>
      <c r="BU29" s="408" t="str">
        <f t="shared" si="33"/>
        <v/>
      </c>
      <c r="BV29" s="324" t="str">
        <f t="shared" si="34"/>
        <v/>
      </c>
      <c r="BW29" s="324" t="str">
        <f t="shared" si="35"/>
        <v/>
      </c>
      <c r="BX29" s="324" t="str">
        <f t="shared" si="36"/>
        <v/>
      </c>
      <c r="BY29" s="324" t="str">
        <f t="shared" si="37"/>
        <v/>
      </c>
      <c r="BZ29" s="324" t="str">
        <f t="shared" si="38"/>
        <v/>
      </c>
      <c r="CA29" s="324" t="str">
        <f t="shared" si="39"/>
        <v/>
      </c>
      <c r="CB29" s="324" t="str">
        <f t="shared" si="40"/>
        <v/>
      </c>
      <c r="CC29" s="407">
        <f t="shared" si="1"/>
        <v>0</v>
      </c>
      <c r="CD29" s="408">
        <f t="shared" si="41"/>
        <v>44</v>
      </c>
      <c r="CE29" s="324" t="str">
        <f t="shared" si="42"/>
        <v/>
      </c>
      <c r="CF29" s="324" t="str">
        <f t="shared" si="43"/>
        <v/>
      </c>
      <c r="CG29" s="324" t="str">
        <f t="shared" si="44"/>
        <v/>
      </c>
      <c r="CH29" s="324" t="str">
        <f t="shared" si="45"/>
        <v/>
      </c>
      <c r="CI29" s="324" t="str">
        <f t="shared" si="46"/>
        <v/>
      </c>
      <c r="CJ29" s="324" t="str">
        <f t="shared" si="47"/>
        <v/>
      </c>
      <c r="CK29" s="324" t="str">
        <f t="shared" si="48"/>
        <v/>
      </c>
      <c r="CL29" s="324" t="str">
        <f t="shared" si="49"/>
        <v/>
      </c>
      <c r="CM29" s="324" t="str">
        <f t="shared" si="50"/>
        <v/>
      </c>
      <c r="CN29" s="324" t="str">
        <f t="shared" si="51"/>
        <v/>
      </c>
      <c r="CO29" s="409">
        <f t="shared" si="52"/>
        <v>44</v>
      </c>
      <c r="CP29" s="22"/>
      <c r="CQ29" s="404">
        <v>26</v>
      </c>
      <c r="CR29" s="405">
        <f t="shared" si="104"/>
        <v>0</v>
      </c>
      <c r="CS29" s="405"/>
      <c r="CT29" s="405">
        <f t="shared" si="53"/>
        <v>0</v>
      </c>
      <c r="CU29" s="405">
        <v>1</v>
      </c>
      <c r="CV29" s="406">
        <f t="shared" si="54"/>
        <v>0</v>
      </c>
      <c r="CW29" s="410"/>
      <c r="CX29" s="265"/>
      <c r="CY29" s="265"/>
      <c r="CZ29" s="265"/>
      <c r="DA29" s="265"/>
      <c r="DB29" s="265">
        <v>1</v>
      </c>
      <c r="DC29" s="265"/>
      <c r="DD29" s="265">
        <f t="shared" si="55"/>
        <v>0</v>
      </c>
      <c r="DE29" s="265"/>
      <c r="DF29" s="411"/>
      <c r="DG29" s="412" t="str">
        <f t="shared" si="56"/>
        <v/>
      </c>
      <c r="DH29" s="265" t="str">
        <f t="shared" si="57"/>
        <v/>
      </c>
      <c r="DI29" s="324" t="str">
        <f t="shared" si="58"/>
        <v/>
      </c>
      <c r="DJ29" s="265" t="str">
        <f t="shared" si="59"/>
        <v/>
      </c>
      <c r="DK29" s="265" t="str">
        <f t="shared" si="60"/>
        <v/>
      </c>
      <c r="DL29" s="265" t="str">
        <f t="shared" si="61"/>
        <v/>
      </c>
      <c r="DM29" s="265" t="str">
        <f t="shared" si="62"/>
        <v/>
      </c>
      <c r="DN29" s="265" t="str">
        <f t="shared" si="63"/>
        <v/>
      </c>
      <c r="DO29" s="411">
        <f t="shared" si="2"/>
        <v>0</v>
      </c>
      <c r="DP29" s="412" t="str">
        <f t="shared" si="64"/>
        <v/>
      </c>
      <c r="DQ29" s="265" t="str">
        <f t="shared" si="65"/>
        <v/>
      </c>
      <c r="DR29" s="324" t="str">
        <f t="shared" si="66"/>
        <v/>
      </c>
      <c r="DS29" s="265" t="str">
        <f t="shared" si="67"/>
        <v/>
      </c>
      <c r="DT29" s="265" t="str">
        <f t="shared" si="68"/>
        <v/>
      </c>
      <c r="DU29" s="265" t="str">
        <f t="shared" si="69"/>
        <v/>
      </c>
      <c r="DV29" s="265" t="str">
        <f t="shared" si="70"/>
        <v/>
      </c>
      <c r="DW29" s="265" t="str">
        <f t="shared" si="71"/>
        <v/>
      </c>
      <c r="DX29" s="265" t="str">
        <f t="shared" si="72"/>
        <v/>
      </c>
      <c r="DY29" s="265" t="str">
        <f t="shared" si="73"/>
        <v/>
      </c>
      <c r="DZ29" s="265" t="str">
        <f t="shared" si="74"/>
        <v/>
      </c>
      <c r="EA29" s="413">
        <f t="shared" si="75"/>
        <v>0</v>
      </c>
      <c r="EC29" s="404">
        <v>26</v>
      </c>
      <c r="ED29" s="405">
        <f t="shared" si="105"/>
        <v>0</v>
      </c>
      <c r="EE29" s="405"/>
      <c r="EF29" s="405">
        <f t="shared" si="76"/>
        <v>0</v>
      </c>
      <c r="EG29" s="405">
        <v>1</v>
      </c>
      <c r="EH29" s="406">
        <f t="shared" si="77"/>
        <v>0</v>
      </c>
      <c r="EI29" s="414"/>
      <c r="EJ29" s="324"/>
      <c r="EK29" s="324"/>
      <c r="EL29" s="324" t="str">
        <f t="shared" si="78"/>
        <v/>
      </c>
      <c r="EM29" s="409" t="str">
        <f t="shared" si="79"/>
        <v/>
      </c>
      <c r="EO29" s="404">
        <v>26</v>
      </c>
      <c r="EP29" s="405">
        <f t="shared" si="106"/>
        <v>0</v>
      </c>
      <c r="EQ29" s="405"/>
      <c r="ER29" s="405">
        <f t="shared" si="80"/>
        <v>0</v>
      </c>
      <c r="ES29" s="405">
        <v>1</v>
      </c>
      <c r="ET29" s="406">
        <f t="shared" si="81"/>
        <v>0</v>
      </c>
      <c r="EU29" s="414"/>
      <c r="EV29" s="324"/>
      <c r="EW29" s="324"/>
      <c r="EX29" s="324" t="str">
        <f t="shared" si="82"/>
        <v/>
      </c>
      <c r="EY29" s="409" t="str">
        <f t="shared" si="83"/>
        <v/>
      </c>
      <c r="FA29" s="404">
        <v>26</v>
      </c>
      <c r="FB29" s="405">
        <f t="shared" si="107"/>
        <v>0</v>
      </c>
      <c r="FC29" s="405"/>
      <c r="FD29" s="405">
        <f t="shared" si="84"/>
        <v>0</v>
      </c>
      <c r="FE29" s="405">
        <v>1</v>
      </c>
      <c r="FF29" s="406">
        <f t="shared" si="85"/>
        <v>0</v>
      </c>
      <c r="FG29" s="414"/>
      <c r="FH29" s="324"/>
      <c r="FI29" s="324"/>
      <c r="FJ29" s="324" t="str">
        <f t="shared" si="86"/>
        <v/>
      </c>
      <c r="FK29" s="409" t="str">
        <f t="shared" si="87"/>
        <v/>
      </c>
      <c r="FM29" s="404">
        <v>26</v>
      </c>
      <c r="FN29" s="405">
        <f t="shared" si="108"/>
        <v>0</v>
      </c>
      <c r="FO29" s="405"/>
      <c r="FP29" s="405">
        <f t="shared" si="88"/>
        <v>0</v>
      </c>
      <c r="FQ29" s="405">
        <v>1</v>
      </c>
      <c r="FR29" s="406">
        <f t="shared" si="89"/>
        <v>0</v>
      </c>
      <c r="FS29" s="414"/>
      <c r="FT29" s="324"/>
      <c r="FU29" s="324"/>
      <c r="FV29" s="324" t="str">
        <f t="shared" si="90"/>
        <v/>
      </c>
      <c r="FW29" s="409" t="str">
        <f t="shared" si="91"/>
        <v/>
      </c>
      <c r="FY29" s="404">
        <v>26</v>
      </c>
      <c r="FZ29" s="405">
        <f t="shared" si="109"/>
        <v>0</v>
      </c>
      <c r="GA29" s="405"/>
      <c r="GB29" s="405">
        <f t="shared" si="92"/>
        <v>0</v>
      </c>
      <c r="GC29" s="405">
        <v>1</v>
      </c>
      <c r="GD29" s="406">
        <f t="shared" si="93"/>
        <v>0</v>
      </c>
      <c r="GE29" s="414"/>
      <c r="GF29" s="324"/>
      <c r="GG29" s="324"/>
      <c r="GH29" s="324" t="str">
        <f t="shared" si="94"/>
        <v/>
      </c>
      <c r="GI29" s="409" t="str">
        <f t="shared" si="95"/>
        <v/>
      </c>
      <c r="GK29" s="404">
        <v>26</v>
      </c>
      <c r="GL29" s="405">
        <f t="shared" si="110"/>
        <v>0</v>
      </c>
      <c r="GM29" s="405"/>
      <c r="GN29" s="405">
        <f t="shared" si="96"/>
        <v>0</v>
      </c>
      <c r="GO29" s="405">
        <v>1</v>
      </c>
      <c r="GP29" s="406">
        <f t="shared" si="97"/>
        <v>0</v>
      </c>
      <c r="GQ29" s="414"/>
      <c r="GR29" s="324"/>
      <c r="GS29" s="324"/>
      <c r="GT29" s="324" t="str">
        <f t="shared" si="98"/>
        <v/>
      </c>
      <c r="GU29" s="409" t="str">
        <f t="shared" si="99"/>
        <v/>
      </c>
    </row>
    <row r="30" spans="1:203" ht="30" customHeight="1" x14ac:dyDescent="0.3">
      <c r="D30" s="491"/>
      <c r="E30" s="404">
        <v>27</v>
      </c>
      <c r="F30" s="405">
        <f t="shared" si="100"/>
        <v>9330</v>
      </c>
      <c r="G30" s="405">
        <v>9330</v>
      </c>
      <c r="H30" s="405">
        <f t="shared" si="3"/>
        <v>0</v>
      </c>
      <c r="I30" s="405">
        <v>1</v>
      </c>
      <c r="J30" s="406">
        <f t="shared" si="4"/>
        <v>0</v>
      </c>
      <c r="K30" s="404"/>
      <c r="L30" s="404">
        <v>27</v>
      </c>
      <c r="M30" s="405">
        <f t="shared" si="101"/>
        <v>4936</v>
      </c>
      <c r="N30" s="405">
        <v>4964</v>
      </c>
      <c r="O30" s="405">
        <f t="shared" si="5"/>
        <v>28</v>
      </c>
      <c r="P30" s="405">
        <v>1</v>
      </c>
      <c r="Q30" s="406">
        <f t="shared" si="6"/>
        <v>28</v>
      </c>
      <c r="S30" s="404">
        <v>27</v>
      </c>
      <c r="T30" s="405">
        <f t="shared" si="102"/>
        <v>9391</v>
      </c>
      <c r="U30" s="405">
        <v>9391</v>
      </c>
      <c r="V30" s="405">
        <f t="shared" si="7"/>
        <v>0</v>
      </c>
      <c r="W30" s="405">
        <v>1</v>
      </c>
      <c r="X30" s="406">
        <f t="shared" si="8"/>
        <v>0</v>
      </c>
      <c r="Y30" s="414"/>
      <c r="Z30" s="324"/>
      <c r="AA30" s="324"/>
      <c r="AB30" s="324"/>
      <c r="AC30" s="265"/>
      <c r="AD30" s="265">
        <v>1</v>
      </c>
      <c r="AE30" s="324"/>
      <c r="AF30" s="324">
        <f t="shared" si="9"/>
        <v>0</v>
      </c>
      <c r="AG30" s="324"/>
      <c r="AH30" s="407"/>
      <c r="AI30" s="408" t="str">
        <f t="shared" si="10"/>
        <v/>
      </c>
      <c r="AJ30" s="324" t="str">
        <f t="shared" si="11"/>
        <v/>
      </c>
      <c r="AK30" s="324" t="str">
        <f t="shared" si="12"/>
        <v/>
      </c>
      <c r="AL30" s="324" t="str">
        <f t="shared" si="13"/>
        <v/>
      </c>
      <c r="AM30" s="324" t="str">
        <f t="shared" si="14"/>
        <v/>
      </c>
      <c r="AN30" s="324" t="str">
        <f t="shared" si="15"/>
        <v/>
      </c>
      <c r="AO30" s="324" t="str">
        <f t="shared" si="16"/>
        <v/>
      </c>
      <c r="AP30" s="324" t="str">
        <f t="shared" si="17"/>
        <v/>
      </c>
      <c r="AQ30" s="407">
        <f t="shared" si="0"/>
        <v>0</v>
      </c>
      <c r="AR30" s="408" t="str">
        <f t="shared" si="18"/>
        <v/>
      </c>
      <c r="AS30" s="324" t="str">
        <f t="shared" si="19"/>
        <v/>
      </c>
      <c r="AT30" s="324" t="str">
        <f t="shared" si="20"/>
        <v/>
      </c>
      <c r="AU30" s="324" t="str">
        <f t="shared" si="21"/>
        <v/>
      </c>
      <c r="AV30" s="324" t="str">
        <f t="shared" si="22"/>
        <v/>
      </c>
      <c r="AW30" s="324" t="str">
        <f t="shared" si="23"/>
        <v/>
      </c>
      <c r="AX30" s="324" t="str">
        <f t="shared" si="24"/>
        <v/>
      </c>
      <c r="AY30" s="324" t="str">
        <f t="shared" si="25"/>
        <v/>
      </c>
      <c r="AZ30" s="324" t="str">
        <f t="shared" si="26"/>
        <v/>
      </c>
      <c r="BA30" s="324" t="str">
        <f t="shared" si="27"/>
        <v/>
      </c>
      <c r="BB30" s="324" t="str">
        <f t="shared" si="28"/>
        <v/>
      </c>
      <c r="BC30" s="409">
        <f t="shared" si="29"/>
        <v>0</v>
      </c>
      <c r="BD30" s="326"/>
      <c r="BE30" s="404">
        <v>27</v>
      </c>
      <c r="BF30" s="405">
        <f t="shared" si="103"/>
        <v>5085</v>
      </c>
      <c r="BG30" s="405">
        <v>5113</v>
      </c>
      <c r="BH30" s="405">
        <f t="shared" si="30"/>
        <v>28</v>
      </c>
      <c r="BI30" s="405">
        <v>1</v>
      </c>
      <c r="BJ30" s="406">
        <f t="shared" si="31"/>
        <v>28</v>
      </c>
      <c r="BK30" s="414" t="s">
        <v>60</v>
      </c>
      <c r="BL30" s="324" t="s">
        <v>46</v>
      </c>
      <c r="BM30" s="324"/>
      <c r="BN30" s="324"/>
      <c r="BO30" s="265"/>
      <c r="BP30" s="265">
        <v>1</v>
      </c>
      <c r="BQ30" s="324"/>
      <c r="BR30" s="324">
        <f t="shared" si="32"/>
        <v>0</v>
      </c>
      <c r="BS30" s="324"/>
      <c r="BT30" s="407"/>
      <c r="BU30" s="408" t="str">
        <f t="shared" si="33"/>
        <v/>
      </c>
      <c r="BV30" s="324" t="str">
        <f t="shared" si="34"/>
        <v/>
      </c>
      <c r="BW30" s="324" t="str">
        <f t="shared" si="35"/>
        <v/>
      </c>
      <c r="BX30" s="324" t="str">
        <f t="shared" si="36"/>
        <v/>
      </c>
      <c r="BY30" s="324" t="str">
        <f t="shared" si="37"/>
        <v/>
      </c>
      <c r="BZ30" s="324" t="str">
        <f t="shared" si="38"/>
        <v/>
      </c>
      <c r="CA30" s="324" t="str">
        <f t="shared" si="39"/>
        <v/>
      </c>
      <c r="CB30" s="324" t="str">
        <f t="shared" si="40"/>
        <v/>
      </c>
      <c r="CC30" s="407">
        <f t="shared" si="1"/>
        <v>0</v>
      </c>
      <c r="CD30" s="408">
        <f t="shared" si="41"/>
        <v>28</v>
      </c>
      <c r="CE30" s="324" t="str">
        <f t="shared" si="42"/>
        <v/>
      </c>
      <c r="CF30" s="324" t="str">
        <f t="shared" si="43"/>
        <v/>
      </c>
      <c r="CG30" s="324" t="str">
        <f t="shared" si="44"/>
        <v/>
      </c>
      <c r="CH30" s="324" t="str">
        <f t="shared" si="45"/>
        <v/>
      </c>
      <c r="CI30" s="324" t="str">
        <f t="shared" si="46"/>
        <v/>
      </c>
      <c r="CJ30" s="324" t="str">
        <f t="shared" si="47"/>
        <v/>
      </c>
      <c r="CK30" s="324" t="str">
        <f t="shared" si="48"/>
        <v/>
      </c>
      <c r="CL30" s="324" t="str">
        <f t="shared" si="49"/>
        <v/>
      </c>
      <c r="CM30" s="324" t="str">
        <f t="shared" si="50"/>
        <v/>
      </c>
      <c r="CN30" s="324" t="str">
        <f t="shared" si="51"/>
        <v/>
      </c>
      <c r="CO30" s="409">
        <f t="shared" si="52"/>
        <v>28</v>
      </c>
      <c r="CP30" s="22"/>
      <c r="CQ30" s="404">
        <v>27</v>
      </c>
      <c r="CR30" s="405">
        <f t="shared" si="104"/>
        <v>0</v>
      </c>
      <c r="CS30" s="405"/>
      <c r="CT30" s="405">
        <f t="shared" si="53"/>
        <v>0</v>
      </c>
      <c r="CU30" s="405">
        <v>1</v>
      </c>
      <c r="CV30" s="406">
        <f t="shared" si="54"/>
        <v>0</v>
      </c>
      <c r="CW30" s="410"/>
      <c r="CX30" s="265"/>
      <c r="CY30" s="265"/>
      <c r="CZ30" s="265"/>
      <c r="DA30" s="265"/>
      <c r="DB30" s="265">
        <v>1</v>
      </c>
      <c r="DC30" s="265"/>
      <c r="DD30" s="265">
        <f t="shared" si="55"/>
        <v>0</v>
      </c>
      <c r="DE30" s="265"/>
      <c r="DF30" s="411"/>
      <c r="DG30" s="412" t="str">
        <f t="shared" si="56"/>
        <v/>
      </c>
      <c r="DH30" s="265" t="str">
        <f t="shared" si="57"/>
        <v/>
      </c>
      <c r="DI30" s="324" t="str">
        <f t="shared" si="58"/>
        <v/>
      </c>
      <c r="DJ30" s="265" t="str">
        <f t="shared" si="59"/>
        <v/>
      </c>
      <c r="DK30" s="265" t="str">
        <f t="shared" si="60"/>
        <v/>
      </c>
      <c r="DL30" s="265" t="str">
        <f t="shared" si="61"/>
        <v/>
      </c>
      <c r="DM30" s="265" t="str">
        <f t="shared" si="62"/>
        <v/>
      </c>
      <c r="DN30" s="265" t="str">
        <f t="shared" si="63"/>
        <v/>
      </c>
      <c r="DO30" s="411">
        <f t="shared" si="2"/>
        <v>0</v>
      </c>
      <c r="DP30" s="412" t="str">
        <f t="shared" si="64"/>
        <v/>
      </c>
      <c r="DQ30" s="265" t="str">
        <f t="shared" si="65"/>
        <v/>
      </c>
      <c r="DR30" s="324" t="str">
        <f t="shared" si="66"/>
        <v/>
      </c>
      <c r="DS30" s="265" t="str">
        <f t="shared" si="67"/>
        <v/>
      </c>
      <c r="DT30" s="265" t="str">
        <f t="shared" si="68"/>
        <v/>
      </c>
      <c r="DU30" s="265" t="str">
        <f t="shared" si="69"/>
        <v/>
      </c>
      <c r="DV30" s="265" t="str">
        <f t="shared" si="70"/>
        <v/>
      </c>
      <c r="DW30" s="265" t="str">
        <f t="shared" si="71"/>
        <v/>
      </c>
      <c r="DX30" s="265" t="str">
        <f t="shared" si="72"/>
        <v/>
      </c>
      <c r="DY30" s="265" t="str">
        <f t="shared" si="73"/>
        <v/>
      </c>
      <c r="DZ30" s="265" t="str">
        <f t="shared" si="74"/>
        <v/>
      </c>
      <c r="EA30" s="413">
        <f t="shared" si="75"/>
        <v>0</v>
      </c>
      <c r="EC30" s="404">
        <v>27</v>
      </c>
      <c r="ED30" s="405">
        <f t="shared" si="105"/>
        <v>0</v>
      </c>
      <c r="EE30" s="405"/>
      <c r="EF30" s="405">
        <f t="shared" si="76"/>
        <v>0</v>
      </c>
      <c r="EG30" s="405">
        <v>1</v>
      </c>
      <c r="EH30" s="406">
        <f t="shared" si="77"/>
        <v>0</v>
      </c>
      <c r="EI30" s="414"/>
      <c r="EJ30" s="324"/>
      <c r="EK30" s="324"/>
      <c r="EL30" s="324" t="str">
        <f t="shared" si="78"/>
        <v/>
      </c>
      <c r="EM30" s="409" t="str">
        <f t="shared" si="79"/>
        <v/>
      </c>
      <c r="EO30" s="404">
        <v>27</v>
      </c>
      <c r="EP30" s="405">
        <f t="shared" si="106"/>
        <v>0</v>
      </c>
      <c r="EQ30" s="405"/>
      <c r="ER30" s="405">
        <f t="shared" si="80"/>
        <v>0</v>
      </c>
      <c r="ES30" s="405">
        <v>1</v>
      </c>
      <c r="ET30" s="406">
        <f t="shared" si="81"/>
        <v>0</v>
      </c>
      <c r="EU30" s="414"/>
      <c r="EV30" s="324"/>
      <c r="EW30" s="324"/>
      <c r="EX30" s="324" t="str">
        <f t="shared" si="82"/>
        <v/>
      </c>
      <c r="EY30" s="409" t="str">
        <f t="shared" si="83"/>
        <v/>
      </c>
      <c r="FA30" s="404">
        <v>27</v>
      </c>
      <c r="FB30" s="405">
        <f t="shared" si="107"/>
        <v>0</v>
      </c>
      <c r="FC30" s="405"/>
      <c r="FD30" s="405">
        <f t="shared" si="84"/>
        <v>0</v>
      </c>
      <c r="FE30" s="405">
        <v>1</v>
      </c>
      <c r="FF30" s="406">
        <f t="shared" si="85"/>
        <v>0</v>
      </c>
      <c r="FG30" s="414"/>
      <c r="FH30" s="324"/>
      <c r="FI30" s="324"/>
      <c r="FJ30" s="324" t="str">
        <f t="shared" si="86"/>
        <v/>
      </c>
      <c r="FK30" s="409" t="str">
        <f t="shared" si="87"/>
        <v/>
      </c>
      <c r="FM30" s="404">
        <v>27</v>
      </c>
      <c r="FN30" s="405">
        <f t="shared" si="108"/>
        <v>0</v>
      </c>
      <c r="FO30" s="405"/>
      <c r="FP30" s="405">
        <f t="shared" si="88"/>
        <v>0</v>
      </c>
      <c r="FQ30" s="405">
        <v>1</v>
      </c>
      <c r="FR30" s="406">
        <f t="shared" si="89"/>
        <v>0</v>
      </c>
      <c r="FS30" s="414"/>
      <c r="FT30" s="324"/>
      <c r="FU30" s="324"/>
      <c r="FV30" s="324" t="str">
        <f t="shared" si="90"/>
        <v/>
      </c>
      <c r="FW30" s="409" t="str">
        <f t="shared" si="91"/>
        <v/>
      </c>
      <c r="FY30" s="404">
        <v>27</v>
      </c>
      <c r="FZ30" s="405">
        <f t="shared" si="109"/>
        <v>0</v>
      </c>
      <c r="GA30" s="405"/>
      <c r="GB30" s="405">
        <f t="shared" si="92"/>
        <v>0</v>
      </c>
      <c r="GC30" s="405">
        <v>1</v>
      </c>
      <c r="GD30" s="406">
        <f t="shared" si="93"/>
        <v>0</v>
      </c>
      <c r="GE30" s="414"/>
      <c r="GF30" s="324"/>
      <c r="GG30" s="324"/>
      <c r="GH30" s="324" t="str">
        <f t="shared" si="94"/>
        <v/>
      </c>
      <c r="GI30" s="409" t="str">
        <f t="shared" si="95"/>
        <v/>
      </c>
      <c r="GK30" s="404">
        <v>27</v>
      </c>
      <c r="GL30" s="405">
        <f t="shared" si="110"/>
        <v>0</v>
      </c>
      <c r="GM30" s="405"/>
      <c r="GN30" s="405">
        <f t="shared" si="96"/>
        <v>0</v>
      </c>
      <c r="GO30" s="405">
        <v>1</v>
      </c>
      <c r="GP30" s="406">
        <f t="shared" si="97"/>
        <v>0</v>
      </c>
      <c r="GQ30" s="414"/>
      <c r="GR30" s="324"/>
      <c r="GS30" s="324"/>
      <c r="GT30" s="324" t="str">
        <f t="shared" si="98"/>
        <v/>
      </c>
      <c r="GU30" s="409" t="str">
        <f t="shared" si="99"/>
        <v/>
      </c>
    </row>
    <row r="31" spans="1:203" ht="30" customHeight="1" x14ac:dyDescent="0.3">
      <c r="D31" s="491"/>
      <c r="E31" s="404">
        <v>28</v>
      </c>
      <c r="F31" s="405">
        <f t="shared" si="100"/>
        <v>9330</v>
      </c>
      <c r="G31" s="405">
        <v>9332</v>
      </c>
      <c r="H31" s="405">
        <f t="shared" si="3"/>
        <v>2</v>
      </c>
      <c r="I31" s="405">
        <v>1</v>
      </c>
      <c r="J31" s="406">
        <f t="shared" si="4"/>
        <v>2</v>
      </c>
      <c r="K31" s="404"/>
      <c r="L31" s="404">
        <v>28</v>
      </c>
      <c r="M31" s="405">
        <f t="shared" si="101"/>
        <v>4964</v>
      </c>
      <c r="N31" s="405">
        <v>5009</v>
      </c>
      <c r="O31" s="405">
        <f t="shared" si="5"/>
        <v>45</v>
      </c>
      <c r="P31" s="405">
        <v>1</v>
      </c>
      <c r="Q31" s="406">
        <f t="shared" si="6"/>
        <v>45</v>
      </c>
      <c r="S31" s="404">
        <v>28</v>
      </c>
      <c r="T31" s="405">
        <f t="shared" si="102"/>
        <v>9391</v>
      </c>
      <c r="U31" s="405">
        <v>9393</v>
      </c>
      <c r="V31" s="405">
        <f t="shared" si="7"/>
        <v>2</v>
      </c>
      <c r="W31" s="405">
        <v>1</v>
      </c>
      <c r="X31" s="406">
        <f t="shared" si="8"/>
        <v>2</v>
      </c>
      <c r="Y31" s="414" t="s">
        <v>60</v>
      </c>
      <c r="Z31" s="324" t="s">
        <v>61</v>
      </c>
      <c r="AA31" s="324"/>
      <c r="AB31" s="324"/>
      <c r="AC31" s="265"/>
      <c r="AD31" s="265">
        <v>1</v>
      </c>
      <c r="AE31" s="324"/>
      <c r="AF31" s="324">
        <f t="shared" si="9"/>
        <v>0</v>
      </c>
      <c r="AG31" s="324"/>
      <c r="AH31" s="407"/>
      <c r="AI31" s="408" t="str">
        <f t="shared" si="10"/>
        <v/>
      </c>
      <c r="AJ31" s="324" t="str">
        <f t="shared" si="11"/>
        <v/>
      </c>
      <c r="AK31" s="324" t="str">
        <f t="shared" si="12"/>
        <v/>
      </c>
      <c r="AL31" s="324" t="str">
        <f t="shared" si="13"/>
        <v/>
      </c>
      <c r="AM31" s="324" t="str">
        <f t="shared" si="14"/>
        <v/>
      </c>
      <c r="AN31" s="324" t="str">
        <f t="shared" si="15"/>
        <v/>
      </c>
      <c r="AO31" s="324" t="str">
        <f t="shared" si="16"/>
        <v/>
      </c>
      <c r="AP31" s="324" t="str">
        <f t="shared" si="17"/>
        <v/>
      </c>
      <c r="AQ31" s="407">
        <f t="shared" si="0"/>
        <v>0</v>
      </c>
      <c r="AR31" s="408">
        <f t="shared" si="18"/>
        <v>2</v>
      </c>
      <c r="AS31" s="324" t="str">
        <f t="shared" si="19"/>
        <v/>
      </c>
      <c r="AT31" s="324" t="str">
        <f t="shared" si="20"/>
        <v/>
      </c>
      <c r="AU31" s="324" t="str">
        <f t="shared" si="21"/>
        <v/>
      </c>
      <c r="AV31" s="324" t="str">
        <f t="shared" si="22"/>
        <v/>
      </c>
      <c r="AW31" s="324" t="str">
        <f t="shared" si="23"/>
        <v/>
      </c>
      <c r="AX31" s="324" t="str">
        <f t="shared" si="24"/>
        <v/>
      </c>
      <c r="AY31" s="324" t="str">
        <f t="shared" si="25"/>
        <v/>
      </c>
      <c r="AZ31" s="324" t="str">
        <f t="shared" si="26"/>
        <v/>
      </c>
      <c r="BA31" s="324" t="str">
        <f t="shared" si="27"/>
        <v/>
      </c>
      <c r="BB31" s="324" t="str">
        <f t="shared" si="28"/>
        <v/>
      </c>
      <c r="BC31" s="409">
        <f t="shared" si="29"/>
        <v>2</v>
      </c>
      <c r="BD31" s="326"/>
      <c r="BE31" s="404">
        <v>28</v>
      </c>
      <c r="BF31" s="405">
        <f t="shared" si="103"/>
        <v>5113</v>
      </c>
      <c r="BG31" s="405">
        <v>5146</v>
      </c>
      <c r="BH31" s="405">
        <f t="shared" si="30"/>
        <v>33</v>
      </c>
      <c r="BI31" s="405">
        <v>1</v>
      </c>
      <c r="BJ31" s="406">
        <f t="shared" si="31"/>
        <v>33</v>
      </c>
      <c r="BK31" s="414" t="s">
        <v>60</v>
      </c>
      <c r="BL31" s="324" t="s">
        <v>46</v>
      </c>
      <c r="BM31" s="324"/>
      <c r="BN31" s="324"/>
      <c r="BO31" s="265"/>
      <c r="BP31" s="265">
        <v>1</v>
      </c>
      <c r="BQ31" s="324"/>
      <c r="BR31" s="324">
        <f t="shared" si="32"/>
        <v>0</v>
      </c>
      <c r="BS31" s="324"/>
      <c r="BT31" s="407"/>
      <c r="BU31" s="408" t="str">
        <f t="shared" si="33"/>
        <v/>
      </c>
      <c r="BV31" s="324" t="str">
        <f t="shared" si="34"/>
        <v/>
      </c>
      <c r="BW31" s="324" t="str">
        <f t="shared" si="35"/>
        <v/>
      </c>
      <c r="BX31" s="324" t="str">
        <f t="shared" si="36"/>
        <v/>
      </c>
      <c r="BY31" s="324" t="str">
        <f t="shared" si="37"/>
        <v/>
      </c>
      <c r="BZ31" s="324" t="str">
        <f t="shared" si="38"/>
        <v/>
      </c>
      <c r="CA31" s="324" t="str">
        <f t="shared" si="39"/>
        <v/>
      </c>
      <c r="CB31" s="324" t="str">
        <f t="shared" si="40"/>
        <v/>
      </c>
      <c r="CC31" s="407">
        <f t="shared" si="1"/>
        <v>0</v>
      </c>
      <c r="CD31" s="408">
        <f t="shared" si="41"/>
        <v>33</v>
      </c>
      <c r="CE31" s="324" t="str">
        <f t="shared" si="42"/>
        <v/>
      </c>
      <c r="CF31" s="324" t="str">
        <f t="shared" si="43"/>
        <v/>
      </c>
      <c r="CG31" s="324" t="str">
        <f t="shared" si="44"/>
        <v/>
      </c>
      <c r="CH31" s="324" t="str">
        <f t="shared" si="45"/>
        <v/>
      </c>
      <c r="CI31" s="324" t="str">
        <f t="shared" si="46"/>
        <v/>
      </c>
      <c r="CJ31" s="324" t="str">
        <f t="shared" si="47"/>
        <v/>
      </c>
      <c r="CK31" s="324" t="str">
        <f t="shared" si="48"/>
        <v/>
      </c>
      <c r="CL31" s="324" t="str">
        <f t="shared" si="49"/>
        <v/>
      </c>
      <c r="CM31" s="324" t="str">
        <f t="shared" si="50"/>
        <v/>
      </c>
      <c r="CN31" s="324" t="str">
        <f t="shared" si="51"/>
        <v/>
      </c>
      <c r="CO31" s="409">
        <f t="shared" si="52"/>
        <v>33</v>
      </c>
      <c r="CP31" s="22"/>
      <c r="CQ31" s="404">
        <v>28</v>
      </c>
      <c r="CR31" s="405">
        <f t="shared" si="104"/>
        <v>0</v>
      </c>
      <c r="CS31" s="405"/>
      <c r="CT31" s="405">
        <f t="shared" si="53"/>
        <v>0</v>
      </c>
      <c r="CU31" s="405">
        <v>1</v>
      </c>
      <c r="CV31" s="406">
        <f t="shared" si="54"/>
        <v>0</v>
      </c>
      <c r="CW31" s="410"/>
      <c r="CX31" s="265"/>
      <c r="CY31" s="265"/>
      <c r="CZ31" s="265"/>
      <c r="DA31" s="265"/>
      <c r="DB31" s="265">
        <v>1</v>
      </c>
      <c r="DC31" s="265"/>
      <c r="DD31" s="265">
        <f t="shared" si="55"/>
        <v>0</v>
      </c>
      <c r="DE31" s="265"/>
      <c r="DF31" s="411"/>
      <c r="DG31" s="412" t="str">
        <f t="shared" si="56"/>
        <v/>
      </c>
      <c r="DH31" s="265" t="str">
        <f t="shared" si="57"/>
        <v/>
      </c>
      <c r="DI31" s="324" t="str">
        <f t="shared" si="58"/>
        <v/>
      </c>
      <c r="DJ31" s="265" t="str">
        <f t="shared" si="59"/>
        <v/>
      </c>
      <c r="DK31" s="265" t="str">
        <f t="shared" si="60"/>
        <v/>
      </c>
      <c r="DL31" s="265" t="str">
        <f t="shared" si="61"/>
        <v/>
      </c>
      <c r="DM31" s="265" t="str">
        <f t="shared" si="62"/>
        <v/>
      </c>
      <c r="DN31" s="265" t="str">
        <f t="shared" si="63"/>
        <v/>
      </c>
      <c r="DO31" s="411">
        <f t="shared" si="2"/>
        <v>0</v>
      </c>
      <c r="DP31" s="412" t="str">
        <f t="shared" si="64"/>
        <v/>
      </c>
      <c r="DQ31" s="265" t="str">
        <f t="shared" si="65"/>
        <v/>
      </c>
      <c r="DR31" s="324" t="str">
        <f t="shared" si="66"/>
        <v/>
      </c>
      <c r="DS31" s="265" t="str">
        <f t="shared" si="67"/>
        <v/>
      </c>
      <c r="DT31" s="265" t="str">
        <f t="shared" si="68"/>
        <v/>
      </c>
      <c r="DU31" s="265" t="str">
        <f t="shared" si="69"/>
        <v/>
      </c>
      <c r="DV31" s="265" t="str">
        <f t="shared" si="70"/>
        <v/>
      </c>
      <c r="DW31" s="265" t="str">
        <f t="shared" si="71"/>
        <v/>
      </c>
      <c r="DX31" s="265" t="str">
        <f t="shared" si="72"/>
        <v/>
      </c>
      <c r="DY31" s="265" t="str">
        <f t="shared" si="73"/>
        <v/>
      </c>
      <c r="DZ31" s="265" t="str">
        <f t="shared" si="74"/>
        <v/>
      </c>
      <c r="EA31" s="413">
        <f t="shared" si="75"/>
        <v>0</v>
      </c>
      <c r="EC31" s="404">
        <v>28</v>
      </c>
      <c r="ED31" s="405">
        <f t="shared" si="105"/>
        <v>0</v>
      </c>
      <c r="EE31" s="405"/>
      <c r="EF31" s="405">
        <f t="shared" si="76"/>
        <v>0</v>
      </c>
      <c r="EG31" s="405">
        <v>1</v>
      </c>
      <c r="EH31" s="406">
        <f t="shared" si="77"/>
        <v>0</v>
      </c>
      <c r="EI31" s="414"/>
      <c r="EJ31" s="324"/>
      <c r="EK31" s="324"/>
      <c r="EL31" s="324" t="str">
        <f t="shared" si="78"/>
        <v/>
      </c>
      <c r="EM31" s="409" t="str">
        <f t="shared" si="79"/>
        <v/>
      </c>
      <c r="EO31" s="404">
        <v>28</v>
      </c>
      <c r="EP31" s="405">
        <f t="shared" si="106"/>
        <v>0</v>
      </c>
      <c r="EQ31" s="405"/>
      <c r="ER31" s="405">
        <f t="shared" si="80"/>
        <v>0</v>
      </c>
      <c r="ES31" s="405">
        <v>1</v>
      </c>
      <c r="ET31" s="406">
        <f t="shared" si="81"/>
        <v>0</v>
      </c>
      <c r="EU31" s="414"/>
      <c r="EV31" s="324"/>
      <c r="EW31" s="324"/>
      <c r="EX31" s="324" t="str">
        <f t="shared" si="82"/>
        <v/>
      </c>
      <c r="EY31" s="409" t="str">
        <f t="shared" si="83"/>
        <v/>
      </c>
      <c r="FA31" s="404">
        <v>28</v>
      </c>
      <c r="FB31" s="405">
        <f t="shared" si="107"/>
        <v>0</v>
      </c>
      <c r="FC31" s="405"/>
      <c r="FD31" s="405">
        <f t="shared" si="84"/>
        <v>0</v>
      </c>
      <c r="FE31" s="405">
        <v>1</v>
      </c>
      <c r="FF31" s="406">
        <f t="shared" si="85"/>
        <v>0</v>
      </c>
      <c r="FG31" s="414"/>
      <c r="FH31" s="324"/>
      <c r="FI31" s="324"/>
      <c r="FJ31" s="324" t="str">
        <f t="shared" si="86"/>
        <v/>
      </c>
      <c r="FK31" s="409" t="str">
        <f t="shared" si="87"/>
        <v/>
      </c>
      <c r="FM31" s="404">
        <v>28</v>
      </c>
      <c r="FN31" s="405">
        <f t="shared" si="108"/>
        <v>0</v>
      </c>
      <c r="FO31" s="405"/>
      <c r="FP31" s="405">
        <f t="shared" si="88"/>
        <v>0</v>
      </c>
      <c r="FQ31" s="405">
        <v>1</v>
      </c>
      <c r="FR31" s="406">
        <f t="shared" si="89"/>
        <v>0</v>
      </c>
      <c r="FS31" s="414"/>
      <c r="FT31" s="324"/>
      <c r="FU31" s="324"/>
      <c r="FV31" s="324" t="str">
        <f t="shared" si="90"/>
        <v/>
      </c>
      <c r="FW31" s="409" t="str">
        <f t="shared" si="91"/>
        <v/>
      </c>
      <c r="FY31" s="404">
        <v>28</v>
      </c>
      <c r="FZ31" s="405">
        <f t="shared" si="109"/>
        <v>0</v>
      </c>
      <c r="GA31" s="405"/>
      <c r="GB31" s="405">
        <f t="shared" si="92"/>
        <v>0</v>
      </c>
      <c r="GC31" s="405">
        <v>1</v>
      </c>
      <c r="GD31" s="406">
        <f t="shared" si="93"/>
        <v>0</v>
      </c>
      <c r="GE31" s="414"/>
      <c r="GF31" s="324"/>
      <c r="GG31" s="324"/>
      <c r="GH31" s="324" t="str">
        <f t="shared" si="94"/>
        <v/>
      </c>
      <c r="GI31" s="409" t="str">
        <f t="shared" si="95"/>
        <v/>
      </c>
      <c r="GK31" s="404">
        <v>28</v>
      </c>
      <c r="GL31" s="405">
        <f t="shared" si="110"/>
        <v>0</v>
      </c>
      <c r="GM31" s="405"/>
      <c r="GN31" s="405">
        <f t="shared" si="96"/>
        <v>0</v>
      </c>
      <c r="GO31" s="405">
        <v>1</v>
      </c>
      <c r="GP31" s="406">
        <f t="shared" si="97"/>
        <v>0</v>
      </c>
      <c r="GQ31" s="414"/>
      <c r="GR31" s="324"/>
      <c r="GS31" s="324"/>
      <c r="GT31" s="324" t="str">
        <f t="shared" si="98"/>
        <v/>
      </c>
      <c r="GU31" s="409" t="str">
        <f t="shared" si="99"/>
        <v/>
      </c>
    </row>
    <row r="32" spans="1:203" ht="30" customHeight="1" x14ac:dyDescent="0.3">
      <c r="D32" s="491"/>
      <c r="E32" s="404">
        <v>29</v>
      </c>
      <c r="F32" s="405">
        <f t="shared" si="100"/>
        <v>9332</v>
      </c>
      <c r="G32" s="405">
        <v>9332</v>
      </c>
      <c r="H32" s="405">
        <f t="shared" si="3"/>
        <v>0</v>
      </c>
      <c r="I32" s="405">
        <v>1</v>
      </c>
      <c r="J32" s="406">
        <f t="shared" si="4"/>
        <v>0</v>
      </c>
      <c r="K32" s="404"/>
      <c r="L32" s="404">
        <v>29</v>
      </c>
      <c r="M32" s="405">
        <f t="shared" si="101"/>
        <v>5009</v>
      </c>
      <c r="N32" s="405">
        <v>5045</v>
      </c>
      <c r="O32" s="405">
        <f t="shared" si="5"/>
        <v>36</v>
      </c>
      <c r="P32" s="405">
        <v>1</v>
      </c>
      <c r="Q32" s="406">
        <f t="shared" si="6"/>
        <v>36</v>
      </c>
      <c r="S32" s="404">
        <v>29</v>
      </c>
      <c r="T32" s="405">
        <f t="shared" si="102"/>
        <v>9393</v>
      </c>
      <c r="U32" s="405">
        <v>9393</v>
      </c>
      <c r="V32" s="405">
        <f t="shared" si="7"/>
        <v>0</v>
      </c>
      <c r="W32" s="405">
        <v>1</v>
      </c>
      <c r="X32" s="406">
        <f t="shared" si="8"/>
        <v>0</v>
      </c>
      <c r="Y32" s="414"/>
      <c r="Z32" s="324"/>
      <c r="AA32" s="324"/>
      <c r="AB32" s="324"/>
      <c r="AC32" s="265"/>
      <c r="AD32" s="265">
        <v>1</v>
      </c>
      <c r="AE32" s="324"/>
      <c r="AF32" s="324">
        <f t="shared" si="9"/>
        <v>0</v>
      </c>
      <c r="AG32" s="324"/>
      <c r="AH32" s="407"/>
      <c r="AI32" s="408" t="str">
        <f t="shared" si="10"/>
        <v/>
      </c>
      <c r="AJ32" s="324" t="str">
        <f t="shared" si="11"/>
        <v/>
      </c>
      <c r="AK32" s="324" t="str">
        <f t="shared" si="12"/>
        <v/>
      </c>
      <c r="AL32" s="324" t="str">
        <f t="shared" si="13"/>
        <v/>
      </c>
      <c r="AM32" s="324" t="str">
        <f t="shared" si="14"/>
        <v/>
      </c>
      <c r="AN32" s="324" t="str">
        <f t="shared" si="15"/>
        <v/>
      </c>
      <c r="AO32" s="324" t="str">
        <f t="shared" si="16"/>
        <v/>
      </c>
      <c r="AP32" s="324" t="str">
        <f t="shared" si="17"/>
        <v/>
      </c>
      <c r="AQ32" s="407">
        <f t="shared" si="0"/>
        <v>0</v>
      </c>
      <c r="AR32" s="408" t="str">
        <f t="shared" si="18"/>
        <v/>
      </c>
      <c r="AS32" s="324" t="str">
        <f t="shared" si="19"/>
        <v/>
      </c>
      <c r="AT32" s="324" t="str">
        <f t="shared" si="20"/>
        <v/>
      </c>
      <c r="AU32" s="324" t="str">
        <f t="shared" si="21"/>
        <v/>
      </c>
      <c r="AV32" s="324" t="str">
        <f t="shared" si="22"/>
        <v/>
      </c>
      <c r="AW32" s="324" t="str">
        <f t="shared" si="23"/>
        <v/>
      </c>
      <c r="AX32" s="324" t="str">
        <f t="shared" si="24"/>
        <v/>
      </c>
      <c r="AY32" s="324" t="str">
        <f t="shared" si="25"/>
        <v/>
      </c>
      <c r="AZ32" s="324" t="str">
        <f t="shared" si="26"/>
        <v/>
      </c>
      <c r="BA32" s="324" t="str">
        <f t="shared" si="27"/>
        <v/>
      </c>
      <c r="BB32" s="324" t="str">
        <f t="shared" si="28"/>
        <v/>
      </c>
      <c r="BC32" s="409">
        <f t="shared" si="29"/>
        <v>0</v>
      </c>
      <c r="BD32" s="326"/>
      <c r="BE32" s="404">
        <v>29</v>
      </c>
      <c r="BF32" s="405">
        <f t="shared" si="103"/>
        <v>5146</v>
      </c>
      <c r="BG32" s="405">
        <v>5171</v>
      </c>
      <c r="BH32" s="405">
        <f t="shared" si="30"/>
        <v>25</v>
      </c>
      <c r="BI32" s="405">
        <v>1</v>
      </c>
      <c r="BJ32" s="406">
        <f t="shared" si="31"/>
        <v>25</v>
      </c>
      <c r="BK32" s="414" t="s">
        <v>60</v>
      </c>
      <c r="BL32" s="324" t="s">
        <v>46</v>
      </c>
      <c r="BM32" s="324"/>
      <c r="BN32" s="324"/>
      <c r="BO32" s="265"/>
      <c r="BP32" s="265">
        <v>1</v>
      </c>
      <c r="BQ32" s="324"/>
      <c r="BR32" s="324">
        <f t="shared" si="32"/>
        <v>0</v>
      </c>
      <c r="BS32" s="324"/>
      <c r="BT32" s="407"/>
      <c r="BU32" s="408" t="str">
        <f t="shared" si="33"/>
        <v/>
      </c>
      <c r="BV32" s="324" t="str">
        <f t="shared" si="34"/>
        <v/>
      </c>
      <c r="BW32" s="324" t="str">
        <f t="shared" si="35"/>
        <v/>
      </c>
      <c r="BX32" s="324" t="str">
        <f t="shared" si="36"/>
        <v/>
      </c>
      <c r="BY32" s="324" t="str">
        <f t="shared" si="37"/>
        <v/>
      </c>
      <c r="BZ32" s="324" t="str">
        <f t="shared" si="38"/>
        <v/>
      </c>
      <c r="CA32" s="324" t="str">
        <f t="shared" si="39"/>
        <v/>
      </c>
      <c r="CB32" s="324" t="str">
        <f t="shared" si="40"/>
        <v/>
      </c>
      <c r="CC32" s="407">
        <f t="shared" si="1"/>
        <v>0</v>
      </c>
      <c r="CD32" s="408">
        <f t="shared" si="41"/>
        <v>25</v>
      </c>
      <c r="CE32" s="324" t="str">
        <f t="shared" si="42"/>
        <v/>
      </c>
      <c r="CF32" s="324" t="str">
        <f t="shared" si="43"/>
        <v/>
      </c>
      <c r="CG32" s="324" t="str">
        <f t="shared" si="44"/>
        <v/>
      </c>
      <c r="CH32" s="324" t="str">
        <f t="shared" si="45"/>
        <v/>
      </c>
      <c r="CI32" s="324" t="str">
        <f t="shared" si="46"/>
        <v/>
      </c>
      <c r="CJ32" s="324" t="str">
        <f t="shared" si="47"/>
        <v/>
      </c>
      <c r="CK32" s="324" t="str">
        <f t="shared" si="48"/>
        <v/>
      </c>
      <c r="CL32" s="324" t="str">
        <f t="shared" si="49"/>
        <v/>
      </c>
      <c r="CM32" s="324" t="str">
        <f t="shared" si="50"/>
        <v/>
      </c>
      <c r="CN32" s="324" t="str">
        <f t="shared" si="51"/>
        <v/>
      </c>
      <c r="CO32" s="409">
        <f t="shared" si="52"/>
        <v>25</v>
      </c>
      <c r="CP32" s="22"/>
      <c r="CQ32" s="404">
        <v>29</v>
      </c>
      <c r="CR32" s="405">
        <f t="shared" si="104"/>
        <v>0</v>
      </c>
      <c r="CS32" s="405"/>
      <c r="CT32" s="405">
        <f t="shared" si="53"/>
        <v>0</v>
      </c>
      <c r="CU32" s="405">
        <v>1</v>
      </c>
      <c r="CV32" s="406">
        <f t="shared" si="54"/>
        <v>0</v>
      </c>
      <c r="CW32" s="410"/>
      <c r="CX32" s="265"/>
      <c r="CY32" s="265"/>
      <c r="CZ32" s="265"/>
      <c r="DA32" s="265"/>
      <c r="DB32" s="265">
        <v>1</v>
      </c>
      <c r="DC32" s="265"/>
      <c r="DD32" s="265">
        <f t="shared" si="55"/>
        <v>0</v>
      </c>
      <c r="DE32" s="265"/>
      <c r="DF32" s="411"/>
      <c r="DG32" s="412" t="str">
        <f t="shared" si="56"/>
        <v/>
      </c>
      <c r="DH32" s="265" t="str">
        <f t="shared" si="57"/>
        <v/>
      </c>
      <c r="DI32" s="324" t="str">
        <f t="shared" si="58"/>
        <v/>
      </c>
      <c r="DJ32" s="265" t="str">
        <f t="shared" si="59"/>
        <v/>
      </c>
      <c r="DK32" s="265" t="str">
        <f t="shared" si="60"/>
        <v/>
      </c>
      <c r="DL32" s="265" t="str">
        <f t="shared" si="61"/>
        <v/>
      </c>
      <c r="DM32" s="265" t="str">
        <f t="shared" si="62"/>
        <v/>
      </c>
      <c r="DN32" s="265" t="str">
        <f t="shared" si="63"/>
        <v/>
      </c>
      <c r="DO32" s="411">
        <f t="shared" si="2"/>
        <v>0</v>
      </c>
      <c r="DP32" s="412" t="str">
        <f t="shared" si="64"/>
        <v/>
      </c>
      <c r="DQ32" s="265" t="str">
        <f t="shared" si="65"/>
        <v/>
      </c>
      <c r="DR32" s="324" t="str">
        <f t="shared" si="66"/>
        <v/>
      </c>
      <c r="DS32" s="265" t="str">
        <f t="shared" si="67"/>
        <v/>
      </c>
      <c r="DT32" s="265" t="str">
        <f t="shared" si="68"/>
        <v/>
      </c>
      <c r="DU32" s="265" t="str">
        <f t="shared" si="69"/>
        <v/>
      </c>
      <c r="DV32" s="265" t="str">
        <f t="shared" si="70"/>
        <v/>
      </c>
      <c r="DW32" s="265" t="str">
        <f t="shared" si="71"/>
        <v/>
      </c>
      <c r="DX32" s="265" t="str">
        <f t="shared" si="72"/>
        <v/>
      </c>
      <c r="DY32" s="265" t="str">
        <f t="shared" si="73"/>
        <v/>
      </c>
      <c r="DZ32" s="265" t="str">
        <f t="shared" si="74"/>
        <v/>
      </c>
      <c r="EA32" s="413">
        <f t="shared" si="75"/>
        <v>0</v>
      </c>
      <c r="EC32" s="404">
        <v>29</v>
      </c>
      <c r="ED32" s="405">
        <f t="shared" si="105"/>
        <v>0</v>
      </c>
      <c r="EE32" s="405"/>
      <c r="EF32" s="405">
        <f t="shared" si="76"/>
        <v>0</v>
      </c>
      <c r="EG32" s="405">
        <v>1</v>
      </c>
      <c r="EH32" s="406">
        <f t="shared" si="77"/>
        <v>0</v>
      </c>
      <c r="EI32" s="414"/>
      <c r="EJ32" s="324"/>
      <c r="EK32" s="324"/>
      <c r="EL32" s="324" t="str">
        <f t="shared" si="78"/>
        <v/>
      </c>
      <c r="EM32" s="409" t="str">
        <f t="shared" si="79"/>
        <v/>
      </c>
      <c r="EO32" s="404">
        <v>29</v>
      </c>
      <c r="EP32" s="405">
        <f t="shared" si="106"/>
        <v>0</v>
      </c>
      <c r="EQ32" s="405"/>
      <c r="ER32" s="405">
        <f t="shared" si="80"/>
        <v>0</v>
      </c>
      <c r="ES32" s="405">
        <v>1</v>
      </c>
      <c r="ET32" s="406">
        <f t="shared" si="81"/>
        <v>0</v>
      </c>
      <c r="EU32" s="414"/>
      <c r="EV32" s="324"/>
      <c r="EW32" s="324"/>
      <c r="EX32" s="324" t="str">
        <f t="shared" si="82"/>
        <v/>
      </c>
      <c r="EY32" s="409" t="str">
        <f t="shared" si="83"/>
        <v/>
      </c>
      <c r="FA32" s="404">
        <v>29</v>
      </c>
      <c r="FB32" s="405">
        <f t="shared" si="107"/>
        <v>0</v>
      </c>
      <c r="FC32" s="405"/>
      <c r="FD32" s="405">
        <f t="shared" si="84"/>
        <v>0</v>
      </c>
      <c r="FE32" s="405">
        <v>1</v>
      </c>
      <c r="FF32" s="406">
        <f t="shared" si="85"/>
        <v>0</v>
      </c>
      <c r="FG32" s="414"/>
      <c r="FH32" s="324"/>
      <c r="FI32" s="324"/>
      <c r="FJ32" s="324" t="str">
        <f t="shared" si="86"/>
        <v/>
      </c>
      <c r="FK32" s="409" t="str">
        <f t="shared" si="87"/>
        <v/>
      </c>
      <c r="FM32" s="404">
        <v>29</v>
      </c>
      <c r="FN32" s="405">
        <f t="shared" si="108"/>
        <v>0</v>
      </c>
      <c r="FO32" s="405"/>
      <c r="FP32" s="405">
        <f t="shared" si="88"/>
        <v>0</v>
      </c>
      <c r="FQ32" s="405">
        <v>1</v>
      </c>
      <c r="FR32" s="406">
        <f t="shared" si="89"/>
        <v>0</v>
      </c>
      <c r="FS32" s="414"/>
      <c r="FT32" s="324"/>
      <c r="FU32" s="324"/>
      <c r="FV32" s="324" t="str">
        <f t="shared" si="90"/>
        <v/>
      </c>
      <c r="FW32" s="409" t="str">
        <f t="shared" si="91"/>
        <v/>
      </c>
      <c r="FY32" s="404">
        <v>29</v>
      </c>
      <c r="FZ32" s="405">
        <f t="shared" si="109"/>
        <v>0</v>
      </c>
      <c r="GA32" s="405"/>
      <c r="GB32" s="405">
        <f t="shared" si="92"/>
        <v>0</v>
      </c>
      <c r="GC32" s="405">
        <v>1</v>
      </c>
      <c r="GD32" s="406">
        <f t="shared" si="93"/>
        <v>0</v>
      </c>
      <c r="GE32" s="414"/>
      <c r="GF32" s="324"/>
      <c r="GG32" s="324"/>
      <c r="GH32" s="324" t="str">
        <f t="shared" si="94"/>
        <v/>
      </c>
      <c r="GI32" s="409" t="str">
        <f t="shared" si="95"/>
        <v/>
      </c>
      <c r="GK32" s="404">
        <v>29</v>
      </c>
      <c r="GL32" s="405">
        <f t="shared" si="110"/>
        <v>0</v>
      </c>
      <c r="GM32" s="405"/>
      <c r="GN32" s="405">
        <f t="shared" si="96"/>
        <v>0</v>
      </c>
      <c r="GO32" s="405">
        <v>1</v>
      </c>
      <c r="GP32" s="406">
        <f t="shared" si="97"/>
        <v>0</v>
      </c>
      <c r="GQ32" s="414"/>
      <c r="GR32" s="324"/>
      <c r="GS32" s="324"/>
      <c r="GT32" s="324" t="str">
        <f t="shared" si="98"/>
        <v/>
      </c>
      <c r="GU32" s="409" t="str">
        <f t="shared" si="99"/>
        <v/>
      </c>
    </row>
    <row r="33" spans="1:203" ht="30" customHeight="1" x14ac:dyDescent="0.3">
      <c r="D33" s="491"/>
      <c r="E33" s="404">
        <v>30</v>
      </c>
      <c r="F33" s="405">
        <f t="shared" si="100"/>
        <v>9332</v>
      </c>
      <c r="G33" s="405">
        <v>9332</v>
      </c>
      <c r="H33" s="405">
        <f t="shared" si="3"/>
        <v>0</v>
      </c>
      <c r="I33" s="405">
        <v>1</v>
      </c>
      <c r="J33" s="406">
        <f t="shared" si="4"/>
        <v>0</v>
      </c>
      <c r="K33" s="404"/>
      <c r="L33" s="404">
        <v>30</v>
      </c>
      <c r="M33" s="405">
        <f t="shared" si="101"/>
        <v>5045</v>
      </c>
      <c r="N33" s="405">
        <v>5051</v>
      </c>
      <c r="O33" s="405">
        <f t="shared" si="5"/>
        <v>6</v>
      </c>
      <c r="P33" s="405">
        <v>1</v>
      </c>
      <c r="Q33" s="406">
        <f t="shared" si="6"/>
        <v>6</v>
      </c>
      <c r="S33" s="404">
        <v>30</v>
      </c>
      <c r="T33" s="405">
        <f t="shared" si="102"/>
        <v>9393</v>
      </c>
      <c r="U33" s="405">
        <v>9393</v>
      </c>
      <c r="V33" s="405">
        <f t="shared" si="7"/>
        <v>0</v>
      </c>
      <c r="W33" s="405">
        <v>1</v>
      </c>
      <c r="X33" s="406">
        <f t="shared" si="8"/>
        <v>0</v>
      </c>
      <c r="Y33" s="414"/>
      <c r="Z33" s="324"/>
      <c r="AA33" s="324"/>
      <c r="AB33" s="324"/>
      <c r="AC33" s="265"/>
      <c r="AD33" s="265">
        <v>1</v>
      </c>
      <c r="AE33" s="324"/>
      <c r="AF33" s="324">
        <f t="shared" si="9"/>
        <v>0</v>
      </c>
      <c r="AG33" s="324"/>
      <c r="AH33" s="407"/>
      <c r="AI33" s="408" t="str">
        <f t="shared" si="10"/>
        <v/>
      </c>
      <c r="AJ33" s="324" t="str">
        <f t="shared" si="11"/>
        <v/>
      </c>
      <c r="AK33" s="324" t="str">
        <f t="shared" si="12"/>
        <v/>
      </c>
      <c r="AL33" s="324" t="str">
        <f t="shared" si="13"/>
        <v/>
      </c>
      <c r="AM33" s="324" t="str">
        <f t="shared" si="14"/>
        <v/>
      </c>
      <c r="AN33" s="324" t="str">
        <f t="shared" si="15"/>
        <v/>
      </c>
      <c r="AO33" s="324" t="str">
        <f t="shared" si="16"/>
        <v/>
      </c>
      <c r="AP33" s="324" t="str">
        <f t="shared" si="17"/>
        <v/>
      </c>
      <c r="AQ33" s="407">
        <f t="shared" si="0"/>
        <v>0</v>
      </c>
      <c r="AR33" s="408" t="str">
        <f t="shared" si="18"/>
        <v/>
      </c>
      <c r="AS33" s="324" t="str">
        <f t="shared" si="19"/>
        <v/>
      </c>
      <c r="AT33" s="324" t="str">
        <f t="shared" si="20"/>
        <v/>
      </c>
      <c r="AU33" s="324" t="str">
        <f t="shared" si="21"/>
        <v/>
      </c>
      <c r="AV33" s="324" t="str">
        <f t="shared" si="22"/>
        <v/>
      </c>
      <c r="AW33" s="324" t="str">
        <f t="shared" si="23"/>
        <v/>
      </c>
      <c r="AX33" s="324" t="str">
        <f t="shared" si="24"/>
        <v/>
      </c>
      <c r="AY33" s="324" t="str">
        <f t="shared" si="25"/>
        <v/>
      </c>
      <c r="AZ33" s="324" t="str">
        <f t="shared" si="26"/>
        <v/>
      </c>
      <c r="BA33" s="324" t="str">
        <f t="shared" si="27"/>
        <v/>
      </c>
      <c r="BB33" s="324" t="str">
        <f t="shared" si="28"/>
        <v/>
      </c>
      <c r="BC33" s="409">
        <f t="shared" si="29"/>
        <v>0</v>
      </c>
      <c r="BD33" s="326"/>
      <c r="BE33" s="404">
        <v>30</v>
      </c>
      <c r="BF33" s="405">
        <f t="shared" si="103"/>
        <v>5171</v>
      </c>
      <c r="BG33" s="405">
        <v>5203</v>
      </c>
      <c r="BH33" s="405">
        <f t="shared" si="30"/>
        <v>32</v>
      </c>
      <c r="BI33" s="405">
        <v>1</v>
      </c>
      <c r="BJ33" s="406">
        <f t="shared" si="31"/>
        <v>32</v>
      </c>
      <c r="BK33" s="414" t="s">
        <v>60</v>
      </c>
      <c r="BL33" s="324" t="s">
        <v>46</v>
      </c>
      <c r="BM33" s="324"/>
      <c r="BN33" s="324"/>
      <c r="BO33" s="265"/>
      <c r="BP33" s="265">
        <v>1</v>
      </c>
      <c r="BQ33" s="324"/>
      <c r="BR33" s="324">
        <f t="shared" si="32"/>
        <v>0</v>
      </c>
      <c r="BS33" s="324"/>
      <c r="BT33" s="407"/>
      <c r="BU33" s="408" t="str">
        <f t="shared" si="33"/>
        <v/>
      </c>
      <c r="BV33" s="324" t="str">
        <f t="shared" si="34"/>
        <v/>
      </c>
      <c r="BW33" s="324" t="str">
        <f t="shared" si="35"/>
        <v/>
      </c>
      <c r="BX33" s="324" t="str">
        <f t="shared" si="36"/>
        <v/>
      </c>
      <c r="BY33" s="324" t="str">
        <f t="shared" si="37"/>
        <v/>
      </c>
      <c r="BZ33" s="324" t="str">
        <f t="shared" si="38"/>
        <v/>
      </c>
      <c r="CA33" s="324" t="str">
        <f t="shared" si="39"/>
        <v/>
      </c>
      <c r="CB33" s="324" t="str">
        <f t="shared" si="40"/>
        <v/>
      </c>
      <c r="CC33" s="407">
        <f t="shared" si="1"/>
        <v>0</v>
      </c>
      <c r="CD33" s="408">
        <f t="shared" si="41"/>
        <v>32</v>
      </c>
      <c r="CE33" s="324" t="str">
        <f t="shared" si="42"/>
        <v/>
      </c>
      <c r="CF33" s="324" t="str">
        <f t="shared" si="43"/>
        <v/>
      </c>
      <c r="CG33" s="324" t="str">
        <f t="shared" si="44"/>
        <v/>
      </c>
      <c r="CH33" s="324" t="str">
        <f t="shared" si="45"/>
        <v/>
      </c>
      <c r="CI33" s="324" t="str">
        <f t="shared" si="46"/>
        <v/>
      </c>
      <c r="CJ33" s="324" t="str">
        <f t="shared" si="47"/>
        <v/>
      </c>
      <c r="CK33" s="324" t="str">
        <f t="shared" si="48"/>
        <v/>
      </c>
      <c r="CL33" s="324" t="str">
        <f t="shared" si="49"/>
        <v/>
      </c>
      <c r="CM33" s="324" t="str">
        <f t="shared" si="50"/>
        <v/>
      </c>
      <c r="CN33" s="324" t="str">
        <f t="shared" si="51"/>
        <v/>
      </c>
      <c r="CO33" s="409">
        <f t="shared" si="52"/>
        <v>32</v>
      </c>
      <c r="CP33" s="22"/>
      <c r="CQ33" s="404">
        <v>30</v>
      </c>
      <c r="CR33" s="405">
        <f t="shared" si="104"/>
        <v>0</v>
      </c>
      <c r="CS33" s="405"/>
      <c r="CT33" s="405">
        <f t="shared" si="53"/>
        <v>0</v>
      </c>
      <c r="CU33" s="405">
        <v>1</v>
      </c>
      <c r="CV33" s="406">
        <f t="shared" si="54"/>
        <v>0</v>
      </c>
      <c r="CW33" s="410"/>
      <c r="CX33" s="265"/>
      <c r="CY33" s="265"/>
      <c r="CZ33" s="265"/>
      <c r="DA33" s="265"/>
      <c r="DB33" s="265">
        <v>1</v>
      </c>
      <c r="DC33" s="265"/>
      <c r="DD33" s="265">
        <f t="shared" si="55"/>
        <v>0</v>
      </c>
      <c r="DE33" s="265"/>
      <c r="DF33" s="411"/>
      <c r="DG33" s="412" t="str">
        <f t="shared" si="56"/>
        <v/>
      </c>
      <c r="DH33" s="265" t="str">
        <f t="shared" si="57"/>
        <v/>
      </c>
      <c r="DI33" s="324" t="str">
        <f t="shared" si="58"/>
        <v/>
      </c>
      <c r="DJ33" s="265" t="str">
        <f t="shared" si="59"/>
        <v/>
      </c>
      <c r="DK33" s="265" t="str">
        <f t="shared" si="60"/>
        <v/>
      </c>
      <c r="DL33" s="265" t="str">
        <f t="shared" si="61"/>
        <v/>
      </c>
      <c r="DM33" s="265" t="str">
        <f t="shared" si="62"/>
        <v/>
      </c>
      <c r="DN33" s="265" t="str">
        <f t="shared" si="63"/>
        <v/>
      </c>
      <c r="DO33" s="411">
        <f t="shared" si="2"/>
        <v>0</v>
      </c>
      <c r="DP33" s="412" t="str">
        <f t="shared" si="64"/>
        <v/>
      </c>
      <c r="DQ33" s="265" t="str">
        <f t="shared" si="65"/>
        <v/>
      </c>
      <c r="DR33" s="324" t="str">
        <f t="shared" si="66"/>
        <v/>
      </c>
      <c r="DS33" s="265" t="str">
        <f t="shared" si="67"/>
        <v/>
      </c>
      <c r="DT33" s="265" t="str">
        <f t="shared" si="68"/>
        <v/>
      </c>
      <c r="DU33" s="265" t="str">
        <f t="shared" si="69"/>
        <v/>
      </c>
      <c r="DV33" s="265" t="str">
        <f t="shared" si="70"/>
        <v/>
      </c>
      <c r="DW33" s="265" t="str">
        <f t="shared" si="71"/>
        <v/>
      </c>
      <c r="DX33" s="265" t="str">
        <f t="shared" si="72"/>
        <v/>
      </c>
      <c r="DY33" s="265" t="str">
        <f t="shared" si="73"/>
        <v/>
      </c>
      <c r="DZ33" s="265" t="str">
        <f t="shared" si="74"/>
        <v/>
      </c>
      <c r="EA33" s="413">
        <f t="shared" si="75"/>
        <v>0</v>
      </c>
      <c r="EC33" s="404">
        <v>30</v>
      </c>
      <c r="ED33" s="405">
        <f t="shared" si="105"/>
        <v>0</v>
      </c>
      <c r="EE33" s="405"/>
      <c r="EF33" s="405">
        <f t="shared" si="76"/>
        <v>0</v>
      </c>
      <c r="EG33" s="405">
        <v>1</v>
      </c>
      <c r="EH33" s="406">
        <f t="shared" si="77"/>
        <v>0</v>
      </c>
      <c r="EI33" s="414"/>
      <c r="EJ33" s="324"/>
      <c r="EK33" s="324"/>
      <c r="EL33" s="324" t="str">
        <f t="shared" si="78"/>
        <v/>
      </c>
      <c r="EM33" s="409" t="str">
        <f t="shared" si="79"/>
        <v/>
      </c>
      <c r="EO33" s="404">
        <v>30</v>
      </c>
      <c r="EP33" s="405">
        <f t="shared" si="106"/>
        <v>0</v>
      </c>
      <c r="EQ33" s="405"/>
      <c r="ER33" s="405">
        <f t="shared" si="80"/>
        <v>0</v>
      </c>
      <c r="ES33" s="405">
        <v>1</v>
      </c>
      <c r="ET33" s="406">
        <f t="shared" si="81"/>
        <v>0</v>
      </c>
      <c r="EU33" s="414"/>
      <c r="EV33" s="324"/>
      <c r="EW33" s="324"/>
      <c r="EX33" s="324" t="str">
        <f t="shared" si="82"/>
        <v/>
      </c>
      <c r="EY33" s="409" t="str">
        <f t="shared" si="83"/>
        <v/>
      </c>
      <c r="FA33" s="404">
        <v>30</v>
      </c>
      <c r="FB33" s="405">
        <f t="shared" si="107"/>
        <v>0</v>
      </c>
      <c r="FC33" s="405"/>
      <c r="FD33" s="405">
        <f t="shared" si="84"/>
        <v>0</v>
      </c>
      <c r="FE33" s="405">
        <v>1</v>
      </c>
      <c r="FF33" s="406">
        <f t="shared" si="85"/>
        <v>0</v>
      </c>
      <c r="FG33" s="414"/>
      <c r="FH33" s="324"/>
      <c r="FI33" s="324"/>
      <c r="FJ33" s="324" t="str">
        <f t="shared" si="86"/>
        <v/>
      </c>
      <c r="FK33" s="409" t="str">
        <f t="shared" si="87"/>
        <v/>
      </c>
      <c r="FM33" s="404">
        <v>30</v>
      </c>
      <c r="FN33" s="405">
        <f t="shared" si="108"/>
        <v>0</v>
      </c>
      <c r="FO33" s="405"/>
      <c r="FP33" s="405">
        <f t="shared" si="88"/>
        <v>0</v>
      </c>
      <c r="FQ33" s="405">
        <v>1</v>
      </c>
      <c r="FR33" s="406">
        <f t="shared" si="89"/>
        <v>0</v>
      </c>
      <c r="FS33" s="414"/>
      <c r="FT33" s="324"/>
      <c r="FU33" s="324"/>
      <c r="FV33" s="324" t="str">
        <f t="shared" si="90"/>
        <v/>
      </c>
      <c r="FW33" s="409" t="str">
        <f t="shared" si="91"/>
        <v/>
      </c>
      <c r="FY33" s="404">
        <v>30</v>
      </c>
      <c r="FZ33" s="405">
        <f t="shared" si="109"/>
        <v>0</v>
      </c>
      <c r="GA33" s="405"/>
      <c r="GB33" s="405">
        <f t="shared" si="92"/>
        <v>0</v>
      </c>
      <c r="GC33" s="405">
        <v>1</v>
      </c>
      <c r="GD33" s="406">
        <f t="shared" si="93"/>
        <v>0</v>
      </c>
      <c r="GE33" s="414"/>
      <c r="GF33" s="324"/>
      <c r="GG33" s="324"/>
      <c r="GH33" s="324" t="str">
        <f t="shared" si="94"/>
        <v/>
      </c>
      <c r="GI33" s="409" t="str">
        <f t="shared" si="95"/>
        <v/>
      </c>
      <c r="GK33" s="404">
        <v>30</v>
      </c>
      <c r="GL33" s="405">
        <f t="shared" si="110"/>
        <v>0</v>
      </c>
      <c r="GM33" s="405"/>
      <c r="GN33" s="405">
        <f t="shared" si="96"/>
        <v>0</v>
      </c>
      <c r="GO33" s="405">
        <v>1</v>
      </c>
      <c r="GP33" s="406">
        <f t="shared" si="97"/>
        <v>0</v>
      </c>
      <c r="GQ33" s="414"/>
      <c r="GR33" s="324"/>
      <c r="GS33" s="324"/>
      <c r="GT33" s="324" t="str">
        <f t="shared" si="98"/>
        <v/>
      </c>
      <c r="GU33" s="409" t="str">
        <f t="shared" si="99"/>
        <v/>
      </c>
    </row>
    <row r="34" spans="1:203" ht="30" hidden="1" customHeight="1" x14ac:dyDescent="0.3">
      <c r="D34" s="92"/>
      <c r="E34" s="47">
        <v>31</v>
      </c>
      <c r="F34" s="405">
        <f t="shared" si="100"/>
        <v>9332</v>
      </c>
      <c r="G34" s="405"/>
      <c r="H34" s="48">
        <f t="shared" si="3"/>
        <v>-9332</v>
      </c>
      <c r="I34" s="48">
        <v>1</v>
      </c>
      <c r="J34" s="44">
        <f t="shared" si="4"/>
        <v>-9332</v>
      </c>
      <c r="K34" s="47"/>
      <c r="L34" s="47">
        <v>31</v>
      </c>
      <c r="M34" s="405">
        <f t="shared" si="101"/>
        <v>5051</v>
      </c>
      <c r="N34" s="405"/>
      <c r="O34" s="405">
        <f t="shared" si="5"/>
        <v>-5051</v>
      </c>
      <c r="P34" s="405">
        <v>1</v>
      </c>
      <c r="Q34" s="406">
        <f t="shared" si="6"/>
        <v>-5051</v>
      </c>
      <c r="S34" s="47">
        <v>31</v>
      </c>
      <c r="T34" s="405">
        <f t="shared" si="102"/>
        <v>9393</v>
      </c>
      <c r="U34" s="405"/>
      <c r="V34" s="405">
        <f t="shared" si="7"/>
        <v>-9393</v>
      </c>
      <c r="W34" s="405">
        <v>1</v>
      </c>
      <c r="X34" s="406">
        <f t="shared" si="8"/>
        <v>-9393</v>
      </c>
      <c r="Y34" s="414"/>
      <c r="Z34" s="324"/>
      <c r="AA34" s="324"/>
      <c r="AB34" s="324"/>
      <c r="AC34" s="265"/>
      <c r="AD34" s="265">
        <v>1</v>
      </c>
      <c r="AE34" s="324"/>
      <c r="AF34" s="324">
        <f t="shared" si="9"/>
        <v>0</v>
      </c>
      <c r="AG34" s="324"/>
      <c r="AH34" s="407"/>
      <c r="AI34" s="408" t="str">
        <f t="shared" si="10"/>
        <v/>
      </c>
      <c r="AJ34" s="324" t="str">
        <f t="shared" si="11"/>
        <v/>
      </c>
      <c r="AK34" s="324" t="str">
        <f t="shared" si="12"/>
        <v/>
      </c>
      <c r="AL34" s="324" t="str">
        <f t="shared" si="13"/>
        <v/>
      </c>
      <c r="AM34" s="324" t="str">
        <f t="shared" si="14"/>
        <v/>
      </c>
      <c r="AN34" s="324" t="str">
        <f t="shared" si="15"/>
        <v/>
      </c>
      <c r="AO34" s="324" t="str">
        <f t="shared" si="16"/>
        <v/>
      </c>
      <c r="AP34" s="324" t="str">
        <f t="shared" si="17"/>
        <v/>
      </c>
      <c r="AQ34" s="407">
        <f t="shared" si="0"/>
        <v>0</v>
      </c>
      <c r="AR34" s="408" t="str">
        <f t="shared" si="18"/>
        <v/>
      </c>
      <c r="AS34" s="324" t="str">
        <f t="shared" si="19"/>
        <v/>
      </c>
      <c r="AT34" s="324" t="str">
        <f t="shared" si="20"/>
        <v/>
      </c>
      <c r="AU34" s="324" t="str">
        <f t="shared" si="21"/>
        <v/>
      </c>
      <c r="AV34" s="324" t="str">
        <f t="shared" si="22"/>
        <v/>
      </c>
      <c r="AW34" s="324" t="str">
        <f t="shared" si="23"/>
        <v/>
      </c>
      <c r="AX34" s="324" t="str">
        <f t="shared" si="24"/>
        <v/>
      </c>
      <c r="AY34" s="324" t="str">
        <f t="shared" si="25"/>
        <v/>
      </c>
      <c r="AZ34" s="324" t="str">
        <f t="shared" si="26"/>
        <v/>
      </c>
      <c r="BA34" s="324" t="str">
        <f t="shared" si="27"/>
        <v/>
      </c>
      <c r="BB34" s="324" t="str">
        <f t="shared" si="28"/>
        <v/>
      </c>
      <c r="BC34" s="409">
        <f t="shared" si="29"/>
        <v>0</v>
      </c>
      <c r="BD34" s="93"/>
      <c r="BE34" s="47">
        <v>31</v>
      </c>
      <c r="BF34" s="405">
        <f t="shared" si="103"/>
        <v>5203</v>
      </c>
      <c r="BG34" s="405"/>
      <c r="BH34" s="405">
        <f t="shared" si="30"/>
        <v>-5203</v>
      </c>
      <c r="BI34" s="405">
        <v>1</v>
      </c>
      <c r="BJ34" s="406">
        <f t="shared" si="31"/>
        <v>-5203</v>
      </c>
      <c r="BK34" s="414"/>
      <c r="BL34" s="324"/>
      <c r="BM34" s="324"/>
      <c r="BN34" s="324"/>
      <c r="BO34" s="265"/>
      <c r="BP34" s="265">
        <v>1</v>
      </c>
      <c r="BQ34" s="324"/>
      <c r="BR34" s="324">
        <f t="shared" si="32"/>
        <v>0</v>
      </c>
      <c r="BS34" s="324"/>
      <c r="BT34" s="407"/>
      <c r="BU34" s="408" t="str">
        <f t="shared" si="33"/>
        <v/>
      </c>
      <c r="BV34" s="324" t="str">
        <f t="shared" si="34"/>
        <v/>
      </c>
      <c r="BW34" s="324" t="str">
        <f t="shared" si="35"/>
        <v/>
      </c>
      <c r="BX34" s="324" t="str">
        <f t="shared" si="36"/>
        <v/>
      </c>
      <c r="BY34" s="324" t="str">
        <f t="shared" si="37"/>
        <v/>
      </c>
      <c r="BZ34" s="324" t="str">
        <f t="shared" si="38"/>
        <v/>
      </c>
      <c r="CA34" s="324" t="str">
        <f t="shared" si="39"/>
        <v/>
      </c>
      <c r="CB34" s="324" t="str">
        <f t="shared" si="40"/>
        <v/>
      </c>
      <c r="CC34" s="407">
        <f t="shared" si="1"/>
        <v>0</v>
      </c>
      <c r="CD34" s="408" t="str">
        <f t="shared" si="41"/>
        <v/>
      </c>
      <c r="CE34" s="324" t="str">
        <f t="shared" si="42"/>
        <v/>
      </c>
      <c r="CF34" s="324" t="str">
        <f t="shared" si="43"/>
        <v/>
      </c>
      <c r="CG34" s="324" t="str">
        <f t="shared" si="44"/>
        <v/>
      </c>
      <c r="CH34" s="324" t="str">
        <f t="shared" si="45"/>
        <v/>
      </c>
      <c r="CI34" s="324" t="str">
        <f t="shared" si="46"/>
        <v/>
      </c>
      <c r="CJ34" s="324" t="str">
        <f t="shared" si="47"/>
        <v/>
      </c>
      <c r="CK34" s="324" t="str">
        <f t="shared" si="48"/>
        <v/>
      </c>
      <c r="CL34" s="324" t="str">
        <f t="shared" si="49"/>
        <v/>
      </c>
      <c r="CM34" s="324" t="str">
        <f t="shared" si="50"/>
        <v/>
      </c>
      <c r="CN34" s="324" t="str">
        <f t="shared" si="51"/>
        <v/>
      </c>
      <c r="CO34" s="409">
        <f t="shared" si="52"/>
        <v>0</v>
      </c>
      <c r="CP34" s="22"/>
      <c r="CQ34" s="47">
        <v>31</v>
      </c>
      <c r="CR34" s="405">
        <f t="shared" si="104"/>
        <v>0</v>
      </c>
      <c r="CS34" s="405"/>
      <c r="CT34" s="48">
        <f t="shared" si="53"/>
        <v>0</v>
      </c>
      <c r="CU34" s="48">
        <v>1</v>
      </c>
      <c r="CV34" s="44">
        <f t="shared" si="54"/>
        <v>0</v>
      </c>
      <c r="CW34" s="410"/>
      <c r="CX34" s="265"/>
      <c r="CY34" s="265"/>
      <c r="CZ34" s="265"/>
      <c r="DA34" s="265"/>
      <c r="DB34" s="265">
        <v>1</v>
      </c>
      <c r="DC34" s="265"/>
      <c r="DD34" s="265">
        <f t="shared" si="55"/>
        <v>0</v>
      </c>
      <c r="DE34" s="265"/>
      <c r="DF34" s="411"/>
      <c r="DG34" s="412" t="str">
        <f t="shared" si="56"/>
        <v/>
      </c>
      <c r="DH34" s="265" t="str">
        <f t="shared" si="57"/>
        <v/>
      </c>
      <c r="DI34" s="324" t="str">
        <f t="shared" si="58"/>
        <v/>
      </c>
      <c r="DJ34" s="265" t="str">
        <f t="shared" si="59"/>
        <v/>
      </c>
      <c r="DK34" s="265" t="str">
        <f t="shared" si="60"/>
        <v/>
      </c>
      <c r="DL34" s="265" t="str">
        <f t="shared" si="61"/>
        <v/>
      </c>
      <c r="DM34" s="265" t="str">
        <f t="shared" si="62"/>
        <v/>
      </c>
      <c r="DN34" s="265" t="str">
        <f t="shared" si="63"/>
        <v/>
      </c>
      <c r="DO34" s="411">
        <f t="shared" si="2"/>
        <v>0</v>
      </c>
      <c r="DP34" s="412" t="str">
        <f t="shared" si="64"/>
        <v/>
      </c>
      <c r="DQ34" s="265" t="str">
        <f t="shared" si="65"/>
        <v/>
      </c>
      <c r="DR34" s="324" t="str">
        <f t="shared" si="66"/>
        <v/>
      </c>
      <c r="DS34" s="265" t="str">
        <f t="shared" si="67"/>
        <v/>
      </c>
      <c r="DT34" s="265" t="str">
        <f t="shared" si="68"/>
        <v/>
      </c>
      <c r="DU34" s="265" t="str">
        <f t="shared" si="69"/>
        <v/>
      </c>
      <c r="DV34" s="265" t="str">
        <f t="shared" si="70"/>
        <v/>
      </c>
      <c r="DW34" s="265" t="str">
        <f t="shared" si="71"/>
        <v/>
      </c>
      <c r="DX34" s="265" t="str">
        <f t="shared" si="72"/>
        <v/>
      </c>
      <c r="DY34" s="265" t="str">
        <f t="shared" si="73"/>
        <v/>
      </c>
      <c r="DZ34" s="265" t="str">
        <f t="shared" si="74"/>
        <v/>
      </c>
      <c r="EA34" s="413">
        <f t="shared" si="75"/>
        <v>0</v>
      </c>
      <c r="EC34" s="47">
        <v>31</v>
      </c>
      <c r="ED34" s="48">
        <f t="shared" si="105"/>
        <v>0</v>
      </c>
      <c r="EE34" s="48"/>
      <c r="EF34" s="48">
        <f t="shared" si="76"/>
        <v>0</v>
      </c>
      <c r="EG34" s="48">
        <v>1</v>
      </c>
      <c r="EH34" s="44">
        <f t="shared" si="77"/>
        <v>0</v>
      </c>
      <c r="EI34" s="414"/>
      <c r="EJ34" s="49"/>
      <c r="EK34" s="49"/>
      <c r="EL34" s="49" t="str">
        <f t="shared" si="78"/>
        <v/>
      </c>
      <c r="EM34" s="50" t="str">
        <f t="shared" si="79"/>
        <v/>
      </c>
      <c r="EO34" s="47">
        <v>31</v>
      </c>
      <c r="EP34" s="48">
        <f t="shared" si="106"/>
        <v>0</v>
      </c>
      <c r="EQ34" s="48"/>
      <c r="ER34" s="48">
        <f t="shared" si="80"/>
        <v>0</v>
      </c>
      <c r="ES34" s="48">
        <v>1</v>
      </c>
      <c r="ET34" s="44">
        <f t="shared" si="81"/>
        <v>0</v>
      </c>
      <c r="EU34" s="414"/>
      <c r="EV34" s="49"/>
      <c r="EW34" s="49"/>
      <c r="EX34" s="49" t="str">
        <f t="shared" si="82"/>
        <v/>
      </c>
      <c r="EY34" s="50" t="str">
        <f t="shared" si="83"/>
        <v/>
      </c>
      <c r="FA34" s="47">
        <v>31</v>
      </c>
      <c r="FB34" s="48">
        <f t="shared" si="107"/>
        <v>0</v>
      </c>
      <c r="FC34" s="48"/>
      <c r="FD34" s="48">
        <f t="shared" si="84"/>
        <v>0</v>
      </c>
      <c r="FE34" s="48">
        <v>1</v>
      </c>
      <c r="FF34" s="44">
        <f t="shared" si="85"/>
        <v>0</v>
      </c>
      <c r="FG34" s="414"/>
      <c r="FH34" s="49"/>
      <c r="FI34" s="49"/>
      <c r="FJ34" s="49" t="str">
        <f t="shared" si="86"/>
        <v/>
      </c>
      <c r="FK34" s="50" t="str">
        <f t="shared" si="87"/>
        <v/>
      </c>
      <c r="FM34" s="47">
        <v>31</v>
      </c>
      <c r="FN34" s="48">
        <f t="shared" si="108"/>
        <v>0</v>
      </c>
      <c r="FO34" s="48"/>
      <c r="FP34" s="48">
        <f t="shared" si="88"/>
        <v>0</v>
      </c>
      <c r="FQ34" s="48">
        <v>1</v>
      </c>
      <c r="FR34" s="44">
        <f t="shared" si="89"/>
        <v>0</v>
      </c>
      <c r="FS34" s="414"/>
      <c r="FT34" s="49"/>
      <c r="FU34" s="49"/>
      <c r="FV34" s="49" t="str">
        <f t="shared" si="90"/>
        <v/>
      </c>
      <c r="FW34" s="50" t="str">
        <f t="shared" si="91"/>
        <v/>
      </c>
      <c r="FY34" s="47">
        <v>31</v>
      </c>
      <c r="FZ34" s="48">
        <f t="shared" si="109"/>
        <v>0</v>
      </c>
      <c r="GA34" s="48"/>
      <c r="GB34" s="48">
        <f t="shared" si="92"/>
        <v>0</v>
      </c>
      <c r="GC34" s="48">
        <v>1</v>
      </c>
      <c r="GD34" s="44">
        <f t="shared" si="93"/>
        <v>0</v>
      </c>
      <c r="GE34" s="414"/>
      <c r="GF34" s="49"/>
      <c r="GG34" s="49"/>
      <c r="GH34" s="49" t="str">
        <f t="shared" si="94"/>
        <v/>
      </c>
      <c r="GI34" s="50" t="str">
        <f t="shared" si="95"/>
        <v/>
      </c>
      <c r="GK34" s="47">
        <v>31</v>
      </c>
      <c r="GL34" s="48">
        <f t="shared" si="110"/>
        <v>0</v>
      </c>
      <c r="GM34" s="48"/>
      <c r="GN34" s="48">
        <f t="shared" si="96"/>
        <v>0</v>
      </c>
      <c r="GO34" s="48">
        <v>1</v>
      </c>
      <c r="GP34" s="44">
        <f t="shared" si="97"/>
        <v>0</v>
      </c>
      <c r="GQ34" s="414"/>
      <c r="GR34" s="49"/>
      <c r="GS34" s="49"/>
      <c r="GT34" s="49" t="str">
        <f t="shared" si="98"/>
        <v/>
      </c>
      <c r="GU34" s="50" t="str">
        <f t="shared" si="99"/>
        <v/>
      </c>
    </row>
    <row r="35" spans="1:203" ht="15" thickBot="1" x14ac:dyDescent="0.35">
      <c r="D35" s="94"/>
      <c r="E35" s="787" t="s">
        <v>59</v>
      </c>
      <c r="F35" s="788"/>
      <c r="G35" s="788"/>
      <c r="H35" s="788"/>
      <c r="I35" s="789"/>
      <c r="J35" s="472">
        <f>SUM(J4:J33)</f>
        <v>6399</v>
      </c>
      <c r="K35"/>
      <c r="L35" s="746" t="s">
        <v>59</v>
      </c>
      <c r="M35" s="747"/>
      <c r="N35" s="747"/>
      <c r="O35" s="747"/>
      <c r="P35" s="749"/>
      <c r="Q35" s="472">
        <f>SUM(Q4:Q33)</f>
        <v>3300</v>
      </c>
      <c r="R35" s="473"/>
      <c r="S35" s="746" t="s">
        <v>59</v>
      </c>
      <c r="T35" s="747"/>
      <c r="U35" s="747"/>
      <c r="V35" s="747"/>
      <c r="W35" s="748"/>
      <c r="X35" s="474">
        <f>SUM(X4:X33)</f>
        <v>6448</v>
      </c>
      <c r="Y35" s="54"/>
      <c r="Z35" s="55"/>
      <c r="AA35" s="55"/>
      <c r="AB35" s="55"/>
      <c r="AC35" s="56"/>
      <c r="AD35" s="56"/>
      <c r="AE35" s="57"/>
      <c r="AF35" s="57"/>
      <c r="AG35" s="55"/>
      <c r="AH35" s="58"/>
      <c r="AI35" s="59"/>
      <c r="AJ35" s="55"/>
      <c r="AK35" s="55"/>
      <c r="AL35" s="55"/>
      <c r="AM35" s="55"/>
      <c r="AN35" s="55"/>
      <c r="AO35" s="55"/>
      <c r="AP35" s="55"/>
      <c r="AQ35" s="60">
        <f>SUM(AQ4:AQ34)</f>
        <v>6416</v>
      </c>
      <c r="AR35" s="475"/>
      <c r="AS35" s="332"/>
      <c r="AT35" s="332"/>
      <c r="AU35" s="332"/>
      <c r="AV35" s="332"/>
      <c r="AW35" s="332"/>
      <c r="AX35" s="332"/>
      <c r="AY35" s="332"/>
      <c r="AZ35" s="332"/>
      <c r="BA35" s="332"/>
      <c r="BB35" s="332"/>
      <c r="BC35" s="476">
        <f>SUM(BC4:BC34)</f>
        <v>32</v>
      </c>
      <c r="BD35" s="95"/>
      <c r="BE35" s="746" t="s">
        <v>59</v>
      </c>
      <c r="BF35" s="747"/>
      <c r="BG35" s="747"/>
      <c r="BH35" s="747"/>
      <c r="BI35" s="748"/>
      <c r="BJ35" s="474">
        <f>SUM(BJ4:BJ33)</f>
        <v>3393</v>
      </c>
      <c r="BK35" s="54"/>
      <c r="BL35" s="55"/>
      <c r="BM35" s="55"/>
      <c r="BN35" s="55"/>
      <c r="BO35" s="56"/>
      <c r="BP35" s="56"/>
      <c r="BQ35" s="57"/>
      <c r="BR35" s="57"/>
      <c r="BS35" s="55"/>
      <c r="BT35" s="58"/>
      <c r="BU35" s="59"/>
      <c r="BV35" s="55"/>
      <c r="BW35" s="55"/>
      <c r="BX35" s="55"/>
      <c r="BY35" s="55"/>
      <c r="BZ35" s="55"/>
      <c r="CA35" s="55"/>
      <c r="CB35" s="55"/>
      <c r="CC35" s="60">
        <f>SUM(CC4:CC34)</f>
        <v>3018</v>
      </c>
      <c r="CD35" s="475"/>
      <c r="CE35" s="332"/>
      <c r="CF35" s="332"/>
      <c r="CG35" s="332"/>
      <c r="CH35" s="332"/>
      <c r="CI35" s="332"/>
      <c r="CJ35" s="332"/>
      <c r="CK35" s="332"/>
      <c r="CL35" s="332"/>
      <c r="CM35" s="332"/>
      <c r="CN35" s="332"/>
      <c r="CO35" s="476">
        <f>SUM(CO4:CO33)</f>
        <v>375</v>
      </c>
      <c r="CP35" s="22"/>
      <c r="CQ35" s="746" t="s">
        <v>59</v>
      </c>
      <c r="CR35" s="747"/>
      <c r="CS35" s="747"/>
      <c r="CT35" s="747"/>
      <c r="CU35" s="748"/>
      <c r="CV35" s="474">
        <f>SUM(CV4:CV34)</f>
        <v>0</v>
      </c>
      <c r="CW35" s="64"/>
      <c r="CX35" s="56"/>
      <c r="CY35" s="56"/>
      <c r="CZ35" s="56"/>
      <c r="DA35" s="56"/>
      <c r="DB35" s="56"/>
      <c r="DC35" s="65"/>
      <c r="DD35" s="65"/>
      <c r="DE35" s="56"/>
      <c r="DF35" s="66"/>
      <c r="DG35" s="67"/>
      <c r="DH35" s="56"/>
      <c r="DI35" s="56"/>
      <c r="DJ35" s="56"/>
      <c r="DK35" s="56"/>
      <c r="DL35" s="56"/>
      <c r="DM35" s="56"/>
      <c r="DN35" s="56"/>
      <c r="DO35" s="68">
        <f>SUM(DO4:DO33)</f>
        <v>0</v>
      </c>
      <c r="DP35" s="477"/>
      <c r="DQ35" s="269"/>
      <c r="DR35" s="269"/>
      <c r="DS35" s="269"/>
      <c r="DT35" s="269"/>
      <c r="DU35" s="269"/>
      <c r="DV35" s="269"/>
      <c r="DW35" s="269"/>
      <c r="DX35" s="269"/>
      <c r="DY35" s="269"/>
      <c r="DZ35" s="269"/>
      <c r="EA35" s="478">
        <f>SUM(EA4:EA33)</f>
        <v>0</v>
      </c>
      <c r="EC35" s="746" t="s">
        <v>59</v>
      </c>
      <c r="ED35" s="747"/>
      <c r="EE35" s="747"/>
      <c r="EF35" s="747"/>
      <c r="EG35" s="748"/>
      <c r="EH35" s="474">
        <f>SUM(EH4:EH34)</f>
        <v>0</v>
      </c>
      <c r="EI35" s="479"/>
      <c r="EJ35" s="480"/>
      <c r="EK35" s="480"/>
      <c r="EL35" s="481">
        <f>SUM(EL4:EL34)</f>
        <v>0</v>
      </c>
      <c r="EM35" s="482">
        <f>SUM(EM4:EM34)</f>
        <v>0</v>
      </c>
      <c r="EO35" s="746" t="s">
        <v>59</v>
      </c>
      <c r="EP35" s="747"/>
      <c r="EQ35" s="747"/>
      <c r="ER35" s="747"/>
      <c r="ES35" s="748"/>
      <c r="ET35" s="474">
        <f>SUM(ET4:ET34)</f>
        <v>0</v>
      </c>
      <c r="EU35" s="479"/>
      <c r="EV35" s="480"/>
      <c r="EW35" s="480"/>
      <c r="EX35" s="481">
        <f>SUM(EX4:EX34)</f>
        <v>0</v>
      </c>
      <c r="EY35" s="482">
        <f>SUM(EY4:EY34)</f>
        <v>0</v>
      </c>
      <c r="FA35" s="746" t="s">
        <v>59</v>
      </c>
      <c r="FB35" s="747"/>
      <c r="FC35" s="747"/>
      <c r="FD35" s="747"/>
      <c r="FE35" s="748"/>
      <c r="FF35" s="474">
        <f>SUM(FF4:FF34)</f>
        <v>0</v>
      </c>
      <c r="FG35" s="479"/>
      <c r="FH35" s="480"/>
      <c r="FI35" s="480"/>
      <c r="FJ35" s="481">
        <f>SUM(FJ4:FJ34)</f>
        <v>0</v>
      </c>
      <c r="FK35" s="482">
        <f>SUM(FK4:FK34)</f>
        <v>0</v>
      </c>
      <c r="FM35" s="746" t="s">
        <v>59</v>
      </c>
      <c r="FN35" s="747"/>
      <c r="FO35" s="747"/>
      <c r="FP35" s="747"/>
      <c r="FQ35" s="748"/>
      <c r="FR35" s="474">
        <f>SUM(FR4:FR34)</f>
        <v>0</v>
      </c>
      <c r="FS35" s="479"/>
      <c r="FT35" s="480"/>
      <c r="FU35" s="480"/>
      <c r="FV35" s="481">
        <f>SUM(FV4:FV34)</f>
        <v>0</v>
      </c>
      <c r="FW35" s="482">
        <f>SUM(FW4:FW34)</f>
        <v>0</v>
      </c>
      <c r="FY35" s="746" t="s">
        <v>59</v>
      </c>
      <c r="FZ35" s="747"/>
      <c r="GA35" s="747"/>
      <c r="GB35" s="747"/>
      <c r="GC35" s="748"/>
      <c r="GD35" s="474">
        <f>SUM(GD4:GD34)</f>
        <v>0</v>
      </c>
      <c r="GE35" s="479"/>
      <c r="GF35" s="480"/>
      <c r="GG35" s="480"/>
      <c r="GH35" s="481">
        <f>SUM(GH4:GH34)</f>
        <v>0</v>
      </c>
      <c r="GI35" s="482">
        <f>SUM(GI4:GI34)</f>
        <v>0</v>
      </c>
      <c r="GK35" s="746" t="s">
        <v>59</v>
      </c>
      <c r="GL35" s="747"/>
      <c r="GM35" s="747"/>
      <c r="GN35" s="747"/>
      <c r="GO35" s="748"/>
      <c r="GP35" s="474">
        <f>SUM(GP4:GP34)</f>
        <v>0</v>
      </c>
      <c r="GQ35" s="479"/>
      <c r="GR35" s="480"/>
      <c r="GS35" s="480"/>
      <c r="GT35" s="481">
        <f>SUM(GT4:GT34)</f>
        <v>0</v>
      </c>
      <c r="GU35" s="482">
        <f>SUM(GU4:GU34)</f>
        <v>0</v>
      </c>
    </row>
    <row r="36" spans="1:203" x14ac:dyDescent="0.3">
      <c r="Z36" s="77"/>
      <c r="AA36" s="77"/>
      <c r="AB36" s="77"/>
      <c r="AC36" s="78"/>
      <c r="AD36" s="78"/>
      <c r="AE36" s="79"/>
      <c r="AF36" s="79"/>
      <c r="BL36" s="77"/>
      <c r="BM36" s="77"/>
      <c r="BN36" s="77"/>
      <c r="BO36" s="78"/>
      <c r="BP36" s="78"/>
      <c r="BQ36" s="79"/>
      <c r="BR36" s="79"/>
      <c r="CP36" s="22"/>
      <c r="CQ36" s="22"/>
      <c r="CR36" s="22"/>
      <c r="CS36" s="22"/>
    </row>
    <row r="37" spans="1:203" x14ac:dyDescent="0.3">
      <c r="Z37" s="77"/>
      <c r="AA37" s="77"/>
      <c r="AB37" s="77"/>
      <c r="AC37" s="78"/>
      <c r="AD37" s="78"/>
      <c r="AE37" s="22"/>
      <c r="AF37" s="22"/>
      <c r="BL37" s="77"/>
      <c r="BM37" s="77"/>
      <c r="BN37" s="77"/>
      <c r="BO37" s="78"/>
      <c r="BP37" s="78"/>
      <c r="BQ37" s="22"/>
      <c r="BR37" s="22"/>
      <c r="CP37" s="22"/>
      <c r="CQ37" s="22"/>
      <c r="CR37" s="22"/>
      <c r="CS37" s="22"/>
    </row>
    <row r="39" spans="1:203" x14ac:dyDescent="0.3">
      <c r="A39">
        <v>1</v>
      </c>
      <c r="B39" t="s">
        <v>60</v>
      </c>
      <c r="C39" t="s">
        <v>61</v>
      </c>
      <c r="D39"/>
      <c r="E39"/>
      <c r="F39" s="80" t="s">
        <v>62</v>
      </c>
      <c r="G39"/>
      <c r="J39"/>
      <c r="K39"/>
      <c r="L39"/>
      <c r="M39" s="80" t="s">
        <v>62</v>
      </c>
      <c r="N39"/>
      <c r="Q39"/>
    </row>
    <row r="40" spans="1:203" x14ac:dyDescent="0.3">
      <c r="A40">
        <v>2</v>
      </c>
      <c r="B40" t="s">
        <v>44</v>
      </c>
      <c r="C40" t="s">
        <v>63</v>
      </c>
      <c r="D40"/>
      <c r="E40"/>
      <c r="F40" s="80" t="s">
        <v>64</v>
      </c>
      <c r="G40"/>
      <c r="K40"/>
      <c r="L40"/>
      <c r="M40" s="80" t="s">
        <v>64</v>
      </c>
      <c r="N40"/>
    </row>
    <row r="41" spans="1:203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M41" s="80" t="s">
        <v>66</v>
      </c>
      <c r="P41" s="76"/>
      <c r="Q41" s="76"/>
      <c r="Y41" s="76"/>
      <c r="Z41" s="76"/>
      <c r="AA41" s="76"/>
      <c r="AB41" s="76"/>
      <c r="AC41" s="81"/>
      <c r="AD41" s="81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K41" s="76"/>
      <c r="BL41" s="76"/>
      <c r="BM41" s="76"/>
      <c r="BN41" s="76"/>
      <c r="BO41" s="81"/>
      <c r="BP41" s="81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</row>
    <row r="42" spans="1:203" x14ac:dyDescent="0.3">
      <c r="A42">
        <v>4</v>
      </c>
      <c r="C42" s="80" t="s">
        <v>67</v>
      </c>
      <c r="D42"/>
      <c r="E42"/>
      <c r="F42" s="80" t="s">
        <v>68</v>
      </c>
      <c r="G42"/>
      <c r="K42"/>
      <c r="L42"/>
      <c r="M42" s="80" t="s">
        <v>68</v>
      </c>
      <c r="N42"/>
    </row>
    <row r="43" spans="1:203" x14ac:dyDescent="0.3">
      <c r="A43">
        <v>5</v>
      </c>
      <c r="C43" s="80" t="s">
        <v>69</v>
      </c>
      <c r="D43"/>
      <c r="E43"/>
      <c r="F43" s="80" t="s">
        <v>70</v>
      </c>
      <c r="G43"/>
      <c r="J43"/>
      <c r="K43"/>
      <c r="L43"/>
      <c r="M43" s="80" t="s">
        <v>70</v>
      </c>
      <c r="N43"/>
      <c r="Q43"/>
    </row>
    <row r="44" spans="1:203" x14ac:dyDescent="0.3">
      <c r="A44">
        <v>6</v>
      </c>
      <c r="C44" s="80" t="s">
        <v>71</v>
      </c>
      <c r="D44"/>
      <c r="E44"/>
      <c r="F44" s="80" t="s">
        <v>22</v>
      </c>
      <c r="G44"/>
      <c r="J44"/>
      <c r="K44"/>
      <c r="L44"/>
      <c r="M44" s="80" t="s">
        <v>22</v>
      </c>
      <c r="N44"/>
      <c r="Q44"/>
    </row>
    <row r="45" spans="1:203" x14ac:dyDescent="0.3">
      <c r="A45">
        <v>7</v>
      </c>
      <c r="C45" s="80" t="s">
        <v>72</v>
      </c>
      <c r="D45"/>
      <c r="E45"/>
      <c r="F45" s="80" t="s">
        <v>24</v>
      </c>
      <c r="G45"/>
      <c r="J45"/>
      <c r="K45"/>
      <c r="L45"/>
      <c r="M45" s="80" t="s">
        <v>24</v>
      </c>
      <c r="N45"/>
      <c r="Q45"/>
    </row>
    <row r="46" spans="1:203" x14ac:dyDescent="0.3">
      <c r="A46">
        <v>8</v>
      </c>
      <c r="C46" s="80" t="s">
        <v>47</v>
      </c>
      <c r="D46"/>
      <c r="E46"/>
      <c r="F46" s="76" t="s">
        <v>25</v>
      </c>
      <c r="G46"/>
      <c r="J46"/>
      <c r="K46"/>
      <c r="L46"/>
      <c r="M46" s="76" t="s">
        <v>25</v>
      </c>
      <c r="N46"/>
      <c r="Q46"/>
    </row>
    <row r="47" spans="1:203" x14ac:dyDescent="0.3">
      <c r="A47">
        <v>9</v>
      </c>
      <c r="C47" t="s">
        <v>46</v>
      </c>
      <c r="D47"/>
      <c r="E47"/>
      <c r="F47" s="80" t="s">
        <v>26</v>
      </c>
      <c r="G47"/>
      <c r="J47"/>
      <c r="K47"/>
      <c r="L47"/>
      <c r="M47" s="80" t="s">
        <v>26</v>
      </c>
      <c r="N47"/>
      <c r="Q47"/>
    </row>
    <row r="48" spans="1:203" x14ac:dyDescent="0.3">
      <c r="A48">
        <v>10</v>
      </c>
      <c r="C48" t="s">
        <v>45</v>
      </c>
      <c r="D48"/>
      <c r="E48"/>
      <c r="F48" s="80" t="s">
        <v>73</v>
      </c>
      <c r="G48"/>
      <c r="J48"/>
      <c r="K48"/>
      <c r="L48"/>
      <c r="M48" s="80" t="s">
        <v>73</v>
      </c>
      <c r="N48"/>
      <c r="Q48"/>
    </row>
    <row r="49" spans="1:93" x14ac:dyDescent="0.3">
      <c r="A49">
        <v>11</v>
      </c>
      <c r="C49" t="s">
        <v>74</v>
      </c>
      <c r="D49"/>
      <c r="E49"/>
      <c r="F49" s="80" t="s">
        <v>75</v>
      </c>
      <c r="G49"/>
      <c r="J49"/>
      <c r="K49"/>
      <c r="L49"/>
      <c r="M49" s="80" t="s">
        <v>75</v>
      </c>
      <c r="N49"/>
      <c r="Q49"/>
      <c r="Y49"/>
      <c r="Z49"/>
      <c r="AA49"/>
      <c r="AB49"/>
      <c r="AC49"/>
      <c r="AD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K49"/>
      <c r="BL49"/>
      <c r="BM49"/>
      <c r="BN49"/>
      <c r="BO49"/>
      <c r="BP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</row>
    <row r="50" spans="1:93" x14ac:dyDescent="0.3">
      <c r="A50">
        <v>12</v>
      </c>
      <c r="B50" s="80"/>
      <c r="D50"/>
      <c r="E50"/>
      <c r="F50" s="80" t="s">
        <v>23</v>
      </c>
      <c r="G50"/>
      <c r="J50"/>
      <c r="K50"/>
      <c r="L50"/>
      <c r="M50" s="80" t="s">
        <v>23</v>
      </c>
      <c r="N50"/>
      <c r="Q50"/>
      <c r="Y50"/>
      <c r="Z50"/>
      <c r="AA50"/>
      <c r="AB50"/>
      <c r="AC50"/>
      <c r="AD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K50"/>
      <c r="BL50"/>
      <c r="BM50"/>
      <c r="BN50"/>
      <c r="BO50"/>
      <c r="BP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</row>
    <row r="51" spans="1:93" x14ac:dyDescent="0.3">
      <c r="A51">
        <v>13</v>
      </c>
      <c r="B51" s="80"/>
      <c r="D51"/>
      <c r="E51"/>
      <c r="F51" s="80"/>
      <c r="G51"/>
      <c r="I51"/>
      <c r="J51"/>
      <c r="K51"/>
      <c r="L51"/>
      <c r="M51" s="80"/>
      <c r="N51"/>
      <c r="P51"/>
      <c r="Q51"/>
      <c r="Y51"/>
      <c r="Z51"/>
      <c r="AA51"/>
      <c r="AB51"/>
      <c r="AC51"/>
      <c r="AD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K51"/>
      <c r="BL51"/>
      <c r="BM51"/>
      <c r="BN51"/>
      <c r="BO51"/>
      <c r="BP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</row>
    <row r="52" spans="1:93" x14ac:dyDescent="0.3">
      <c r="A52">
        <v>14</v>
      </c>
      <c r="B52" s="80"/>
      <c r="D52"/>
      <c r="E52"/>
      <c r="G52"/>
      <c r="I52"/>
      <c r="J52"/>
      <c r="K52"/>
      <c r="L52"/>
      <c r="N52"/>
      <c r="P52"/>
      <c r="Q52"/>
      <c r="Y52"/>
      <c r="Z52"/>
      <c r="AA52"/>
      <c r="AB52"/>
      <c r="AC52"/>
      <c r="AD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K52"/>
      <c r="BL52"/>
      <c r="BM52"/>
      <c r="BN52"/>
      <c r="BO52"/>
      <c r="BP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</row>
    <row r="53" spans="1:93" x14ac:dyDescent="0.3">
      <c r="A53">
        <v>15</v>
      </c>
      <c r="B53" s="80"/>
      <c r="D53"/>
      <c r="E53"/>
      <c r="G53"/>
      <c r="I53"/>
      <c r="J53"/>
      <c r="K53"/>
      <c r="L53"/>
      <c r="N53"/>
      <c r="P53"/>
      <c r="Q53"/>
      <c r="Y53"/>
      <c r="Z53"/>
      <c r="AA53"/>
      <c r="AB53"/>
      <c r="AC53"/>
      <c r="AD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K53"/>
      <c r="BL53"/>
      <c r="BM53"/>
      <c r="BN53"/>
      <c r="BO53"/>
      <c r="BP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</row>
    <row r="54" spans="1:93" x14ac:dyDescent="0.3">
      <c r="A54">
        <v>16</v>
      </c>
      <c r="B54" s="80"/>
      <c r="D54"/>
      <c r="E54"/>
      <c r="F54"/>
      <c r="G54"/>
      <c r="I54"/>
      <c r="J54"/>
      <c r="K54"/>
      <c r="L54"/>
      <c r="M54"/>
      <c r="N54"/>
      <c r="P54"/>
      <c r="Q54"/>
      <c r="Y54"/>
      <c r="Z54"/>
      <c r="AA54"/>
      <c r="AB54"/>
      <c r="AC54"/>
      <c r="AD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K54"/>
      <c r="BL54"/>
      <c r="BM54"/>
      <c r="BN54"/>
      <c r="BO54"/>
      <c r="BP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</row>
    <row r="55" spans="1:93" x14ac:dyDescent="0.3">
      <c r="A55">
        <v>17</v>
      </c>
      <c r="B55" s="80"/>
      <c r="D55"/>
      <c r="E55"/>
      <c r="F55"/>
      <c r="G55"/>
      <c r="I55"/>
      <c r="J55"/>
      <c r="K55"/>
      <c r="L55"/>
      <c r="M55"/>
      <c r="N55"/>
      <c r="P55"/>
      <c r="Q55"/>
      <c r="Y55"/>
      <c r="Z55"/>
      <c r="AA55"/>
      <c r="AB55"/>
      <c r="AC55"/>
      <c r="AD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K55"/>
      <c r="BL55"/>
      <c r="BM55"/>
      <c r="BN55"/>
      <c r="BO55"/>
      <c r="BP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</row>
    <row r="56" spans="1:93" x14ac:dyDescent="0.3">
      <c r="A56">
        <v>18</v>
      </c>
      <c r="B56" s="80"/>
      <c r="D56"/>
      <c r="E56"/>
      <c r="F56"/>
      <c r="G56"/>
      <c r="I56"/>
      <c r="J56"/>
      <c r="K56"/>
      <c r="L56"/>
      <c r="M56"/>
      <c r="N56"/>
      <c r="P56"/>
      <c r="Q56"/>
      <c r="Y56"/>
      <c r="Z56"/>
      <c r="AA56"/>
      <c r="AB56"/>
      <c r="AC56"/>
      <c r="AD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K56"/>
      <c r="BL56"/>
      <c r="BM56"/>
      <c r="BN56"/>
      <c r="BO56"/>
      <c r="BP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</row>
    <row r="57" spans="1:93" x14ac:dyDescent="0.3">
      <c r="A57">
        <v>19</v>
      </c>
      <c r="B57" s="80"/>
      <c r="D57"/>
      <c r="E57"/>
      <c r="F57"/>
      <c r="G57"/>
      <c r="I57"/>
      <c r="J57"/>
      <c r="K57"/>
      <c r="L57"/>
      <c r="M57"/>
      <c r="N57"/>
      <c r="P57"/>
      <c r="Q57"/>
      <c r="Y57"/>
      <c r="Z57"/>
      <c r="AA57"/>
      <c r="AB57"/>
      <c r="AC57"/>
      <c r="AD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K57"/>
      <c r="BL57"/>
      <c r="BM57"/>
      <c r="BN57"/>
      <c r="BO57"/>
      <c r="BP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</row>
    <row r="58" spans="1:93" x14ac:dyDescent="0.3">
      <c r="A58">
        <v>20</v>
      </c>
      <c r="B58" s="80"/>
      <c r="D58"/>
      <c r="E58"/>
      <c r="F58"/>
      <c r="G58"/>
      <c r="I58"/>
      <c r="J58"/>
      <c r="K58"/>
      <c r="L58"/>
      <c r="M58"/>
      <c r="N58"/>
      <c r="P58"/>
      <c r="Q58"/>
      <c r="Y58"/>
      <c r="Z58"/>
      <c r="AA58"/>
      <c r="AB58"/>
      <c r="AC58"/>
      <c r="AD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K58"/>
      <c r="BL58"/>
      <c r="BM58"/>
      <c r="BN58"/>
      <c r="BO58"/>
      <c r="BP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</row>
    <row r="59" spans="1:93" x14ac:dyDescent="0.3">
      <c r="A59">
        <v>21</v>
      </c>
      <c r="B59" s="80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Y59"/>
      <c r="Z59"/>
      <c r="AA59"/>
      <c r="AB59"/>
      <c r="AC59"/>
      <c r="AD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K59"/>
      <c r="BL59"/>
      <c r="BM59"/>
      <c r="BN59"/>
      <c r="BO59"/>
      <c r="BP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</row>
    <row r="60" spans="1:93" x14ac:dyDescent="0.3">
      <c r="A60">
        <v>22</v>
      </c>
      <c r="B60" s="8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Y60"/>
      <c r="Z60"/>
      <c r="AA60"/>
      <c r="AB60"/>
      <c r="AC60"/>
      <c r="AD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K60"/>
      <c r="BL60"/>
      <c r="BM60"/>
      <c r="BN60"/>
      <c r="BO60"/>
      <c r="BP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</row>
    <row r="61" spans="1:93" x14ac:dyDescent="0.3">
      <c r="A61">
        <v>23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Y61"/>
      <c r="Z61"/>
      <c r="AA61"/>
      <c r="AB61"/>
      <c r="AC61"/>
      <c r="AD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K61"/>
      <c r="BL61"/>
      <c r="BM61"/>
      <c r="BN61"/>
      <c r="BO61"/>
      <c r="BP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</row>
    <row r="62" spans="1:93" x14ac:dyDescent="0.3">
      <c r="A62">
        <v>24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Y62"/>
      <c r="Z62"/>
      <c r="AA62"/>
      <c r="AB62"/>
      <c r="AC62"/>
      <c r="AD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K62"/>
      <c r="BL62"/>
      <c r="BM62"/>
      <c r="BN62"/>
      <c r="BO62"/>
      <c r="BP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</row>
  </sheetData>
  <mergeCells count="194">
    <mergeCell ref="EC1:EM1"/>
    <mergeCell ref="EO1:EY1"/>
    <mergeCell ref="FA1:FK1"/>
    <mergeCell ref="FM1:FW1"/>
    <mergeCell ref="FY1:GI1"/>
    <mergeCell ref="GK1:GU1"/>
    <mergeCell ref="A1:C2"/>
    <mergeCell ref="E1:J2"/>
    <mergeCell ref="L1:Q2"/>
    <mergeCell ref="S1:BC1"/>
    <mergeCell ref="BE1:CO1"/>
    <mergeCell ref="CQ1:EA1"/>
    <mergeCell ref="S2:S3"/>
    <mergeCell ref="T2:T3"/>
    <mergeCell ref="U2:U3"/>
    <mergeCell ref="V2:V3"/>
    <mergeCell ref="AC2:AC3"/>
    <mergeCell ref="AD2:AF2"/>
    <mergeCell ref="AG2:AG3"/>
    <mergeCell ref="AH2:AH3"/>
    <mergeCell ref="AI2:AI3"/>
    <mergeCell ref="AJ2:AJ3"/>
    <mergeCell ref="W2:W3"/>
    <mergeCell ref="X2:X3"/>
    <mergeCell ref="Y2:Y3"/>
    <mergeCell ref="Z2:Z3"/>
    <mergeCell ref="AA2:AA3"/>
    <mergeCell ref="AB2:AB3"/>
    <mergeCell ref="AQ2:AQ3"/>
    <mergeCell ref="AR2:AR3"/>
    <mergeCell ref="AS2:AS3"/>
    <mergeCell ref="AT2:AT3"/>
    <mergeCell ref="AU2:AU3"/>
    <mergeCell ref="AV2:AV3"/>
    <mergeCell ref="AK2:AK3"/>
    <mergeCell ref="AL2:AL3"/>
    <mergeCell ref="AM2:AM3"/>
    <mergeCell ref="AN2:AN3"/>
    <mergeCell ref="AO2:AO3"/>
    <mergeCell ref="AP2:AP3"/>
    <mergeCell ref="BC2:BC3"/>
    <mergeCell ref="BE2:BE3"/>
    <mergeCell ref="BF2:BF3"/>
    <mergeCell ref="BG2:BG3"/>
    <mergeCell ref="BH2:BH3"/>
    <mergeCell ref="BI2:BI3"/>
    <mergeCell ref="AW2:AW3"/>
    <mergeCell ref="AX2:AX3"/>
    <mergeCell ref="AY2:AY3"/>
    <mergeCell ref="AZ2:AZ3"/>
    <mergeCell ref="BA2:BA3"/>
    <mergeCell ref="BB2:BB3"/>
    <mergeCell ref="BP2:BR2"/>
    <mergeCell ref="BS2:BS3"/>
    <mergeCell ref="BT2:BT3"/>
    <mergeCell ref="BU2:BU3"/>
    <mergeCell ref="BV2:BV3"/>
    <mergeCell ref="BW2:BW3"/>
    <mergeCell ref="BJ2:BJ3"/>
    <mergeCell ref="BK2:BK3"/>
    <mergeCell ref="BL2:BL3"/>
    <mergeCell ref="BM2:BM3"/>
    <mergeCell ref="BN2:BN3"/>
    <mergeCell ref="BO2:BO3"/>
    <mergeCell ref="CD2:CD3"/>
    <mergeCell ref="CE2:CE3"/>
    <mergeCell ref="CF2:CF3"/>
    <mergeCell ref="CG2:CG3"/>
    <mergeCell ref="CH2:CH3"/>
    <mergeCell ref="CI2:CI3"/>
    <mergeCell ref="BX2:BX3"/>
    <mergeCell ref="BY2:BY3"/>
    <mergeCell ref="BZ2:BZ3"/>
    <mergeCell ref="CA2:CA3"/>
    <mergeCell ref="CB2:CB3"/>
    <mergeCell ref="CC2:CC3"/>
    <mergeCell ref="CQ2:CQ3"/>
    <mergeCell ref="CR2:CR3"/>
    <mergeCell ref="CS2:CS3"/>
    <mergeCell ref="CT2:CT3"/>
    <mergeCell ref="CU2:CU3"/>
    <mergeCell ref="CV2:CV3"/>
    <mergeCell ref="CJ2:CJ3"/>
    <mergeCell ref="CK2:CK3"/>
    <mergeCell ref="CL2:CL3"/>
    <mergeCell ref="CM2:CM3"/>
    <mergeCell ref="CN2:CN3"/>
    <mergeCell ref="CO2:CO3"/>
    <mergeCell ref="DE2:DE3"/>
    <mergeCell ref="DF2:DF3"/>
    <mergeCell ref="DG2:DG3"/>
    <mergeCell ref="DH2:DH3"/>
    <mergeCell ref="DI2:DI3"/>
    <mergeCell ref="DJ2:DJ3"/>
    <mergeCell ref="CW2:CW3"/>
    <mergeCell ref="CX2:CX3"/>
    <mergeCell ref="CY2:CY3"/>
    <mergeCell ref="CZ2:CZ3"/>
    <mergeCell ref="DA2:DA3"/>
    <mergeCell ref="DB2:DD2"/>
    <mergeCell ref="DQ2:DQ3"/>
    <mergeCell ref="DR2:DR3"/>
    <mergeCell ref="DS2:DS3"/>
    <mergeCell ref="DT2:DT3"/>
    <mergeCell ref="DU2:DU3"/>
    <mergeCell ref="DV2:DV3"/>
    <mergeCell ref="DK2:DK3"/>
    <mergeCell ref="DL2:DL3"/>
    <mergeCell ref="DM2:DM3"/>
    <mergeCell ref="DN2:DN3"/>
    <mergeCell ref="DO2:DO3"/>
    <mergeCell ref="DP2:DP3"/>
    <mergeCell ref="ED2:ED3"/>
    <mergeCell ref="EE2:EE3"/>
    <mergeCell ref="EF2:EF3"/>
    <mergeCell ref="EG2:EG3"/>
    <mergeCell ref="EH2:EH3"/>
    <mergeCell ref="EI2:EI3"/>
    <mergeCell ref="DW2:DW3"/>
    <mergeCell ref="DX2:DX3"/>
    <mergeCell ref="DY2:DY3"/>
    <mergeCell ref="DZ2:DZ3"/>
    <mergeCell ref="EA2:EA3"/>
    <mergeCell ref="EC2:EC3"/>
    <mergeCell ref="EQ2:EQ3"/>
    <mergeCell ref="ER2:ER3"/>
    <mergeCell ref="ES2:ES3"/>
    <mergeCell ref="ET2:ET3"/>
    <mergeCell ref="EU2:EU3"/>
    <mergeCell ref="EV2:EV3"/>
    <mergeCell ref="EJ2:EJ3"/>
    <mergeCell ref="EK2:EK3"/>
    <mergeCell ref="EL2:EL3"/>
    <mergeCell ref="EM2:EM3"/>
    <mergeCell ref="EO2:EO3"/>
    <mergeCell ref="EP2:EP3"/>
    <mergeCell ref="FF2:FF3"/>
    <mergeCell ref="FG2:FG3"/>
    <mergeCell ref="FH2:FH3"/>
    <mergeCell ref="FI2:FI3"/>
    <mergeCell ref="EW2:EW3"/>
    <mergeCell ref="EX2:EX3"/>
    <mergeCell ref="EY2:EY3"/>
    <mergeCell ref="FA2:FA3"/>
    <mergeCell ref="FB2:FB3"/>
    <mergeCell ref="FC2:FC3"/>
    <mergeCell ref="GT2:GT3"/>
    <mergeCell ref="GU2:GU3"/>
    <mergeCell ref="E35:I35"/>
    <mergeCell ref="L35:P35"/>
    <mergeCell ref="S35:W35"/>
    <mergeCell ref="BE35:BI35"/>
    <mergeCell ref="CQ35:CU35"/>
    <mergeCell ref="GK2:GK3"/>
    <mergeCell ref="GL2:GL3"/>
    <mergeCell ref="GM2:GM3"/>
    <mergeCell ref="GN2:GN3"/>
    <mergeCell ref="GO2:GO3"/>
    <mergeCell ref="GP2:GP3"/>
    <mergeCell ref="GD2:GD3"/>
    <mergeCell ref="GE2:GE3"/>
    <mergeCell ref="GF2:GF3"/>
    <mergeCell ref="GG2:GG3"/>
    <mergeCell ref="GH2:GH3"/>
    <mergeCell ref="GI2:GI3"/>
    <mergeCell ref="FW2:FW3"/>
    <mergeCell ref="FY2:FY3"/>
    <mergeCell ref="FZ2:FZ3"/>
    <mergeCell ref="GA2:GA3"/>
    <mergeCell ref="GB2:GB3"/>
    <mergeCell ref="EC35:EG35"/>
    <mergeCell ref="EO35:ES35"/>
    <mergeCell ref="FA35:FE35"/>
    <mergeCell ref="FM35:FQ35"/>
    <mergeCell ref="FY35:GC35"/>
    <mergeCell ref="GK35:GO35"/>
    <mergeCell ref="GQ2:GQ3"/>
    <mergeCell ref="GR2:GR3"/>
    <mergeCell ref="GS2:GS3"/>
    <mergeCell ref="GC2:GC3"/>
    <mergeCell ref="FQ2:FQ3"/>
    <mergeCell ref="FR2:FR3"/>
    <mergeCell ref="FS2:FS3"/>
    <mergeCell ref="FT2:FT3"/>
    <mergeCell ref="FU2:FU3"/>
    <mergeCell ref="FV2:FV3"/>
    <mergeCell ref="FJ2:FJ3"/>
    <mergeCell ref="FK2:FK3"/>
    <mergeCell ref="FM2:FM3"/>
    <mergeCell ref="FN2:FN3"/>
    <mergeCell ref="FO2:FO3"/>
    <mergeCell ref="FP2:FP3"/>
    <mergeCell ref="FD2:FD3"/>
    <mergeCell ref="FE2:FE3"/>
  </mergeCells>
  <conditionalFormatting sqref="C9:C10">
    <cfRule type="cellIs" dxfId="62" priority="4" operator="lessThan">
      <formula>0</formula>
    </cfRule>
    <cfRule type="cellIs" dxfId="61" priority="5" operator="equal">
      <formula>0</formula>
    </cfRule>
    <cfRule type="cellIs" dxfId="60" priority="6" operator="greaterThan">
      <formula>0</formula>
    </cfRule>
  </conditionalFormatting>
  <conditionalFormatting sqref="C13:C14">
    <cfRule type="cellIs" dxfId="59" priority="1" operator="lessThan">
      <formula>0</formula>
    </cfRule>
    <cfRule type="cellIs" dxfId="58" priority="2" operator="equal">
      <formula>0</formula>
    </cfRule>
    <cfRule type="cellIs" dxfId="57" priority="3" operator="greaterThan">
      <formula>0</formula>
    </cfRule>
  </conditionalFormatting>
  <conditionalFormatting sqref="C17">
    <cfRule type="cellIs" dxfId="56" priority="13" operator="lessThan">
      <formula>0</formula>
    </cfRule>
    <cfRule type="cellIs" dxfId="55" priority="14" operator="equal">
      <formula>0</formula>
    </cfRule>
    <cfRule type="cellIs" dxfId="54" priority="15" operator="greaterThan">
      <formula>0</formula>
    </cfRule>
  </conditionalFormatting>
  <dataValidations count="6">
    <dataValidation type="list" allowBlank="1" showInputMessage="1" showErrorMessage="1" sqref="DA4:DA34 AC4:AC34 BO4:BO34" xr:uid="{00000000-0002-0000-0D00-000000000000}">
      <formula1>$M$39:$M$50</formula1>
    </dataValidation>
    <dataValidation type="list" allowBlank="1" showInputMessage="1" showErrorMessage="1" sqref="BK4:BK34 CW4:CW34 Y4:Y34" xr:uid="{00000000-0002-0000-0D00-000001000000}">
      <formula1>$B$39:$B$40</formula1>
    </dataValidation>
    <dataValidation type="list" allowBlank="1" showInputMessage="1" showErrorMessage="1" sqref="BL4:BL34 CX4:CX34 EI4:EI34 EK4:EK34 EU4:EU34 EW4:EW34 FG4:FG34 FI4:FI34 FS4:FS34 FU4:FU34 GQ4:GQ34 GG4:GG34 GS4:GS34 GE4:GE34 Z4:Z34" xr:uid="{00000000-0002-0000-0D00-000002000000}">
      <formula1>$C$39:$C$49</formula1>
    </dataValidation>
    <dataValidation type="list" allowBlank="1" showInputMessage="1" showErrorMessage="1" sqref="AE4:AE34 DC4:DC34 BQ4:BQ34" xr:uid="{00000000-0002-0000-0D00-000003000000}">
      <formula1>$A$39:$A$61</formula1>
    </dataValidation>
    <dataValidation type="list" allowBlank="1" showInputMessage="1" showErrorMessage="1" sqref="AH4:AH34 DF4:DF34 BT4:BT34" xr:uid="{00000000-0002-0000-0D00-000004000000}">
      <formula1>$A$39:$A$50</formula1>
    </dataValidation>
    <dataValidation type="list" allowBlank="1" showInputMessage="1" showErrorMessage="1" sqref="Z35 CX35 BL35" xr:uid="{00000000-0002-0000-0D00-000005000000}">
      <formula1>#REF!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I62"/>
  <sheetViews>
    <sheetView workbookViewId="0">
      <selection activeCell="Q29" sqref="Q29"/>
    </sheetView>
  </sheetViews>
  <sheetFormatPr defaultRowHeight="14.4" x14ac:dyDescent="0.3"/>
  <cols>
    <col min="1" max="1" width="6.109375" customWidth="1"/>
    <col min="2" max="2" width="50" customWidth="1"/>
    <col min="3" max="3" width="9.109375" customWidth="1"/>
    <col min="4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2" width="6.44140625" style="76" customWidth="1"/>
    <col min="13" max="13" width="11" style="76" bestFit="1" customWidth="1"/>
    <col min="14" max="14" width="10.109375" style="76" bestFit="1" customWidth="1"/>
    <col min="15" max="15" width="10.5546875" style="76" customWidth="1"/>
    <col min="16" max="17" width="8.88671875" style="76"/>
    <col min="18" max="18" width="2.6640625" customWidth="1"/>
    <col min="20" max="20" width="9.6640625" customWidth="1"/>
    <col min="21" max="21" width="9.33203125" customWidth="1"/>
    <col min="22" max="22" width="10" customWidth="1"/>
    <col min="23" max="23" width="6.109375" customWidth="1"/>
    <col min="25" max="25" width="12.33203125" style="76" customWidth="1"/>
    <col min="26" max="26" width="20.44140625" style="76" customWidth="1"/>
    <col min="27" max="27" width="30.6640625" style="76" customWidth="1"/>
    <col min="28" max="28" width="9.44140625" style="76" customWidth="1"/>
    <col min="29" max="29" width="19.33203125" style="81" customWidth="1"/>
    <col min="30" max="30" width="7" style="81" customWidth="1"/>
    <col min="31" max="31" width="6.6640625" customWidth="1"/>
    <col min="32" max="32" width="8.109375" customWidth="1"/>
    <col min="33" max="34" width="8.109375" style="77" customWidth="1"/>
    <col min="35" max="35" width="8.88671875" style="77"/>
    <col min="36" max="39" width="9.6640625" style="77" customWidth="1"/>
    <col min="40" max="43" width="8.88671875" style="77"/>
    <col min="44" max="44" width="10" style="77" customWidth="1"/>
    <col min="45" max="55" width="8.88671875" style="77"/>
    <col min="56" max="56" width="2.44140625" customWidth="1"/>
    <col min="60" max="60" width="10" customWidth="1"/>
    <col min="63" max="63" width="10.6640625" customWidth="1"/>
    <col min="64" max="64" width="11.109375" customWidth="1"/>
    <col min="65" max="65" width="18.109375" customWidth="1"/>
    <col min="67" max="67" width="18.6640625" customWidth="1"/>
    <col min="94" max="94" width="3" customWidth="1"/>
    <col min="95" max="97" width="0" hidden="1" customWidth="1"/>
    <col min="98" max="98" width="10" hidden="1" customWidth="1"/>
    <col min="99" max="100" width="0" hidden="1" customWidth="1"/>
    <col min="101" max="101" width="24" hidden="1" customWidth="1"/>
    <col min="102" max="103" width="12.5546875" hidden="1" customWidth="1"/>
    <col min="104" max="105" width="0" hidden="1" customWidth="1"/>
    <col min="106" max="106" width="2.6640625" hidden="1" customWidth="1"/>
    <col min="107" max="109" width="0" hidden="1" customWidth="1"/>
    <col min="110" max="110" width="9.6640625" hidden="1" customWidth="1"/>
    <col min="111" max="112" width="0" hidden="1" customWidth="1"/>
    <col min="113" max="113" width="23.88671875" hidden="1" customWidth="1"/>
    <col min="114" max="117" width="0" hidden="1" customWidth="1"/>
    <col min="118" max="118" width="2.6640625" hidden="1" customWidth="1"/>
    <col min="119" max="121" width="0" hidden="1" customWidth="1"/>
    <col min="122" max="122" width="10" hidden="1" customWidth="1"/>
    <col min="123" max="124" width="0" hidden="1" customWidth="1"/>
    <col min="125" max="125" width="23.88671875" hidden="1" customWidth="1"/>
    <col min="126" max="129" width="0" hidden="1" customWidth="1"/>
    <col min="130" max="130" width="2.6640625" hidden="1" customWidth="1"/>
    <col min="131" max="133" width="0" hidden="1" customWidth="1"/>
    <col min="134" max="134" width="10.44140625" hidden="1" customWidth="1"/>
    <col min="135" max="136" width="0" hidden="1" customWidth="1"/>
    <col min="137" max="137" width="23.88671875" hidden="1" customWidth="1"/>
    <col min="138" max="141" width="0" hidden="1" customWidth="1"/>
    <col min="142" max="142" width="2.6640625" hidden="1" customWidth="1"/>
    <col min="143" max="145" width="0" hidden="1" customWidth="1"/>
    <col min="146" max="146" width="9.5546875" hidden="1" customWidth="1"/>
    <col min="147" max="148" width="0" hidden="1" customWidth="1"/>
    <col min="149" max="149" width="23.88671875" hidden="1" customWidth="1"/>
    <col min="150" max="153" width="0" hidden="1" customWidth="1"/>
    <col min="154" max="154" width="2.6640625" hidden="1" customWidth="1"/>
    <col min="155" max="157" width="0" hidden="1" customWidth="1"/>
    <col min="158" max="158" width="9.5546875" hidden="1" customWidth="1"/>
    <col min="159" max="160" width="0" hidden="1" customWidth="1"/>
    <col min="161" max="161" width="23.44140625" hidden="1" customWidth="1"/>
    <col min="162" max="165" width="0" hidden="1" customWidth="1"/>
  </cols>
  <sheetData>
    <row r="1" spans="1:165" x14ac:dyDescent="0.3">
      <c r="A1" s="771" t="s">
        <v>464</v>
      </c>
      <c r="B1" s="772"/>
      <c r="C1" s="773"/>
      <c r="D1" s="87"/>
      <c r="E1" s="768" t="s">
        <v>107</v>
      </c>
      <c r="F1" s="769"/>
      <c r="G1" s="769"/>
      <c r="H1" s="769"/>
      <c r="I1" s="769"/>
      <c r="J1" s="770"/>
      <c r="K1"/>
      <c r="L1" s="768" t="s">
        <v>108</v>
      </c>
      <c r="M1" s="769"/>
      <c r="N1" s="769"/>
      <c r="O1" s="769"/>
      <c r="P1" s="769"/>
      <c r="Q1" s="770"/>
      <c r="S1" s="682" t="s">
        <v>109</v>
      </c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684"/>
      <c r="AW1" s="684"/>
      <c r="AX1" s="684"/>
      <c r="AY1" s="684"/>
      <c r="AZ1" s="684"/>
      <c r="BA1" s="684"/>
      <c r="BB1" s="684"/>
      <c r="BC1" s="783"/>
      <c r="BE1" s="682" t="s">
        <v>110</v>
      </c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684"/>
      <c r="CI1" s="684"/>
      <c r="CJ1" s="684"/>
      <c r="CK1" s="684"/>
      <c r="CL1" s="684"/>
      <c r="CM1" s="684"/>
      <c r="CN1" s="684"/>
      <c r="CO1" s="783"/>
      <c r="CQ1" s="765" t="s">
        <v>85</v>
      </c>
      <c r="CR1" s="766"/>
      <c r="CS1" s="766"/>
      <c r="CT1" s="766"/>
      <c r="CU1" s="766"/>
      <c r="CV1" s="766"/>
      <c r="CW1" s="766"/>
      <c r="CX1" s="766"/>
      <c r="CY1" s="766"/>
      <c r="CZ1" s="766"/>
      <c r="DA1" s="767"/>
      <c r="DC1" s="765" t="s">
        <v>86</v>
      </c>
      <c r="DD1" s="766"/>
      <c r="DE1" s="766"/>
      <c r="DF1" s="766"/>
      <c r="DG1" s="766"/>
      <c r="DH1" s="766"/>
      <c r="DI1" s="766"/>
      <c r="DJ1" s="766"/>
      <c r="DK1" s="766"/>
      <c r="DL1" s="766"/>
      <c r="DM1" s="767"/>
      <c r="DO1" s="765" t="s">
        <v>87</v>
      </c>
      <c r="DP1" s="766"/>
      <c r="DQ1" s="766"/>
      <c r="DR1" s="766"/>
      <c r="DS1" s="766"/>
      <c r="DT1" s="766"/>
      <c r="DU1" s="766"/>
      <c r="DV1" s="766"/>
      <c r="DW1" s="766"/>
      <c r="DX1" s="766"/>
      <c r="DY1" s="767"/>
      <c r="EA1" s="765" t="s">
        <v>86</v>
      </c>
      <c r="EB1" s="766"/>
      <c r="EC1" s="766"/>
      <c r="ED1" s="766"/>
      <c r="EE1" s="766"/>
      <c r="EF1" s="766"/>
      <c r="EG1" s="766"/>
      <c r="EH1" s="766"/>
      <c r="EI1" s="766"/>
      <c r="EJ1" s="766"/>
      <c r="EK1" s="767"/>
      <c r="EM1" s="765" t="s">
        <v>86</v>
      </c>
      <c r="EN1" s="766"/>
      <c r="EO1" s="766"/>
      <c r="EP1" s="766"/>
      <c r="EQ1" s="766"/>
      <c r="ER1" s="766"/>
      <c r="ES1" s="766"/>
      <c r="ET1" s="766"/>
      <c r="EU1" s="766"/>
      <c r="EV1" s="766"/>
      <c r="EW1" s="767"/>
      <c r="EY1" s="765" t="s">
        <v>88</v>
      </c>
      <c r="EZ1" s="766"/>
      <c r="FA1" s="766"/>
      <c r="FB1" s="766"/>
      <c r="FC1" s="766"/>
      <c r="FD1" s="766"/>
      <c r="FE1" s="766"/>
      <c r="FF1" s="766"/>
      <c r="FG1" s="766"/>
      <c r="FH1" s="766"/>
      <c r="FI1" s="767"/>
    </row>
    <row r="2" spans="1:165" ht="21" customHeight="1" x14ac:dyDescent="0.3">
      <c r="A2" s="774"/>
      <c r="B2" s="775"/>
      <c r="C2" s="776"/>
      <c r="D2" s="88"/>
      <c r="E2" s="777"/>
      <c r="F2" s="778"/>
      <c r="G2" s="778"/>
      <c r="H2" s="778"/>
      <c r="I2" s="778"/>
      <c r="J2" s="779"/>
      <c r="K2"/>
      <c r="L2" s="777"/>
      <c r="M2" s="778"/>
      <c r="N2" s="778"/>
      <c r="O2" s="778"/>
      <c r="P2" s="778"/>
      <c r="Q2" s="779"/>
      <c r="S2" s="759" t="s">
        <v>7</v>
      </c>
      <c r="T2" s="757" t="s">
        <v>8</v>
      </c>
      <c r="U2" s="757" t="s">
        <v>9</v>
      </c>
      <c r="V2" s="757" t="s">
        <v>10</v>
      </c>
      <c r="W2" s="757" t="s">
        <v>11</v>
      </c>
      <c r="X2" s="757" t="s">
        <v>12</v>
      </c>
      <c r="Y2" s="764" t="s">
        <v>13</v>
      </c>
      <c r="Z2" s="764" t="s">
        <v>14</v>
      </c>
      <c r="AA2" s="764" t="s">
        <v>15</v>
      </c>
      <c r="AB2" s="757" t="s">
        <v>16</v>
      </c>
      <c r="AC2" s="757" t="s">
        <v>17</v>
      </c>
      <c r="AD2" s="763" t="s">
        <v>18</v>
      </c>
      <c r="AE2" s="763"/>
      <c r="AF2" s="763"/>
      <c r="AG2" s="760" t="s">
        <v>19</v>
      </c>
      <c r="AH2" s="760" t="s">
        <v>20</v>
      </c>
      <c r="AI2" s="760" t="s">
        <v>21</v>
      </c>
      <c r="AJ2" s="760" t="s">
        <v>22</v>
      </c>
      <c r="AK2" s="760" t="s">
        <v>23</v>
      </c>
      <c r="AL2" s="760" t="s">
        <v>24</v>
      </c>
      <c r="AM2" s="760" t="s">
        <v>25</v>
      </c>
      <c r="AN2" s="760" t="s">
        <v>26</v>
      </c>
      <c r="AO2" s="760" t="s">
        <v>27</v>
      </c>
      <c r="AP2" s="760" t="s">
        <v>28</v>
      </c>
      <c r="AQ2" s="757" t="s">
        <v>29</v>
      </c>
      <c r="AR2" s="760" t="s">
        <v>30</v>
      </c>
      <c r="AS2" s="760" t="s">
        <v>22</v>
      </c>
      <c r="AT2" s="760" t="s">
        <v>23</v>
      </c>
      <c r="AU2" s="760" t="s">
        <v>31</v>
      </c>
      <c r="AV2" s="760" t="s">
        <v>24</v>
      </c>
      <c r="AW2" s="760" t="s">
        <v>25</v>
      </c>
      <c r="AX2" s="760" t="s">
        <v>26</v>
      </c>
      <c r="AY2" s="760" t="s">
        <v>27</v>
      </c>
      <c r="AZ2" s="760" t="s">
        <v>28</v>
      </c>
      <c r="BA2" s="760" t="s">
        <v>32</v>
      </c>
      <c r="BB2" s="760" t="s">
        <v>33</v>
      </c>
      <c r="BC2" s="754" t="s">
        <v>34</v>
      </c>
      <c r="BE2" s="759" t="s">
        <v>7</v>
      </c>
      <c r="BF2" s="757" t="s">
        <v>8</v>
      </c>
      <c r="BG2" s="757" t="s">
        <v>9</v>
      </c>
      <c r="BH2" s="757" t="s">
        <v>10</v>
      </c>
      <c r="BI2" s="757" t="s">
        <v>11</v>
      </c>
      <c r="BJ2" s="757" t="s">
        <v>12</v>
      </c>
      <c r="BK2" s="764" t="s">
        <v>13</v>
      </c>
      <c r="BL2" s="764" t="s">
        <v>14</v>
      </c>
      <c r="BM2" s="764" t="s">
        <v>15</v>
      </c>
      <c r="BN2" s="757" t="s">
        <v>16</v>
      </c>
      <c r="BO2" s="757" t="s">
        <v>17</v>
      </c>
      <c r="BP2" s="763" t="s">
        <v>18</v>
      </c>
      <c r="BQ2" s="763"/>
      <c r="BR2" s="763"/>
      <c r="BS2" s="760" t="s">
        <v>19</v>
      </c>
      <c r="BT2" s="760" t="s">
        <v>20</v>
      </c>
      <c r="BU2" s="760" t="s">
        <v>21</v>
      </c>
      <c r="BV2" s="760" t="s">
        <v>22</v>
      </c>
      <c r="BW2" s="761" t="s">
        <v>23</v>
      </c>
      <c r="BX2" s="760" t="s">
        <v>24</v>
      </c>
      <c r="BY2" s="760" t="s">
        <v>25</v>
      </c>
      <c r="BZ2" s="760" t="s">
        <v>26</v>
      </c>
      <c r="CA2" s="760" t="s">
        <v>27</v>
      </c>
      <c r="CB2" s="760" t="s">
        <v>28</v>
      </c>
      <c r="CC2" s="757" t="s">
        <v>29</v>
      </c>
      <c r="CD2" s="760" t="s">
        <v>30</v>
      </c>
      <c r="CE2" s="760" t="s">
        <v>22</v>
      </c>
      <c r="CF2" s="761" t="s">
        <v>23</v>
      </c>
      <c r="CG2" s="760" t="s">
        <v>31</v>
      </c>
      <c r="CH2" s="760" t="s">
        <v>24</v>
      </c>
      <c r="CI2" s="760" t="s">
        <v>25</v>
      </c>
      <c r="CJ2" s="760" t="s">
        <v>26</v>
      </c>
      <c r="CK2" s="760" t="s">
        <v>27</v>
      </c>
      <c r="CL2" s="760" t="s">
        <v>28</v>
      </c>
      <c r="CM2" s="760" t="s">
        <v>32</v>
      </c>
      <c r="CN2" s="760" t="s">
        <v>33</v>
      </c>
      <c r="CO2" s="754" t="s">
        <v>34</v>
      </c>
      <c r="CQ2" s="759" t="s">
        <v>7</v>
      </c>
      <c r="CR2" s="757" t="s">
        <v>8</v>
      </c>
      <c r="CS2" s="757" t="s">
        <v>9</v>
      </c>
      <c r="CT2" s="757" t="s">
        <v>10</v>
      </c>
      <c r="CU2" s="757" t="s">
        <v>11</v>
      </c>
      <c r="CV2" s="757" t="s">
        <v>12</v>
      </c>
      <c r="CW2" s="757" t="s">
        <v>14</v>
      </c>
      <c r="CX2" s="758" t="s">
        <v>35</v>
      </c>
      <c r="CY2" s="758" t="s">
        <v>36</v>
      </c>
      <c r="CZ2" s="758" t="s">
        <v>37</v>
      </c>
      <c r="DA2" s="754" t="s">
        <v>38</v>
      </c>
      <c r="DC2" s="759" t="s">
        <v>7</v>
      </c>
      <c r="DD2" s="757" t="s">
        <v>8</v>
      </c>
      <c r="DE2" s="757" t="s">
        <v>9</v>
      </c>
      <c r="DF2" s="757" t="s">
        <v>10</v>
      </c>
      <c r="DG2" s="757" t="s">
        <v>11</v>
      </c>
      <c r="DH2" s="757" t="s">
        <v>12</v>
      </c>
      <c r="DI2" s="757" t="s">
        <v>14</v>
      </c>
      <c r="DJ2" s="758" t="s">
        <v>35</v>
      </c>
      <c r="DK2" s="758" t="s">
        <v>36</v>
      </c>
      <c r="DL2" s="758" t="s">
        <v>37</v>
      </c>
      <c r="DM2" s="754" t="s">
        <v>38</v>
      </c>
      <c r="DO2" s="759" t="s">
        <v>7</v>
      </c>
      <c r="DP2" s="757" t="s">
        <v>8</v>
      </c>
      <c r="DQ2" s="757" t="s">
        <v>9</v>
      </c>
      <c r="DR2" s="757" t="s">
        <v>10</v>
      </c>
      <c r="DS2" s="757" t="s">
        <v>11</v>
      </c>
      <c r="DT2" s="757" t="s">
        <v>12</v>
      </c>
      <c r="DU2" s="757" t="s">
        <v>14</v>
      </c>
      <c r="DV2" s="758" t="s">
        <v>35</v>
      </c>
      <c r="DW2" s="758" t="s">
        <v>36</v>
      </c>
      <c r="DX2" s="758" t="s">
        <v>37</v>
      </c>
      <c r="DY2" s="754" t="s">
        <v>38</v>
      </c>
      <c r="EA2" s="759" t="s">
        <v>7</v>
      </c>
      <c r="EB2" s="757" t="s">
        <v>8</v>
      </c>
      <c r="EC2" s="757" t="s">
        <v>9</v>
      </c>
      <c r="ED2" s="757" t="s">
        <v>10</v>
      </c>
      <c r="EE2" s="757" t="s">
        <v>11</v>
      </c>
      <c r="EF2" s="757" t="s">
        <v>12</v>
      </c>
      <c r="EG2" s="757" t="s">
        <v>14</v>
      </c>
      <c r="EH2" s="758" t="s">
        <v>35</v>
      </c>
      <c r="EI2" s="758" t="s">
        <v>36</v>
      </c>
      <c r="EJ2" s="758" t="s">
        <v>37</v>
      </c>
      <c r="EK2" s="754" t="s">
        <v>38</v>
      </c>
      <c r="EM2" s="759" t="s">
        <v>7</v>
      </c>
      <c r="EN2" s="757" t="s">
        <v>8</v>
      </c>
      <c r="EO2" s="757" t="s">
        <v>9</v>
      </c>
      <c r="EP2" s="757" t="s">
        <v>10</v>
      </c>
      <c r="EQ2" s="757" t="s">
        <v>11</v>
      </c>
      <c r="ER2" s="757" t="s">
        <v>12</v>
      </c>
      <c r="ES2" s="757" t="s">
        <v>14</v>
      </c>
      <c r="ET2" s="758" t="s">
        <v>35</v>
      </c>
      <c r="EU2" s="758" t="s">
        <v>36</v>
      </c>
      <c r="EV2" s="758" t="s">
        <v>37</v>
      </c>
      <c r="EW2" s="754" t="s">
        <v>38</v>
      </c>
      <c r="EY2" s="759" t="s">
        <v>7</v>
      </c>
      <c r="EZ2" s="757" t="s">
        <v>8</v>
      </c>
      <c r="FA2" s="757" t="s">
        <v>9</v>
      </c>
      <c r="FB2" s="757" t="s">
        <v>10</v>
      </c>
      <c r="FC2" s="757" t="s">
        <v>11</v>
      </c>
      <c r="FD2" s="757" t="s">
        <v>12</v>
      </c>
      <c r="FE2" s="757" t="s">
        <v>14</v>
      </c>
      <c r="FF2" s="758" t="s">
        <v>35</v>
      </c>
      <c r="FG2" s="758" t="s">
        <v>36</v>
      </c>
      <c r="FH2" s="758" t="s">
        <v>37</v>
      </c>
      <c r="FI2" s="754" t="s">
        <v>38</v>
      </c>
    </row>
    <row r="3" spans="1:165" ht="51" x14ac:dyDescent="0.3">
      <c r="A3" s="483" t="s">
        <v>39</v>
      </c>
      <c r="B3" s="484" t="s">
        <v>40</v>
      </c>
      <c r="C3" s="485" t="s">
        <v>12</v>
      </c>
      <c r="D3" s="489"/>
      <c r="E3" s="486" t="s">
        <v>7</v>
      </c>
      <c r="F3" s="402" t="s">
        <v>8</v>
      </c>
      <c r="G3" s="402" t="s">
        <v>9</v>
      </c>
      <c r="H3" s="466" t="s">
        <v>10</v>
      </c>
      <c r="I3" s="466" t="s">
        <v>11</v>
      </c>
      <c r="J3" s="487" t="s">
        <v>12</v>
      </c>
      <c r="K3" s="489"/>
      <c r="L3" s="486" t="s">
        <v>7</v>
      </c>
      <c r="M3" s="402" t="s">
        <v>8</v>
      </c>
      <c r="N3" s="402" t="s">
        <v>9</v>
      </c>
      <c r="O3" s="466" t="s">
        <v>10</v>
      </c>
      <c r="P3" s="466" t="s">
        <v>11</v>
      </c>
      <c r="Q3" s="467" t="s">
        <v>12</v>
      </c>
      <c r="S3" s="759"/>
      <c r="T3" s="757"/>
      <c r="U3" s="757"/>
      <c r="V3" s="757"/>
      <c r="W3" s="757"/>
      <c r="X3" s="757"/>
      <c r="Y3" s="764"/>
      <c r="Z3" s="764"/>
      <c r="AA3" s="764"/>
      <c r="AB3" s="757"/>
      <c r="AC3" s="757"/>
      <c r="AD3" s="468" t="s">
        <v>41</v>
      </c>
      <c r="AE3" s="469" t="s">
        <v>42</v>
      </c>
      <c r="AF3" s="468" t="s">
        <v>43</v>
      </c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57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54"/>
      <c r="BE3" s="759"/>
      <c r="BF3" s="757"/>
      <c r="BG3" s="757"/>
      <c r="BH3" s="757"/>
      <c r="BI3" s="757"/>
      <c r="BJ3" s="757"/>
      <c r="BK3" s="764"/>
      <c r="BL3" s="764"/>
      <c r="BM3" s="764"/>
      <c r="BN3" s="757"/>
      <c r="BO3" s="757"/>
      <c r="BP3" s="468" t="s">
        <v>41</v>
      </c>
      <c r="BQ3" s="469" t="s">
        <v>42</v>
      </c>
      <c r="BR3" s="468" t="s">
        <v>43</v>
      </c>
      <c r="BS3" s="760"/>
      <c r="BT3" s="760"/>
      <c r="BU3" s="760"/>
      <c r="BV3" s="760"/>
      <c r="BW3" s="762"/>
      <c r="BX3" s="760"/>
      <c r="BY3" s="760"/>
      <c r="BZ3" s="760"/>
      <c r="CA3" s="760"/>
      <c r="CB3" s="760"/>
      <c r="CC3" s="757"/>
      <c r="CD3" s="760"/>
      <c r="CE3" s="760"/>
      <c r="CF3" s="762"/>
      <c r="CG3" s="760"/>
      <c r="CH3" s="760"/>
      <c r="CI3" s="760"/>
      <c r="CJ3" s="760"/>
      <c r="CK3" s="760"/>
      <c r="CL3" s="760"/>
      <c r="CM3" s="760"/>
      <c r="CN3" s="760"/>
      <c r="CO3" s="754"/>
      <c r="CQ3" s="759"/>
      <c r="CR3" s="757"/>
      <c r="CS3" s="757"/>
      <c r="CT3" s="757"/>
      <c r="CU3" s="757"/>
      <c r="CV3" s="757"/>
      <c r="CW3" s="757"/>
      <c r="CX3" s="594"/>
      <c r="CY3" s="594"/>
      <c r="CZ3" s="594"/>
      <c r="DA3" s="754"/>
      <c r="DC3" s="759"/>
      <c r="DD3" s="757"/>
      <c r="DE3" s="757"/>
      <c r="DF3" s="757"/>
      <c r="DG3" s="757"/>
      <c r="DH3" s="757"/>
      <c r="DI3" s="757"/>
      <c r="DJ3" s="594"/>
      <c r="DK3" s="594"/>
      <c r="DL3" s="594"/>
      <c r="DM3" s="754"/>
      <c r="DO3" s="759"/>
      <c r="DP3" s="757"/>
      <c r="DQ3" s="757"/>
      <c r="DR3" s="757"/>
      <c r="DS3" s="757"/>
      <c r="DT3" s="757"/>
      <c r="DU3" s="757"/>
      <c r="DV3" s="594"/>
      <c r="DW3" s="594"/>
      <c r="DX3" s="594"/>
      <c r="DY3" s="754"/>
      <c r="EA3" s="759"/>
      <c r="EB3" s="757"/>
      <c r="EC3" s="757"/>
      <c r="ED3" s="757"/>
      <c r="EE3" s="757"/>
      <c r="EF3" s="757"/>
      <c r="EG3" s="757"/>
      <c r="EH3" s="594"/>
      <c r="EI3" s="594"/>
      <c r="EJ3" s="594"/>
      <c r="EK3" s="754"/>
      <c r="EM3" s="759"/>
      <c r="EN3" s="757"/>
      <c r="EO3" s="757"/>
      <c r="EP3" s="757"/>
      <c r="EQ3" s="757"/>
      <c r="ER3" s="757"/>
      <c r="ES3" s="757"/>
      <c r="ET3" s="594"/>
      <c r="EU3" s="594"/>
      <c r="EV3" s="594"/>
      <c r="EW3" s="754"/>
      <c r="EY3" s="786"/>
      <c r="EZ3" s="758"/>
      <c r="FA3" s="758"/>
      <c r="FB3" s="758"/>
      <c r="FC3" s="758"/>
      <c r="FD3" s="758"/>
      <c r="FE3" s="758"/>
      <c r="FF3" s="614"/>
      <c r="FG3" s="614"/>
      <c r="FH3" s="614"/>
      <c r="FI3" s="754"/>
    </row>
    <row r="4" spans="1:165" ht="26.25" customHeight="1" x14ac:dyDescent="0.3">
      <c r="A4" s="10">
        <v>1</v>
      </c>
      <c r="B4" s="11" t="s">
        <v>111</v>
      </c>
      <c r="C4" s="12">
        <f>J35</f>
        <v>1099</v>
      </c>
      <c r="D4" s="13"/>
      <c r="E4" s="13">
        <v>1</v>
      </c>
      <c r="F4" s="405">
        <v>4347</v>
      </c>
      <c r="G4" s="405">
        <v>4347</v>
      </c>
      <c r="H4" s="14">
        <f>G4-F4</f>
        <v>0</v>
      </c>
      <c r="I4" s="15">
        <v>1</v>
      </c>
      <c r="J4" s="16">
        <f>I4*H4</f>
        <v>0</v>
      </c>
      <c r="K4" s="13"/>
      <c r="L4" s="13">
        <v>1</v>
      </c>
      <c r="M4" s="405">
        <v>851</v>
      </c>
      <c r="N4" s="405">
        <v>852</v>
      </c>
      <c r="O4" s="14">
        <f>N4-M4</f>
        <v>1</v>
      </c>
      <c r="P4" s="15">
        <v>1</v>
      </c>
      <c r="Q4" s="16">
        <f>P4*O4</f>
        <v>1</v>
      </c>
      <c r="S4" s="13">
        <v>1</v>
      </c>
      <c r="T4" s="405">
        <v>4369</v>
      </c>
      <c r="U4" s="405">
        <v>4369</v>
      </c>
      <c r="V4" s="14">
        <f>U4-T4</f>
        <v>0</v>
      </c>
      <c r="W4" s="15">
        <v>1</v>
      </c>
      <c r="X4" s="16">
        <f>V4*W4</f>
        <v>0</v>
      </c>
      <c r="Y4" s="501"/>
      <c r="Z4" s="18"/>
      <c r="AA4" s="18"/>
      <c r="AB4" s="18"/>
      <c r="AC4" s="18"/>
      <c r="AD4" s="18">
        <v>1</v>
      </c>
      <c r="AE4" s="17"/>
      <c r="AF4" s="17">
        <f>(AE4*20)/AD4</f>
        <v>0</v>
      </c>
      <c r="AG4" s="17"/>
      <c r="AH4" s="19"/>
      <c r="AI4" s="20" t="str">
        <f>IF(AND(Y4=$B$40,(OR(AC4=$M$39,(AC4=$M$40),(AC4=$M$41),(AC4=$M$42),(AC4=$M$43))),(Z4=$C$48)),(X4),(IF(AND(Y4=$B$40,(OR(AC4=$M$39,(AC4=$M$40),(AC4=$M$41),(AC4=$M$42),(AC4=$M$43))),(AG4&gt;0),(Z4=$C$49)),(X4-AG4),(""))))</f>
        <v/>
      </c>
      <c r="AJ4" s="17" t="str">
        <f>IF(AND(Y4=$B$40,(AC4=$M$44),(X4&gt;300),(Z4=$C$48)),(X4-300),(IF(AND(Y4=$B$40,(AC4=$M$44),(X4&gt;300),(AG4&gt;0),(Z4=$C$49)),(X4-(300+AG4)),"")))</f>
        <v/>
      </c>
      <c r="AK4" s="17" t="str">
        <f>IF(AND(Y4=$B$40,(AC4=$M$50),(AD4&gt;1),((X4+BJ4)&gt;300),(Z4=$C$48)),((X4+BJ4)-300),(IF(AND(Y4=$B$40,(AC4=$M$50),(AD4&gt;1),((X4+BJ4)&gt;300),(AG4&gt;0),(Z4=$C$49)),((X4+BJ4)-(300+AG4)),"")))</f>
        <v/>
      </c>
      <c r="AL4" s="17" t="str">
        <f>(IF(AND(Y4=$B$40,(Z4=$C$48),(AC4=$M$45),(AF4&gt;0),(X4&gt;(300+AF4))),(X4-(300+AF4)),""))</f>
        <v/>
      </c>
      <c r="AM4" s="17" t="str">
        <f>(IF(AND(Y4=$B$40,(Z4=$C$49),(AC4=$M$46),(AF4&gt;0),(X4&gt;(300+AF4+AG4))),(X4-(300+AF4+AG4)),""))</f>
        <v/>
      </c>
      <c r="AN4" s="17" t="str">
        <f>IF(AND(Y4=$B$40,(Z4=$C$48),(AC4=$M$47),(AH4=1),(X4&gt;300)),(X4-300),(IF(AND(Y4=$B$40,(Z4=$C$48),(AC4=$M$47),(AH4&gt;1),(X4&gt;150)),(X4-150),"")))</f>
        <v/>
      </c>
      <c r="AO4" s="17" t="str">
        <f>IF(AND(Y4=$B$40,(Z4=$C$48),(AC4=$M$48),(AH4=1),(X4&gt;(300+AF4))),(X4-(300+AF4)),(IF(AND(Y4=$B$40,(Z4=$C$48),(AC4=$M$48),(AH4&gt;1),(X4&gt;(150+AF4))),(X4-(150+AF4)),"")))</f>
        <v/>
      </c>
      <c r="AP4" s="17" t="str">
        <f>IF(AND(Y4=$B$40,(Z4=$C$49),(AC4=$M$49),(AH4=1),(X4&gt;(300+AF4+AG4))),(X4-(300+AF4+AG4)),(IF(AND(Y4=$B$40,(Z4=$C$49),(AC4=$M$49),(AH4&gt;1),(X4&gt;(150+AF4+AG4))),(X4-(150+AF4+AG4)),"")))</f>
        <v/>
      </c>
      <c r="AQ4" s="19">
        <f t="shared" ref="AQ4:AQ34" si="0">SUM(AI4:AP4)</f>
        <v>0</v>
      </c>
      <c r="AR4" s="20" t="str">
        <f>IF(AND(Y4=$B$39,(OR(Z4=$C$39,(Z4=$C$40),(Z4=$C$41),(Z4=$C$42),(Z4=$C$43),(Z4=$C$44),(Z4=$C$46),(Z4=$C$47)))),X4,"")</f>
        <v/>
      </c>
      <c r="AS4" s="17" t="str">
        <f>IF(AND(Y4=$B$40,(Z4=$C$48),(AC4=$M$44),(X4&lt;=300)),(X4),(IF(AND(Y4=$B$40,(Z4=$C$48),(AC4=$M$44),(X4&gt;300)),(300),"")))</f>
        <v/>
      </c>
      <c r="AT4" s="17" t="str">
        <f>IF(AND(Y4=$B$40,(Z4=$C$48),(AC4=$M$50),(AD4&gt;1),((X4+BJ4)&lt;=300)),(X4+BJ4),(IF(AND(Y4=$B$40,(Z4=$C$48),(AC4=$M$50),(AD4&gt;1),((X4+BJ4)&gt;300)),(300),"")))</f>
        <v/>
      </c>
      <c r="AU4" s="17" t="str">
        <f>IF(AND(Y4=$B$40,(Z4=$C$49),(AC4=$M$44),(AG4&gt;0),(X4&lt;=300)),(X4-AG4),(IF(AND(Y4=$B$40,(Z4=$C$49),(AC4=$M$44),(AG4&gt;0),(X4&gt;300)),(300),"")))</f>
        <v/>
      </c>
      <c r="AV4" s="17" t="str">
        <f>(IF(AND(Y4=$B$40,(Z4=$C$48),(AC4=$M$45),(AF4&gt;0),(X4&lt;=(300+AF4))),(X4),(IF(AND(Y4=$B$40,(Z4=$C$48),(AC4=$M$45),(X4&gt;(300+AF4))),(300+AF4),""))))</f>
        <v/>
      </c>
      <c r="AW4" s="17" t="str">
        <f>(IF(AND(Y4=$B$40,(Z4=$C$49),(AC4=$M$46),(AF4&gt;0),(X4&lt;=(300+AF4+AG4))),(X4-AG4),(IF(AND(Y4=$B$40,(Z4=$C$49),(AC4=$M$46),(X4&gt;(300+AF4+AG4))),(300+AF4),""))))</f>
        <v/>
      </c>
      <c r="AX4" s="17" t="str">
        <f>IF(AND(Y4=$B$40,(Z4=$C$48),(AC4=$M$47),(AH4=1),(X4&lt;=300)),(X4),(IF(AND(Y4=$B$40,(Z4=$C$48),(AC4=$M$47),(AH4=1),(X4&gt;300)),(300),(IF(AND(Y4=$B$40,(Z4=$C$48),(AC4=$M$47),(AH4&gt;1),(X4&lt;=150)),(X4),(IF(AND(Y4=$B$40,(Z4=$C$48),(AC4=$M$47),(AH4&gt;1),(X4&gt;150)),(150),"")))))))</f>
        <v/>
      </c>
      <c r="AY4" s="17" t="str">
        <f>IF(AND(Y4=$B$40,(Z4=$C$48),(AC4=$M$48),(AF4&gt;0),(AH4=1),(X4&lt;=(300+AF4))),(X4),(IF(AND(Y4=$B$40,(Z4=$C$48),(AC4=$M$48),(AH4=1),(AF4&gt;0),(X4&gt;(300+AF4))),(300+AF4),(IF(AND(Y4=$B$40,(Z4=$C$48),(AC4=$M$48),(AH4&gt;1),(AF4&gt;0),(X4&lt;=(150+AF4))),(X4),(IF(AND(Y4=$B$40,(Z4=$C$48),(AC4=$M$48),(AH4&gt;1),(AF4&gt;0),(X4&gt;150)),(150+AF4),"")))))))</f>
        <v/>
      </c>
      <c r="AZ4" s="17" t="str">
        <f>IF(AND(Y4=$B$40,(Z4=$C$49),(AC4=$M$49),(AF4&gt;0),(AG4&gt;0)*(AH4=1),(X4&lt;=(300+AF4+AG4))),(X4-AG4),(IF(AND(Y4=$B$40,(Z4=$C$49),(AC4=$M$49),(AH4=1),(AG4&gt;0),(X4&gt;(300+AF4+AG4))),(300+AF4),(IF(AND(Y4=$B$40,(Z4=$C$49),(AC4=$M$49),(AH4&gt;1),(AF4&gt;0),(AG4&gt;0),(X4&lt;=(150+AF4+AG4))),(X4-AG4),(IF(AND(Y4=$B$40,(Z4=$C$49),(AC4=$M$49),(AH4&gt;1),(AF4&gt;0),(AG4&gt;0),(X4&gt;150)),(150+AF4),"")))))))</f>
        <v/>
      </c>
      <c r="BA4" s="17" t="str">
        <f>IF(AND(Y4=$B$40,(Z4=$C$49),(AG4&gt;0)),AG4,"")</f>
        <v/>
      </c>
      <c r="BB4" s="17" t="str">
        <f>IF(AND(Y4=$B$39,(Z4=$C$45)),(X4),"")</f>
        <v/>
      </c>
      <c r="BC4" s="21">
        <f>SUM(AR4:BB4)</f>
        <v>0</v>
      </c>
      <c r="BD4" s="22"/>
      <c r="BE4" s="13">
        <v>1</v>
      </c>
      <c r="BF4" s="405">
        <v>851</v>
      </c>
      <c r="BG4" s="405">
        <v>852</v>
      </c>
      <c r="BH4" s="14">
        <f>BG4-BF4</f>
        <v>1</v>
      </c>
      <c r="BI4" s="15">
        <v>1</v>
      </c>
      <c r="BJ4" s="16">
        <f>BH4*BI4</f>
        <v>1</v>
      </c>
      <c r="BK4" s="501" t="s">
        <v>60</v>
      </c>
      <c r="BL4" s="18" t="s">
        <v>61</v>
      </c>
      <c r="BM4" s="18"/>
      <c r="BN4" s="18"/>
      <c r="BO4" s="18"/>
      <c r="BP4" s="18">
        <v>1</v>
      </c>
      <c r="BQ4" s="18"/>
      <c r="BR4" s="18">
        <f>(BQ4*20)/BP4</f>
        <v>0</v>
      </c>
      <c r="BS4" s="18"/>
      <c r="BT4" s="24"/>
      <c r="BU4" s="25" t="str">
        <f>IF(AND(BK4=$B$40,(OR(BO4=$M$39,(BO4=$M$40),(BO4=$M$41),(BO4=$M$42),(BO4=$M$43))),(BL4=$C$48)),(BJ4),(IF(AND(BK4=$B$40,(OR(BO4=$M$39,(BO4=$M$40),(BO4=$M$41),(BO4=$M$42),(BO4=$M$43))),(BS4&gt;0),(BL4=$C$49)),(BJ4-BS4),(""))))</f>
        <v/>
      </c>
      <c r="BV4" s="18" t="str">
        <f>IF(AND(BK4=$B$40,(BO4=$M$44),(BJ4&gt;300),(BL4=$C$48)),(BJ4-300),(IF(AND(BK4=$B$40,(BO4=$M$44),(BJ4&gt;300),(BS4&gt;0),(BL4=$C$49)),(BJ4-(300+BS4)),"")))</f>
        <v/>
      </c>
      <c r="BW4" s="17" t="str">
        <f>IF(AND(BK4=$B$40,(BO4=$M$50),(BP4&gt;1)),(0),"")</f>
        <v/>
      </c>
      <c r="BX4" s="18" t="str">
        <f>(IF(AND(BK4=$B$40,(BL4=$C$48),(BO4=$M$45),(BR4&gt;0),(BJ4&gt;(300+BR4))),(BJ4-(300+BR4)),""))</f>
        <v/>
      </c>
      <c r="BY4" s="18" t="str">
        <f>(IF(AND(BK4=$B$40,(BL4=$C$49),(BO4=$M$46),(BR4&gt;0),(BJ4&gt;(300+BR4+BS4))),(BJ4-(300+BR4+BS4)),""))</f>
        <v/>
      </c>
      <c r="BZ4" s="18" t="str">
        <f>IF(AND(BK4=$B$40,(BL4=$C$48),(BO4=$M$47),(BT4=1),(BJ4&gt;300)),(BJ4-300),(IF(AND(BK4=$B$40,(BL4=$C$48),(BO4=$M$47),(BT4&gt;1),(BJ4&gt;150)),(BJ4-150),"")))</f>
        <v/>
      </c>
      <c r="CA4" s="18" t="str">
        <f>IF(AND(BK4=$B$40,(BL4=$C$48),(BO4=$M$48),(BT4=1),(BJ4&gt;(300+BR4))),(BJ4-(300+BR4)),(IF(AND(BK4=$B$40,(BL4=$C$48),(BO4=$M$48),(BT4&gt;1),(BJ4&gt;(150+BR4))),(BJ4-(150+BR4)),"")))</f>
        <v/>
      </c>
      <c r="CB4" s="18" t="str">
        <f>IF(AND(BK4=$B$40,(BL4=$C$49),(BO4=$M$49),(BT4=1),(BJ4&gt;(300+BR4+BS4))),(BJ4-(300+BR4+BS4)),(IF(AND(BK4=$B$40,(BL4=$C$49),(BO4=$M$49),(BT4&gt;1),(BJ4&gt;(150+BR4+BS4))),(BJ4-(150+BR4+BS4)),"")))</f>
        <v/>
      </c>
      <c r="CC4" s="24">
        <f t="shared" ref="CC4:CC34" si="1">SUM(BU4:CB4)</f>
        <v>0</v>
      </c>
      <c r="CD4" s="25">
        <f>IF(AND(BK4=$B$39,(OR(BL4=$C$39,(BL4=$C$40),(BL4=$C$41),(BL4=$C$42),(BL4=$C$43),(BL4=$C$44),(BL4=$C$46),(BL4=$C$47)))),BJ4,"")</f>
        <v>1</v>
      </c>
      <c r="CE4" s="18" t="str">
        <f>IF(AND(BK4=$B$40,(BL4=$C$48),(BO4=$M$44),(BJ4&lt;=300)),(BJ4),(IF(AND(BK4=$B$40,(BL4=$C$48),(BO4=$M$44),(BJ4&gt;300)),(300),"")))</f>
        <v/>
      </c>
      <c r="CF4" s="17" t="str">
        <f>IF(AND(BK4=$B$40,(BL4=$C$48),(BO4=$M$50),(BP4&gt;1)),(0),"")</f>
        <v/>
      </c>
      <c r="CG4" s="18" t="str">
        <f>IF(AND(BK4=$B$40,(BL4=$C$49),(BO4=$M$44),(BS4&gt;0),(BJ4&lt;=300)),(BJ4-BS4),(IF(AND(BK4=$B$40,(BL4=$C$49),(BO4=$M$44),(BS4&gt;0),(BJ4&gt;300)),(300),"")))</f>
        <v/>
      </c>
      <c r="CH4" s="18" t="str">
        <f>(IF(AND(BK4=$B$40,(BL4=$C$48),(BO4=$M$45),(BR4&gt;0),(BJ4&lt;=(300+BR4))),(BJ4),(IF(AND(BK4=$B$40,(BL4=$C$48),(BO4=$M$45),(BJ4&gt;(300+BR4))),(300+BR4),""))))</f>
        <v/>
      </c>
      <c r="CI4" s="18" t="str">
        <f>(IF(AND(BK4=$B$40,(BL4=$C$49),(BO4=$M$46),(BR4&gt;0),(BJ4&lt;=(300+BR4+BS4))),(BJ4-BS4),(IF(AND(BK4=$B$40,(BL4=$C$49),(BO4=$M$46),(BJ4&gt;(300+BR4+BS4))),(300+BR4),""))))</f>
        <v/>
      </c>
      <c r="CJ4" s="18" t="str">
        <f>IF(AND(BK4=$B$40,(BL4=$C$48),(BO4=$M$47),(BT4=1),(BJ4&lt;=300)),(BJ4),(IF(AND(BK4=$B$40,(BL4=$C$48),(BO4=$M$47),(BT4=1),(BJ4&gt;300)),(300),(IF(AND(BK4=$B$40,(BL4=$C$48),(BO4=$M$47),(BT4&gt;1),(BJ4&lt;=150)),(BJ4),(IF(AND(BK4=$B$40,(BL4=$C$48),(BO4=$M$47),(BT4&gt;1),(BJ4&gt;150)),(150),"")))))))</f>
        <v/>
      </c>
      <c r="CK4" s="18" t="str">
        <f>IF(AND(BK4=$B$40,(BL4=$C$48),(BO4=$M$48),(BR4&gt;0),(BT4=1),(BJ4&lt;=(300+BR4))),(BJ4),(IF(AND(BK4=$B$40,(BL4=$C$48),(BO4=$M$48),(BT4=1),(BR4&gt;0),(BJ4&gt;(300+BR4))),(300+BR4),(IF(AND(BK4=$B$40,(BL4=$C$48),(BO4=$M$48),(BT4&gt;1),(BR4&gt;0),(BJ4&lt;=(150+BR4))),(BJ4),(IF(AND(BK4=$B$40,(BL4=$C$48),(BO4=$M$48),(BT4&gt;1),(BR4&gt;0),(BJ4&gt;150)),(150+BR4),"")))))))</f>
        <v/>
      </c>
      <c r="CL4" s="18" t="str">
        <f>IF(AND(BK4=$B$40,(BL4=$C$49),(BO4=$M$49),(BR4&gt;0),(BS4&gt;0)*(BT4=1),(BJ4&lt;=(300+BR4+BS4))),(BJ4-BS4),(IF(AND(BK4=$B$40,(BL4=$C$49),(BO4=$M$49),(BT4=1),(BS4&gt;0),(BJ4&gt;(300+BR4+BS4))),(300+BR4),(IF(AND(BK4=$B$40,(BL4=$C$49),(BO4=$M$49),(BT4&gt;1),(BR4&gt;0),(BS4&gt;0),(BJ4&lt;=(150+BR4+BS4))),(BJ4-BS4),(IF(AND(BK4=$B$40,(BL4=$C$49),(BO4=$M$49),(BT4&gt;1),(BR4&gt;0),(BS4&gt;0),(BJ4&gt;150)),(150+BR4),"")))))))</f>
        <v/>
      </c>
      <c r="CM4" s="18" t="str">
        <f>IF(AND(BK4=$B$40,(BL4=$C$49),(BS4&gt;0)),BS4,"")</f>
        <v/>
      </c>
      <c r="CN4" s="18" t="str">
        <f>IF(AND(BK4=$B$39,(BL4=$C$45)),(BJ4),"")</f>
        <v/>
      </c>
      <c r="CO4" s="26">
        <f>SUM(CD4:CN4)</f>
        <v>1</v>
      </c>
      <c r="CQ4" s="404">
        <v>1</v>
      </c>
      <c r="CR4" s="405">
        <v>0</v>
      </c>
      <c r="CS4" s="405"/>
      <c r="CT4" s="405">
        <f>CS4-CR4</f>
        <v>0</v>
      </c>
      <c r="CU4" s="405">
        <v>1</v>
      </c>
      <c r="CV4" s="406">
        <f>CT4*CU4</f>
        <v>0</v>
      </c>
      <c r="CW4" s="414"/>
      <c r="CX4" s="324"/>
      <c r="CY4" s="324"/>
      <c r="CZ4" s="324"/>
      <c r="DA4" s="409" t="str">
        <f>IF(OR(CW4=$C$39,(CW4=$C$40),(CW4=$C$41),(CW4=$C$42),(CW4=$C$43),(CW4=$C$44),(CW4=$C$45),(CW4=$C$46),(CW4=$C$47)),(CV4),"")</f>
        <v/>
      </c>
      <c r="DC4" s="404">
        <v>1</v>
      </c>
      <c r="DD4" s="405">
        <v>0</v>
      </c>
      <c r="DE4" s="405"/>
      <c r="DF4" s="405">
        <f>DE4-DD4</f>
        <v>0</v>
      </c>
      <c r="DG4" s="405">
        <v>1</v>
      </c>
      <c r="DH4" s="406">
        <f>DF4*DG4</f>
        <v>0</v>
      </c>
      <c r="DI4" s="414"/>
      <c r="DJ4" s="324"/>
      <c r="DK4" s="324"/>
      <c r="DL4" s="324"/>
      <c r="DM4" s="409" t="str">
        <f>IF(OR(DI4=$C$39,(DI4=$C$40),(DI4=$C$41),(DI4=$C$42),(DI4=$C$43),(DI4=$C$44),(DI4=$C$45),(DI4=$C$46),(DI4=$C$47)),(DH4),"")</f>
        <v/>
      </c>
      <c r="DO4" s="404">
        <v>1</v>
      </c>
      <c r="DP4" s="405">
        <v>0</v>
      </c>
      <c r="DQ4" s="405"/>
      <c r="DR4" s="405">
        <f>DQ4-DP4</f>
        <v>0</v>
      </c>
      <c r="DS4" s="405">
        <v>1</v>
      </c>
      <c r="DT4" s="406">
        <f>DR4*DS4</f>
        <v>0</v>
      </c>
      <c r="DU4" s="414"/>
      <c r="DV4" s="324"/>
      <c r="DW4" s="324"/>
      <c r="DX4" s="324"/>
      <c r="DY4" s="409" t="str">
        <f>IF(OR(DU4=$C$39,(DU4=$C$40),(DU4=$C$41),(DU4=$C$42),(DU4=$C$43),(DU4=$C$44),(DU4=$C$45),(DU4=$C$46),(DU4=$C$47)),(DT4),"")</f>
        <v/>
      </c>
      <c r="EA4" s="404">
        <v>1</v>
      </c>
      <c r="EB4" s="405">
        <v>0</v>
      </c>
      <c r="EC4" s="405"/>
      <c r="ED4" s="405">
        <f>EC4-EB4</f>
        <v>0</v>
      </c>
      <c r="EE4" s="405">
        <v>1</v>
      </c>
      <c r="EF4" s="406">
        <f>ED4*EE4</f>
        <v>0</v>
      </c>
      <c r="EG4" s="414"/>
      <c r="EH4" s="324"/>
      <c r="EI4" s="324"/>
      <c r="EJ4" s="324"/>
      <c r="EK4" s="409" t="str">
        <f>IF(OR(EG4=$C$39,(EG4=$C$40),(EG4=$C$41),(EG4=$C$42),(EG4=$C$43),(EG4=$C$44),(EG4=$C$45),(EG4=$C$46),(EG4=$C$47)),(EF4),"")</f>
        <v/>
      </c>
      <c r="EM4" s="404">
        <v>1</v>
      </c>
      <c r="EN4" s="405">
        <v>0</v>
      </c>
      <c r="EO4" s="405"/>
      <c r="EP4" s="405">
        <f>EO4-EN4</f>
        <v>0</v>
      </c>
      <c r="EQ4" s="405">
        <v>1</v>
      </c>
      <c r="ER4" s="406">
        <f>EQ4*EP4</f>
        <v>0</v>
      </c>
      <c r="ES4" s="414"/>
      <c r="ET4" s="324"/>
      <c r="EU4" s="324"/>
      <c r="EV4" s="324"/>
      <c r="EW4" s="409" t="str">
        <f>IF(OR(ES4=$C$39,(ES4=$C$40),(ES4=$C$41),(ES4=$C$42),(ES4=$C$43),(ES4=$C$44),(ES4=$C$45),(ES4=$C$46),(ES4=$C$47)),(ER4),"")</f>
        <v/>
      </c>
      <c r="EY4" s="404">
        <v>1</v>
      </c>
      <c r="EZ4" s="405">
        <v>0</v>
      </c>
      <c r="FA4" s="405"/>
      <c r="FB4" s="405">
        <f>FA4-EZ4</f>
        <v>0</v>
      </c>
      <c r="FC4" s="405">
        <v>1</v>
      </c>
      <c r="FD4" s="406">
        <f>FB4*FC4</f>
        <v>0</v>
      </c>
      <c r="FE4" s="414"/>
      <c r="FF4" s="324"/>
      <c r="FG4" s="324"/>
      <c r="FH4" s="324"/>
      <c r="FI4" s="409" t="str">
        <f>IF(OR(FE4=$C$39,(FE4=$C$40),(FE4=$C$41),(FE4=$C$42),(FE4=$C$43),(FE4=$C$44),(FE4=$C$45),(FE4=$C$46),(FE4=$C$47)),(FD4),"")</f>
        <v/>
      </c>
    </row>
    <row r="5" spans="1:165" ht="36.75" customHeight="1" x14ac:dyDescent="0.3">
      <c r="A5" s="414">
        <v>2</v>
      </c>
      <c r="B5" s="470" t="s">
        <v>112</v>
      </c>
      <c r="C5" s="409">
        <f>Q35</f>
        <v>717</v>
      </c>
      <c r="D5" s="404"/>
      <c r="E5" s="404">
        <v>2</v>
      </c>
      <c r="F5" s="405">
        <f>G4</f>
        <v>4347</v>
      </c>
      <c r="G5" s="405">
        <v>4347</v>
      </c>
      <c r="H5" s="405">
        <f t="shared" ref="H5:H34" si="2">G5-F5</f>
        <v>0</v>
      </c>
      <c r="I5" s="405">
        <v>1</v>
      </c>
      <c r="J5" s="406">
        <f t="shared" ref="J5:J34" si="3">I5*H5</f>
        <v>0</v>
      </c>
      <c r="K5" s="404"/>
      <c r="L5" s="404">
        <v>2</v>
      </c>
      <c r="M5" s="405">
        <f>N4</f>
        <v>852</v>
      </c>
      <c r="N5" s="405">
        <v>855</v>
      </c>
      <c r="O5" s="405">
        <f t="shared" ref="O5:O34" si="4">N5-M5</f>
        <v>3</v>
      </c>
      <c r="P5" s="405">
        <v>1</v>
      </c>
      <c r="Q5" s="406">
        <f t="shared" ref="Q5:Q34" si="5">P5*O5</f>
        <v>3</v>
      </c>
      <c r="S5" s="404">
        <v>2</v>
      </c>
      <c r="T5" s="405">
        <f>U4</f>
        <v>4369</v>
      </c>
      <c r="U5" s="405">
        <v>4369</v>
      </c>
      <c r="V5" s="405">
        <f t="shared" ref="V5:V34" si="6">U5-T5</f>
        <v>0</v>
      </c>
      <c r="W5" s="405">
        <v>1</v>
      </c>
      <c r="X5" s="406">
        <f t="shared" ref="X5:X34" si="7">W5*V5</f>
        <v>0</v>
      </c>
      <c r="Y5" s="471"/>
      <c r="Z5" s="265"/>
      <c r="AA5" s="265"/>
      <c r="AB5" s="265"/>
      <c r="AC5" s="265"/>
      <c r="AD5" s="265">
        <v>1</v>
      </c>
      <c r="AE5" s="324"/>
      <c r="AF5" s="324">
        <f t="shared" ref="AF5:AF34" si="8">(AE5*20)/AD5</f>
        <v>0</v>
      </c>
      <c r="AG5" s="324"/>
      <c r="AH5" s="407"/>
      <c r="AI5" s="408" t="str">
        <f t="shared" ref="AI5:AI34" si="9">IF(AND(Y5=$B$40,(OR(AC5=$M$39,(AC5=$M$40),(AC5=$M$41),(AC5=$M$42),(AC5=$M$43))),(Z5=$C$48)),(X5),(IF(AND(Y5=$B$40,(OR(AC5=$M$39,(AC5=$M$40),(AC5=$M$41),(AC5=$M$42),(AC5=$M$43))),(AG5&gt;0),(Z5=$C$49)),(X5-AG5),(""))))</f>
        <v/>
      </c>
      <c r="AJ5" s="324" t="str">
        <f t="shared" ref="AJ5:AJ34" si="10">IF(AND(Y5=$B$40,(AC5=$M$44),(X5&gt;300),(Z5=$C$48)),(X5-300),(IF(AND(Y5=$B$40,(AC5=$M$44),(X5&gt;300),(AG5&gt;0),(Z5=$C$49)),(X5-(300+AG5)),"")))</f>
        <v/>
      </c>
      <c r="AK5" s="324" t="str">
        <f t="shared" ref="AK5:AK34" si="11">IF(AND(Y5=$B$40,(AC5=$M$50),(AD5&gt;1),((X5+BJ5)&gt;300),(Z5=$C$48)),((X5+BJ5)-300),(IF(AND(Y5=$B$40,(AC5=$M$50),(AD5&gt;1),((X5+BJ5)&gt;300),(AG5&gt;0),(Z5=$C$49)),((X5+BJ5)-(300+AG5)),"")))</f>
        <v/>
      </c>
      <c r="AL5" s="324" t="str">
        <f t="shared" ref="AL5:AL34" si="12">(IF(AND(Y5=$B$40,(Z5=$C$48),(AC5=$M$45),(AF5&gt;0),(X5&gt;(300+AF5))),(X5-(300+AF5)),""))</f>
        <v/>
      </c>
      <c r="AM5" s="324" t="str">
        <f t="shared" ref="AM5:AM34" si="13">(IF(AND(Y5=$B$40,(Z5=$C$49),(AC5=$M$46),(AF5&gt;0),(X5&gt;(300+AF5+AG5))),(X5-(300+AF5+AG5)),""))</f>
        <v/>
      </c>
      <c r="AN5" s="324" t="str">
        <f t="shared" ref="AN5:AN34" si="14">IF(AND(Y5=$B$40,(Z5=$C$48),(AC5=$M$47),(AH5=1),(X5&gt;300)),(X5-300),(IF(AND(Y5=$B$40,(Z5=$C$48),(AC5=$M$47),(AH5&gt;1),(X5&gt;150)),(X5-150),"")))</f>
        <v/>
      </c>
      <c r="AO5" s="324" t="str">
        <f t="shared" ref="AO5:AO34" si="15">IF(AND(Y5=$B$40,(Z5=$C$48),(AC5=$M$48),(AH5=1),(X5&gt;(300+AF5))),(X5-(300+AF5)),(IF(AND(Y5=$B$40,(Z5=$C$48),(AC5=$M$48),(AH5&gt;1),(X5&gt;(150+AF5))),(X5-(150+AF5)),"")))</f>
        <v/>
      </c>
      <c r="AP5" s="324" t="str">
        <f t="shared" ref="AP5:AP34" si="16">IF(AND(Y5=$B$40,(Z5=$C$49),(AC5=$M$49),(AH5=1),(X5&gt;(300+AF5+AG5))),(X5-(300+AF5+AG5)),(IF(AND(Y5=$B$40,(Z5=$C$49),(AC5=$M$49),(AH5&gt;1),(X5&gt;(150+AF5+AG5))),(X5-(150+AF5+AG5)),"")))</f>
        <v/>
      </c>
      <c r="AQ5" s="407">
        <f t="shared" si="0"/>
        <v>0</v>
      </c>
      <c r="AR5" s="408" t="str">
        <f t="shared" ref="AR5:AR34" si="17">IF(AND(Y5=$B$39,(OR(Z5=$C$39,(Z5=$C$40),(Z5=$C$41),(Z5=$C$42),(Z5=$C$43),(Z5=$C$44),(Z5=$C$46),(Z5=$C$47)))),X5,"")</f>
        <v/>
      </c>
      <c r="AS5" s="324" t="str">
        <f t="shared" ref="AS5:AS34" si="18">IF(AND(Y5=$B$40,(Z5=$C$48),(AC5=$M$44),(X5&lt;=300)),(X5),(IF(AND(Y5=$B$40,(Z5=$C$48),(AC5=$M$44),(X5&gt;300)),(300),"")))</f>
        <v/>
      </c>
      <c r="AT5" s="324" t="str">
        <f t="shared" ref="AT5:AT34" si="19">IF(AND(Y5=$B$40,(Z5=$C$48),(AC5=$M$50),(AD5&gt;1),((X5+BJ5)&lt;=300)),(X5+BJ5),(IF(AND(Y5=$B$40,(Z5=$C$48),(AC5=$M$50),(AD5&gt;1),((X5+BJ5)&gt;300)),(300),"")))</f>
        <v/>
      </c>
      <c r="AU5" s="324" t="str">
        <f t="shared" ref="AU5:AU34" si="20">IF(AND(Y5=$B$40,(Z5=$C$49),(AC5=$M$44),(AG5&gt;0),(X5&lt;=300)),(X5-AG5),(IF(AND(Y5=$B$40,(Z5=$C$49),(AC5=$M$44),(AG5&gt;0),(X5&gt;300)),(300),"")))</f>
        <v/>
      </c>
      <c r="AV5" s="324" t="str">
        <f t="shared" ref="AV5:AV34" si="21">(IF(AND(Y5=$B$40,(Z5=$C$48),(AC5=$M$45),(AF5&gt;0),(X5&lt;=(300+AF5))),(X5),(IF(AND(Y5=$B$40,(Z5=$C$48),(AC5=$M$45),(X5&gt;(300+AF5))),(300+AF5),""))))</f>
        <v/>
      </c>
      <c r="AW5" s="324" t="str">
        <f t="shared" ref="AW5:AW34" si="22">(IF(AND(Y5=$B$40,(Z5=$C$49),(AC5=$M$46),(AF5&gt;0),(X5&lt;=(300+AF5+AG5))),(X5-AG5),(IF(AND(Y5=$B$40,(Z5=$C$49),(AC5=$M$46),(X5&gt;(300+AF5+AG5))),(300+AF5),""))))</f>
        <v/>
      </c>
      <c r="AX5" s="324" t="str">
        <f t="shared" ref="AX5:AX34" si="23">IF(AND(Y5=$B$40,(Z5=$C$48),(AC5=$M$47),(AH5=1),(X5&lt;=300)),(X5),(IF(AND(Y5=$B$40,(Z5=$C$48),(AC5=$M$47),(AH5=1),(X5&gt;300)),(300),(IF(AND(Y5=$B$40,(Z5=$C$48),(AC5=$M$47),(AH5&gt;1),(X5&lt;=150)),(X5),(IF(AND(Y5=$B$40,(Z5=$C$48),(AC5=$M$47),(AH5&gt;1),(X5&gt;150)),(150),"")))))))</f>
        <v/>
      </c>
      <c r="AY5" s="324" t="str">
        <f t="shared" ref="AY5:AY34" si="24">IF(AND(Y5=$B$40,(Z5=$C$48),(AC5=$M$48),(AF5&gt;0),(AH5=1),(X5&lt;=(300+AF5))),(X5),(IF(AND(Y5=$B$40,(Z5=$C$48),(AC5=$M$48),(AH5=1),(AF5&gt;0),(X5&gt;(300+AF5))),(300+AF5),(IF(AND(Y5=$B$40,(Z5=$C$48),(AC5=$M$48),(AH5&gt;1),(AF5&gt;0),(X5&lt;=(150+AF5))),(X5),(IF(AND(Y5=$B$40,(Z5=$C$48),(AC5=$M$48),(AH5&gt;1),(AF5&gt;0),(X5&gt;150)),(150+AF5),"")))))))</f>
        <v/>
      </c>
      <c r="AZ5" s="324" t="str">
        <f t="shared" ref="AZ5:AZ34" si="25">IF(AND(Y5=$B$40,(Z5=$C$49),(AC5=$M$49),(AF5&gt;0),(AG5&gt;0)*(AH5=1),(X5&lt;=(300+AF5+AG5))),(X5-AG5),(IF(AND(Y5=$B$40,(Z5=$C$49),(AC5=$M$49),(AH5=1),(AG5&gt;0),(X5&gt;(300+AF5+AG5))),(300+AF5),(IF(AND(Y5=$B$40,(Z5=$C$49),(AC5=$M$49),(AH5&gt;1),(AF5&gt;0),(AG5&gt;0),(X5&lt;=(150+AF5+AG5))),(X5-AG5),(IF(AND(Y5=$B$40,(Z5=$C$49),(AC5=$M$49),(AH5&gt;1),(AF5&gt;0),(AG5&gt;0),(X5&gt;150)),(150+AF5),"")))))))</f>
        <v/>
      </c>
      <c r="BA5" s="324" t="str">
        <f t="shared" ref="BA5:BA34" si="26">IF(AND(Y5=$B$40,(Z5=$C$49),(AG5&gt;0)),AG5,"")</f>
        <v/>
      </c>
      <c r="BB5" s="324" t="str">
        <f t="shared" ref="BB5:BB34" si="27">IF(AND(Y5=$B$39,(Z5=$C$45)),(X5),"")</f>
        <v/>
      </c>
      <c r="BC5" s="409">
        <f t="shared" ref="BC5:BC34" si="28">SUM(AR5:BB5)</f>
        <v>0</v>
      </c>
      <c r="BD5" s="22"/>
      <c r="BE5" s="404">
        <v>2</v>
      </c>
      <c r="BF5" s="405">
        <f>BG4</f>
        <v>852</v>
      </c>
      <c r="BG5" s="405">
        <v>855</v>
      </c>
      <c r="BH5" s="405">
        <f t="shared" ref="BH5:BH34" si="29">BG5-BF5</f>
        <v>3</v>
      </c>
      <c r="BI5" s="405">
        <v>1</v>
      </c>
      <c r="BJ5" s="406">
        <f t="shared" ref="BJ5:BJ34" si="30">BI5*BH5</f>
        <v>3</v>
      </c>
      <c r="BK5" s="471" t="s">
        <v>60</v>
      </c>
      <c r="BL5" s="265" t="s">
        <v>61</v>
      </c>
      <c r="BM5" s="265"/>
      <c r="BN5" s="265"/>
      <c r="BO5" s="265"/>
      <c r="BP5" s="265">
        <v>1</v>
      </c>
      <c r="BQ5" s="265"/>
      <c r="BR5" s="265">
        <f t="shared" ref="BR5:BR34" si="31">(BQ5*20)/BP5</f>
        <v>0</v>
      </c>
      <c r="BS5" s="265"/>
      <c r="BT5" s="411"/>
      <c r="BU5" s="412" t="str">
        <f t="shared" ref="BU5:BU34" si="32">IF(AND(BK5=$B$40,(OR(BO5=$M$39,(BO5=$M$40),(BO5=$M$41),(BO5=$M$42),(BO5=$M$43))),(BL5=$C$48)),(BJ5),(IF(AND(BK5=$B$40,(OR(BO5=$M$39,(BO5=$M$40),(BO5=$M$41),(BO5=$M$42),(BO5=$M$43))),(BS5&gt;0),(BL5=$C$49)),(BJ5-BS5),(""))))</f>
        <v/>
      </c>
      <c r="BV5" s="265" t="str">
        <f t="shared" ref="BV5:BV34" si="33">IF(AND(BK5=$B$40,(BO5=$M$44),(BJ5&gt;300),(BL5=$C$48)),(BJ5-300),(IF(AND(BK5=$B$40,(BO5=$M$44),(BJ5&gt;300),(BS5&gt;0),(BL5=$C$49)),(BJ5-(300+BS5)),"")))</f>
        <v/>
      </c>
      <c r="BW5" s="324" t="str">
        <f t="shared" ref="BW5:BW34" si="34">IF(AND(BK5=$B$40,(BO5=$M$50),(BP5&gt;1)),(0),"")</f>
        <v/>
      </c>
      <c r="BX5" s="265" t="str">
        <f t="shared" ref="BX5:BX34" si="35">(IF(AND(BK5=$B$40,(BL5=$C$48),(BO5=$M$45),(BR5&gt;0),(BJ5&gt;(300+BR5))),(BJ5-(300+BR5)),""))</f>
        <v/>
      </c>
      <c r="BY5" s="265" t="str">
        <f t="shared" ref="BY5:BY34" si="36">(IF(AND(BK5=$B$40,(BL5=$C$49),(BO5=$M$46),(BR5&gt;0),(BJ5&gt;(300+BR5+BS5))),(BJ5-(300+BR5+BS5)),""))</f>
        <v/>
      </c>
      <c r="BZ5" s="265" t="str">
        <f t="shared" ref="BZ5:BZ34" si="37">IF(AND(BK5=$B$40,(BL5=$C$48),(BO5=$M$47),(BT5=1),(BJ5&gt;300)),(BJ5-300),(IF(AND(BK5=$B$40,(BL5=$C$48),(BO5=$M$47),(BT5&gt;1),(BJ5&gt;150)),(BJ5-150),"")))</f>
        <v/>
      </c>
      <c r="CA5" s="265" t="str">
        <f t="shared" ref="CA5:CA34" si="38">IF(AND(BK5=$B$40,(BL5=$C$48),(BO5=$M$48),(BT5=1),(BJ5&gt;(300+BR5))),(BJ5-(300+BR5)),(IF(AND(BK5=$B$40,(BL5=$C$48),(BO5=$M$48),(BT5&gt;1),(BJ5&gt;(150+BR5))),(BJ5-(150+BR5)),"")))</f>
        <v/>
      </c>
      <c r="CB5" s="265" t="str">
        <f t="shared" ref="CB5:CB34" si="39">IF(AND(BK5=$B$40,(BL5=$C$49),(BO5=$M$49),(BT5=1),(BJ5&gt;(300+BR5+BS5))),(BJ5-(300+BR5+BS5)),(IF(AND(BK5=$B$40,(BL5=$C$49),(BO5=$M$49),(BT5&gt;1),(BJ5&gt;(150+BR5+BS5))),(BJ5-(150+BR5+BS5)),"")))</f>
        <v/>
      </c>
      <c r="CC5" s="411">
        <f t="shared" si="1"/>
        <v>0</v>
      </c>
      <c r="CD5" s="412">
        <f t="shared" ref="CD5:CD34" si="40">IF(AND(BK5=$B$39,(OR(BL5=$C$39,(BL5=$C$40),(BL5=$C$41),(BL5=$C$42),(BL5=$C$43),(BL5=$C$44),(BL5=$C$46),(BL5=$C$47)))),BJ5,"")</f>
        <v>3</v>
      </c>
      <c r="CE5" s="265" t="str">
        <f t="shared" ref="CE5:CE34" si="41">IF(AND(BK5=$B$40,(BL5=$C$48),(BO5=$M$44),(BJ5&lt;=300)),(BJ5),(IF(AND(BK5=$B$40,(BL5=$C$48),(BO5=$M$44),(BJ5&gt;300)),(300),"")))</f>
        <v/>
      </c>
      <c r="CF5" s="324" t="str">
        <f t="shared" ref="CF5:CF34" si="42">IF(AND(BK5=$B$40,(BL5=$C$48),(BO5=$M$50),(BP5&gt;1)),(0),"")</f>
        <v/>
      </c>
      <c r="CG5" s="265" t="str">
        <f t="shared" ref="CG5:CG34" si="43">IF(AND(BK5=$B$40,(BL5=$C$49),(BO5=$M$44),(BS5&gt;0),(BJ5&lt;=300)),(BJ5-BS5),(IF(AND(BK5=$B$40,(BL5=$C$49),(BO5=$M$44),(BS5&gt;0),(BJ5&gt;300)),(300),"")))</f>
        <v/>
      </c>
      <c r="CH5" s="265" t="str">
        <f t="shared" ref="CH5:CH34" si="44">(IF(AND(BK5=$B$40,(BL5=$C$48),(BO5=$M$45),(BR5&gt;0),(BJ5&lt;=(300+BR5))),(BJ5),(IF(AND(BK5=$B$40,(BL5=$C$48),(BO5=$M$45),(BJ5&gt;(300+BR5))),(300+BR5),""))))</f>
        <v/>
      </c>
      <c r="CI5" s="265" t="str">
        <f t="shared" ref="CI5:CI34" si="45">(IF(AND(BK5=$B$40,(BL5=$C$49),(BO5=$M$46),(BR5&gt;0),(BJ5&lt;=(300+BR5+BS5))),(BJ5-BS5),(IF(AND(BK5=$B$40,(BL5=$C$49),(BO5=$M$46),(BJ5&gt;(300+BR5+BS5))),(300+BR5),""))))</f>
        <v/>
      </c>
      <c r="CJ5" s="265" t="str">
        <f t="shared" ref="CJ5:CJ34" si="46">IF(AND(BK5=$B$40,(BL5=$C$48),(BO5=$M$47),(BT5=1),(BJ5&lt;=300)),(BJ5),(IF(AND(BK5=$B$40,(BL5=$C$48),(BO5=$M$47),(BT5=1),(BJ5&gt;300)),(300),(IF(AND(BK5=$B$40,(BL5=$C$48),(BO5=$M$47),(BT5&gt;1),(BJ5&lt;=150)),(BJ5),(IF(AND(BK5=$B$40,(BL5=$C$48),(BO5=$M$47),(BT5&gt;1),(BJ5&gt;150)),(150),"")))))))</f>
        <v/>
      </c>
      <c r="CK5" s="265" t="str">
        <f t="shared" ref="CK5:CK34" si="47">IF(AND(BK5=$B$40,(BL5=$C$48),(BO5=$M$48),(BR5&gt;0),(BT5=1),(BJ5&lt;=(300+BR5))),(BJ5),(IF(AND(BK5=$B$40,(BL5=$C$48),(BO5=$M$48),(BT5=1),(BR5&gt;0),(BJ5&gt;(300+BR5))),(300+BR5),(IF(AND(BK5=$B$40,(BL5=$C$48),(BO5=$M$48),(BT5&gt;1),(BR5&gt;0),(BJ5&lt;=(150+BR5))),(BJ5),(IF(AND(BK5=$B$40,(BL5=$C$48),(BO5=$M$48),(BT5&gt;1),(BR5&gt;0),(BJ5&gt;150)),(150+BR5),"")))))))</f>
        <v/>
      </c>
      <c r="CL5" s="265" t="str">
        <f t="shared" ref="CL5:CL34" si="48">IF(AND(BK5=$B$40,(BL5=$C$49),(BO5=$M$49),(BR5&gt;0),(BS5&gt;0)*(BT5=1),(BJ5&lt;=(300+BR5+BS5))),(BJ5-BS5),(IF(AND(BK5=$B$40,(BL5=$C$49),(BO5=$M$49),(BT5=1),(BS5&gt;0),(BJ5&gt;(300+BR5+BS5))),(300+BR5),(IF(AND(BK5=$B$40,(BL5=$C$49),(BO5=$M$49),(BT5&gt;1),(BR5&gt;0),(BS5&gt;0),(BJ5&lt;=(150+BR5+BS5))),(BJ5-BS5),(IF(AND(BK5=$B$40,(BL5=$C$49),(BO5=$M$49),(BT5&gt;1),(BR5&gt;0),(BS5&gt;0),(BJ5&gt;150)),(150+BR5),"")))))))</f>
        <v/>
      </c>
      <c r="CM5" s="265" t="str">
        <f t="shared" ref="CM5:CM34" si="49">IF(AND(BK5=$B$40,(BL5=$C$49),(BS5&gt;0)),BS5,"")</f>
        <v/>
      </c>
      <c r="CN5" s="265" t="str">
        <f t="shared" ref="CN5:CN34" si="50">IF(AND(BK5=$B$39,(BL5=$C$45)),(BJ5),"")</f>
        <v/>
      </c>
      <c r="CO5" s="413">
        <f t="shared" ref="CO5:CO34" si="51">SUM(CD5:CN5)</f>
        <v>3</v>
      </c>
      <c r="CQ5" s="404">
        <v>2</v>
      </c>
      <c r="CR5" s="405">
        <f>CS4</f>
        <v>0</v>
      </c>
      <c r="CS5" s="405"/>
      <c r="CT5" s="405">
        <f t="shared" ref="CT5:CT34" si="52">CS5-CR5</f>
        <v>0</v>
      </c>
      <c r="CU5" s="405">
        <v>1</v>
      </c>
      <c r="CV5" s="406">
        <f t="shared" ref="CV5:CV34" si="53">CU5*CT5</f>
        <v>0</v>
      </c>
      <c r="CW5" s="414"/>
      <c r="CX5" s="324"/>
      <c r="CY5" s="324"/>
      <c r="CZ5" s="324" t="str">
        <f t="shared" ref="CZ5:CZ34" si="54">IF(CW5=$C$48,CV5,"")</f>
        <v/>
      </c>
      <c r="DA5" s="409" t="str">
        <f t="shared" ref="DA5:DA34" si="55">IF(OR(CW5=$C$39,(CW5=$C$40),(CW5=$C$41),(CW5=$C$42),(CW5=$C$43),(CW5=$C$44),(CW5=$C$45),(CW5=$C$46),(CW5=$C$47)),(CV5),"")</f>
        <v/>
      </c>
      <c r="DC5" s="404">
        <v>2</v>
      </c>
      <c r="DD5" s="405">
        <f>DE4</f>
        <v>0</v>
      </c>
      <c r="DE5" s="405"/>
      <c r="DF5" s="405">
        <f t="shared" ref="DF5:DF34" si="56">DE5-DD5</f>
        <v>0</v>
      </c>
      <c r="DG5" s="405">
        <v>1</v>
      </c>
      <c r="DH5" s="406">
        <f t="shared" ref="DH5:DH34" si="57">DG5*DF5</f>
        <v>0</v>
      </c>
      <c r="DI5" s="414"/>
      <c r="DJ5" s="324"/>
      <c r="DK5" s="324"/>
      <c r="DL5" s="324" t="str">
        <f t="shared" ref="DL5:DL34" si="58">IF(DI5=$C$48,DH5,"")</f>
        <v/>
      </c>
      <c r="DM5" s="409" t="str">
        <f t="shared" ref="DM5:DM34" si="59">IF(OR(DI5=$C$39,(DI5=$C$40),(DI5=$C$41),(DI5=$C$42),(DI5=$C$43),(DI5=$C$44),(DI5=$C$45),(DI5=$C$46),(DI5=$C$47)),(DH5),"")</f>
        <v/>
      </c>
      <c r="DO5" s="404">
        <v>2</v>
      </c>
      <c r="DP5" s="405">
        <f>DQ4</f>
        <v>0</v>
      </c>
      <c r="DQ5" s="405"/>
      <c r="DR5" s="405">
        <f t="shared" ref="DR5:DR34" si="60">DQ5-DP5</f>
        <v>0</v>
      </c>
      <c r="DS5" s="405">
        <v>1</v>
      </c>
      <c r="DT5" s="406">
        <f t="shared" ref="DT5:DT34" si="61">DS5*DR5</f>
        <v>0</v>
      </c>
      <c r="DU5" s="414"/>
      <c r="DV5" s="324"/>
      <c r="DW5" s="324"/>
      <c r="DX5" s="324" t="str">
        <f t="shared" ref="DX5:DX34" si="62">IF(DU5=$C$48,DT5,"")</f>
        <v/>
      </c>
      <c r="DY5" s="409" t="str">
        <f t="shared" ref="DY5:DY34" si="63">IF(OR(DU5=$C$39,(DU5=$C$40),(DU5=$C$41),(DU5=$C$42),(DU5=$C$43),(DU5=$C$44),(DU5=$C$45),(DU5=$C$46),(DU5=$C$47)),(DT5),"")</f>
        <v/>
      </c>
      <c r="EA5" s="404">
        <v>2</v>
      </c>
      <c r="EB5" s="405">
        <f>EC4</f>
        <v>0</v>
      </c>
      <c r="EC5" s="405"/>
      <c r="ED5" s="405">
        <f t="shared" ref="ED5:ED34" si="64">EC5-EB5</f>
        <v>0</v>
      </c>
      <c r="EE5" s="405">
        <v>1</v>
      </c>
      <c r="EF5" s="406">
        <f t="shared" ref="EF5:EF34" si="65">EE5*ED5</f>
        <v>0</v>
      </c>
      <c r="EG5" s="414"/>
      <c r="EH5" s="324"/>
      <c r="EI5" s="324"/>
      <c r="EJ5" s="324" t="str">
        <f t="shared" ref="EJ5:EJ34" si="66">IF(EG5=$C$48,EF5,"")</f>
        <v/>
      </c>
      <c r="EK5" s="409" t="str">
        <f t="shared" ref="EK5:EK34" si="67">IF(OR(EG5=$C$39,(EG5=$C$40),(EG5=$C$41),(EG5=$C$42),(EG5=$C$43),(EG5=$C$44),(EG5=$C$45),(EG5=$C$46),(EG5=$C$47)),(EF5),"")</f>
        <v/>
      </c>
      <c r="EM5" s="404">
        <v>2</v>
      </c>
      <c r="EN5" s="405">
        <f>EO4</f>
        <v>0</v>
      </c>
      <c r="EO5" s="405"/>
      <c r="EP5" s="405">
        <f t="shared" ref="EP5:EP34" si="68">EO5-EN5</f>
        <v>0</v>
      </c>
      <c r="EQ5" s="405">
        <v>1</v>
      </c>
      <c r="ER5" s="406">
        <f t="shared" ref="ER5:ER34" si="69">EQ5*EP5</f>
        <v>0</v>
      </c>
      <c r="ES5" s="414"/>
      <c r="ET5" s="324"/>
      <c r="EU5" s="324"/>
      <c r="EV5" s="324" t="str">
        <f t="shared" ref="EV5:EV34" si="70">IF(ES5=$C$48,ER5,"")</f>
        <v/>
      </c>
      <c r="EW5" s="409" t="str">
        <f t="shared" ref="EW5:EW34" si="71">IF(OR(ES5=$C$39,(ES5=$C$40),(ES5=$C$41),(ES5=$C$42),(ES5=$C$43),(ES5=$C$44),(ES5=$C$45),(ES5=$C$46),(ES5=$C$47)),(ER5),"")</f>
        <v/>
      </c>
      <c r="EY5" s="404">
        <v>2</v>
      </c>
      <c r="EZ5" s="405">
        <f>FA4</f>
        <v>0</v>
      </c>
      <c r="FA5" s="405"/>
      <c r="FB5" s="405">
        <f t="shared" ref="FB5:FB34" si="72">FA5-EZ5</f>
        <v>0</v>
      </c>
      <c r="FC5" s="405">
        <v>1</v>
      </c>
      <c r="FD5" s="406">
        <f t="shared" ref="FD5:FD34" si="73">FC5*FB5</f>
        <v>0</v>
      </c>
      <c r="FE5" s="414"/>
      <c r="FF5" s="324"/>
      <c r="FG5" s="324"/>
      <c r="FH5" s="324" t="str">
        <f t="shared" ref="FH5:FH34" si="74">IF(FE5=$C$48,FD5,"")</f>
        <v/>
      </c>
      <c r="FI5" s="409" t="str">
        <f t="shared" ref="FI5:FI34" si="75">IF(OR(FE5=$C$39,(FE5=$C$40),(FE5=$C$41),(FE5=$C$42),(FE5=$C$43),(FE5=$C$44),(FE5=$C$45),(FE5=$C$46),(FE5=$C$47)),(FD5),"")</f>
        <v/>
      </c>
    </row>
    <row r="6" spans="1:165" ht="35.25" customHeight="1" x14ac:dyDescent="0.3">
      <c r="A6" s="471">
        <v>3</v>
      </c>
      <c r="B6" s="470" t="s">
        <v>113</v>
      </c>
      <c r="C6" s="413">
        <f>X35</f>
        <v>1107</v>
      </c>
      <c r="D6" s="404"/>
      <c r="E6" s="404">
        <v>3</v>
      </c>
      <c r="F6" s="405">
        <f t="shared" ref="F6:F34" si="76">G5</f>
        <v>4347</v>
      </c>
      <c r="G6" s="405">
        <v>4347</v>
      </c>
      <c r="H6" s="405">
        <f t="shared" si="2"/>
        <v>0</v>
      </c>
      <c r="I6" s="405">
        <v>1</v>
      </c>
      <c r="J6" s="406">
        <f t="shared" si="3"/>
        <v>0</v>
      </c>
      <c r="K6" s="404"/>
      <c r="L6" s="404">
        <v>3</v>
      </c>
      <c r="M6" s="405">
        <f t="shared" ref="M6:M34" si="77">N5</f>
        <v>855</v>
      </c>
      <c r="N6" s="405">
        <v>855</v>
      </c>
      <c r="O6" s="405">
        <f t="shared" si="4"/>
        <v>0</v>
      </c>
      <c r="P6" s="405">
        <v>1</v>
      </c>
      <c r="Q6" s="406">
        <f t="shared" si="5"/>
        <v>0</v>
      </c>
      <c r="S6" s="404">
        <v>3</v>
      </c>
      <c r="T6" s="405">
        <f t="shared" ref="T6:T34" si="78">U5</f>
        <v>4369</v>
      </c>
      <c r="U6" s="405">
        <v>4370</v>
      </c>
      <c r="V6" s="405">
        <f t="shared" si="6"/>
        <v>1</v>
      </c>
      <c r="W6" s="405">
        <v>1</v>
      </c>
      <c r="X6" s="406">
        <f t="shared" si="7"/>
        <v>1</v>
      </c>
      <c r="Y6" s="471" t="s">
        <v>60</v>
      </c>
      <c r="Z6" s="265" t="s">
        <v>61</v>
      </c>
      <c r="AA6" s="265"/>
      <c r="AB6" s="265"/>
      <c r="AC6" s="265"/>
      <c r="AD6" s="265">
        <v>1</v>
      </c>
      <c r="AE6" s="324"/>
      <c r="AF6" s="324">
        <f t="shared" si="8"/>
        <v>0</v>
      </c>
      <c r="AG6" s="324"/>
      <c r="AH6" s="407"/>
      <c r="AI6" s="408" t="str">
        <f t="shared" si="9"/>
        <v/>
      </c>
      <c r="AJ6" s="324" t="str">
        <f t="shared" si="10"/>
        <v/>
      </c>
      <c r="AK6" s="324" t="str">
        <f t="shared" si="11"/>
        <v/>
      </c>
      <c r="AL6" s="324" t="str">
        <f t="shared" si="12"/>
        <v/>
      </c>
      <c r="AM6" s="324" t="str">
        <f t="shared" si="13"/>
        <v/>
      </c>
      <c r="AN6" s="324" t="str">
        <f t="shared" si="14"/>
        <v/>
      </c>
      <c r="AO6" s="324" t="str">
        <f t="shared" si="15"/>
        <v/>
      </c>
      <c r="AP6" s="324" t="str">
        <f t="shared" si="16"/>
        <v/>
      </c>
      <c r="AQ6" s="407">
        <f t="shared" si="0"/>
        <v>0</v>
      </c>
      <c r="AR6" s="408">
        <f t="shared" si="17"/>
        <v>1</v>
      </c>
      <c r="AS6" s="324" t="str">
        <f t="shared" si="18"/>
        <v/>
      </c>
      <c r="AT6" s="324" t="str">
        <f t="shared" si="19"/>
        <v/>
      </c>
      <c r="AU6" s="324" t="str">
        <f t="shared" si="20"/>
        <v/>
      </c>
      <c r="AV6" s="324" t="str">
        <f t="shared" si="21"/>
        <v/>
      </c>
      <c r="AW6" s="324" t="str">
        <f t="shared" si="22"/>
        <v/>
      </c>
      <c r="AX6" s="324" t="str">
        <f t="shared" si="23"/>
        <v/>
      </c>
      <c r="AY6" s="324" t="str">
        <f t="shared" si="24"/>
        <v/>
      </c>
      <c r="AZ6" s="324" t="str">
        <f t="shared" si="25"/>
        <v/>
      </c>
      <c r="BA6" s="324" t="str">
        <f t="shared" si="26"/>
        <v/>
      </c>
      <c r="BB6" s="324" t="str">
        <f t="shared" si="27"/>
        <v/>
      </c>
      <c r="BC6" s="409">
        <f t="shared" si="28"/>
        <v>1</v>
      </c>
      <c r="BD6" s="22"/>
      <c r="BE6" s="404">
        <v>3</v>
      </c>
      <c r="BF6" s="405">
        <f t="shared" ref="BF6:BF34" si="79">BG5</f>
        <v>855</v>
      </c>
      <c r="BG6" s="405">
        <v>855</v>
      </c>
      <c r="BH6" s="405">
        <f t="shared" si="29"/>
        <v>0</v>
      </c>
      <c r="BI6" s="405">
        <v>1</v>
      </c>
      <c r="BJ6" s="406">
        <f t="shared" si="30"/>
        <v>0</v>
      </c>
      <c r="BK6" s="471" t="s">
        <v>60</v>
      </c>
      <c r="BL6" s="265" t="s">
        <v>61</v>
      </c>
      <c r="BM6" s="265"/>
      <c r="BN6" s="265"/>
      <c r="BO6" s="265"/>
      <c r="BP6" s="265">
        <v>1</v>
      </c>
      <c r="BQ6" s="265"/>
      <c r="BR6" s="265">
        <f t="shared" si="31"/>
        <v>0</v>
      </c>
      <c r="BS6" s="265"/>
      <c r="BT6" s="411"/>
      <c r="BU6" s="412" t="str">
        <f t="shared" si="32"/>
        <v/>
      </c>
      <c r="BV6" s="265" t="str">
        <f t="shared" si="33"/>
        <v/>
      </c>
      <c r="BW6" s="324" t="str">
        <f t="shared" si="34"/>
        <v/>
      </c>
      <c r="BX6" s="265" t="str">
        <f t="shared" si="35"/>
        <v/>
      </c>
      <c r="BY6" s="265" t="str">
        <f t="shared" si="36"/>
        <v/>
      </c>
      <c r="BZ6" s="265" t="str">
        <f t="shared" si="37"/>
        <v/>
      </c>
      <c r="CA6" s="265" t="str">
        <f t="shared" si="38"/>
        <v/>
      </c>
      <c r="CB6" s="265" t="str">
        <f t="shared" si="39"/>
        <v/>
      </c>
      <c r="CC6" s="411">
        <f t="shared" si="1"/>
        <v>0</v>
      </c>
      <c r="CD6" s="412">
        <f t="shared" si="40"/>
        <v>0</v>
      </c>
      <c r="CE6" s="265" t="str">
        <f t="shared" si="41"/>
        <v/>
      </c>
      <c r="CF6" s="324" t="str">
        <f t="shared" si="42"/>
        <v/>
      </c>
      <c r="CG6" s="265" t="str">
        <f t="shared" si="43"/>
        <v/>
      </c>
      <c r="CH6" s="265" t="str">
        <f t="shared" si="44"/>
        <v/>
      </c>
      <c r="CI6" s="265" t="str">
        <f t="shared" si="45"/>
        <v/>
      </c>
      <c r="CJ6" s="265" t="str">
        <f t="shared" si="46"/>
        <v/>
      </c>
      <c r="CK6" s="265" t="str">
        <f t="shared" si="47"/>
        <v/>
      </c>
      <c r="CL6" s="265" t="str">
        <f t="shared" si="48"/>
        <v/>
      </c>
      <c r="CM6" s="265" t="str">
        <f t="shared" si="49"/>
        <v/>
      </c>
      <c r="CN6" s="265" t="str">
        <f t="shared" si="50"/>
        <v/>
      </c>
      <c r="CO6" s="413">
        <f t="shared" si="51"/>
        <v>0</v>
      </c>
      <c r="CQ6" s="404">
        <v>3</v>
      </c>
      <c r="CR6" s="405">
        <f t="shared" ref="CR6:CR34" si="80">CS5</f>
        <v>0</v>
      </c>
      <c r="CS6" s="405"/>
      <c r="CT6" s="405">
        <f t="shared" si="52"/>
        <v>0</v>
      </c>
      <c r="CU6" s="405">
        <v>1</v>
      </c>
      <c r="CV6" s="406">
        <f t="shared" si="53"/>
        <v>0</v>
      </c>
      <c r="CW6" s="414"/>
      <c r="CX6" s="324"/>
      <c r="CY6" s="324"/>
      <c r="CZ6" s="324" t="str">
        <f t="shared" si="54"/>
        <v/>
      </c>
      <c r="DA6" s="409" t="str">
        <f t="shared" si="55"/>
        <v/>
      </c>
      <c r="DC6" s="404">
        <v>3</v>
      </c>
      <c r="DD6" s="405">
        <f t="shared" ref="DD6:DD34" si="81">DE5</f>
        <v>0</v>
      </c>
      <c r="DE6" s="405"/>
      <c r="DF6" s="405">
        <f t="shared" si="56"/>
        <v>0</v>
      </c>
      <c r="DG6" s="405">
        <v>1</v>
      </c>
      <c r="DH6" s="406">
        <f t="shared" si="57"/>
        <v>0</v>
      </c>
      <c r="DI6" s="414"/>
      <c r="DJ6" s="324"/>
      <c r="DK6" s="324"/>
      <c r="DL6" s="324" t="str">
        <f t="shared" si="58"/>
        <v/>
      </c>
      <c r="DM6" s="409" t="str">
        <f t="shared" si="59"/>
        <v/>
      </c>
      <c r="DO6" s="404">
        <v>3</v>
      </c>
      <c r="DP6" s="405">
        <f t="shared" ref="DP6:DP34" si="82">DQ5</f>
        <v>0</v>
      </c>
      <c r="DQ6" s="405"/>
      <c r="DR6" s="405">
        <f t="shared" si="60"/>
        <v>0</v>
      </c>
      <c r="DS6" s="405">
        <v>1</v>
      </c>
      <c r="DT6" s="406">
        <f t="shared" si="61"/>
        <v>0</v>
      </c>
      <c r="DU6" s="414"/>
      <c r="DV6" s="324"/>
      <c r="DW6" s="324"/>
      <c r="DX6" s="324" t="str">
        <f t="shared" si="62"/>
        <v/>
      </c>
      <c r="DY6" s="409" t="str">
        <f t="shared" si="63"/>
        <v/>
      </c>
      <c r="EA6" s="404">
        <v>3</v>
      </c>
      <c r="EB6" s="405">
        <f t="shared" ref="EB6:EB34" si="83">EC5</f>
        <v>0</v>
      </c>
      <c r="EC6" s="405"/>
      <c r="ED6" s="405">
        <f t="shared" si="64"/>
        <v>0</v>
      </c>
      <c r="EE6" s="405">
        <v>1</v>
      </c>
      <c r="EF6" s="406">
        <f t="shared" si="65"/>
        <v>0</v>
      </c>
      <c r="EG6" s="414"/>
      <c r="EH6" s="324"/>
      <c r="EI6" s="324"/>
      <c r="EJ6" s="324" t="str">
        <f t="shared" si="66"/>
        <v/>
      </c>
      <c r="EK6" s="409" t="str">
        <f t="shared" si="67"/>
        <v/>
      </c>
      <c r="EM6" s="404">
        <v>3</v>
      </c>
      <c r="EN6" s="405">
        <f t="shared" ref="EN6:EN34" si="84">EO5</f>
        <v>0</v>
      </c>
      <c r="EO6" s="405"/>
      <c r="EP6" s="405">
        <f t="shared" si="68"/>
        <v>0</v>
      </c>
      <c r="EQ6" s="405">
        <v>1</v>
      </c>
      <c r="ER6" s="406">
        <f t="shared" si="69"/>
        <v>0</v>
      </c>
      <c r="ES6" s="414"/>
      <c r="ET6" s="324"/>
      <c r="EU6" s="324"/>
      <c r="EV6" s="324" t="str">
        <f t="shared" si="70"/>
        <v/>
      </c>
      <c r="EW6" s="409" t="str">
        <f t="shared" si="71"/>
        <v/>
      </c>
      <c r="EY6" s="404">
        <v>3</v>
      </c>
      <c r="EZ6" s="405">
        <f t="shared" ref="EZ6:EZ34" si="85">FA5</f>
        <v>0</v>
      </c>
      <c r="FA6" s="405"/>
      <c r="FB6" s="405">
        <f t="shared" si="72"/>
        <v>0</v>
      </c>
      <c r="FC6" s="405">
        <v>1</v>
      </c>
      <c r="FD6" s="406">
        <f t="shared" si="73"/>
        <v>0</v>
      </c>
      <c r="FE6" s="414"/>
      <c r="FF6" s="324"/>
      <c r="FG6" s="324"/>
      <c r="FH6" s="324" t="str">
        <f t="shared" si="74"/>
        <v/>
      </c>
      <c r="FI6" s="409" t="str">
        <f t="shared" si="75"/>
        <v/>
      </c>
    </row>
    <row r="7" spans="1:165" ht="28.95" customHeight="1" x14ac:dyDescent="0.3">
      <c r="A7" s="414">
        <v>4</v>
      </c>
      <c r="B7" s="470" t="s">
        <v>114</v>
      </c>
      <c r="C7" s="409">
        <f>BJ35</f>
        <v>717</v>
      </c>
      <c r="D7" s="404"/>
      <c r="E7" s="404">
        <v>4</v>
      </c>
      <c r="F7" s="405">
        <f t="shared" si="76"/>
        <v>4347</v>
      </c>
      <c r="G7" s="405">
        <v>4347</v>
      </c>
      <c r="H7" s="405">
        <f t="shared" si="2"/>
        <v>0</v>
      </c>
      <c r="I7" s="405">
        <v>1</v>
      </c>
      <c r="J7" s="406">
        <f t="shared" si="3"/>
        <v>0</v>
      </c>
      <c r="K7" s="404"/>
      <c r="L7" s="404">
        <v>4</v>
      </c>
      <c r="M7" s="405">
        <f t="shared" si="77"/>
        <v>855</v>
      </c>
      <c r="N7" s="405">
        <v>863</v>
      </c>
      <c r="O7" s="405">
        <f t="shared" si="4"/>
        <v>8</v>
      </c>
      <c r="P7" s="405">
        <v>1</v>
      </c>
      <c r="Q7" s="406">
        <f t="shared" si="5"/>
        <v>8</v>
      </c>
      <c r="S7" s="404">
        <v>4</v>
      </c>
      <c r="T7" s="405">
        <f t="shared" si="78"/>
        <v>4370</v>
      </c>
      <c r="U7" s="405">
        <v>4370</v>
      </c>
      <c r="V7" s="405">
        <f t="shared" si="6"/>
        <v>0</v>
      </c>
      <c r="W7" s="405">
        <v>1</v>
      </c>
      <c r="X7" s="406">
        <f t="shared" si="7"/>
        <v>0</v>
      </c>
      <c r="Y7" s="471"/>
      <c r="Z7" s="265"/>
      <c r="AA7" s="265"/>
      <c r="AB7" s="265"/>
      <c r="AC7" s="265"/>
      <c r="AD7" s="265">
        <v>1</v>
      </c>
      <c r="AE7" s="324"/>
      <c r="AF7" s="324">
        <f t="shared" si="8"/>
        <v>0</v>
      </c>
      <c r="AG7" s="324"/>
      <c r="AH7" s="407"/>
      <c r="AI7" s="408" t="str">
        <f t="shared" si="9"/>
        <v/>
      </c>
      <c r="AJ7" s="324" t="str">
        <f t="shared" si="10"/>
        <v/>
      </c>
      <c r="AK7" s="324" t="str">
        <f t="shared" si="11"/>
        <v/>
      </c>
      <c r="AL7" s="324" t="str">
        <f t="shared" si="12"/>
        <v/>
      </c>
      <c r="AM7" s="324" t="str">
        <f t="shared" si="13"/>
        <v/>
      </c>
      <c r="AN7" s="324" t="str">
        <f t="shared" si="14"/>
        <v/>
      </c>
      <c r="AO7" s="324" t="str">
        <f t="shared" si="15"/>
        <v/>
      </c>
      <c r="AP7" s="324" t="str">
        <f t="shared" si="16"/>
        <v/>
      </c>
      <c r="AQ7" s="407">
        <f t="shared" si="0"/>
        <v>0</v>
      </c>
      <c r="AR7" s="408" t="str">
        <f t="shared" si="17"/>
        <v/>
      </c>
      <c r="AS7" s="324" t="str">
        <f t="shared" si="18"/>
        <v/>
      </c>
      <c r="AT7" s="324" t="str">
        <f t="shared" si="19"/>
        <v/>
      </c>
      <c r="AU7" s="324" t="str">
        <f t="shared" si="20"/>
        <v/>
      </c>
      <c r="AV7" s="324" t="str">
        <f t="shared" si="21"/>
        <v/>
      </c>
      <c r="AW7" s="324" t="str">
        <f t="shared" si="22"/>
        <v/>
      </c>
      <c r="AX7" s="324" t="str">
        <f t="shared" si="23"/>
        <v/>
      </c>
      <c r="AY7" s="324" t="str">
        <f t="shared" si="24"/>
        <v/>
      </c>
      <c r="AZ7" s="324" t="str">
        <f t="shared" si="25"/>
        <v/>
      </c>
      <c r="BA7" s="324" t="str">
        <f t="shared" si="26"/>
        <v/>
      </c>
      <c r="BB7" s="324" t="str">
        <f t="shared" si="27"/>
        <v/>
      </c>
      <c r="BC7" s="409">
        <f t="shared" si="28"/>
        <v>0</v>
      </c>
      <c r="BD7" s="22"/>
      <c r="BE7" s="404">
        <v>4</v>
      </c>
      <c r="BF7" s="405">
        <f t="shared" si="79"/>
        <v>855</v>
      </c>
      <c r="BG7" s="405">
        <v>863</v>
      </c>
      <c r="BH7" s="405">
        <f t="shared" si="29"/>
        <v>8</v>
      </c>
      <c r="BI7" s="405">
        <v>1</v>
      </c>
      <c r="BJ7" s="406">
        <f t="shared" si="30"/>
        <v>8</v>
      </c>
      <c r="BK7" s="471" t="s">
        <v>60</v>
      </c>
      <c r="BL7" s="265" t="s">
        <v>61</v>
      </c>
      <c r="BM7" s="265"/>
      <c r="BN7" s="265"/>
      <c r="BO7" s="265"/>
      <c r="BP7" s="265">
        <v>1</v>
      </c>
      <c r="BQ7" s="265"/>
      <c r="BR7" s="265">
        <f t="shared" si="31"/>
        <v>0</v>
      </c>
      <c r="BS7" s="265"/>
      <c r="BT7" s="411"/>
      <c r="BU7" s="412" t="str">
        <f t="shared" si="32"/>
        <v/>
      </c>
      <c r="BV7" s="265" t="str">
        <f t="shared" si="33"/>
        <v/>
      </c>
      <c r="BW7" s="324" t="str">
        <f t="shared" si="34"/>
        <v/>
      </c>
      <c r="BX7" s="265" t="str">
        <f t="shared" si="35"/>
        <v/>
      </c>
      <c r="BY7" s="265" t="str">
        <f t="shared" si="36"/>
        <v/>
      </c>
      <c r="BZ7" s="265" t="str">
        <f t="shared" si="37"/>
        <v/>
      </c>
      <c r="CA7" s="265" t="str">
        <f t="shared" si="38"/>
        <v/>
      </c>
      <c r="CB7" s="265" t="str">
        <f t="shared" si="39"/>
        <v/>
      </c>
      <c r="CC7" s="411">
        <f t="shared" si="1"/>
        <v>0</v>
      </c>
      <c r="CD7" s="412">
        <f t="shared" si="40"/>
        <v>8</v>
      </c>
      <c r="CE7" s="265" t="str">
        <f t="shared" si="41"/>
        <v/>
      </c>
      <c r="CF7" s="324" t="str">
        <f t="shared" si="42"/>
        <v/>
      </c>
      <c r="CG7" s="265" t="str">
        <f t="shared" si="43"/>
        <v/>
      </c>
      <c r="CH7" s="265" t="str">
        <f t="shared" si="44"/>
        <v/>
      </c>
      <c r="CI7" s="265" t="str">
        <f t="shared" si="45"/>
        <v/>
      </c>
      <c r="CJ7" s="265" t="str">
        <f t="shared" si="46"/>
        <v/>
      </c>
      <c r="CK7" s="265" t="str">
        <f t="shared" si="47"/>
        <v/>
      </c>
      <c r="CL7" s="265" t="str">
        <f t="shared" si="48"/>
        <v/>
      </c>
      <c r="CM7" s="265" t="str">
        <f t="shared" si="49"/>
        <v/>
      </c>
      <c r="CN7" s="265" t="str">
        <f t="shared" si="50"/>
        <v/>
      </c>
      <c r="CO7" s="413">
        <f t="shared" si="51"/>
        <v>8</v>
      </c>
      <c r="CQ7" s="404">
        <v>4</v>
      </c>
      <c r="CR7" s="405">
        <f t="shared" si="80"/>
        <v>0</v>
      </c>
      <c r="CS7" s="405"/>
      <c r="CT7" s="405">
        <f t="shared" si="52"/>
        <v>0</v>
      </c>
      <c r="CU7" s="405">
        <v>1</v>
      </c>
      <c r="CV7" s="406">
        <f t="shared" si="53"/>
        <v>0</v>
      </c>
      <c r="CW7" s="414"/>
      <c r="CX7" s="324"/>
      <c r="CY7" s="324"/>
      <c r="CZ7" s="324" t="str">
        <f t="shared" si="54"/>
        <v/>
      </c>
      <c r="DA7" s="409" t="str">
        <f t="shared" si="55"/>
        <v/>
      </c>
      <c r="DC7" s="404">
        <v>4</v>
      </c>
      <c r="DD7" s="405">
        <f t="shared" si="81"/>
        <v>0</v>
      </c>
      <c r="DE7" s="405"/>
      <c r="DF7" s="405">
        <f t="shared" si="56"/>
        <v>0</v>
      </c>
      <c r="DG7" s="405">
        <v>1</v>
      </c>
      <c r="DH7" s="406">
        <f t="shared" si="57"/>
        <v>0</v>
      </c>
      <c r="DI7" s="414"/>
      <c r="DJ7" s="324"/>
      <c r="DK7" s="324"/>
      <c r="DL7" s="324" t="str">
        <f t="shared" si="58"/>
        <v/>
      </c>
      <c r="DM7" s="409" t="str">
        <f t="shared" si="59"/>
        <v/>
      </c>
      <c r="DO7" s="404">
        <v>4</v>
      </c>
      <c r="DP7" s="405">
        <f t="shared" si="82"/>
        <v>0</v>
      </c>
      <c r="DQ7" s="405"/>
      <c r="DR7" s="405">
        <f t="shared" si="60"/>
        <v>0</v>
      </c>
      <c r="DS7" s="405">
        <v>1</v>
      </c>
      <c r="DT7" s="406">
        <f t="shared" si="61"/>
        <v>0</v>
      </c>
      <c r="DU7" s="414"/>
      <c r="DV7" s="324"/>
      <c r="DW7" s="324"/>
      <c r="DX7" s="324" t="str">
        <f t="shared" si="62"/>
        <v/>
      </c>
      <c r="DY7" s="409" t="str">
        <f t="shared" si="63"/>
        <v/>
      </c>
      <c r="EA7" s="404">
        <v>4</v>
      </c>
      <c r="EB7" s="405">
        <f t="shared" si="83"/>
        <v>0</v>
      </c>
      <c r="EC7" s="405"/>
      <c r="ED7" s="405">
        <f t="shared" si="64"/>
        <v>0</v>
      </c>
      <c r="EE7" s="405">
        <v>1</v>
      </c>
      <c r="EF7" s="406">
        <f t="shared" si="65"/>
        <v>0</v>
      </c>
      <c r="EG7" s="414"/>
      <c r="EH7" s="324"/>
      <c r="EI7" s="324"/>
      <c r="EJ7" s="324" t="str">
        <f t="shared" si="66"/>
        <v/>
      </c>
      <c r="EK7" s="409" t="str">
        <f t="shared" si="67"/>
        <v/>
      </c>
      <c r="EM7" s="404">
        <v>4</v>
      </c>
      <c r="EN7" s="405">
        <f t="shared" si="84"/>
        <v>0</v>
      </c>
      <c r="EO7" s="405"/>
      <c r="EP7" s="405">
        <f t="shared" si="68"/>
        <v>0</v>
      </c>
      <c r="EQ7" s="405">
        <v>1</v>
      </c>
      <c r="ER7" s="406">
        <f t="shared" si="69"/>
        <v>0</v>
      </c>
      <c r="ES7" s="414"/>
      <c r="ET7" s="324"/>
      <c r="EU7" s="324"/>
      <c r="EV7" s="324" t="str">
        <f t="shared" si="70"/>
        <v/>
      </c>
      <c r="EW7" s="409" t="str">
        <f t="shared" si="71"/>
        <v/>
      </c>
      <c r="EY7" s="404">
        <v>4</v>
      </c>
      <c r="EZ7" s="405">
        <f t="shared" si="85"/>
        <v>0</v>
      </c>
      <c r="FA7" s="405"/>
      <c r="FB7" s="405">
        <f t="shared" si="72"/>
        <v>0</v>
      </c>
      <c r="FC7" s="405">
        <v>1</v>
      </c>
      <c r="FD7" s="406">
        <f t="shared" si="73"/>
        <v>0</v>
      </c>
      <c r="FE7" s="414"/>
      <c r="FF7" s="324"/>
      <c r="FG7" s="324"/>
      <c r="FH7" s="324" t="str">
        <f t="shared" si="74"/>
        <v/>
      </c>
      <c r="FI7" s="409" t="str">
        <f t="shared" si="75"/>
        <v/>
      </c>
    </row>
    <row r="8" spans="1:165" ht="28.95" customHeight="1" x14ac:dyDescent="0.3">
      <c r="A8" s="471">
        <v>5</v>
      </c>
      <c r="B8" s="470" t="s">
        <v>92</v>
      </c>
      <c r="C8" s="406">
        <f>C4-C6</f>
        <v>-8</v>
      </c>
      <c r="D8" s="404"/>
      <c r="E8" s="404">
        <v>5</v>
      </c>
      <c r="F8" s="405">
        <f t="shared" si="76"/>
        <v>4347</v>
      </c>
      <c r="G8" s="405">
        <v>4347</v>
      </c>
      <c r="H8" s="405">
        <f t="shared" si="2"/>
        <v>0</v>
      </c>
      <c r="I8" s="405">
        <v>1</v>
      </c>
      <c r="J8" s="406">
        <f t="shared" si="3"/>
        <v>0</v>
      </c>
      <c r="K8" s="404"/>
      <c r="L8" s="404">
        <v>5</v>
      </c>
      <c r="M8" s="405">
        <f t="shared" si="77"/>
        <v>863</v>
      </c>
      <c r="N8" s="405">
        <v>865</v>
      </c>
      <c r="O8" s="405">
        <f t="shared" si="4"/>
        <v>2</v>
      </c>
      <c r="P8" s="405">
        <v>1</v>
      </c>
      <c r="Q8" s="406">
        <f t="shared" si="5"/>
        <v>2</v>
      </c>
      <c r="S8" s="404">
        <v>5</v>
      </c>
      <c r="T8" s="405">
        <f t="shared" si="78"/>
        <v>4370</v>
      </c>
      <c r="U8" s="405">
        <v>4370</v>
      </c>
      <c r="V8" s="405">
        <f t="shared" si="6"/>
        <v>0</v>
      </c>
      <c r="W8" s="405">
        <v>1</v>
      </c>
      <c r="X8" s="406">
        <f t="shared" si="7"/>
        <v>0</v>
      </c>
      <c r="Y8" s="471"/>
      <c r="Z8" s="265"/>
      <c r="AA8" s="265"/>
      <c r="AB8" s="265"/>
      <c r="AC8" s="265"/>
      <c r="AD8" s="265">
        <v>1</v>
      </c>
      <c r="AE8" s="324"/>
      <c r="AF8" s="324">
        <f t="shared" si="8"/>
        <v>0</v>
      </c>
      <c r="AG8" s="324"/>
      <c r="AH8" s="407"/>
      <c r="AI8" s="408" t="str">
        <f t="shared" si="9"/>
        <v/>
      </c>
      <c r="AJ8" s="324" t="str">
        <f t="shared" si="10"/>
        <v/>
      </c>
      <c r="AK8" s="324" t="str">
        <f t="shared" si="11"/>
        <v/>
      </c>
      <c r="AL8" s="324" t="str">
        <f t="shared" si="12"/>
        <v/>
      </c>
      <c r="AM8" s="324" t="str">
        <f t="shared" si="13"/>
        <v/>
      </c>
      <c r="AN8" s="324" t="str">
        <f t="shared" si="14"/>
        <v/>
      </c>
      <c r="AO8" s="324" t="str">
        <f t="shared" si="15"/>
        <v/>
      </c>
      <c r="AP8" s="324" t="str">
        <f t="shared" si="16"/>
        <v/>
      </c>
      <c r="AQ8" s="407">
        <f t="shared" si="0"/>
        <v>0</v>
      </c>
      <c r="AR8" s="408" t="str">
        <f t="shared" si="17"/>
        <v/>
      </c>
      <c r="AS8" s="324" t="str">
        <f t="shared" si="18"/>
        <v/>
      </c>
      <c r="AT8" s="324" t="str">
        <f t="shared" si="19"/>
        <v/>
      </c>
      <c r="AU8" s="324" t="str">
        <f t="shared" si="20"/>
        <v/>
      </c>
      <c r="AV8" s="324" t="str">
        <f t="shared" si="21"/>
        <v/>
      </c>
      <c r="AW8" s="324" t="str">
        <f t="shared" si="22"/>
        <v/>
      </c>
      <c r="AX8" s="324" t="str">
        <f t="shared" si="23"/>
        <v/>
      </c>
      <c r="AY8" s="324" t="str">
        <f t="shared" si="24"/>
        <v/>
      </c>
      <c r="AZ8" s="324" t="str">
        <f t="shared" si="25"/>
        <v/>
      </c>
      <c r="BA8" s="324" t="str">
        <f t="shared" si="26"/>
        <v/>
      </c>
      <c r="BB8" s="324" t="str">
        <f t="shared" si="27"/>
        <v/>
      </c>
      <c r="BC8" s="409">
        <f t="shared" si="28"/>
        <v>0</v>
      </c>
      <c r="BD8" s="22"/>
      <c r="BE8" s="404">
        <v>5</v>
      </c>
      <c r="BF8" s="405">
        <f t="shared" si="79"/>
        <v>863</v>
      </c>
      <c r="BG8" s="405">
        <v>865</v>
      </c>
      <c r="BH8" s="405">
        <f t="shared" si="29"/>
        <v>2</v>
      </c>
      <c r="BI8" s="405">
        <v>1</v>
      </c>
      <c r="BJ8" s="406">
        <f t="shared" si="30"/>
        <v>2</v>
      </c>
      <c r="BK8" s="471" t="s">
        <v>60</v>
      </c>
      <c r="BL8" s="265" t="s">
        <v>61</v>
      </c>
      <c r="BM8" s="265"/>
      <c r="BN8" s="265"/>
      <c r="BO8" s="265"/>
      <c r="BP8" s="265">
        <v>1</v>
      </c>
      <c r="BQ8" s="265"/>
      <c r="BR8" s="265">
        <f t="shared" si="31"/>
        <v>0</v>
      </c>
      <c r="BS8" s="265"/>
      <c r="BT8" s="411"/>
      <c r="BU8" s="412" t="str">
        <f t="shared" si="32"/>
        <v/>
      </c>
      <c r="BV8" s="265" t="str">
        <f t="shared" si="33"/>
        <v/>
      </c>
      <c r="BW8" s="324" t="str">
        <f t="shared" si="34"/>
        <v/>
      </c>
      <c r="BX8" s="265" t="str">
        <f t="shared" si="35"/>
        <v/>
      </c>
      <c r="BY8" s="265" t="str">
        <f t="shared" si="36"/>
        <v/>
      </c>
      <c r="BZ8" s="265" t="str">
        <f t="shared" si="37"/>
        <v/>
      </c>
      <c r="CA8" s="265" t="str">
        <f t="shared" si="38"/>
        <v/>
      </c>
      <c r="CB8" s="265" t="str">
        <f t="shared" si="39"/>
        <v/>
      </c>
      <c r="CC8" s="411">
        <f t="shared" si="1"/>
        <v>0</v>
      </c>
      <c r="CD8" s="412">
        <f t="shared" si="40"/>
        <v>2</v>
      </c>
      <c r="CE8" s="265" t="str">
        <f t="shared" si="41"/>
        <v/>
      </c>
      <c r="CF8" s="324" t="str">
        <f t="shared" si="42"/>
        <v/>
      </c>
      <c r="CG8" s="265" t="str">
        <f t="shared" si="43"/>
        <v/>
      </c>
      <c r="CH8" s="265" t="str">
        <f t="shared" si="44"/>
        <v/>
      </c>
      <c r="CI8" s="265" t="str">
        <f t="shared" si="45"/>
        <v/>
      </c>
      <c r="CJ8" s="265" t="str">
        <f t="shared" si="46"/>
        <v/>
      </c>
      <c r="CK8" s="265" t="str">
        <f t="shared" si="47"/>
        <v/>
      </c>
      <c r="CL8" s="265" t="str">
        <f t="shared" si="48"/>
        <v/>
      </c>
      <c r="CM8" s="265" t="str">
        <f t="shared" si="49"/>
        <v/>
      </c>
      <c r="CN8" s="265" t="str">
        <f t="shared" si="50"/>
        <v/>
      </c>
      <c r="CO8" s="413">
        <f t="shared" si="51"/>
        <v>2</v>
      </c>
      <c r="CQ8" s="404">
        <v>5</v>
      </c>
      <c r="CR8" s="405">
        <f t="shared" si="80"/>
        <v>0</v>
      </c>
      <c r="CS8" s="405"/>
      <c r="CT8" s="405">
        <f t="shared" si="52"/>
        <v>0</v>
      </c>
      <c r="CU8" s="405">
        <v>1</v>
      </c>
      <c r="CV8" s="406">
        <f t="shared" si="53"/>
        <v>0</v>
      </c>
      <c r="CW8" s="414"/>
      <c r="CX8" s="324"/>
      <c r="CY8" s="324"/>
      <c r="CZ8" s="324" t="str">
        <f t="shared" si="54"/>
        <v/>
      </c>
      <c r="DA8" s="409" t="str">
        <f t="shared" si="55"/>
        <v/>
      </c>
      <c r="DC8" s="404">
        <v>5</v>
      </c>
      <c r="DD8" s="405">
        <f t="shared" si="81"/>
        <v>0</v>
      </c>
      <c r="DE8" s="405"/>
      <c r="DF8" s="405">
        <f t="shared" si="56"/>
        <v>0</v>
      </c>
      <c r="DG8" s="405">
        <v>1</v>
      </c>
      <c r="DH8" s="406">
        <f t="shared" si="57"/>
        <v>0</v>
      </c>
      <c r="DI8" s="414"/>
      <c r="DJ8" s="324"/>
      <c r="DK8" s="324"/>
      <c r="DL8" s="324" t="str">
        <f t="shared" si="58"/>
        <v/>
      </c>
      <c r="DM8" s="409" t="str">
        <f t="shared" si="59"/>
        <v/>
      </c>
      <c r="DO8" s="404">
        <v>5</v>
      </c>
      <c r="DP8" s="405">
        <f t="shared" si="82"/>
        <v>0</v>
      </c>
      <c r="DQ8" s="405"/>
      <c r="DR8" s="405">
        <f t="shared" si="60"/>
        <v>0</v>
      </c>
      <c r="DS8" s="405">
        <v>1</v>
      </c>
      <c r="DT8" s="406">
        <f t="shared" si="61"/>
        <v>0</v>
      </c>
      <c r="DU8" s="414"/>
      <c r="DV8" s="324"/>
      <c r="DW8" s="324"/>
      <c r="DX8" s="324" t="str">
        <f t="shared" si="62"/>
        <v/>
      </c>
      <c r="DY8" s="409" t="str">
        <f t="shared" si="63"/>
        <v/>
      </c>
      <c r="EA8" s="404">
        <v>5</v>
      </c>
      <c r="EB8" s="405">
        <f t="shared" si="83"/>
        <v>0</v>
      </c>
      <c r="EC8" s="405"/>
      <c r="ED8" s="405">
        <f t="shared" si="64"/>
        <v>0</v>
      </c>
      <c r="EE8" s="405">
        <v>1</v>
      </c>
      <c r="EF8" s="406">
        <f t="shared" si="65"/>
        <v>0</v>
      </c>
      <c r="EG8" s="414"/>
      <c r="EH8" s="324"/>
      <c r="EI8" s="324"/>
      <c r="EJ8" s="324" t="str">
        <f t="shared" si="66"/>
        <v/>
      </c>
      <c r="EK8" s="409" t="str">
        <f t="shared" si="67"/>
        <v/>
      </c>
      <c r="EM8" s="404">
        <v>5</v>
      </c>
      <c r="EN8" s="405">
        <f t="shared" si="84"/>
        <v>0</v>
      </c>
      <c r="EO8" s="405"/>
      <c r="EP8" s="405">
        <f t="shared" si="68"/>
        <v>0</v>
      </c>
      <c r="EQ8" s="405">
        <v>1</v>
      </c>
      <c r="ER8" s="406">
        <f t="shared" si="69"/>
        <v>0</v>
      </c>
      <c r="ES8" s="414"/>
      <c r="ET8" s="324"/>
      <c r="EU8" s="324"/>
      <c r="EV8" s="324" t="str">
        <f t="shared" si="70"/>
        <v/>
      </c>
      <c r="EW8" s="409" t="str">
        <f t="shared" si="71"/>
        <v/>
      </c>
      <c r="EY8" s="404">
        <v>5</v>
      </c>
      <c r="EZ8" s="405">
        <f t="shared" si="85"/>
        <v>0</v>
      </c>
      <c r="FA8" s="405"/>
      <c r="FB8" s="405">
        <f t="shared" si="72"/>
        <v>0</v>
      </c>
      <c r="FC8" s="405">
        <v>1</v>
      </c>
      <c r="FD8" s="406">
        <f t="shared" si="73"/>
        <v>0</v>
      </c>
      <c r="FE8" s="414"/>
      <c r="FF8" s="324"/>
      <c r="FG8" s="324"/>
      <c r="FH8" s="324" t="str">
        <f t="shared" si="74"/>
        <v/>
      </c>
      <c r="FI8" s="409" t="str">
        <f t="shared" si="75"/>
        <v/>
      </c>
    </row>
    <row r="9" spans="1:165" ht="28.95" customHeight="1" x14ac:dyDescent="0.3">
      <c r="A9" s="414">
        <v>6</v>
      </c>
      <c r="B9" s="470" t="s">
        <v>115</v>
      </c>
      <c r="C9" s="406">
        <f>C5-C7</f>
        <v>0</v>
      </c>
      <c r="D9" s="404"/>
      <c r="E9" s="404">
        <v>6</v>
      </c>
      <c r="F9" s="405">
        <f t="shared" si="76"/>
        <v>4347</v>
      </c>
      <c r="G9" s="405">
        <v>5308</v>
      </c>
      <c r="H9" s="405">
        <f t="shared" si="2"/>
        <v>961</v>
      </c>
      <c r="I9" s="405">
        <v>1</v>
      </c>
      <c r="J9" s="406">
        <f t="shared" si="3"/>
        <v>961</v>
      </c>
      <c r="K9" s="404"/>
      <c r="L9" s="404">
        <v>6</v>
      </c>
      <c r="M9" s="405">
        <f t="shared" si="77"/>
        <v>865</v>
      </c>
      <c r="N9" s="405">
        <v>1427</v>
      </c>
      <c r="O9" s="405">
        <f t="shared" si="4"/>
        <v>562</v>
      </c>
      <c r="P9" s="405">
        <v>1</v>
      </c>
      <c r="Q9" s="406">
        <f t="shared" si="5"/>
        <v>562</v>
      </c>
      <c r="S9" s="404">
        <v>6</v>
      </c>
      <c r="T9" s="405">
        <f t="shared" si="78"/>
        <v>4370</v>
      </c>
      <c r="U9" s="405">
        <v>5337</v>
      </c>
      <c r="V9" s="405">
        <f t="shared" si="6"/>
        <v>967</v>
      </c>
      <c r="W9" s="405">
        <v>1</v>
      </c>
      <c r="X9" s="406">
        <f t="shared" si="7"/>
        <v>967</v>
      </c>
      <c r="Y9" s="471" t="s">
        <v>44</v>
      </c>
      <c r="Z9" s="265" t="s">
        <v>45</v>
      </c>
      <c r="AA9" s="265" t="s">
        <v>478</v>
      </c>
      <c r="AB9" s="265"/>
      <c r="AC9" s="265" t="s">
        <v>62</v>
      </c>
      <c r="AD9" s="265">
        <v>1</v>
      </c>
      <c r="AE9" s="324"/>
      <c r="AF9" s="324">
        <f t="shared" si="8"/>
        <v>0</v>
      </c>
      <c r="AG9" s="324"/>
      <c r="AH9" s="407"/>
      <c r="AI9" s="408">
        <f t="shared" si="9"/>
        <v>967</v>
      </c>
      <c r="AJ9" s="324" t="str">
        <f t="shared" si="10"/>
        <v/>
      </c>
      <c r="AK9" s="324" t="str">
        <f t="shared" si="11"/>
        <v/>
      </c>
      <c r="AL9" s="324" t="str">
        <f t="shared" si="12"/>
        <v/>
      </c>
      <c r="AM9" s="324" t="str">
        <f t="shared" si="13"/>
        <v/>
      </c>
      <c r="AN9" s="324" t="str">
        <f t="shared" si="14"/>
        <v/>
      </c>
      <c r="AO9" s="324" t="str">
        <f t="shared" si="15"/>
        <v/>
      </c>
      <c r="AP9" s="324" t="str">
        <f t="shared" si="16"/>
        <v/>
      </c>
      <c r="AQ9" s="407">
        <f t="shared" si="0"/>
        <v>967</v>
      </c>
      <c r="AR9" s="408" t="str">
        <f t="shared" si="17"/>
        <v/>
      </c>
      <c r="AS9" s="324" t="str">
        <f t="shared" si="18"/>
        <v/>
      </c>
      <c r="AT9" s="324" t="str">
        <f t="shared" si="19"/>
        <v/>
      </c>
      <c r="AU9" s="324" t="str">
        <f t="shared" si="20"/>
        <v/>
      </c>
      <c r="AV9" s="324" t="str">
        <f t="shared" si="21"/>
        <v/>
      </c>
      <c r="AW9" s="324" t="str">
        <f t="shared" si="22"/>
        <v/>
      </c>
      <c r="AX9" s="324" t="str">
        <f t="shared" si="23"/>
        <v/>
      </c>
      <c r="AY9" s="324" t="str">
        <f t="shared" si="24"/>
        <v/>
      </c>
      <c r="AZ9" s="324" t="str">
        <f t="shared" si="25"/>
        <v/>
      </c>
      <c r="BA9" s="324" t="str">
        <f t="shared" si="26"/>
        <v/>
      </c>
      <c r="BB9" s="324" t="str">
        <f t="shared" si="27"/>
        <v/>
      </c>
      <c r="BC9" s="409">
        <f t="shared" si="28"/>
        <v>0</v>
      </c>
      <c r="BD9" s="22"/>
      <c r="BE9" s="404">
        <v>6</v>
      </c>
      <c r="BF9" s="405">
        <f t="shared" si="79"/>
        <v>865</v>
      </c>
      <c r="BG9" s="405">
        <v>1422</v>
      </c>
      <c r="BH9" s="405">
        <f t="shared" si="29"/>
        <v>557</v>
      </c>
      <c r="BI9" s="405">
        <v>1</v>
      </c>
      <c r="BJ9" s="406">
        <f t="shared" si="30"/>
        <v>557</v>
      </c>
      <c r="BK9" s="471" t="s">
        <v>44</v>
      </c>
      <c r="BL9" s="265" t="s">
        <v>45</v>
      </c>
      <c r="BM9" s="265" t="s">
        <v>478</v>
      </c>
      <c r="BN9" s="265"/>
      <c r="BO9" s="265" t="s">
        <v>62</v>
      </c>
      <c r="BP9" s="265">
        <v>1</v>
      </c>
      <c r="BQ9" s="265"/>
      <c r="BR9" s="265">
        <f t="shared" si="31"/>
        <v>0</v>
      </c>
      <c r="BS9" s="265"/>
      <c r="BT9" s="411"/>
      <c r="BU9" s="412">
        <f t="shared" si="32"/>
        <v>557</v>
      </c>
      <c r="BV9" s="265" t="str">
        <f t="shared" si="33"/>
        <v/>
      </c>
      <c r="BW9" s="324" t="str">
        <f t="shared" si="34"/>
        <v/>
      </c>
      <c r="BX9" s="265" t="str">
        <f t="shared" si="35"/>
        <v/>
      </c>
      <c r="BY9" s="265" t="str">
        <f t="shared" si="36"/>
        <v/>
      </c>
      <c r="BZ9" s="265" t="str">
        <f t="shared" si="37"/>
        <v/>
      </c>
      <c r="CA9" s="265" t="str">
        <f t="shared" si="38"/>
        <v/>
      </c>
      <c r="CB9" s="265" t="str">
        <f t="shared" si="39"/>
        <v/>
      </c>
      <c r="CC9" s="411">
        <f t="shared" si="1"/>
        <v>557</v>
      </c>
      <c r="CD9" s="412" t="str">
        <f t="shared" si="40"/>
        <v/>
      </c>
      <c r="CE9" s="265" t="str">
        <f t="shared" si="41"/>
        <v/>
      </c>
      <c r="CF9" s="324" t="str">
        <f t="shared" si="42"/>
        <v/>
      </c>
      <c r="CG9" s="265" t="str">
        <f t="shared" si="43"/>
        <v/>
      </c>
      <c r="CH9" s="265" t="str">
        <f t="shared" si="44"/>
        <v/>
      </c>
      <c r="CI9" s="265" t="str">
        <f t="shared" si="45"/>
        <v/>
      </c>
      <c r="CJ9" s="265" t="str">
        <f t="shared" si="46"/>
        <v/>
      </c>
      <c r="CK9" s="265" t="str">
        <f t="shared" si="47"/>
        <v/>
      </c>
      <c r="CL9" s="265" t="str">
        <f t="shared" si="48"/>
        <v/>
      </c>
      <c r="CM9" s="265" t="str">
        <f t="shared" si="49"/>
        <v/>
      </c>
      <c r="CN9" s="265" t="str">
        <f t="shared" si="50"/>
        <v/>
      </c>
      <c r="CO9" s="413">
        <f t="shared" si="51"/>
        <v>0</v>
      </c>
      <c r="CQ9" s="404">
        <v>6</v>
      </c>
      <c r="CR9" s="405">
        <f t="shared" si="80"/>
        <v>0</v>
      </c>
      <c r="CS9" s="405"/>
      <c r="CT9" s="405">
        <f t="shared" si="52"/>
        <v>0</v>
      </c>
      <c r="CU9" s="405">
        <v>1</v>
      </c>
      <c r="CV9" s="406">
        <f t="shared" si="53"/>
        <v>0</v>
      </c>
      <c r="CW9" s="414"/>
      <c r="CX9" s="324"/>
      <c r="CY9" s="324"/>
      <c r="CZ9" s="324" t="str">
        <f t="shared" si="54"/>
        <v/>
      </c>
      <c r="DA9" s="409" t="str">
        <f t="shared" si="55"/>
        <v/>
      </c>
      <c r="DC9" s="404">
        <v>6</v>
      </c>
      <c r="DD9" s="405">
        <f t="shared" si="81"/>
        <v>0</v>
      </c>
      <c r="DE9" s="405"/>
      <c r="DF9" s="405">
        <f t="shared" si="56"/>
        <v>0</v>
      </c>
      <c r="DG9" s="405">
        <v>1</v>
      </c>
      <c r="DH9" s="406">
        <f t="shared" si="57"/>
        <v>0</v>
      </c>
      <c r="DI9" s="414"/>
      <c r="DJ9" s="324"/>
      <c r="DK9" s="324"/>
      <c r="DL9" s="324" t="str">
        <f t="shared" si="58"/>
        <v/>
      </c>
      <c r="DM9" s="409" t="str">
        <f t="shared" si="59"/>
        <v/>
      </c>
      <c r="DO9" s="404">
        <v>6</v>
      </c>
      <c r="DP9" s="405">
        <f t="shared" si="82"/>
        <v>0</v>
      </c>
      <c r="DQ9" s="405"/>
      <c r="DR9" s="405">
        <f t="shared" si="60"/>
        <v>0</v>
      </c>
      <c r="DS9" s="405">
        <v>1</v>
      </c>
      <c r="DT9" s="406">
        <f t="shared" si="61"/>
        <v>0</v>
      </c>
      <c r="DU9" s="414"/>
      <c r="DV9" s="324"/>
      <c r="DW9" s="324"/>
      <c r="DX9" s="324" t="str">
        <f t="shared" si="62"/>
        <v/>
      </c>
      <c r="DY9" s="409" t="str">
        <f t="shared" si="63"/>
        <v/>
      </c>
      <c r="EA9" s="404">
        <v>6</v>
      </c>
      <c r="EB9" s="405">
        <f t="shared" si="83"/>
        <v>0</v>
      </c>
      <c r="EC9" s="405"/>
      <c r="ED9" s="405">
        <f t="shared" si="64"/>
        <v>0</v>
      </c>
      <c r="EE9" s="405">
        <v>1</v>
      </c>
      <c r="EF9" s="406">
        <f t="shared" si="65"/>
        <v>0</v>
      </c>
      <c r="EG9" s="414"/>
      <c r="EH9" s="324"/>
      <c r="EI9" s="324"/>
      <c r="EJ9" s="324" t="str">
        <f t="shared" si="66"/>
        <v/>
      </c>
      <c r="EK9" s="409" t="str">
        <f t="shared" si="67"/>
        <v/>
      </c>
      <c r="EM9" s="404">
        <v>6</v>
      </c>
      <c r="EN9" s="405">
        <f t="shared" si="84"/>
        <v>0</v>
      </c>
      <c r="EO9" s="405"/>
      <c r="EP9" s="405">
        <f t="shared" si="68"/>
        <v>0</v>
      </c>
      <c r="EQ9" s="405">
        <v>1</v>
      </c>
      <c r="ER9" s="406">
        <f t="shared" si="69"/>
        <v>0</v>
      </c>
      <c r="ES9" s="414"/>
      <c r="ET9" s="324"/>
      <c r="EU9" s="324"/>
      <c r="EV9" s="324" t="str">
        <f t="shared" si="70"/>
        <v/>
      </c>
      <c r="EW9" s="409" t="str">
        <f t="shared" si="71"/>
        <v/>
      </c>
      <c r="EY9" s="404">
        <v>6</v>
      </c>
      <c r="EZ9" s="405">
        <f t="shared" si="85"/>
        <v>0</v>
      </c>
      <c r="FA9" s="405"/>
      <c r="FB9" s="405">
        <f t="shared" si="72"/>
        <v>0</v>
      </c>
      <c r="FC9" s="405">
        <v>1</v>
      </c>
      <c r="FD9" s="406">
        <f t="shared" si="73"/>
        <v>0</v>
      </c>
      <c r="FE9" s="414"/>
      <c r="FF9" s="324"/>
      <c r="FG9" s="324"/>
      <c r="FH9" s="324" t="str">
        <f t="shared" si="74"/>
        <v/>
      </c>
      <c r="FI9" s="409" t="str">
        <f t="shared" si="75"/>
        <v/>
      </c>
    </row>
    <row r="10" spans="1:165" ht="30.6" x14ac:dyDescent="0.3">
      <c r="A10" s="471">
        <v>7</v>
      </c>
      <c r="B10" s="470" t="s">
        <v>116</v>
      </c>
      <c r="C10" s="413">
        <f>AQ35+CC35</f>
        <v>1524</v>
      </c>
      <c r="D10" s="404"/>
      <c r="E10" s="404">
        <v>7</v>
      </c>
      <c r="F10" s="405">
        <f t="shared" si="76"/>
        <v>5308</v>
      </c>
      <c r="G10" s="405">
        <v>5308</v>
      </c>
      <c r="H10" s="405">
        <f t="shared" si="2"/>
        <v>0</v>
      </c>
      <c r="I10" s="405">
        <v>1</v>
      </c>
      <c r="J10" s="406">
        <f t="shared" si="3"/>
        <v>0</v>
      </c>
      <c r="K10" s="404"/>
      <c r="L10" s="404">
        <v>7</v>
      </c>
      <c r="M10" s="405">
        <f t="shared" si="77"/>
        <v>1427</v>
      </c>
      <c r="N10" s="405">
        <v>1445</v>
      </c>
      <c r="O10" s="405">
        <f t="shared" si="4"/>
        <v>18</v>
      </c>
      <c r="P10" s="405">
        <v>1</v>
      </c>
      <c r="Q10" s="406">
        <f t="shared" si="5"/>
        <v>18</v>
      </c>
      <c r="S10" s="404">
        <v>7</v>
      </c>
      <c r="T10" s="405">
        <f t="shared" si="78"/>
        <v>5337</v>
      </c>
      <c r="U10" s="405">
        <v>5337</v>
      </c>
      <c r="V10" s="405">
        <f t="shared" si="6"/>
        <v>0</v>
      </c>
      <c r="W10" s="405">
        <v>1</v>
      </c>
      <c r="X10" s="406">
        <f t="shared" si="7"/>
        <v>0</v>
      </c>
      <c r="Y10" s="471"/>
      <c r="Z10" s="265"/>
      <c r="AA10" s="265"/>
      <c r="AB10" s="265"/>
      <c r="AC10" s="265"/>
      <c r="AD10" s="265">
        <v>1</v>
      </c>
      <c r="AE10" s="324"/>
      <c r="AF10" s="324">
        <f t="shared" si="8"/>
        <v>0</v>
      </c>
      <c r="AG10" s="324"/>
      <c r="AH10" s="407"/>
      <c r="AI10" s="408" t="str">
        <f t="shared" si="9"/>
        <v/>
      </c>
      <c r="AJ10" s="324" t="str">
        <f t="shared" si="10"/>
        <v/>
      </c>
      <c r="AK10" s="324" t="str">
        <f t="shared" si="11"/>
        <v/>
      </c>
      <c r="AL10" s="324" t="str">
        <f t="shared" si="12"/>
        <v/>
      </c>
      <c r="AM10" s="324" t="str">
        <f t="shared" si="13"/>
        <v/>
      </c>
      <c r="AN10" s="324" t="str">
        <f t="shared" si="14"/>
        <v/>
      </c>
      <c r="AO10" s="324" t="str">
        <f t="shared" si="15"/>
        <v/>
      </c>
      <c r="AP10" s="324" t="str">
        <f t="shared" si="16"/>
        <v/>
      </c>
      <c r="AQ10" s="407">
        <f t="shared" si="0"/>
        <v>0</v>
      </c>
      <c r="AR10" s="408" t="str">
        <f t="shared" si="17"/>
        <v/>
      </c>
      <c r="AS10" s="324" t="str">
        <f t="shared" si="18"/>
        <v/>
      </c>
      <c r="AT10" s="324" t="str">
        <f t="shared" si="19"/>
        <v/>
      </c>
      <c r="AU10" s="324" t="str">
        <f t="shared" si="20"/>
        <v/>
      </c>
      <c r="AV10" s="324" t="str">
        <f t="shared" si="21"/>
        <v/>
      </c>
      <c r="AW10" s="324" t="str">
        <f t="shared" si="22"/>
        <v/>
      </c>
      <c r="AX10" s="324" t="str">
        <f t="shared" si="23"/>
        <v/>
      </c>
      <c r="AY10" s="324" t="str">
        <f t="shared" si="24"/>
        <v/>
      </c>
      <c r="AZ10" s="324" t="str">
        <f t="shared" si="25"/>
        <v/>
      </c>
      <c r="BA10" s="324" t="str">
        <f t="shared" si="26"/>
        <v/>
      </c>
      <c r="BB10" s="324" t="str">
        <f t="shared" si="27"/>
        <v/>
      </c>
      <c r="BC10" s="409">
        <f t="shared" si="28"/>
        <v>0</v>
      </c>
      <c r="BD10" s="22"/>
      <c r="BE10" s="404">
        <v>7</v>
      </c>
      <c r="BF10" s="405">
        <f t="shared" si="79"/>
        <v>1422</v>
      </c>
      <c r="BG10" s="405">
        <v>1445</v>
      </c>
      <c r="BH10" s="405">
        <f t="shared" si="29"/>
        <v>23</v>
      </c>
      <c r="BI10" s="405">
        <v>1</v>
      </c>
      <c r="BJ10" s="406">
        <f t="shared" si="30"/>
        <v>23</v>
      </c>
      <c r="BK10" s="471" t="s">
        <v>60</v>
      </c>
      <c r="BL10" s="265" t="s">
        <v>61</v>
      </c>
      <c r="BM10" s="265"/>
      <c r="BN10" s="265"/>
      <c r="BO10" s="265"/>
      <c r="BP10" s="265">
        <v>1</v>
      </c>
      <c r="BQ10" s="265"/>
      <c r="BR10" s="265">
        <f t="shared" si="31"/>
        <v>0</v>
      </c>
      <c r="BS10" s="265"/>
      <c r="BT10" s="411"/>
      <c r="BU10" s="412" t="str">
        <f t="shared" si="32"/>
        <v/>
      </c>
      <c r="BV10" s="265" t="str">
        <f t="shared" si="33"/>
        <v/>
      </c>
      <c r="BW10" s="324" t="str">
        <f t="shared" si="34"/>
        <v/>
      </c>
      <c r="BX10" s="265" t="str">
        <f t="shared" si="35"/>
        <v/>
      </c>
      <c r="BY10" s="265" t="str">
        <f t="shared" si="36"/>
        <v/>
      </c>
      <c r="BZ10" s="265" t="str">
        <f t="shared" si="37"/>
        <v/>
      </c>
      <c r="CA10" s="265" t="str">
        <f t="shared" si="38"/>
        <v/>
      </c>
      <c r="CB10" s="265" t="str">
        <f t="shared" si="39"/>
        <v/>
      </c>
      <c r="CC10" s="411">
        <f t="shared" si="1"/>
        <v>0</v>
      </c>
      <c r="CD10" s="412">
        <f t="shared" si="40"/>
        <v>23</v>
      </c>
      <c r="CE10" s="265" t="str">
        <f t="shared" si="41"/>
        <v/>
      </c>
      <c r="CF10" s="324" t="str">
        <f t="shared" si="42"/>
        <v/>
      </c>
      <c r="CG10" s="265" t="str">
        <f t="shared" si="43"/>
        <v/>
      </c>
      <c r="CH10" s="265" t="str">
        <f t="shared" si="44"/>
        <v/>
      </c>
      <c r="CI10" s="265" t="str">
        <f t="shared" si="45"/>
        <v/>
      </c>
      <c r="CJ10" s="265" t="str">
        <f t="shared" si="46"/>
        <v/>
      </c>
      <c r="CK10" s="265" t="str">
        <f t="shared" si="47"/>
        <v/>
      </c>
      <c r="CL10" s="265" t="str">
        <f t="shared" si="48"/>
        <v/>
      </c>
      <c r="CM10" s="265" t="str">
        <f t="shared" si="49"/>
        <v/>
      </c>
      <c r="CN10" s="265" t="str">
        <f t="shared" si="50"/>
        <v/>
      </c>
      <c r="CO10" s="413">
        <f t="shared" si="51"/>
        <v>23</v>
      </c>
      <c r="CQ10" s="404">
        <v>7</v>
      </c>
      <c r="CR10" s="405">
        <f t="shared" si="80"/>
        <v>0</v>
      </c>
      <c r="CS10" s="405"/>
      <c r="CT10" s="405">
        <f t="shared" si="52"/>
        <v>0</v>
      </c>
      <c r="CU10" s="405">
        <v>1</v>
      </c>
      <c r="CV10" s="406">
        <f t="shared" si="53"/>
        <v>0</v>
      </c>
      <c r="CW10" s="414"/>
      <c r="CX10" s="324"/>
      <c r="CY10" s="324"/>
      <c r="CZ10" s="324" t="str">
        <f t="shared" si="54"/>
        <v/>
      </c>
      <c r="DA10" s="409" t="str">
        <f t="shared" si="55"/>
        <v/>
      </c>
      <c r="DC10" s="404">
        <v>7</v>
      </c>
      <c r="DD10" s="405">
        <f t="shared" si="81"/>
        <v>0</v>
      </c>
      <c r="DE10" s="405"/>
      <c r="DF10" s="405">
        <f t="shared" si="56"/>
        <v>0</v>
      </c>
      <c r="DG10" s="405">
        <v>1</v>
      </c>
      <c r="DH10" s="406">
        <f t="shared" si="57"/>
        <v>0</v>
      </c>
      <c r="DI10" s="414"/>
      <c r="DJ10" s="324"/>
      <c r="DK10" s="324"/>
      <c r="DL10" s="324" t="str">
        <f t="shared" si="58"/>
        <v/>
      </c>
      <c r="DM10" s="409" t="str">
        <f t="shared" si="59"/>
        <v/>
      </c>
      <c r="DO10" s="404">
        <v>7</v>
      </c>
      <c r="DP10" s="405">
        <f t="shared" si="82"/>
        <v>0</v>
      </c>
      <c r="DQ10" s="405"/>
      <c r="DR10" s="405">
        <f t="shared" si="60"/>
        <v>0</v>
      </c>
      <c r="DS10" s="405">
        <v>1</v>
      </c>
      <c r="DT10" s="406">
        <f t="shared" si="61"/>
        <v>0</v>
      </c>
      <c r="DU10" s="414"/>
      <c r="DV10" s="324"/>
      <c r="DW10" s="324"/>
      <c r="DX10" s="324" t="str">
        <f t="shared" si="62"/>
        <v/>
      </c>
      <c r="DY10" s="409" t="str">
        <f t="shared" si="63"/>
        <v/>
      </c>
      <c r="EA10" s="404">
        <v>7</v>
      </c>
      <c r="EB10" s="405">
        <f t="shared" si="83"/>
        <v>0</v>
      </c>
      <c r="EC10" s="405"/>
      <c r="ED10" s="405">
        <f t="shared" si="64"/>
        <v>0</v>
      </c>
      <c r="EE10" s="405">
        <v>1</v>
      </c>
      <c r="EF10" s="406">
        <f t="shared" si="65"/>
        <v>0</v>
      </c>
      <c r="EG10" s="414"/>
      <c r="EH10" s="324"/>
      <c r="EI10" s="324"/>
      <c r="EJ10" s="324" t="str">
        <f t="shared" si="66"/>
        <v/>
      </c>
      <c r="EK10" s="409" t="str">
        <f t="shared" si="67"/>
        <v/>
      </c>
      <c r="EM10" s="404">
        <v>7</v>
      </c>
      <c r="EN10" s="405">
        <f t="shared" si="84"/>
        <v>0</v>
      </c>
      <c r="EO10" s="405"/>
      <c r="EP10" s="405">
        <f t="shared" si="68"/>
        <v>0</v>
      </c>
      <c r="EQ10" s="405">
        <v>1</v>
      </c>
      <c r="ER10" s="406">
        <f t="shared" si="69"/>
        <v>0</v>
      </c>
      <c r="ES10" s="414"/>
      <c r="ET10" s="324"/>
      <c r="EU10" s="324"/>
      <c r="EV10" s="324" t="str">
        <f t="shared" si="70"/>
        <v/>
      </c>
      <c r="EW10" s="409" t="str">
        <f t="shared" si="71"/>
        <v/>
      </c>
      <c r="EY10" s="404">
        <v>7</v>
      </c>
      <c r="EZ10" s="405">
        <f t="shared" si="85"/>
        <v>0</v>
      </c>
      <c r="FA10" s="405"/>
      <c r="FB10" s="405">
        <f t="shared" si="72"/>
        <v>0</v>
      </c>
      <c r="FC10" s="405">
        <v>1</v>
      </c>
      <c r="FD10" s="406">
        <f t="shared" si="73"/>
        <v>0</v>
      </c>
      <c r="FE10" s="414"/>
      <c r="FF10" s="324"/>
      <c r="FG10" s="324"/>
      <c r="FH10" s="324" t="str">
        <f t="shared" si="74"/>
        <v/>
      </c>
      <c r="FI10" s="409" t="str">
        <f t="shared" si="75"/>
        <v/>
      </c>
    </row>
    <row r="11" spans="1:165" ht="30.6" x14ac:dyDescent="0.3">
      <c r="A11" s="414">
        <v>8</v>
      </c>
      <c r="B11" s="470" t="s">
        <v>117</v>
      </c>
      <c r="C11" s="409">
        <f>BC35+CO35</f>
        <v>300</v>
      </c>
      <c r="D11" s="491"/>
      <c r="E11" s="404">
        <v>8</v>
      </c>
      <c r="F11" s="405">
        <f t="shared" si="76"/>
        <v>5308</v>
      </c>
      <c r="G11" s="405">
        <v>5308</v>
      </c>
      <c r="H11" s="405">
        <f t="shared" si="2"/>
        <v>0</v>
      </c>
      <c r="I11" s="405">
        <v>1</v>
      </c>
      <c r="J11" s="406">
        <f t="shared" si="3"/>
        <v>0</v>
      </c>
      <c r="K11" s="404"/>
      <c r="L11" s="404">
        <v>8</v>
      </c>
      <c r="M11" s="405">
        <f t="shared" si="77"/>
        <v>1445</v>
      </c>
      <c r="N11" s="405">
        <v>1446</v>
      </c>
      <c r="O11" s="405">
        <f t="shared" si="4"/>
        <v>1</v>
      </c>
      <c r="P11" s="405">
        <v>1</v>
      </c>
      <c r="Q11" s="406">
        <f t="shared" si="5"/>
        <v>1</v>
      </c>
      <c r="S11" s="404">
        <v>8</v>
      </c>
      <c r="T11" s="405">
        <f t="shared" si="78"/>
        <v>5337</v>
      </c>
      <c r="U11" s="405">
        <v>5337</v>
      </c>
      <c r="V11" s="405">
        <f t="shared" si="6"/>
        <v>0</v>
      </c>
      <c r="W11" s="405">
        <v>1</v>
      </c>
      <c r="X11" s="406">
        <f t="shared" si="7"/>
        <v>0</v>
      </c>
      <c r="Y11" s="471"/>
      <c r="Z11" s="265"/>
      <c r="AA11" s="265"/>
      <c r="AB11" s="265"/>
      <c r="AC11" s="265"/>
      <c r="AD11" s="265">
        <v>1</v>
      </c>
      <c r="AE11" s="324"/>
      <c r="AF11" s="324">
        <f t="shared" si="8"/>
        <v>0</v>
      </c>
      <c r="AG11" s="324"/>
      <c r="AH11" s="407"/>
      <c r="AI11" s="408" t="str">
        <f t="shared" si="9"/>
        <v/>
      </c>
      <c r="AJ11" s="324" t="str">
        <f t="shared" si="10"/>
        <v/>
      </c>
      <c r="AK11" s="324" t="str">
        <f t="shared" si="11"/>
        <v/>
      </c>
      <c r="AL11" s="324" t="str">
        <f t="shared" si="12"/>
        <v/>
      </c>
      <c r="AM11" s="324" t="str">
        <f t="shared" si="13"/>
        <v/>
      </c>
      <c r="AN11" s="324" t="str">
        <f t="shared" si="14"/>
        <v/>
      </c>
      <c r="AO11" s="324" t="str">
        <f t="shared" si="15"/>
        <v/>
      </c>
      <c r="AP11" s="324" t="str">
        <f t="shared" si="16"/>
        <v/>
      </c>
      <c r="AQ11" s="407">
        <f t="shared" si="0"/>
        <v>0</v>
      </c>
      <c r="AR11" s="408" t="str">
        <f t="shared" si="17"/>
        <v/>
      </c>
      <c r="AS11" s="324" t="str">
        <f t="shared" si="18"/>
        <v/>
      </c>
      <c r="AT11" s="324" t="str">
        <f t="shared" si="19"/>
        <v/>
      </c>
      <c r="AU11" s="324" t="str">
        <f t="shared" si="20"/>
        <v/>
      </c>
      <c r="AV11" s="324" t="str">
        <f t="shared" si="21"/>
        <v/>
      </c>
      <c r="AW11" s="324" t="str">
        <f t="shared" si="22"/>
        <v/>
      </c>
      <c r="AX11" s="324" t="str">
        <f t="shared" si="23"/>
        <v/>
      </c>
      <c r="AY11" s="324" t="str">
        <f t="shared" si="24"/>
        <v/>
      </c>
      <c r="AZ11" s="324" t="str">
        <f t="shared" si="25"/>
        <v/>
      </c>
      <c r="BA11" s="324" t="str">
        <f t="shared" si="26"/>
        <v/>
      </c>
      <c r="BB11" s="324" t="str">
        <f t="shared" si="27"/>
        <v/>
      </c>
      <c r="BC11" s="409">
        <f t="shared" si="28"/>
        <v>0</v>
      </c>
      <c r="BD11" s="22"/>
      <c r="BE11" s="404">
        <v>8</v>
      </c>
      <c r="BF11" s="405">
        <f t="shared" si="79"/>
        <v>1445</v>
      </c>
      <c r="BG11" s="405">
        <v>1446</v>
      </c>
      <c r="BH11" s="405">
        <f t="shared" si="29"/>
        <v>1</v>
      </c>
      <c r="BI11" s="405">
        <v>1</v>
      </c>
      <c r="BJ11" s="406">
        <f t="shared" si="30"/>
        <v>1</v>
      </c>
      <c r="BK11" s="471" t="s">
        <v>60</v>
      </c>
      <c r="BL11" s="265" t="s">
        <v>61</v>
      </c>
      <c r="BM11" s="265"/>
      <c r="BN11" s="265"/>
      <c r="BO11" s="265"/>
      <c r="BP11" s="265">
        <v>1</v>
      </c>
      <c r="BQ11" s="265"/>
      <c r="BR11" s="265">
        <f t="shared" si="31"/>
        <v>0</v>
      </c>
      <c r="BS11" s="265"/>
      <c r="BT11" s="411"/>
      <c r="BU11" s="412" t="str">
        <f t="shared" si="32"/>
        <v/>
      </c>
      <c r="BV11" s="265" t="str">
        <f t="shared" si="33"/>
        <v/>
      </c>
      <c r="BW11" s="324" t="str">
        <f t="shared" si="34"/>
        <v/>
      </c>
      <c r="BX11" s="265" t="str">
        <f t="shared" si="35"/>
        <v/>
      </c>
      <c r="BY11" s="265" t="str">
        <f t="shared" si="36"/>
        <v/>
      </c>
      <c r="BZ11" s="265" t="str">
        <f t="shared" si="37"/>
        <v/>
      </c>
      <c r="CA11" s="265" t="str">
        <f t="shared" si="38"/>
        <v/>
      </c>
      <c r="CB11" s="265" t="str">
        <f t="shared" si="39"/>
        <v/>
      </c>
      <c r="CC11" s="411">
        <f t="shared" si="1"/>
        <v>0</v>
      </c>
      <c r="CD11" s="412">
        <f t="shared" si="40"/>
        <v>1</v>
      </c>
      <c r="CE11" s="265" t="str">
        <f t="shared" si="41"/>
        <v/>
      </c>
      <c r="CF11" s="324" t="str">
        <f t="shared" si="42"/>
        <v/>
      </c>
      <c r="CG11" s="265" t="str">
        <f t="shared" si="43"/>
        <v/>
      </c>
      <c r="CH11" s="265" t="str">
        <f t="shared" si="44"/>
        <v/>
      </c>
      <c r="CI11" s="265" t="str">
        <f t="shared" si="45"/>
        <v/>
      </c>
      <c r="CJ11" s="265" t="str">
        <f t="shared" si="46"/>
        <v/>
      </c>
      <c r="CK11" s="265" t="str">
        <f t="shared" si="47"/>
        <v/>
      </c>
      <c r="CL11" s="265" t="str">
        <f t="shared" si="48"/>
        <v/>
      </c>
      <c r="CM11" s="265" t="str">
        <f t="shared" si="49"/>
        <v/>
      </c>
      <c r="CN11" s="265" t="str">
        <f t="shared" si="50"/>
        <v/>
      </c>
      <c r="CO11" s="413">
        <f t="shared" si="51"/>
        <v>1</v>
      </c>
      <c r="CQ11" s="404">
        <v>8</v>
      </c>
      <c r="CR11" s="405">
        <f t="shared" si="80"/>
        <v>0</v>
      </c>
      <c r="CS11" s="405"/>
      <c r="CT11" s="405">
        <f t="shared" si="52"/>
        <v>0</v>
      </c>
      <c r="CU11" s="405">
        <v>1</v>
      </c>
      <c r="CV11" s="406">
        <f t="shared" si="53"/>
        <v>0</v>
      </c>
      <c r="CW11" s="414"/>
      <c r="CX11" s="324"/>
      <c r="CY11" s="324"/>
      <c r="CZ11" s="324" t="str">
        <f t="shared" si="54"/>
        <v/>
      </c>
      <c r="DA11" s="409" t="str">
        <f t="shared" si="55"/>
        <v/>
      </c>
      <c r="DC11" s="404">
        <v>8</v>
      </c>
      <c r="DD11" s="405">
        <f t="shared" si="81"/>
        <v>0</v>
      </c>
      <c r="DE11" s="405"/>
      <c r="DF11" s="405">
        <f t="shared" si="56"/>
        <v>0</v>
      </c>
      <c r="DG11" s="405">
        <v>1</v>
      </c>
      <c r="DH11" s="406">
        <f t="shared" si="57"/>
        <v>0</v>
      </c>
      <c r="DI11" s="414"/>
      <c r="DJ11" s="324"/>
      <c r="DK11" s="324"/>
      <c r="DL11" s="324" t="str">
        <f t="shared" si="58"/>
        <v/>
      </c>
      <c r="DM11" s="409" t="str">
        <f t="shared" si="59"/>
        <v/>
      </c>
      <c r="DO11" s="404">
        <v>8</v>
      </c>
      <c r="DP11" s="405">
        <f t="shared" si="82"/>
        <v>0</v>
      </c>
      <c r="DQ11" s="405"/>
      <c r="DR11" s="405">
        <f t="shared" si="60"/>
        <v>0</v>
      </c>
      <c r="DS11" s="405">
        <v>1</v>
      </c>
      <c r="DT11" s="406">
        <f t="shared" si="61"/>
        <v>0</v>
      </c>
      <c r="DU11" s="414"/>
      <c r="DV11" s="324"/>
      <c r="DW11" s="324"/>
      <c r="DX11" s="324" t="str">
        <f t="shared" si="62"/>
        <v/>
      </c>
      <c r="DY11" s="409" t="str">
        <f t="shared" si="63"/>
        <v/>
      </c>
      <c r="EA11" s="404">
        <v>8</v>
      </c>
      <c r="EB11" s="405">
        <f t="shared" si="83"/>
        <v>0</v>
      </c>
      <c r="EC11" s="405"/>
      <c r="ED11" s="405">
        <f t="shared" si="64"/>
        <v>0</v>
      </c>
      <c r="EE11" s="405">
        <v>1</v>
      </c>
      <c r="EF11" s="406">
        <f t="shared" si="65"/>
        <v>0</v>
      </c>
      <c r="EG11" s="414"/>
      <c r="EH11" s="324"/>
      <c r="EI11" s="324"/>
      <c r="EJ11" s="324" t="str">
        <f t="shared" si="66"/>
        <v/>
      </c>
      <c r="EK11" s="409" t="str">
        <f t="shared" si="67"/>
        <v/>
      </c>
      <c r="EM11" s="404">
        <v>8</v>
      </c>
      <c r="EN11" s="405">
        <f t="shared" si="84"/>
        <v>0</v>
      </c>
      <c r="EO11" s="405"/>
      <c r="EP11" s="405">
        <f t="shared" si="68"/>
        <v>0</v>
      </c>
      <c r="EQ11" s="405">
        <v>1</v>
      </c>
      <c r="ER11" s="406">
        <f t="shared" si="69"/>
        <v>0</v>
      </c>
      <c r="ES11" s="414"/>
      <c r="ET11" s="324"/>
      <c r="EU11" s="324"/>
      <c r="EV11" s="324" t="str">
        <f t="shared" si="70"/>
        <v/>
      </c>
      <c r="EW11" s="409" t="str">
        <f t="shared" si="71"/>
        <v/>
      </c>
      <c r="EY11" s="404">
        <v>8</v>
      </c>
      <c r="EZ11" s="405">
        <f t="shared" si="85"/>
        <v>0</v>
      </c>
      <c r="FA11" s="405"/>
      <c r="FB11" s="405">
        <f t="shared" si="72"/>
        <v>0</v>
      </c>
      <c r="FC11" s="405">
        <v>1</v>
      </c>
      <c r="FD11" s="406">
        <f t="shared" si="73"/>
        <v>0</v>
      </c>
      <c r="FE11" s="414"/>
      <c r="FF11" s="324"/>
      <c r="FG11" s="324"/>
      <c r="FH11" s="324" t="str">
        <f t="shared" si="74"/>
        <v/>
      </c>
      <c r="FI11" s="409" t="str">
        <f t="shared" si="75"/>
        <v/>
      </c>
    </row>
    <row r="12" spans="1:165" ht="28.95" customHeight="1" thickBot="1" x14ac:dyDescent="0.35">
      <c r="A12" s="495">
        <v>9</v>
      </c>
      <c r="B12" s="493" t="s">
        <v>118</v>
      </c>
      <c r="C12" s="494">
        <f>(C6+C7)-(C10+C11)</f>
        <v>0</v>
      </c>
      <c r="D12" s="491"/>
      <c r="E12" s="404">
        <v>9</v>
      </c>
      <c r="F12" s="405">
        <f t="shared" si="76"/>
        <v>5308</v>
      </c>
      <c r="G12" s="405">
        <v>5308</v>
      </c>
      <c r="H12" s="405">
        <f t="shared" si="2"/>
        <v>0</v>
      </c>
      <c r="I12" s="405">
        <v>1</v>
      </c>
      <c r="J12" s="406">
        <f t="shared" si="3"/>
        <v>0</v>
      </c>
      <c r="K12" s="404"/>
      <c r="L12" s="404">
        <v>9</v>
      </c>
      <c r="M12" s="405">
        <f t="shared" si="77"/>
        <v>1446</v>
      </c>
      <c r="N12" s="405">
        <v>1447</v>
      </c>
      <c r="O12" s="405">
        <f t="shared" si="4"/>
        <v>1</v>
      </c>
      <c r="P12" s="405">
        <v>1</v>
      </c>
      <c r="Q12" s="406">
        <f t="shared" si="5"/>
        <v>1</v>
      </c>
      <c r="S12" s="404">
        <v>9</v>
      </c>
      <c r="T12" s="405">
        <f t="shared" si="78"/>
        <v>5337</v>
      </c>
      <c r="U12" s="405">
        <v>5337</v>
      </c>
      <c r="V12" s="405">
        <f t="shared" si="6"/>
        <v>0</v>
      </c>
      <c r="W12" s="405">
        <v>1</v>
      </c>
      <c r="X12" s="406">
        <f t="shared" si="7"/>
        <v>0</v>
      </c>
      <c r="Y12" s="471"/>
      <c r="Z12" s="265"/>
      <c r="AA12" s="265"/>
      <c r="AB12" s="265"/>
      <c r="AC12" s="265"/>
      <c r="AD12" s="265">
        <v>1</v>
      </c>
      <c r="AE12" s="324"/>
      <c r="AF12" s="324">
        <f t="shared" si="8"/>
        <v>0</v>
      </c>
      <c r="AG12" s="324"/>
      <c r="AH12" s="407"/>
      <c r="AI12" s="408" t="str">
        <f t="shared" si="9"/>
        <v/>
      </c>
      <c r="AJ12" s="324" t="str">
        <f t="shared" si="10"/>
        <v/>
      </c>
      <c r="AK12" s="324" t="str">
        <f t="shared" si="11"/>
        <v/>
      </c>
      <c r="AL12" s="324" t="str">
        <f t="shared" si="12"/>
        <v/>
      </c>
      <c r="AM12" s="324" t="str">
        <f t="shared" si="13"/>
        <v/>
      </c>
      <c r="AN12" s="324" t="str">
        <f t="shared" si="14"/>
        <v/>
      </c>
      <c r="AO12" s="324" t="str">
        <f t="shared" si="15"/>
        <v/>
      </c>
      <c r="AP12" s="324" t="str">
        <f t="shared" si="16"/>
        <v/>
      </c>
      <c r="AQ12" s="407">
        <f t="shared" si="0"/>
        <v>0</v>
      </c>
      <c r="AR12" s="408" t="str">
        <f t="shared" si="17"/>
        <v/>
      </c>
      <c r="AS12" s="324" t="str">
        <f t="shared" si="18"/>
        <v/>
      </c>
      <c r="AT12" s="324" t="str">
        <f t="shared" si="19"/>
        <v/>
      </c>
      <c r="AU12" s="324" t="str">
        <f t="shared" si="20"/>
        <v/>
      </c>
      <c r="AV12" s="324" t="str">
        <f t="shared" si="21"/>
        <v/>
      </c>
      <c r="AW12" s="324" t="str">
        <f t="shared" si="22"/>
        <v/>
      </c>
      <c r="AX12" s="324" t="str">
        <f t="shared" si="23"/>
        <v/>
      </c>
      <c r="AY12" s="324" t="str">
        <f t="shared" si="24"/>
        <v/>
      </c>
      <c r="AZ12" s="324" t="str">
        <f t="shared" si="25"/>
        <v/>
      </c>
      <c r="BA12" s="324" t="str">
        <f t="shared" si="26"/>
        <v/>
      </c>
      <c r="BB12" s="324" t="str">
        <f t="shared" si="27"/>
        <v/>
      </c>
      <c r="BC12" s="409">
        <f t="shared" si="28"/>
        <v>0</v>
      </c>
      <c r="BD12" s="22"/>
      <c r="BE12" s="404">
        <v>9</v>
      </c>
      <c r="BF12" s="405">
        <f t="shared" si="79"/>
        <v>1446</v>
      </c>
      <c r="BG12" s="405">
        <v>1447</v>
      </c>
      <c r="BH12" s="405">
        <f t="shared" si="29"/>
        <v>1</v>
      </c>
      <c r="BI12" s="405">
        <v>1</v>
      </c>
      <c r="BJ12" s="406">
        <f t="shared" si="30"/>
        <v>1</v>
      </c>
      <c r="BK12" s="471" t="s">
        <v>60</v>
      </c>
      <c r="BL12" s="265" t="s">
        <v>61</v>
      </c>
      <c r="BM12" s="265"/>
      <c r="BN12" s="265"/>
      <c r="BO12" s="265"/>
      <c r="BP12" s="265">
        <v>1</v>
      </c>
      <c r="BQ12" s="265"/>
      <c r="BR12" s="265">
        <f t="shared" si="31"/>
        <v>0</v>
      </c>
      <c r="BS12" s="265"/>
      <c r="BT12" s="411"/>
      <c r="BU12" s="412" t="str">
        <f t="shared" si="32"/>
        <v/>
      </c>
      <c r="BV12" s="265" t="str">
        <f t="shared" si="33"/>
        <v/>
      </c>
      <c r="BW12" s="324" t="str">
        <f t="shared" si="34"/>
        <v/>
      </c>
      <c r="BX12" s="265" t="str">
        <f t="shared" si="35"/>
        <v/>
      </c>
      <c r="BY12" s="265" t="str">
        <f t="shared" si="36"/>
        <v/>
      </c>
      <c r="BZ12" s="265" t="str">
        <f t="shared" si="37"/>
        <v/>
      </c>
      <c r="CA12" s="265" t="str">
        <f t="shared" si="38"/>
        <v/>
      </c>
      <c r="CB12" s="265" t="str">
        <f t="shared" si="39"/>
        <v/>
      </c>
      <c r="CC12" s="411">
        <f t="shared" si="1"/>
        <v>0</v>
      </c>
      <c r="CD12" s="412">
        <f t="shared" si="40"/>
        <v>1</v>
      </c>
      <c r="CE12" s="265" t="str">
        <f t="shared" si="41"/>
        <v/>
      </c>
      <c r="CF12" s="324" t="str">
        <f t="shared" si="42"/>
        <v/>
      </c>
      <c r="CG12" s="265" t="str">
        <f t="shared" si="43"/>
        <v/>
      </c>
      <c r="CH12" s="265" t="str">
        <f t="shared" si="44"/>
        <v/>
      </c>
      <c r="CI12" s="265" t="str">
        <f t="shared" si="45"/>
        <v/>
      </c>
      <c r="CJ12" s="265" t="str">
        <f t="shared" si="46"/>
        <v/>
      </c>
      <c r="CK12" s="265" t="str">
        <f t="shared" si="47"/>
        <v/>
      </c>
      <c r="CL12" s="265" t="str">
        <f t="shared" si="48"/>
        <v/>
      </c>
      <c r="CM12" s="265" t="str">
        <f t="shared" si="49"/>
        <v/>
      </c>
      <c r="CN12" s="265" t="str">
        <f t="shared" si="50"/>
        <v/>
      </c>
      <c r="CO12" s="413">
        <f t="shared" si="51"/>
        <v>1</v>
      </c>
      <c r="CQ12" s="404">
        <v>9</v>
      </c>
      <c r="CR12" s="405">
        <f t="shared" si="80"/>
        <v>0</v>
      </c>
      <c r="CS12" s="405"/>
      <c r="CT12" s="405">
        <f t="shared" si="52"/>
        <v>0</v>
      </c>
      <c r="CU12" s="405">
        <v>1</v>
      </c>
      <c r="CV12" s="406">
        <f t="shared" si="53"/>
        <v>0</v>
      </c>
      <c r="CW12" s="414"/>
      <c r="CX12" s="324"/>
      <c r="CY12" s="324"/>
      <c r="CZ12" s="324" t="str">
        <f t="shared" si="54"/>
        <v/>
      </c>
      <c r="DA12" s="409" t="str">
        <f t="shared" si="55"/>
        <v/>
      </c>
      <c r="DC12" s="404">
        <v>9</v>
      </c>
      <c r="DD12" s="405">
        <f t="shared" si="81"/>
        <v>0</v>
      </c>
      <c r="DE12" s="405"/>
      <c r="DF12" s="405">
        <f t="shared" si="56"/>
        <v>0</v>
      </c>
      <c r="DG12" s="405">
        <v>1</v>
      </c>
      <c r="DH12" s="406">
        <f t="shared" si="57"/>
        <v>0</v>
      </c>
      <c r="DI12" s="414"/>
      <c r="DJ12" s="324"/>
      <c r="DK12" s="324"/>
      <c r="DL12" s="324" t="str">
        <f t="shared" si="58"/>
        <v/>
      </c>
      <c r="DM12" s="409" t="str">
        <f t="shared" si="59"/>
        <v/>
      </c>
      <c r="DO12" s="404">
        <v>9</v>
      </c>
      <c r="DP12" s="405">
        <f t="shared" si="82"/>
        <v>0</v>
      </c>
      <c r="DQ12" s="405"/>
      <c r="DR12" s="405">
        <f t="shared" si="60"/>
        <v>0</v>
      </c>
      <c r="DS12" s="405">
        <v>1</v>
      </c>
      <c r="DT12" s="406">
        <f t="shared" si="61"/>
        <v>0</v>
      </c>
      <c r="DU12" s="414"/>
      <c r="DV12" s="324"/>
      <c r="DW12" s="324"/>
      <c r="DX12" s="324" t="str">
        <f t="shared" si="62"/>
        <v/>
      </c>
      <c r="DY12" s="409" t="str">
        <f t="shared" si="63"/>
        <v/>
      </c>
      <c r="EA12" s="404">
        <v>9</v>
      </c>
      <c r="EB12" s="405">
        <f t="shared" si="83"/>
        <v>0</v>
      </c>
      <c r="EC12" s="405"/>
      <c r="ED12" s="405">
        <f t="shared" si="64"/>
        <v>0</v>
      </c>
      <c r="EE12" s="405">
        <v>1</v>
      </c>
      <c r="EF12" s="406">
        <f t="shared" si="65"/>
        <v>0</v>
      </c>
      <c r="EG12" s="414"/>
      <c r="EH12" s="324"/>
      <c r="EI12" s="324"/>
      <c r="EJ12" s="324" t="str">
        <f t="shared" si="66"/>
        <v/>
      </c>
      <c r="EK12" s="409" t="str">
        <f t="shared" si="67"/>
        <v/>
      </c>
      <c r="EM12" s="404">
        <v>9</v>
      </c>
      <c r="EN12" s="405">
        <f t="shared" si="84"/>
        <v>0</v>
      </c>
      <c r="EO12" s="405"/>
      <c r="EP12" s="405">
        <f t="shared" si="68"/>
        <v>0</v>
      </c>
      <c r="EQ12" s="405">
        <v>1</v>
      </c>
      <c r="ER12" s="406">
        <f t="shared" si="69"/>
        <v>0</v>
      </c>
      <c r="ES12" s="414"/>
      <c r="ET12" s="324"/>
      <c r="EU12" s="324"/>
      <c r="EV12" s="324" t="str">
        <f t="shared" si="70"/>
        <v/>
      </c>
      <c r="EW12" s="409" t="str">
        <f t="shared" si="71"/>
        <v/>
      </c>
      <c r="EY12" s="404">
        <v>9</v>
      </c>
      <c r="EZ12" s="405">
        <f t="shared" si="85"/>
        <v>0</v>
      </c>
      <c r="FA12" s="405"/>
      <c r="FB12" s="405">
        <f t="shared" si="72"/>
        <v>0</v>
      </c>
      <c r="FC12" s="405">
        <v>1</v>
      </c>
      <c r="FD12" s="406">
        <f t="shared" si="73"/>
        <v>0</v>
      </c>
      <c r="FE12" s="414"/>
      <c r="FF12" s="324"/>
      <c r="FG12" s="324"/>
      <c r="FH12" s="324" t="str">
        <f t="shared" si="74"/>
        <v/>
      </c>
      <c r="FI12" s="409" t="str">
        <f t="shared" si="75"/>
        <v/>
      </c>
    </row>
    <row r="13" spans="1:165" ht="28.95" customHeight="1" x14ac:dyDescent="0.3">
      <c r="A13" s="77"/>
      <c r="C13" s="77"/>
      <c r="D13" s="491"/>
      <c r="E13" s="404">
        <v>10</v>
      </c>
      <c r="F13" s="405">
        <f t="shared" si="76"/>
        <v>5308</v>
      </c>
      <c r="G13" s="405">
        <v>5308</v>
      </c>
      <c r="H13" s="405">
        <f t="shared" si="2"/>
        <v>0</v>
      </c>
      <c r="I13" s="405">
        <v>1</v>
      </c>
      <c r="J13" s="406">
        <f t="shared" si="3"/>
        <v>0</v>
      </c>
      <c r="K13" s="404"/>
      <c r="L13" s="404">
        <v>10</v>
      </c>
      <c r="M13" s="405">
        <f t="shared" si="77"/>
        <v>1447</v>
      </c>
      <c r="N13" s="405">
        <v>1447</v>
      </c>
      <c r="O13" s="405">
        <f t="shared" si="4"/>
        <v>0</v>
      </c>
      <c r="P13" s="405">
        <v>1</v>
      </c>
      <c r="Q13" s="406">
        <f t="shared" si="5"/>
        <v>0</v>
      </c>
      <c r="S13" s="404">
        <v>10</v>
      </c>
      <c r="T13" s="405">
        <f t="shared" si="78"/>
        <v>5337</v>
      </c>
      <c r="U13" s="405">
        <v>5337</v>
      </c>
      <c r="V13" s="405">
        <f t="shared" si="6"/>
        <v>0</v>
      </c>
      <c r="W13" s="405">
        <v>1</v>
      </c>
      <c r="X13" s="406">
        <f t="shared" si="7"/>
        <v>0</v>
      </c>
      <c r="Y13" s="471"/>
      <c r="Z13" s="265"/>
      <c r="AA13" s="265"/>
      <c r="AB13" s="265"/>
      <c r="AC13" s="265"/>
      <c r="AD13" s="265">
        <v>1</v>
      </c>
      <c r="AE13" s="324"/>
      <c r="AF13" s="324">
        <f t="shared" si="8"/>
        <v>0</v>
      </c>
      <c r="AG13" s="324"/>
      <c r="AH13" s="407"/>
      <c r="AI13" s="408" t="str">
        <f t="shared" si="9"/>
        <v/>
      </c>
      <c r="AJ13" s="324" t="str">
        <f t="shared" si="10"/>
        <v/>
      </c>
      <c r="AK13" s="324" t="str">
        <f t="shared" si="11"/>
        <v/>
      </c>
      <c r="AL13" s="324" t="str">
        <f t="shared" si="12"/>
        <v/>
      </c>
      <c r="AM13" s="324" t="str">
        <f t="shared" si="13"/>
        <v/>
      </c>
      <c r="AN13" s="324" t="str">
        <f t="shared" si="14"/>
        <v/>
      </c>
      <c r="AO13" s="324" t="str">
        <f t="shared" si="15"/>
        <v/>
      </c>
      <c r="AP13" s="324" t="str">
        <f t="shared" si="16"/>
        <v/>
      </c>
      <c r="AQ13" s="407">
        <f t="shared" si="0"/>
        <v>0</v>
      </c>
      <c r="AR13" s="408" t="str">
        <f t="shared" si="17"/>
        <v/>
      </c>
      <c r="AS13" s="324" t="str">
        <f t="shared" si="18"/>
        <v/>
      </c>
      <c r="AT13" s="324" t="str">
        <f t="shared" si="19"/>
        <v/>
      </c>
      <c r="AU13" s="324" t="str">
        <f t="shared" si="20"/>
        <v/>
      </c>
      <c r="AV13" s="324" t="str">
        <f t="shared" si="21"/>
        <v/>
      </c>
      <c r="AW13" s="324" t="str">
        <f t="shared" si="22"/>
        <v/>
      </c>
      <c r="AX13" s="324" t="str">
        <f t="shared" si="23"/>
        <v/>
      </c>
      <c r="AY13" s="324" t="str">
        <f t="shared" si="24"/>
        <v/>
      </c>
      <c r="AZ13" s="324" t="str">
        <f t="shared" si="25"/>
        <v/>
      </c>
      <c r="BA13" s="324" t="str">
        <f t="shared" si="26"/>
        <v/>
      </c>
      <c r="BB13" s="324" t="str">
        <f t="shared" si="27"/>
        <v/>
      </c>
      <c r="BC13" s="409">
        <f t="shared" si="28"/>
        <v>0</v>
      </c>
      <c r="BD13" s="22"/>
      <c r="BE13" s="404">
        <v>10</v>
      </c>
      <c r="BF13" s="405">
        <f t="shared" si="79"/>
        <v>1447</v>
      </c>
      <c r="BG13" s="405">
        <v>1447</v>
      </c>
      <c r="BH13" s="405">
        <f t="shared" si="29"/>
        <v>0</v>
      </c>
      <c r="BI13" s="405">
        <v>1</v>
      </c>
      <c r="BJ13" s="406">
        <f t="shared" si="30"/>
        <v>0</v>
      </c>
      <c r="BK13" s="471" t="s">
        <v>60</v>
      </c>
      <c r="BL13" s="265" t="s">
        <v>61</v>
      </c>
      <c r="BM13" s="265"/>
      <c r="BN13" s="265"/>
      <c r="BO13" s="265"/>
      <c r="BP13" s="265">
        <v>1</v>
      </c>
      <c r="BQ13" s="265"/>
      <c r="BR13" s="265">
        <f t="shared" si="31"/>
        <v>0</v>
      </c>
      <c r="BS13" s="265"/>
      <c r="BT13" s="411"/>
      <c r="BU13" s="412" t="str">
        <f t="shared" si="32"/>
        <v/>
      </c>
      <c r="BV13" s="265" t="str">
        <f t="shared" si="33"/>
        <v/>
      </c>
      <c r="BW13" s="324" t="str">
        <f t="shared" si="34"/>
        <v/>
      </c>
      <c r="BX13" s="265" t="str">
        <f t="shared" si="35"/>
        <v/>
      </c>
      <c r="BY13" s="265" t="str">
        <f t="shared" si="36"/>
        <v/>
      </c>
      <c r="BZ13" s="265" t="str">
        <f t="shared" si="37"/>
        <v/>
      </c>
      <c r="CA13" s="265" t="str">
        <f t="shared" si="38"/>
        <v/>
      </c>
      <c r="CB13" s="265" t="str">
        <f t="shared" si="39"/>
        <v/>
      </c>
      <c r="CC13" s="411">
        <f t="shared" si="1"/>
        <v>0</v>
      </c>
      <c r="CD13" s="412">
        <f t="shared" si="40"/>
        <v>0</v>
      </c>
      <c r="CE13" s="265" t="str">
        <f t="shared" si="41"/>
        <v/>
      </c>
      <c r="CF13" s="324" t="str">
        <f t="shared" si="42"/>
        <v/>
      </c>
      <c r="CG13" s="265" t="str">
        <f t="shared" si="43"/>
        <v/>
      </c>
      <c r="CH13" s="265" t="str">
        <f t="shared" si="44"/>
        <v/>
      </c>
      <c r="CI13" s="265" t="str">
        <f t="shared" si="45"/>
        <v/>
      </c>
      <c r="CJ13" s="265" t="str">
        <f t="shared" si="46"/>
        <v/>
      </c>
      <c r="CK13" s="265" t="str">
        <f t="shared" si="47"/>
        <v/>
      </c>
      <c r="CL13" s="265" t="str">
        <f t="shared" si="48"/>
        <v/>
      </c>
      <c r="CM13" s="265" t="str">
        <f t="shared" si="49"/>
        <v/>
      </c>
      <c r="CN13" s="265" t="str">
        <f t="shared" si="50"/>
        <v/>
      </c>
      <c r="CO13" s="413">
        <f t="shared" si="51"/>
        <v>0</v>
      </c>
      <c r="CQ13" s="404">
        <v>10</v>
      </c>
      <c r="CR13" s="405">
        <f t="shared" si="80"/>
        <v>0</v>
      </c>
      <c r="CS13" s="405"/>
      <c r="CT13" s="405">
        <f t="shared" si="52"/>
        <v>0</v>
      </c>
      <c r="CU13" s="405">
        <v>1</v>
      </c>
      <c r="CV13" s="406">
        <f t="shared" si="53"/>
        <v>0</v>
      </c>
      <c r="CW13" s="414"/>
      <c r="CX13" s="324"/>
      <c r="CY13" s="324"/>
      <c r="CZ13" s="324" t="str">
        <f t="shared" si="54"/>
        <v/>
      </c>
      <c r="DA13" s="409" t="str">
        <f t="shared" si="55"/>
        <v/>
      </c>
      <c r="DC13" s="404">
        <v>10</v>
      </c>
      <c r="DD13" s="405">
        <f t="shared" si="81"/>
        <v>0</v>
      </c>
      <c r="DE13" s="405"/>
      <c r="DF13" s="405">
        <f t="shared" si="56"/>
        <v>0</v>
      </c>
      <c r="DG13" s="405">
        <v>1</v>
      </c>
      <c r="DH13" s="406">
        <f t="shared" si="57"/>
        <v>0</v>
      </c>
      <c r="DI13" s="414"/>
      <c r="DJ13" s="324"/>
      <c r="DK13" s="324"/>
      <c r="DL13" s="324" t="str">
        <f t="shared" si="58"/>
        <v/>
      </c>
      <c r="DM13" s="409" t="str">
        <f t="shared" si="59"/>
        <v/>
      </c>
      <c r="DO13" s="404">
        <v>10</v>
      </c>
      <c r="DP13" s="405">
        <f t="shared" si="82"/>
        <v>0</v>
      </c>
      <c r="DQ13" s="405"/>
      <c r="DR13" s="405">
        <f t="shared" si="60"/>
        <v>0</v>
      </c>
      <c r="DS13" s="405">
        <v>1</v>
      </c>
      <c r="DT13" s="406">
        <f t="shared" si="61"/>
        <v>0</v>
      </c>
      <c r="DU13" s="414"/>
      <c r="DV13" s="324"/>
      <c r="DW13" s="324"/>
      <c r="DX13" s="324" t="str">
        <f t="shared" si="62"/>
        <v/>
      </c>
      <c r="DY13" s="409" t="str">
        <f t="shared" si="63"/>
        <v/>
      </c>
      <c r="EA13" s="404">
        <v>10</v>
      </c>
      <c r="EB13" s="405">
        <f t="shared" si="83"/>
        <v>0</v>
      </c>
      <c r="EC13" s="405"/>
      <c r="ED13" s="405">
        <f t="shared" si="64"/>
        <v>0</v>
      </c>
      <c r="EE13" s="405">
        <v>1</v>
      </c>
      <c r="EF13" s="406">
        <f t="shared" si="65"/>
        <v>0</v>
      </c>
      <c r="EG13" s="414"/>
      <c r="EH13" s="324"/>
      <c r="EI13" s="324"/>
      <c r="EJ13" s="324" t="str">
        <f t="shared" si="66"/>
        <v/>
      </c>
      <c r="EK13" s="409" t="str">
        <f t="shared" si="67"/>
        <v/>
      </c>
      <c r="EM13" s="404">
        <v>10</v>
      </c>
      <c r="EN13" s="405">
        <f t="shared" si="84"/>
        <v>0</v>
      </c>
      <c r="EO13" s="405"/>
      <c r="EP13" s="405">
        <f t="shared" si="68"/>
        <v>0</v>
      </c>
      <c r="EQ13" s="405">
        <v>1</v>
      </c>
      <c r="ER13" s="406">
        <f t="shared" si="69"/>
        <v>0</v>
      </c>
      <c r="ES13" s="414"/>
      <c r="ET13" s="324"/>
      <c r="EU13" s="324"/>
      <c r="EV13" s="324" t="str">
        <f t="shared" si="70"/>
        <v/>
      </c>
      <c r="EW13" s="409" t="str">
        <f t="shared" si="71"/>
        <v/>
      </c>
      <c r="EY13" s="404">
        <v>10</v>
      </c>
      <c r="EZ13" s="405">
        <f t="shared" si="85"/>
        <v>0</v>
      </c>
      <c r="FA13" s="405"/>
      <c r="FB13" s="405">
        <f t="shared" si="72"/>
        <v>0</v>
      </c>
      <c r="FC13" s="405">
        <v>1</v>
      </c>
      <c r="FD13" s="406">
        <f t="shared" si="73"/>
        <v>0</v>
      </c>
      <c r="FE13" s="414"/>
      <c r="FF13" s="324"/>
      <c r="FG13" s="324"/>
      <c r="FH13" s="324" t="str">
        <f t="shared" si="74"/>
        <v/>
      </c>
      <c r="FI13" s="409" t="str">
        <f t="shared" si="75"/>
        <v/>
      </c>
    </row>
    <row r="14" spans="1:165" ht="28.95" customHeight="1" x14ac:dyDescent="0.3">
      <c r="A14" s="77"/>
      <c r="B14" s="85"/>
      <c r="C14" s="86"/>
      <c r="D14" s="491"/>
      <c r="E14" s="404">
        <v>11</v>
      </c>
      <c r="F14" s="405">
        <f t="shared" si="76"/>
        <v>5308</v>
      </c>
      <c r="G14" s="405">
        <v>5308</v>
      </c>
      <c r="H14" s="405">
        <f t="shared" si="2"/>
        <v>0</v>
      </c>
      <c r="I14" s="405">
        <v>1</v>
      </c>
      <c r="J14" s="406">
        <f t="shared" si="3"/>
        <v>0</v>
      </c>
      <c r="K14" s="404"/>
      <c r="L14" s="404">
        <v>11</v>
      </c>
      <c r="M14" s="405">
        <f t="shared" si="77"/>
        <v>1447</v>
      </c>
      <c r="N14" s="405">
        <v>1451</v>
      </c>
      <c r="O14" s="405">
        <f t="shared" si="4"/>
        <v>4</v>
      </c>
      <c r="P14" s="405">
        <v>1</v>
      </c>
      <c r="Q14" s="406">
        <f t="shared" si="5"/>
        <v>4</v>
      </c>
      <c r="S14" s="404">
        <v>11</v>
      </c>
      <c r="T14" s="405">
        <f t="shared" si="78"/>
        <v>5337</v>
      </c>
      <c r="U14" s="405">
        <v>5337</v>
      </c>
      <c r="V14" s="405">
        <f t="shared" si="6"/>
        <v>0</v>
      </c>
      <c r="W14" s="405">
        <v>1</v>
      </c>
      <c r="X14" s="406">
        <f t="shared" si="7"/>
        <v>0</v>
      </c>
      <c r="Y14" s="471"/>
      <c r="Z14" s="265"/>
      <c r="AA14" s="265"/>
      <c r="AB14" s="265"/>
      <c r="AC14" s="265"/>
      <c r="AD14" s="265">
        <v>1</v>
      </c>
      <c r="AE14" s="324"/>
      <c r="AF14" s="324">
        <f t="shared" si="8"/>
        <v>0</v>
      </c>
      <c r="AG14" s="324"/>
      <c r="AH14" s="407"/>
      <c r="AI14" s="408" t="str">
        <f t="shared" si="9"/>
        <v/>
      </c>
      <c r="AJ14" s="324" t="str">
        <f t="shared" si="10"/>
        <v/>
      </c>
      <c r="AK14" s="324" t="str">
        <f t="shared" si="11"/>
        <v/>
      </c>
      <c r="AL14" s="324" t="str">
        <f t="shared" si="12"/>
        <v/>
      </c>
      <c r="AM14" s="324" t="str">
        <f t="shared" si="13"/>
        <v/>
      </c>
      <c r="AN14" s="324" t="str">
        <f t="shared" si="14"/>
        <v/>
      </c>
      <c r="AO14" s="324" t="str">
        <f t="shared" si="15"/>
        <v/>
      </c>
      <c r="AP14" s="324" t="str">
        <f t="shared" si="16"/>
        <v/>
      </c>
      <c r="AQ14" s="407">
        <f t="shared" si="0"/>
        <v>0</v>
      </c>
      <c r="AR14" s="408" t="str">
        <f t="shared" si="17"/>
        <v/>
      </c>
      <c r="AS14" s="324" t="str">
        <f t="shared" si="18"/>
        <v/>
      </c>
      <c r="AT14" s="324" t="str">
        <f t="shared" si="19"/>
        <v/>
      </c>
      <c r="AU14" s="324" t="str">
        <f t="shared" si="20"/>
        <v/>
      </c>
      <c r="AV14" s="324" t="str">
        <f t="shared" si="21"/>
        <v/>
      </c>
      <c r="AW14" s="324" t="str">
        <f t="shared" si="22"/>
        <v/>
      </c>
      <c r="AX14" s="324" t="str">
        <f t="shared" si="23"/>
        <v/>
      </c>
      <c r="AY14" s="324" t="str">
        <f t="shared" si="24"/>
        <v/>
      </c>
      <c r="AZ14" s="324" t="str">
        <f t="shared" si="25"/>
        <v/>
      </c>
      <c r="BA14" s="324" t="str">
        <f t="shared" si="26"/>
        <v/>
      </c>
      <c r="BB14" s="324" t="str">
        <f t="shared" si="27"/>
        <v/>
      </c>
      <c r="BC14" s="409">
        <f t="shared" si="28"/>
        <v>0</v>
      </c>
      <c r="BD14" s="22"/>
      <c r="BE14" s="404">
        <v>11</v>
      </c>
      <c r="BF14" s="405">
        <f t="shared" si="79"/>
        <v>1447</v>
      </c>
      <c r="BG14" s="405">
        <v>1451</v>
      </c>
      <c r="BH14" s="405">
        <f t="shared" si="29"/>
        <v>4</v>
      </c>
      <c r="BI14" s="405">
        <v>1</v>
      </c>
      <c r="BJ14" s="406">
        <f t="shared" si="30"/>
        <v>4</v>
      </c>
      <c r="BK14" s="471" t="s">
        <v>60</v>
      </c>
      <c r="BL14" s="265" t="s">
        <v>61</v>
      </c>
      <c r="BM14" s="265"/>
      <c r="BN14" s="265"/>
      <c r="BO14" s="265"/>
      <c r="BP14" s="265">
        <v>1</v>
      </c>
      <c r="BQ14" s="265"/>
      <c r="BR14" s="265">
        <f t="shared" si="31"/>
        <v>0</v>
      </c>
      <c r="BS14" s="265"/>
      <c r="BT14" s="411"/>
      <c r="BU14" s="412" t="str">
        <f t="shared" si="32"/>
        <v/>
      </c>
      <c r="BV14" s="265" t="str">
        <f t="shared" si="33"/>
        <v/>
      </c>
      <c r="BW14" s="324" t="str">
        <f t="shared" si="34"/>
        <v/>
      </c>
      <c r="BX14" s="265" t="str">
        <f t="shared" si="35"/>
        <v/>
      </c>
      <c r="BY14" s="265" t="str">
        <f t="shared" si="36"/>
        <v/>
      </c>
      <c r="BZ14" s="265" t="str">
        <f t="shared" si="37"/>
        <v/>
      </c>
      <c r="CA14" s="265" t="str">
        <f t="shared" si="38"/>
        <v/>
      </c>
      <c r="CB14" s="265" t="str">
        <f t="shared" si="39"/>
        <v/>
      </c>
      <c r="CC14" s="411">
        <f t="shared" si="1"/>
        <v>0</v>
      </c>
      <c r="CD14" s="412">
        <f t="shared" si="40"/>
        <v>4</v>
      </c>
      <c r="CE14" s="265" t="str">
        <f t="shared" si="41"/>
        <v/>
      </c>
      <c r="CF14" s="324" t="str">
        <f t="shared" si="42"/>
        <v/>
      </c>
      <c r="CG14" s="265" t="str">
        <f t="shared" si="43"/>
        <v/>
      </c>
      <c r="CH14" s="265" t="str">
        <f t="shared" si="44"/>
        <v/>
      </c>
      <c r="CI14" s="265" t="str">
        <f t="shared" si="45"/>
        <v/>
      </c>
      <c r="CJ14" s="265" t="str">
        <f t="shared" si="46"/>
        <v/>
      </c>
      <c r="CK14" s="265" t="str">
        <f t="shared" si="47"/>
        <v/>
      </c>
      <c r="CL14" s="265" t="str">
        <f t="shared" si="48"/>
        <v/>
      </c>
      <c r="CM14" s="265" t="str">
        <f t="shared" si="49"/>
        <v/>
      </c>
      <c r="CN14" s="265" t="str">
        <f t="shared" si="50"/>
        <v/>
      </c>
      <c r="CO14" s="413">
        <f t="shared" si="51"/>
        <v>4</v>
      </c>
      <c r="CQ14" s="404">
        <v>11</v>
      </c>
      <c r="CR14" s="405">
        <f t="shared" si="80"/>
        <v>0</v>
      </c>
      <c r="CS14" s="405"/>
      <c r="CT14" s="405">
        <f t="shared" si="52"/>
        <v>0</v>
      </c>
      <c r="CU14" s="405">
        <v>1</v>
      </c>
      <c r="CV14" s="406">
        <f t="shared" si="53"/>
        <v>0</v>
      </c>
      <c r="CW14" s="414"/>
      <c r="CX14" s="324"/>
      <c r="CY14" s="324"/>
      <c r="CZ14" s="324" t="str">
        <f t="shared" si="54"/>
        <v/>
      </c>
      <c r="DA14" s="409" t="str">
        <f t="shared" si="55"/>
        <v/>
      </c>
      <c r="DC14" s="404">
        <v>11</v>
      </c>
      <c r="DD14" s="405">
        <f t="shared" si="81"/>
        <v>0</v>
      </c>
      <c r="DE14" s="405"/>
      <c r="DF14" s="405">
        <f t="shared" si="56"/>
        <v>0</v>
      </c>
      <c r="DG14" s="405">
        <v>1</v>
      </c>
      <c r="DH14" s="406">
        <f t="shared" si="57"/>
        <v>0</v>
      </c>
      <c r="DI14" s="414"/>
      <c r="DJ14" s="324"/>
      <c r="DK14" s="324"/>
      <c r="DL14" s="324" t="str">
        <f t="shared" si="58"/>
        <v/>
      </c>
      <c r="DM14" s="409" t="str">
        <f t="shared" si="59"/>
        <v/>
      </c>
      <c r="DO14" s="404">
        <v>11</v>
      </c>
      <c r="DP14" s="405">
        <f t="shared" si="82"/>
        <v>0</v>
      </c>
      <c r="DQ14" s="405"/>
      <c r="DR14" s="405">
        <f t="shared" si="60"/>
        <v>0</v>
      </c>
      <c r="DS14" s="405">
        <v>1</v>
      </c>
      <c r="DT14" s="406">
        <f t="shared" si="61"/>
        <v>0</v>
      </c>
      <c r="DU14" s="414"/>
      <c r="DV14" s="324"/>
      <c r="DW14" s="324"/>
      <c r="DX14" s="324" t="str">
        <f t="shared" si="62"/>
        <v/>
      </c>
      <c r="DY14" s="409" t="str">
        <f t="shared" si="63"/>
        <v/>
      </c>
      <c r="EA14" s="404">
        <v>11</v>
      </c>
      <c r="EB14" s="405">
        <f t="shared" si="83"/>
        <v>0</v>
      </c>
      <c r="EC14" s="405"/>
      <c r="ED14" s="405">
        <f t="shared" si="64"/>
        <v>0</v>
      </c>
      <c r="EE14" s="405">
        <v>1</v>
      </c>
      <c r="EF14" s="406">
        <f t="shared" si="65"/>
        <v>0</v>
      </c>
      <c r="EG14" s="414"/>
      <c r="EH14" s="324"/>
      <c r="EI14" s="324"/>
      <c r="EJ14" s="324" t="str">
        <f t="shared" si="66"/>
        <v/>
      </c>
      <c r="EK14" s="409" t="str">
        <f t="shared" si="67"/>
        <v/>
      </c>
      <c r="EM14" s="404">
        <v>11</v>
      </c>
      <c r="EN14" s="405">
        <f t="shared" si="84"/>
        <v>0</v>
      </c>
      <c r="EO14" s="405"/>
      <c r="EP14" s="405">
        <f t="shared" si="68"/>
        <v>0</v>
      </c>
      <c r="EQ14" s="405">
        <v>1</v>
      </c>
      <c r="ER14" s="406">
        <f t="shared" si="69"/>
        <v>0</v>
      </c>
      <c r="ES14" s="414"/>
      <c r="ET14" s="324"/>
      <c r="EU14" s="324"/>
      <c r="EV14" s="324" t="str">
        <f t="shared" si="70"/>
        <v/>
      </c>
      <c r="EW14" s="409" t="str">
        <f t="shared" si="71"/>
        <v/>
      </c>
      <c r="EY14" s="404">
        <v>11</v>
      </c>
      <c r="EZ14" s="405">
        <f t="shared" si="85"/>
        <v>0</v>
      </c>
      <c r="FA14" s="405"/>
      <c r="FB14" s="405">
        <f t="shared" si="72"/>
        <v>0</v>
      </c>
      <c r="FC14" s="405">
        <v>1</v>
      </c>
      <c r="FD14" s="406">
        <f t="shared" si="73"/>
        <v>0</v>
      </c>
      <c r="FE14" s="414"/>
      <c r="FF14" s="324"/>
      <c r="FG14" s="324"/>
      <c r="FH14" s="324" t="str">
        <f t="shared" si="74"/>
        <v/>
      </c>
      <c r="FI14" s="409" t="str">
        <f t="shared" si="75"/>
        <v/>
      </c>
    </row>
    <row r="15" spans="1:165" ht="36" customHeight="1" x14ac:dyDescent="0.3">
      <c r="A15" s="77"/>
      <c r="B15" s="85"/>
      <c r="C15" s="77"/>
      <c r="D15" s="491"/>
      <c r="E15" s="404">
        <v>12</v>
      </c>
      <c r="F15" s="405">
        <f t="shared" si="76"/>
        <v>5308</v>
      </c>
      <c r="G15" s="405">
        <v>5308</v>
      </c>
      <c r="H15" s="405">
        <f t="shared" si="2"/>
        <v>0</v>
      </c>
      <c r="I15" s="405">
        <v>1</v>
      </c>
      <c r="J15" s="406">
        <f t="shared" si="3"/>
        <v>0</v>
      </c>
      <c r="K15" s="404"/>
      <c r="L15" s="404">
        <v>12</v>
      </c>
      <c r="M15" s="405">
        <f t="shared" si="77"/>
        <v>1451</v>
      </c>
      <c r="N15" s="405">
        <v>1451</v>
      </c>
      <c r="O15" s="405">
        <f t="shared" si="4"/>
        <v>0</v>
      </c>
      <c r="P15" s="405">
        <v>1</v>
      </c>
      <c r="Q15" s="406">
        <f t="shared" si="5"/>
        <v>0</v>
      </c>
      <c r="S15" s="404">
        <v>12</v>
      </c>
      <c r="T15" s="405">
        <f t="shared" si="78"/>
        <v>5337</v>
      </c>
      <c r="U15" s="405">
        <v>5337</v>
      </c>
      <c r="V15" s="405">
        <f t="shared" si="6"/>
        <v>0</v>
      </c>
      <c r="W15" s="405">
        <v>1</v>
      </c>
      <c r="X15" s="406">
        <f t="shared" si="7"/>
        <v>0</v>
      </c>
      <c r="Y15" s="471"/>
      <c r="Z15" s="265"/>
      <c r="AA15" s="265"/>
      <c r="AB15" s="265"/>
      <c r="AC15" s="265"/>
      <c r="AD15" s="265">
        <v>1</v>
      </c>
      <c r="AE15" s="324"/>
      <c r="AF15" s="324">
        <f t="shared" si="8"/>
        <v>0</v>
      </c>
      <c r="AG15" s="324"/>
      <c r="AH15" s="407"/>
      <c r="AI15" s="408" t="str">
        <f t="shared" si="9"/>
        <v/>
      </c>
      <c r="AJ15" s="324" t="str">
        <f t="shared" si="10"/>
        <v/>
      </c>
      <c r="AK15" s="324" t="str">
        <f t="shared" si="11"/>
        <v/>
      </c>
      <c r="AL15" s="324" t="str">
        <f t="shared" si="12"/>
        <v/>
      </c>
      <c r="AM15" s="324" t="str">
        <f t="shared" si="13"/>
        <v/>
      </c>
      <c r="AN15" s="324" t="str">
        <f t="shared" si="14"/>
        <v/>
      </c>
      <c r="AO15" s="324" t="str">
        <f t="shared" si="15"/>
        <v/>
      </c>
      <c r="AP15" s="324" t="str">
        <f t="shared" si="16"/>
        <v/>
      </c>
      <c r="AQ15" s="407">
        <f t="shared" si="0"/>
        <v>0</v>
      </c>
      <c r="AR15" s="408" t="str">
        <f t="shared" si="17"/>
        <v/>
      </c>
      <c r="AS15" s="324" t="str">
        <f t="shared" si="18"/>
        <v/>
      </c>
      <c r="AT15" s="324" t="str">
        <f t="shared" si="19"/>
        <v/>
      </c>
      <c r="AU15" s="324" t="str">
        <f t="shared" si="20"/>
        <v/>
      </c>
      <c r="AV15" s="324" t="str">
        <f t="shared" si="21"/>
        <v/>
      </c>
      <c r="AW15" s="324" t="str">
        <f t="shared" si="22"/>
        <v/>
      </c>
      <c r="AX15" s="324" t="str">
        <f t="shared" si="23"/>
        <v/>
      </c>
      <c r="AY15" s="324" t="str">
        <f t="shared" si="24"/>
        <v/>
      </c>
      <c r="AZ15" s="324" t="str">
        <f t="shared" si="25"/>
        <v/>
      </c>
      <c r="BA15" s="324" t="str">
        <f t="shared" si="26"/>
        <v/>
      </c>
      <c r="BB15" s="324" t="str">
        <f t="shared" si="27"/>
        <v/>
      </c>
      <c r="BC15" s="409">
        <f t="shared" si="28"/>
        <v>0</v>
      </c>
      <c r="BD15" s="22"/>
      <c r="BE15" s="404">
        <v>12</v>
      </c>
      <c r="BF15" s="405">
        <f t="shared" si="79"/>
        <v>1451</v>
      </c>
      <c r="BG15" s="405">
        <v>1451</v>
      </c>
      <c r="BH15" s="405">
        <f t="shared" si="29"/>
        <v>0</v>
      </c>
      <c r="BI15" s="405">
        <v>1</v>
      </c>
      <c r="BJ15" s="406">
        <f t="shared" si="30"/>
        <v>0</v>
      </c>
      <c r="BK15" s="471" t="s">
        <v>60</v>
      </c>
      <c r="BL15" s="265" t="s">
        <v>61</v>
      </c>
      <c r="BM15" s="265"/>
      <c r="BN15" s="265"/>
      <c r="BO15" s="265"/>
      <c r="BP15" s="265">
        <v>1</v>
      </c>
      <c r="BQ15" s="265"/>
      <c r="BR15" s="265">
        <f t="shared" si="31"/>
        <v>0</v>
      </c>
      <c r="BS15" s="265"/>
      <c r="BT15" s="411"/>
      <c r="BU15" s="412" t="str">
        <f t="shared" si="32"/>
        <v/>
      </c>
      <c r="BV15" s="265" t="str">
        <f t="shared" si="33"/>
        <v/>
      </c>
      <c r="BW15" s="324" t="str">
        <f t="shared" si="34"/>
        <v/>
      </c>
      <c r="BX15" s="265" t="str">
        <f t="shared" si="35"/>
        <v/>
      </c>
      <c r="BY15" s="265" t="str">
        <f t="shared" si="36"/>
        <v/>
      </c>
      <c r="BZ15" s="265" t="str">
        <f t="shared" si="37"/>
        <v/>
      </c>
      <c r="CA15" s="265" t="str">
        <f t="shared" si="38"/>
        <v/>
      </c>
      <c r="CB15" s="265" t="str">
        <f t="shared" si="39"/>
        <v/>
      </c>
      <c r="CC15" s="411">
        <f t="shared" si="1"/>
        <v>0</v>
      </c>
      <c r="CD15" s="412">
        <f t="shared" si="40"/>
        <v>0</v>
      </c>
      <c r="CE15" s="265" t="str">
        <f t="shared" si="41"/>
        <v/>
      </c>
      <c r="CF15" s="324" t="str">
        <f t="shared" si="42"/>
        <v/>
      </c>
      <c r="CG15" s="265" t="str">
        <f t="shared" si="43"/>
        <v/>
      </c>
      <c r="CH15" s="265" t="str">
        <f t="shared" si="44"/>
        <v/>
      </c>
      <c r="CI15" s="265" t="str">
        <f t="shared" si="45"/>
        <v/>
      </c>
      <c r="CJ15" s="265" t="str">
        <f t="shared" si="46"/>
        <v/>
      </c>
      <c r="CK15" s="265" t="str">
        <f t="shared" si="47"/>
        <v/>
      </c>
      <c r="CL15" s="265" t="str">
        <f t="shared" si="48"/>
        <v/>
      </c>
      <c r="CM15" s="265" t="str">
        <f t="shared" si="49"/>
        <v/>
      </c>
      <c r="CN15" s="265" t="str">
        <f t="shared" si="50"/>
        <v/>
      </c>
      <c r="CO15" s="413">
        <f t="shared" si="51"/>
        <v>0</v>
      </c>
      <c r="CQ15" s="404">
        <v>12</v>
      </c>
      <c r="CR15" s="405">
        <f t="shared" si="80"/>
        <v>0</v>
      </c>
      <c r="CS15" s="405"/>
      <c r="CT15" s="405">
        <f t="shared" si="52"/>
        <v>0</v>
      </c>
      <c r="CU15" s="405">
        <v>1</v>
      </c>
      <c r="CV15" s="406">
        <f t="shared" si="53"/>
        <v>0</v>
      </c>
      <c r="CW15" s="414"/>
      <c r="CX15" s="324"/>
      <c r="CY15" s="324"/>
      <c r="CZ15" s="324" t="str">
        <f t="shared" si="54"/>
        <v/>
      </c>
      <c r="DA15" s="409" t="str">
        <f t="shared" si="55"/>
        <v/>
      </c>
      <c r="DC15" s="404">
        <v>12</v>
      </c>
      <c r="DD15" s="405">
        <f t="shared" si="81"/>
        <v>0</v>
      </c>
      <c r="DE15" s="405"/>
      <c r="DF15" s="405">
        <f t="shared" si="56"/>
        <v>0</v>
      </c>
      <c r="DG15" s="405">
        <v>1</v>
      </c>
      <c r="DH15" s="406">
        <f t="shared" si="57"/>
        <v>0</v>
      </c>
      <c r="DI15" s="414"/>
      <c r="DJ15" s="324"/>
      <c r="DK15" s="324"/>
      <c r="DL15" s="324" t="str">
        <f t="shared" si="58"/>
        <v/>
      </c>
      <c r="DM15" s="409" t="str">
        <f t="shared" si="59"/>
        <v/>
      </c>
      <c r="DO15" s="404">
        <v>12</v>
      </c>
      <c r="DP15" s="405">
        <f t="shared" si="82"/>
        <v>0</v>
      </c>
      <c r="DQ15" s="405"/>
      <c r="DR15" s="405">
        <f t="shared" si="60"/>
        <v>0</v>
      </c>
      <c r="DS15" s="405">
        <v>1</v>
      </c>
      <c r="DT15" s="406">
        <f t="shared" si="61"/>
        <v>0</v>
      </c>
      <c r="DU15" s="414"/>
      <c r="DV15" s="324"/>
      <c r="DW15" s="324"/>
      <c r="DX15" s="324" t="str">
        <f t="shared" si="62"/>
        <v/>
      </c>
      <c r="DY15" s="409" t="str">
        <f t="shared" si="63"/>
        <v/>
      </c>
      <c r="EA15" s="404">
        <v>12</v>
      </c>
      <c r="EB15" s="405">
        <f t="shared" si="83"/>
        <v>0</v>
      </c>
      <c r="EC15" s="405"/>
      <c r="ED15" s="405">
        <f t="shared" si="64"/>
        <v>0</v>
      </c>
      <c r="EE15" s="405">
        <v>1</v>
      </c>
      <c r="EF15" s="406">
        <f t="shared" si="65"/>
        <v>0</v>
      </c>
      <c r="EG15" s="414"/>
      <c r="EH15" s="324"/>
      <c r="EI15" s="324"/>
      <c r="EJ15" s="324" t="str">
        <f t="shared" si="66"/>
        <v/>
      </c>
      <c r="EK15" s="409" t="str">
        <f t="shared" si="67"/>
        <v/>
      </c>
      <c r="EM15" s="404">
        <v>12</v>
      </c>
      <c r="EN15" s="405">
        <f t="shared" si="84"/>
        <v>0</v>
      </c>
      <c r="EO15" s="405"/>
      <c r="EP15" s="405">
        <f t="shared" si="68"/>
        <v>0</v>
      </c>
      <c r="EQ15" s="405">
        <v>1</v>
      </c>
      <c r="ER15" s="406">
        <f t="shared" si="69"/>
        <v>0</v>
      </c>
      <c r="ES15" s="414"/>
      <c r="ET15" s="324"/>
      <c r="EU15" s="324"/>
      <c r="EV15" s="324" t="str">
        <f t="shared" si="70"/>
        <v/>
      </c>
      <c r="EW15" s="409" t="str">
        <f t="shared" si="71"/>
        <v/>
      </c>
      <c r="EY15" s="404">
        <v>12</v>
      </c>
      <c r="EZ15" s="405">
        <f t="shared" si="85"/>
        <v>0</v>
      </c>
      <c r="FA15" s="405"/>
      <c r="FB15" s="405">
        <f t="shared" si="72"/>
        <v>0</v>
      </c>
      <c r="FC15" s="405">
        <v>1</v>
      </c>
      <c r="FD15" s="406">
        <f t="shared" si="73"/>
        <v>0</v>
      </c>
      <c r="FE15" s="414"/>
      <c r="FF15" s="324"/>
      <c r="FG15" s="324"/>
      <c r="FH15" s="324" t="str">
        <f t="shared" si="74"/>
        <v/>
      </c>
      <c r="FI15" s="409" t="str">
        <f t="shared" si="75"/>
        <v/>
      </c>
    </row>
    <row r="16" spans="1:165" ht="28.95" customHeight="1" x14ac:dyDescent="0.3">
      <c r="A16" s="77"/>
      <c r="B16" s="85"/>
      <c r="C16" s="77"/>
      <c r="D16" s="491"/>
      <c r="E16" s="404">
        <v>13</v>
      </c>
      <c r="F16" s="405">
        <f t="shared" si="76"/>
        <v>5308</v>
      </c>
      <c r="G16" s="405">
        <v>5341</v>
      </c>
      <c r="H16" s="405">
        <f t="shared" si="2"/>
        <v>33</v>
      </c>
      <c r="I16" s="405">
        <v>1</v>
      </c>
      <c r="J16" s="406">
        <f t="shared" si="3"/>
        <v>33</v>
      </c>
      <c r="K16" s="404"/>
      <c r="L16" s="404">
        <v>13</v>
      </c>
      <c r="M16" s="405">
        <f t="shared" si="77"/>
        <v>1451</v>
      </c>
      <c r="N16" s="405">
        <v>1459</v>
      </c>
      <c r="O16" s="405">
        <f t="shared" si="4"/>
        <v>8</v>
      </c>
      <c r="P16" s="405">
        <v>1</v>
      </c>
      <c r="Q16" s="406">
        <f t="shared" si="5"/>
        <v>8</v>
      </c>
      <c r="S16" s="404">
        <v>13</v>
      </c>
      <c r="T16" s="405">
        <f t="shared" si="78"/>
        <v>5337</v>
      </c>
      <c r="U16" s="405">
        <v>5370</v>
      </c>
      <c r="V16" s="405">
        <f t="shared" si="6"/>
        <v>33</v>
      </c>
      <c r="W16" s="405">
        <v>1</v>
      </c>
      <c r="X16" s="406">
        <f t="shared" si="7"/>
        <v>33</v>
      </c>
      <c r="Y16" s="471" t="s">
        <v>60</v>
      </c>
      <c r="Z16" s="265" t="s">
        <v>63</v>
      </c>
      <c r="AA16" s="265"/>
      <c r="AB16" s="265"/>
      <c r="AC16" s="265"/>
      <c r="AD16" s="265">
        <v>1</v>
      </c>
      <c r="AE16" s="324"/>
      <c r="AF16" s="324">
        <f t="shared" si="8"/>
        <v>0</v>
      </c>
      <c r="AG16" s="324"/>
      <c r="AH16" s="407"/>
      <c r="AI16" s="408" t="str">
        <f t="shared" si="9"/>
        <v/>
      </c>
      <c r="AJ16" s="324" t="str">
        <f t="shared" si="10"/>
        <v/>
      </c>
      <c r="AK16" s="324" t="str">
        <f t="shared" si="11"/>
        <v/>
      </c>
      <c r="AL16" s="324" t="str">
        <f t="shared" si="12"/>
        <v/>
      </c>
      <c r="AM16" s="324" t="str">
        <f t="shared" si="13"/>
        <v/>
      </c>
      <c r="AN16" s="324" t="str">
        <f t="shared" si="14"/>
        <v/>
      </c>
      <c r="AO16" s="324" t="str">
        <f t="shared" si="15"/>
        <v/>
      </c>
      <c r="AP16" s="324" t="str">
        <f t="shared" si="16"/>
        <v/>
      </c>
      <c r="AQ16" s="407">
        <f t="shared" si="0"/>
        <v>0</v>
      </c>
      <c r="AR16" s="408">
        <f t="shared" si="17"/>
        <v>33</v>
      </c>
      <c r="AS16" s="324" t="str">
        <f t="shared" si="18"/>
        <v/>
      </c>
      <c r="AT16" s="324" t="str">
        <f t="shared" si="19"/>
        <v/>
      </c>
      <c r="AU16" s="324" t="str">
        <f t="shared" si="20"/>
        <v/>
      </c>
      <c r="AV16" s="324" t="str">
        <f t="shared" si="21"/>
        <v/>
      </c>
      <c r="AW16" s="324" t="str">
        <f t="shared" si="22"/>
        <v/>
      </c>
      <c r="AX16" s="324" t="str">
        <f t="shared" si="23"/>
        <v/>
      </c>
      <c r="AY16" s="324" t="str">
        <f t="shared" si="24"/>
        <v/>
      </c>
      <c r="AZ16" s="324" t="str">
        <f t="shared" si="25"/>
        <v/>
      </c>
      <c r="BA16" s="324" t="str">
        <f t="shared" si="26"/>
        <v/>
      </c>
      <c r="BB16" s="324" t="str">
        <f t="shared" si="27"/>
        <v/>
      </c>
      <c r="BC16" s="409">
        <f t="shared" si="28"/>
        <v>33</v>
      </c>
      <c r="BD16" s="22"/>
      <c r="BE16" s="404">
        <v>13</v>
      </c>
      <c r="BF16" s="405">
        <f t="shared" si="79"/>
        <v>1451</v>
      </c>
      <c r="BG16" s="405">
        <v>1459</v>
      </c>
      <c r="BH16" s="405">
        <f t="shared" si="29"/>
        <v>8</v>
      </c>
      <c r="BI16" s="405">
        <v>1</v>
      </c>
      <c r="BJ16" s="406">
        <f t="shared" si="30"/>
        <v>8</v>
      </c>
      <c r="BK16" s="471" t="s">
        <v>60</v>
      </c>
      <c r="BL16" s="265" t="s">
        <v>61</v>
      </c>
      <c r="BM16" s="265"/>
      <c r="BN16" s="265"/>
      <c r="BO16" s="265"/>
      <c r="BP16" s="265">
        <v>1</v>
      </c>
      <c r="BQ16" s="265"/>
      <c r="BR16" s="265">
        <f t="shared" si="31"/>
        <v>0</v>
      </c>
      <c r="BS16" s="265"/>
      <c r="BT16" s="411"/>
      <c r="BU16" s="412" t="str">
        <f t="shared" si="32"/>
        <v/>
      </c>
      <c r="BV16" s="265" t="str">
        <f t="shared" si="33"/>
        <v/>
      </c>
      <c r="BW16" s="324" t="str">
        <f t="shared" si="34"/>
        <v/>
      </c>
      <c r="BX16" s="265" t="str">
        <f t="shared" si="35"/>
        <v/>
      </c>
      <c r="BY16" s="265" t="str">
        <f t="shared" si="36"/>
        <v/>
      </c>
      <c r="BZ16" s="265" t="str">
        <f t="shared" si="37"/>
        <v/>
      </c>
      <c r="CA16" s="265" t="str">
        <f t="shared" si="38"/>
        <v/>
      </c>
      <c r="CB16" s="265" t="str">
        <f t="shared" si="39"/>
        <v/>
      </c>
      <c r="CC16" s="411">
        <f t="shared" si="1"/>
        <v>0</v>
      </c>
      <c r="CD16" s="412">
        <f t="shared" si="40"/>
        <v>8</v>
      </c>
      <c r="CE16" s="265" t="str">
        <f t="shared" si="41"/>
        <v/>
      </c>
      <c r="CF16" s="324" t="str">
        <f t="shared" si="42"/>
        <v/>
      </c>
      <c r="CG16" s="265" t="str">
        <f t="shared" si="43"/>
        <v/>
      </c>
      <c r="CH16" s="265" t="str">
        <f t="shared" si="44"/>
        <v/>
      </c>
      <c r="CI16" s="265" t="str">
        <f t="shared" si="45"/>
        <v/>
      </c>
      <c r="CJ16" s="265" t="str">
        <f t="shared" si="46"/>
        <v/>
      </c>
      <c r="CK16" s="265" t="str">
        <f t="shared" si="47"/>
        <v/>
      </c>
      <c r="CL16" s="265" t="str">
        <f t="shared" si="48"/>
        <v/>
      </c>
      <c r="CM16" s="265" t="str">
        <f t="shared" si="49"/>
        <v/>
      </c>
      <c r="CN16" s="265" t="str">
        <f t="shared" si="50"/>
        <v/>
      </c>
      <c r="CO16" s="413">
        <f t="shared" si="51"/>
        <v>8</v>
      </c>
      <c r="CQ16" s="404">
        <v>13</v>
      </c>
      <c r="CR16" s="405">
        <f t="shared" si="80"/>
        <v>0</v>
      </c>
      <c r="CS16" s="405"/>
      <c r="CT16" s="405">
        <f t="shared" si="52"/>
        <v>0</v>
      </c>
      <c r="CU16" s="405">
        <v>1</v>
      </c>
      <c r="CV16" s="406">
        <f t="shared" si="53"/>
        <v>0</v>
      </c>
      <c r="CW16" s="414"/>
      <c r="CX16" s="324"/>
      <c r="CY16" s="324"/>
      <c r="CZ16" s="324" t="str">
        <f t="shared" si="54"/>
        <v/>
      </c>
      <c r="DA16" s="409" t="str">
        <f t="shared" si="55"/>
        <v/>
      </c>
      <c r="DC16" s="404">
        <v>13</v>
      </c>
      <c r="DD16" s="405">
        <f t="shared" si="81"/>
        <v>0</v>
      </c>
      <c r="DE16" s="405"/>
      <c r="DF16" s="405">
        <f t="shared" si="56"/>
        <v>0</v>
      </c>
      <c r="DG16" s="405">
        <v>1</v>
      </c>
      <c r="DH16" s="406">
        <f t="shared" si="57"/>
        <v>0</v>
      </c>
      <c r="DI16" s="414"/>
      <c r="DJ16" s="324"/>
      <c r="DK16" s="324"/>
      <c r="DL16" s="324" t="str">
        <f t="shared" si="58"/>
        <v/>
      </c>
      <c r="DM16" s="409" t="str">
        <f t="shared" si="59"/>
        <v/>
      </c>
      <c r="DO16" s="404">
        <v>13</v>
      </c>
      <c r="DP16" s="405">
        <f t="shared" si="82"/>
        <v>0</v>
      </c>
      <c r="DQ16" s="405"/>
      <c r="DR16" s="405">
        <f t="shared" si="60"/>
        <v>0</v>
      </c>
      <c r="DS16" s="405">
        <v>1</v>
      </c>
      <c r="DT16" s="406">
        <f t="shared" si="61"/>
        <v>0</v>
      </c>
      <c r="DU16" s="414"/>
      <c r="DV16" s="324"/>
      <c r="DW16" s="324"/>
      <c r="DX16" s="324" t="str">
        <f t="shared" si="62"/>
        <v/>
      </c>
      <c r="DY16" s="409" t="str">
        <f t="shared" si="63"/>
        <v/>
      </c>
      <c r="EA16" s="404">
        <v>13</v>
      </c>
      <c r="EB16" s="405">
        <f t="shared" si="83"/>
        <v>0</v>
      </c>
      <c r="EC16" s="405"/>
      <c r="ED16" s="405">
        <f t="shared" si="64"/>
        <v>0</v>
      </c>
      <c r="EE16" s="405">
        <v>1</v>
      </c>
      <c r="EF16" s="406">
        <f t="shared" si="65"/>
        <v>0</v>
      </c>
      <c r="EG16" s="414"/>
      <c r="EH16" s="324"/>
      <c r="EI16" s="324"/>
      <c r="EJ16" s="324" t="str">
        <f t="shared" si="66"/>
        <v/>
      </c>
      <c r="EK16" s="409" t="str">
        <f t="shared" si="67"/>
        <v/>
      </c>
      <c r="EM16" s="404">
        <v>13</v>
      </c>
      <c r="EN16" s="405">
        <f t="shared" si="84"/>
        <v>0</v>
      </c>
      <c r="EO16" s="405"/>
      <c r="EP16" s="405">
        <f t="shared" si="68"/>
        <v>0</v>
      </c>
      <c r="EQ16" s="405">
        <v>1</v>
      </c>
      <c r="ER16" s="406">
        <f t="shared" si="69"/>
        <v>0</v>
      </c>
      <c r="ES16" s="414"/>
      <c r="ET16" s="324"/>
      <c r="EU16" s="324"/>
      <c r="EV16" s="324" t="str">
        <f t="shared" si="70"/>
        <v/>
      </c>
      <c r="EW16" s="409" t="str">
        <f t="shared" si="71"/>
        <v/>
      </c>
      <c r="EY16" s="404">
        <v>13</v>
      </c>
      <c r="EZ16" s="405">
        <f t="shared" si="85"/>
        <v>0</v>
      </c>
      <c r="FA16" s="405"/>
      <c r="FB16" s="405">
        <f t="shared" si="72"/>
        <v>0</v>
      </c>
      <c r="FC16" s="405">
        <v>1</v>
      </c>
      <c r="FD16" s="406">
        <f t="shared" si="73"/>
        <v>0</v>
      </c>
      <c r="FE16" s="414"/>
      <c r="FF16" s="324"/>
      <c r="FG16" s="324"/>
      <c r="FH16" s="324" t="str">
        <f t="shared" si="74"/>
        <v/>
      </c>
      <c r="FI16" s="409" t="str">
        <f t="shared" si="75"/>
        <v/>
      </c>
    </row>
    <row r="17" spans="1:165" ht="28.95" customHeight="1" x14ac:dyDescent="0.3">
      <c r="A17" s="77"/>
      <c r="B17" s="85"/>
      <c r="C17" s="86"/>
      <c r="D17" s="491"/>
      <c r="E17" s="404">
        <v>14</v>
      </c>
      <c r="F17" s="405">
        <f t="shared" si="76"/>
        <v>5341</v>
      </c>
      <c r="G17" s="405">
        <v>5341</v>
      </c>
      <c r="H17" s="405">
        <f t="shared" si="2"/>
        <v>0</v>
      </c>
      <c r="I17" s="405">
        <v>1</v>
      </c>
      <c r="J17" s="406">
        <f t="shared" si="3"/>
        <v>0</v>
      </c>
      <c r="K17" s="404"/>
      <c r="L17" s="404">
        <v>14</v>
      </c>
      <c r="M17" s="405">
        <f t="shared" si="77"/>
        <v>1459</v>
      </c>
      <c r="N17" s="405">
        <v>1459</v>
      </c>
      <c r="O17" s="405">
        <f t="shared" si="4"/>
        <v>0</v>
      </c>
      <c r="P17" s="405">
        <v>1</v>
      </c>
      <c r="Q17" s="406">
        <f t="shared" si="5"/>
        <v>0</v>
      </c>
      <c r="S17" s="404">
        <v>14</v>
      </c>
      <c r="T17" s="405">
        <f t="shared" si="78"/>
        <v>5370</v>
      </c>
      <c r="U17" s="405">
        <v>5370</v>
      </c>
      <c r="V17" s="405">
        <f t="shared" si="6"/>
        <v>0</v>
      </c>
      <c r="W17" s="405">
        <v>1</v>
      </c>
      <c r="X17" s="406">
        <f t="shared" si="7"/>
        <v>0</v>
      </c>
      <c r="Y17" s="471"/>
      <c r="Z17" s="265"/>
      <c r="AA17" s="265"/>
      <c r="AB17" s="265"/>
      <c r="AC17" s="265"/>
      <c r="AD17" s="265">
        <v>1</v>
      </c>
      <c r="AE17" s="324"/>
      <c r="AF17" s="324">
        <f t="shared" si="8"/>
        <v>0</v>
      </c>
      <c r="AG17" s="324"/>
      <c r="AH17" s="407"/>
      <c r="AI17" s="408" t="str">
        <f t="shared" si="9"/>
        <v/>
      </c>
      <c r="AJ17" s="324" t="str">
        <f t="shared" si="10"/>
        <v/>
      </c>
      <c r="AK17" s="324" t="str">
        <f t="shared" si="11"/>
        <v/>
      </c>
      <c r="AL17" s="324" t="str">
        <f t="shared" si="12"/>
        <v/>
      </c>
      <c r="AM17" s="324" t="str">
        <f t="shared" si="13"/>
        <v/>
      </c>
      <c r="AN17" s="324" t="str">
        <f t="shared" si="14"/>
        <v/>
      </c>
      <c r="AO17" s="324" t="str">
        <f t="shared" si="15"/>
        <v/>
      </c>
      <c r="AP17" s="324" t="str">
        <f t="shared" si="16"/>
        <v/>
      </c>
      <c r="AQ17" s="407">
        <f t="shared" si="0"/>
        <v>0</v>
      </c>
      <c r="AR17" s="408" t="str">
        <f t="shared" si="17"/>
        <v/>
      </c>
      <c r="AS17" s="324" t="str">
        <f t="shared" si="18"/>
        <v/>
      </c>
      <c r="AT17" s="324" t="str">
        <f t="shared" si="19"/>
        <v/>
      </c>
      <c r="AU17" s="324" t="str">
        <f t="shared" si="20"/>
        <v/>
      </c>
      <c r="AV17" s="324" t="str">
        <f t="shared" si="21"/>
        <v/>
      </c>
      <c r="AW17" s="324" t="str">
        <f t="shared" si="22"/>
        <v/>
      </c>
      <c r="AX17" s="324" t="str">
        <f t="shared" si="23"/>
        <v/>
      </c>
      <c r="AY17" s="324" t="str">
        <f t="shared" si="24"/>
        <v/>
      </c>
      <c r="AZ17" s="324" t="str">
        <f t="shared" si="25"/>
        <v/>
      </c>
      <c r="BA17" s="324" t="str">
        <f t="shared" si="26"/>
        <v/>
      </c>
      <c r="BB17" s="324" t="str">
        <f t="shared" si="27"/>
        <v/>
      </c>
      <c r="BC17" s="409">
        <f t="shared" si="28"/>
        <v>0</v>
      </c>
      <c r="BD17" s="22"/>
      <c r="BE17" s="404">
        <v>14</v>
      </c>
      <c r="BF17" s="405">
        <f t="shared" si="79"/>
        <v>1459</v>
      </c>
      <c r="BG17" s="405">
        <v>1459</v>
      </c>
      <c r="BH17" s="405">
        <f t="shared" si="29"/>
        <v>0</v>
      </c>
      <c r="BI17" s="405">
        <v>1</v>
      </c>
      <c r="BJ17" s="406">
        <f t="shared" si="30"/>
        <v>0</v>
      </c>
      <c r="BK17" s="471" t="s">
        <v>60</v>
      </c>
      <c r="BL17" s="265" t="s">
        <v>61</v>
      </c>
      <c r="BM17" s="265"/>
      <c r="BN17" s="265"/>
      <c r="BO17" s="265"/>
      <c r="BP17" s="265">
        <v>1</v>
      </c>
      <c r="BQ17" s="265"/>
      <c r="BR17" s="265">
        <f t="shared" si="31"/>
        <v>0</v>
      </c>
      <c r="BS17" s="265"/>
      <c r="BT17" s="411"/>
      <c r="BU17" s="412" t="str">
        <f t="shared" si="32"/>
        <v/>
      </c>
      <c r="BV17" s="265" t="str">
        <f t="shared" si="33"/>
        <v/>
      </c>
      <c r="BW17" s="324" t="str">
        <f t="shared" si="34"/>
        <v/>
      </c>
      <c r="BX17" s="265" t="str">
        <f t="shared" si="35"/>
        <v/>
      </c>
      <c r="BY17" s="265" t="str">
        <f t="shared" si="36"/>
        <v/>
      </c>
      <c r="BZ17" s="265" t="str">
        <f t="shared" si="37"/>
        <v/>
      </c>
      <c r="CA17" s="265" t="str">
        <f t="shared" si="38"/>
        <v/>
      </c>
      <c r="CB17" s="265" t="str">
        <f t="shared" si="39"/>
        <v/>
      </c>
      <c r="CC17" s="411">
        <f t="shared" si="1"/>
        <v>0</v>
      </c>
      <c r="CD17" s="412">
        <f t="shared" si="40"/>
        <v>0</v>
      </c>
      <c r="CE17" s="265" t="str">
        <f t="shared" si="41"/>
        <v/>
      </c>
      <c r="CF17" s="324" t="str">
        <f t="shared" si="42"/>
        <v/>
      </c>
      <c r="CG17" s="265" t="str">
        <f t="shared" si="43"/>
        <v/>
      </c>
      <c r="CH17" s="265" t="str">
        <f t="shared" si="44"/>
        <v/>
      </c>
      <c r="CI17" s="265" t="str">
        <f t="shared" si="45"/>
        <v/>
      </c>
      <c r="CJ17" s="265" t="str">
        <f t="shared" si="46"/>
        <v/>
      </c>
      <c r="CK17" s="265" t="str">
        <f t="shared" si="47"/>
        <v/>
      </c>
      <c r="CL17" s="265" t="str">
        <f t="shared" si="48"/>
        <v/>
      </c>
      <c r="CM17" s="265" t="str">
        <f t="shared" si="49"/>
        <v/>
      </c>
      <c r="CN17" s="265" t="str">
        <f t="shared" si="50"/>
        <v/>
      </c>
      <c r="CO17" s="413">
        <f t="shared" si="51"/>
        <v>0</v>
      </c>
      <c r="CQ17" s="404">
        <v>14</v>
      </c>
      <c r="CR17" s="405">
        <f t="shared" si="80"/>
        <v>0</v>
      </c>
      <c r="CS17" s="405"/>
      <c r="CT17" s="405">
        <f t="shared" si="52"/>
        <v>0</v>
      </c>
      <c r="CU17" s="405">
        <v>1</v>
      </c>
      <c r="CV17" s="406">
        <f t="shared" si="53"/>
        <v>0</v>
      </c>
      <c r="CW17" s="414"/>
      <c r="CX17" s="324"/>
      <c r="CY17" s="324"/>
      <c r="CZ17" s="324" t="str">
        <f t="shared" si="54"/>
        <v/>
      </c>
      <c r="DA17" s="409" t="str">
        <f t="shared" si="55"/>
        <v/>
      </c>
      <c r="DC17" s="404">
        <v>14</v>
      </c>
      <c r="DD17" s="405">
        <f t="shared" si="81"/>
        <v>0</v>
      </c>
      <c r="DE17" s="405"/>
      <c r="DF17" s="405">
        <f t="shared" si="56"/>
        <v>0</v>
      </c>
      <c r="DG17" s="405">
        <v>1</v>
      </c>
      <c r="DH17" s="406">
        <f t="shared" si="57"/>
        <v>0</v>
      </c>
      <c r="DI17" s="414"/>
      <c r="DJ17" s="324"/>
      <c r="DK17" s="324"/>
      <c r="DL17" s="324" t="str">
        <f t="shared" si="58"/>
        <v/>
      </c>
      <c r="DM17" s="409" t="str">
        <f t="shared" si="59"/>
        <v/>
      </c>
      <c r="DO17" s="404">
        <v>14</v>
      </c>
      <c r="DP17" s="405">
        <f t="shared" si="82"/>
        <v>0</v>
      </c>
      <c r="DQ17" s="405"/>
      <c r="DR17" s="405">
        <f t="shared" si="60"/>
        <v>0</v>
      </c>
      <c r="DS17" s="405">
        <v>1</v>
      </c>
      <c r="DT17" s="406">
        <f t="shared" si="61"/>
        <v>0</v>
      </c>
      <c r="DU17" s="414"/>
      <c r="DV17" s="324"/>
      <c r="DW17" s="324"/>
      <c r="DX17" s="324" t="str">
        <f t="shared" si="62"/>
        <v/>
      </c>
      <c r="DY17" s="409" t="str">
        <f t="shared" si="63"/>
        <v/>
      </c>
      <c r="EA17" s="404">
        <v>14</v>
      </c>
      <c r="EB17" s="405">
        <f t="shared" si="83"/>
        <v>0</v>
      </c>
      <c r="EC17" s="405"/>
      <c r="ED17" s="405">
        <f t="shared" si="64"/>
        <v>0</v>
      </c>
      <c r="EE17" s="405">
        <v>1</v>
      </c>
      <c r="EF17" s="406">
        <f t="shared" si="65"/>
        <v>0</v>
      </c>
      <c r="EG17" s="414"/>
      <c r="EH17" s="324"/>
      <c r="EI17" s="324"/>
      <c r="EJ17" s="324" t="str">
        <f t="shared" si="66"/>
        <v/>
      </c>
      <c r="EK17" s="409" t="str">
        <f t="shared" si="67"/>
        <v/>
      </c>
      <c r="EM17" s="404">
        <v>14</v>
      </c>
      <c r="EN17" s="405">
        <f t="shared" si="84"/>
        <v>0</v>
      </c>
      <c r="EO17" s="405"/>
      <c r="EP17" s="405">
        <f t="shared" si="68"/>
        <v>0</v>
      </c>
      <c r="EQ17" s="405">
        <v>1</v>
      </c>
      <c r="ER17" s="406">
        <f t="shared" si="69"/>
        <v>0</v>
      </c>
      <c r="ES17" s="414"/>
      <c r="ET17" s="324"/>
      <c r="EU17" s="324"/>
      <c r="EV17" s="324" t="str">
        <f t="shared" si="70"/>
        <v/>
      </c>
      <c r="EW17" s="409" t="str">
        <f t="shared" si="71"/>
        <v/>
      </c>
      <c r="EY17" s="404">
        <v>14</v>
      </c>
      <c r="EZ17" s="405">
        <f t="shared" si="85"/>
        <v>0</v>
      </c>
      <c r="FA17" s="405"/>
      <c r="FB17" s="405">
        <f t="shared" si="72"/>
        <v>0</v>
      </c>
      <c r="FC17" s="405">
        <v>1</v>
      </c>
      <c r="FD17" s="406">
        <f t="shared" si="73"/>
        <v>0</v>
      </c>
      <c r="FE17" s="414"/>
      <c r="FF17" s="324"/>
      <c r="FG17" s="324"/>
      <c r="FH17" s="324" t="str">
        <f t="shared" si="74"/>
        <v/>
      </c>
      <c r="FI17" s="409" t="str">
        <f t="shared" si="75"/>
        <v/>
      </c>
    </row>
    <row r="18" spans="1:165" ht="30" customHeight="1" x14ac:dyDescent="0.3">
      <c r="A18" s="77"/>
      <c r="B18" s="85"/>
      <c r="C18" s="77"/>
      <c r="D18" s="491"/>
      <c r="E18" s="404">
        <v>15</v>
      </c>
      <c r="F18" s="405">
        <f t="shared" si="76"/>
        <v>5341</v>
      </c>
      <c r="G18" s="405">
        <v>5341</v>
      </c>
      <c r="H18" s="405">
        <f t="shared" si="2"/>
        <v>0</v>
      </c>
      <c r="I18" s="405">
        <v>1</v>
      </c>
      <c r="J18" s="406">
        <f t="shared" si="3"/>
        <v>0</v>
      </c>
      <c r="K18" s="404"/>
      <c r="L18" s="404">
        <v>15</v>
      </c>
      <c r="M18" s="405">
        <f t="shared" si="77"/>
        <v>1459</v>
      </c>
      <c r="N18" s="405">
        <v>1459</v>
      </c>
      <c r="O18" s="405">
        <f t="shared" si="4"/>
        <v>0</v>
      </c>
      <c r="P18" s="405">
        <v>1</v>
      </c>
      <c r="Q18" s="406">
        <f t="shared" si="5"/>
        <v>0</v>
      </c>
      <c r="S18" s="404">
        <v>15</v>
      </c>
      <c r="T18" s="405">
        <f t="shared" si="78"/>
        <v>5370</v>
      </c>
      <c r="U18" s="405">
        <v>5370</v>
      </c>
      <c r="V18" s="405">
        <f t="shared" si="6"/>
        <v>0</v>
      </c>
      <c r="W18" s="405">
        <v>1</v>
      </c>
      <c r="X18" s="406">
        <f t="shared" si="7"/>
        <v>0</v>
      </c>
      <c r="Y18" s="471"/>
      <c r="Z18" s="265"/>
      <c r="AA18" s="265"/>
      <c r="AB18" s="265"/>
      <c r="AC18" s="265"/>
      <c r="AD18" s="265">
        <v>1</v>
      </c>
      <c r="AE18" s="324"/>
      <c r="AF18" s="324">
        <f t="shared" si="8"/>
        <v>0</v>
      </c>
      <c r="AG18" s="324"/>
      <c r="AH18" s="407"/>
      <c r="AI18" s="408" t="str">
        <f t="shared" si="9"/>
        <v/>
      </c>
      <c r="AJ18" s="324" t="str">
        <f t="shared" si="10"/>
        <v/>
      </c>
      <c r="AK18" s="324" t="str">
        <f t="shared" si="11"/>
        <v/>
      </c>
      <c r="AL18" s="324" t="str">
        <f t="shared" si="12"/>
        <v/>
      </c>
      <c r="AM18" s="324" t="str">
        <f t="shared" si="13"/>
        <v/>
      </c>
      <c r="AN18" s="324" t="str">
        <f t="shared" si="14"/>
        <v/>
      </c>
      <c r="AO18" s="324" t="str">
        <f t="shared" si="15"/>
        <v/>
      </c>
      <c r="AP18" s="324" t="str">
        <f t="shared" si="16"/>
        <v/>
      </c>
      <c r="AQ18" s="407">
        <f t="shared" si="0"/>
        <v>0</v>
      </c>
      <c r="AR18" s="408" t="str">
        <f t="shared" si="17"/>
        <v/>
      </c>
      <c r="AS18" s="324" t="str">
        <f t="shared" si="18"/>
        <v/>
      </c>
      <c r="AT18" s="324" t="str">
        <f t="shared" si="19"/>
        <v/>
      </c>
      <c r="AU18" s="324" t="str">
        <f t="shared" si="20"/>
        <v/>
      </c>
      <c r="AV18" s="324" t="str">
        <f t="shared" si="21"/>
        <v/>
      </c>
      <c r="AW18" s="324" t="str">
        <f t="shared" si="22"/>
        <v/>
      </c>
      <c r="AX18" s="324" t="str">
        <f t="shared" si="23"/>
        <v/>
      </c>
      <c r="AY18" s="324" t="str">
        <f t="shared" si="24"/>
        <v/>
      </c>
      <c r="AZ18" s="324" t="str">
        <f t="shared" si="25"/>
        <v/>
      </c>
      <c r="BA18" s="324" t="str">
        <f t="shared" si="26"/>
        <v/>
      </c>
      <c r="BB18" s="324" t="str">
        <f t="shared" si="27"/>
        <v/>
      </c>
      <c r="BC18" s="409">
        <f t="shared" si="28"/>
        <v>0</v>
      </c>
      <c r="BD18" s="22"/>
      <c r="BE18" s="404">
        <v>15</v>
      </c>
      <c r="BF18" s="405">
        <f t="shared" si="79"/>
        <v>1459</v>
      </c>
      <c r="BG18" s="405">
        <v>1459</v>
      </c>
      <c r="BH18" s="405">
        <f t="shared" si="29"/>
        <v>0</v>
      </c>
      <c r="BI18" s="405">
        <v>1</v>
      </c>
      <c r="BJ18" s="406">
        <f t="shared" si="30"/>
        <v>0</v>
      </c>
      <c r="BK18" s="471" t="s">
        <v>60</v>
      </c>
      <c r="BL18" s="265" t="s">
        <v>61</v>
      </c>
      <c r="BM18" s="265"/>
      <c r="BN18" s="265"/>
      <c r="BO18" s="265"/>
      <c r="BP18" s="265">
        <v>1</v>
      </c>
      <c r="BQ18" s="265"/>
      <c r="BR18" s="265">
        <f t="shared" si="31"/>
        <v>0</v>
      </c>
      <c r="BS18" s="265"/>
      <c r="BT18" s="411"/>
      <c r="BU18" s="412" t="str">
        <f t="shared" si="32"/>
        <v/>
      </c>
      <c r="BV18" s="265" t="str">
        <f t="shared" si="33"/>
        <v/>
      </c>
      <c r="BW18" s="324" t="str">
        <f t="shared" si="34"/>
        <v/>
      </c>
      <c r="BX18" s="265" t="str">
        <f t="shared" si="35"/>
        <v/>
      </c>
      <c r="BY18" s="265" t="str">
        <f t="shared" si="36"/>
        <v/>
      </c>
      <c r="BZ18" s="265" t="str">
        <f t="shared" si="37"/>
        <v/>
      </c>
      <c r="CA18" s="265" t="str">
        <f t="shared" si="38"/>
        <v/>
      </c>
      <c r="CB18" s="265" t="str">
        <f t="shared" si="39"/>
        <v/>
      </c>
      <c r="CC18" s="411">
        <f t="shared" si="1"/>
        <v>0</v>
      </c>
      <c r="CD18" s="412">
        <f t="shared" si="40"/>
        <v>0</v>
      </c>
      <c r="CE18" s="265" t="str">
        <f t="shared" si="41"/>
        <v/>
      </c>
      <c r="CF18" s="324" t="str">
        <f t="shared" si="42"/>
        <v/>
      </c>
      <c r="CG18" s="265" t="str">
        <f t="shared" si="43"/>
        <v/>
      </c>
      <c r="CH18" s="265" t="str">
        <f t="shared" si="44"/>
        <v/>
      </c>
      <c r="CI18" s="265" t="str">
        <f t="shared" si="45"/>
        <v/>
      </c>
      <c r="CJ18" s="265" t="str">
        <f t="shared" si="46"/>
        <v/>
      </c>
      <c r="CK18" s="265" t="str">
        <f t="shared" si="47"/>
        <v/>
      </c>
      <c r="CL18" s="265" t="str">
        <f t="shared" si="48"/>
        <v/>
      </c>
      <c r="CM18" s="265" t="str">
        <f t="shared" si="49"/>
        <v/>
      </c>
      <c r="CN18" s="265" t="str">
        <f t="shared" si="50"/>
        <v/>
      </c>
      <c r="CO18" s="413">
        <f t="shared" si="51"/>
        <v>0</v>
      </c>
      <c r="CQ18" s="404">
        <v>15</v>
      </c>
      <c r="CR18" s="405">
        <f t="shared" si="80"/>
        <v>0</v>
      </c>
      <c r="CS18" s="405"/>
      <c r="CT18" s="405">
        <f t="shared" si="52"/>
        <v>0</v>
      </c>
      <c r="CU18" s="405">
        <v>1</v>
      </c>
      <c r="CV18" s="406">
        <f t="shared" si="53"/>
        <v>0</v>
      </c>
      <c r="CW18" s="414"/>
      <c r="CX18" s="324"/>
      <c r="CY18" s="324"/>
      <c r="CZ18" s="324" t="str">
        <f t="shared" si="54"/>
        <v/>
      </c>
      <c r="DA18" s="409" t="str">
        <f t="shared" si="55"/>
        <v/>
      </c>
      <c r="DC18" s="404">
        <v>15</v>
      </c>
      <c r="DD18" s="405">
        <f t="shared" si="81"/>
        <v>0</v>
      </c>
      <c r="DE18" s="405"/>
      <c r="DF18" s="405">
        <f t="shared" si="56"/>
        <v>0</v>
      </c>
      <c r="DG18" s="405">
        <v>1</v>
      </c>
      <c r="DH18" s="406">
        <f t="shared" si="57"/>
        <v>0</v>
      </c>
      <c r="DI18" s="414"/>
      <c r="DJ18" s="324"/>
      <c r="DK18" s="324"/>
      <c r="DL18" s="324" t="str">
        <f t="shared" si="58"/>
        <v/>
      </c>
      <c r="DM18" s="409" t="str">
        <f t="shared" si="59"/>
        <v/>
      </c>
      <c r="DO18" s="404">
        <v>15</v>
      </c>
      <c r="DP18" s="405">
        <f t="shared" si="82"/>
        <v>0</v>
      </c>
      <c r="DQ18" s="405"/>
      <c r="DR18" s="405">
        <f t="shared" si="60"/>
        <v>0</v>
      </c>
      <c r="DS18" s="405">
        <v>1</v>
      </c>
      <c r="DT18" s="406">
        <f t="shared" si="61"/>
        <v>0</v>
      </c>
      <c r="DU18" s="414"/>
      <c r="DV18" s="324"/>
      <c r="DW18" s="324"/>
      <c r="DX18" s="324" t="str">
        <f t="shared" si="62"/>
        <v/>
      </c>
      <c r="DY18" s="409" t="str">
        <f t="shared" si="63"/>
        <v/>
      </c>
      <c r="EA18" s="404">
        <v>15</v>
      </c>
      <c r="EB18" s="405">
        <f t="shared" si="83"/>
        <v>0</v>
      </c>
      <c r="EC18" s="405"/>
      <c r="ED18" s="405">
        <f t="shared" si="64"/>
        <v>0</v>
      </c>
      <c r="EE18" s="405">
        <v>1</v>
      </c>
      <c r="EF18" s="406">
        <f t="shared" si="65"/>
        <v>0</v>
      </c>
      <c r="EG18" s="414"/>
      <c r="EH18" s="324"/>
      <c r="EI18" s="324"/>
      <c r="EJ18" s="324" t="str">
        <f t="shared" si="66"/>
        <v/>
      </c>
      <c r="EK18" s="409" t="str">
        <f t="shared" si="67"/>
        <v/>
      </c>
      <c r="EM18" s="404">
        <v>15</v>
      </c>
      <c r="EN18" s="405">
        <f t="shared" si="84"/>
        <v>0</v>
      </c>
      <c r="EO18" s="405"/>
      <c r="EP18" s="405">
        <f t="shared" si="68"/>
        <v>0</v>
      </c>
      <c r="EQ18" s="405">
        <v>1</v>
      </c>
      <c r="ER18" s="406">
        <f t="shared" si="69"/>
        <v>0</v>
      </c>
      <c r="ES18" s="414"/>
      <c r="ET18" s="324"/>
      <c r="EU18" s="324"/>
      <c r="EV18" s="324" t="str">
        <f t="shared" si="70"/>
        <v/>
      </c>
      <c r="EW18" s="409" t="str">
        <f t="shared" si="71"/>
        <v/>
      </c>
      <c r="EY18" s="404">
        <v>15</v>
      </c>
      <c r="EZ18" s="405">
        <f t="shared" si="85"/>
        <v>0</v>
      </c>
      <c r="FA18" s="405"/>
      <c r="FB18" s="405">
        <f t="shared" si="72"/>
        <v>0</v>
      </c>
      <c r="FC18" s="405">
        <v>1</v>
      </c>
      <c r="FD18" s="406">
        <f t="shared" si="73"/>
        <v>0</v>
      </c>
      <c r="FE18" s="414"/>
      <c r="FF18" s="324"/>
      <c r="FG18" s="324"/>
      <c r="FH18" s="324" t="str">
        <f t="shared" si="74"/>
        <v/>
      </c>
      <c r="FI18" s="409" t="str">
        <f t="shared" si="75"/>
        <v/>
      </c>
    </row>
    <row r="19" spans="1:165" ht="30" customHeight="1" x14ac:dyDescent="0.3">
      <c r="D19" s="491"/>
      <c r="E19" s="404">
        <v>16</v>
      </c>
      <c r="F19" s="405">
        <f t="shared" si="76"/>
        <v>5341</v>
      </c>
      <c r="G19" s="405">
        <v>5341</v>
      </c>
      <c r="H19" s="405">
        <f t="shared" si="2"/>
        <v>0</v>
      </c>
      <c r="I19" s="405">
        <v>1</v>
      </c>
      <c r="J19" s="406">
        <f t="shared" si="3"/>
        <v>0</v>
      </c>
      <c r="K19" s="404"/>
      <c r="L19" s="404">
        <v>16</v>
      </c>
      <c r="M19" s="405">
        <f t="shared" si="77"/>
        <v>1459</v>
      </c>
      <c r="N19" s="405">
        <v>1459</v>
      </c>
      <c r="O19" s="405">
        <f t="shared" si="4"/>
        <v>0</v>
      </c>
      <c r="P19" s="405">
        <v>1</v>
      </c>
      <c r="Q19" s="406">
        <f t="shared" si="5"/>
        <v>0</v>
      </c>
      <c r="S19" s="404">
        <v>16</v>
      </c>
      <c r="T19" s="405">
        <f t="shared" si="78"/>
        <v>5370</v>
      </c>
      <c r="U19" s="405">
        <v>5370</v>
      </c>
      <c r="V19" s="405">
        <f t="shared" si="6"/>
        <v>0</v>
      </c>
      <c r="W19" s="405">
        <v>1</v>
      </c>
      <c r="X19" s="406">
        <f t="shared" si="7"/>
        <v>0</v>
      </c>
      <c r="Y19" s="471"/>
      <c r="Z19" s="265"/>
      <c r="AA19" s="265"/>
      <c r="AB19" s="265"/>
      <c r="AC19" s="265"/>
      <c r="AD19" s="265">
        <v>1</v>
      </c>
      <c r="AE19" s="324"/>
      <c r="AF19" s="324">
        <f t="shared" si="8"/>
        <v>0</v>
      </c>
      <c r="AG19" s="324"/>
      <c r="AH19" s="407"/>
      <c r="AI19" s="408" t="str">
        <f t="shared" si="9"/>
        <v/>
      </c>
      <c r="AJ19" s="324" t="str">
        <f t="shared" si="10"/>
        <v/>
      </c>
      <c r="AK19" s="324" t="str">
        <f t="shared" si="11"/>
        <v/>
      </c>
      <c r="AL19" s="324" t="str">
        <f t="shared" si="12"/>
        <v/>
      </c>
      <c r="AM19" s="324" t="str">
        <f t="shared" si="13"/>
        <v/>
      </c>
      <c r="AN19" s="324" t="str">
        <f t="shared" si="14"/>
        <v/>
      </c>
      <c r="AO19" s="324" t="str">
        <f t="shared" si="15"/>
        <v/>
      </c>
      <c r="AP19" s="324" t="str">
        <f t="shared" si="16"/>
        <v/>
      </c>
      <c r="AQ19" s="407">
        <f t="shared" si="0"/>
        <v>0</v>
      </c>
      <c r="AR19" s="408" t="str">
        <f t="shared" si="17"/>
        <v/>
      </c>
      <c r="AS19" s="324" t="str">
        <f t="shared" si="18"/>
        <v/>
      </c>
      <c r="AT19" s="324" t="str">
        <f t="shared" si="19"/>
        <v/>
      </c>
      <c r="AU19" s="324" t="str">
        <f t="shared" si="20"/>
        <v/>
      </c>
      <c r="AV19" s="324" t="str">
        <f t="shared" si="21"/>
        <v/>
      </c>
      <c r="AW19" s="324" t="str">
        <f t="shared" si="22"/>
        <v/>
      </c>
      <c r="AX19" s="324" t="str">
        <f t="shared" si="23"/>
        <v/>
      </c>
      <c r="AY19" s="324" t="str">
        <f t="shared" si="24"/>
        <v/>
      </c>
      <c r="AZ19" s="324" t="str">
        <f t="shared" si="25"/>
        <v/>
      </c>
      <c r="BA19" s="324" t="str">
        <f t="shared" si="26"/>
        <v/>
      </c>
      <c r="BB19" s="324" t="str">
        <f t="shared" si="27"/>
        <v/>
      </c>
      <c r="BC19" s="409">
        <f t="shared" si="28"/>
        <v>0</v>
      </c>
      <c r="BD19" s="22"/>
      <c r="BE19" s="404">
        <v>16</v>
      </c>
      <c r="BF19" s="405">
        <f t="shared" si="79"/>
        <v>1459</v>
      </c>
      <c r="BG19" s="405">
        <v>1459</v>
      </c>
      <c r="BH19" s="405">
        <f t="shared" si="29"/>
        <v>0</v>
      </c>
      <c r="BI19" s="405">
        <v>1</v>
      </c>
      <c r="BJ19" s="406">
        <f t="shared" si="30"/>
        <v>0</v>
      </c>
      <c r="BK19" s="471" t="s">
        <v>60</v>
      </c>
      <c r="BL19" s="265" t="s">
        <v>61</v>
      </c>
      <c r="BM19" s="265"/>
      <c r="BN19" s="265"/>
      <c r="BO19" s="265"/>
      <c r="BP19" s="265">
        <v>1</v>
      </c>
      <c r="BQ19" s="265"/>
      <c r="BR19" s="265">
        <f t="shared" si="31"/>
        <v>0</v>
      </c>
      <c r="BS19" s="265"/>
      <c r="BT19" s="411"/>
      <c r="BU19" s="412" t="str">
        <f t="shared" si="32"/>
        <v/>
      </c>
      <c r="BV19" s="265" t="str">
        <f t="shared" si="33"/>
        <v/>
      </c>
      <c r="BW19" s="324" t="str">
        <f t="shared" si="34"/>
        <v/>
      </c>
      <c r="BX19" s="265" t="str">
        <f t="shared" si="35"/>
        <v/>
      </c>
      <c r="BY19" s="265" t="str">
        <f t="shared" si="36"/>
        <v/>
      </c>
      <c r="BZ19" s="265" t="str">
        <f t="shared" si="37"/>
        <v/>
      </c>
      <c r="CA19" s="265" t="str">
        <f t="shared" si="38"/>
        <v/>
      </c>
      <c r="CB19" s="265" t="str">
        <f t="shared" si="39"/>
        <v/>
      </c>
      <c r="CC19" s="411">
        <f t="shared" si="1"/>
        <v>0</v>
      </c>
      <c r="CD19" s="412">
        <f t="shared" si="40"/>
        <v>0</v>
      </c>
      <c r="CE19" s="265" t="str">
        <f t="shared" si="41"/>
        <v/>
      </c>
      <c r="CF19" s="324" t="str">
        <f t="shared" si="42"/>
        <v/>
      </c>
      <c r="CG19" s="265" t="str">
        <f t="shared" si="43"/>
        <v/>
      </c>
      <c r="CH19" s="265" t="str">
        <f t="shared" si="44"/>
        <v/>
      </c>
      <c r="CI19" s="265" t="str">
        <f t="shared" si="45"/>
        <v/>
      </c>
      <c r="CJ19" s="265" t="str">
        <f t="shared" si="46"/>
        <v/>
      </c>
      <c r="CK19" s="265" t="str">
        <f t="shared" si="47"/>
        <v/>
      </c>
      <c r="CL19" s="265" t="str">
        <f t="shared" si="48"/>
        <v/>
      </c>
      <c r="CM19" s="265" t="str">
        <f t="shared" si="49"/>
        <v/>
      </c>
      <c r="CN19" s="265" t="str">
        <f t="shared" si="50"/>
        <v/>
      </c>
      <c r="CO19" s="413">
        <f t="shared" si="51"/>
        <v>0</v>
      </c>
      <c r="CQ19" s="404">
        <v>16</v>
      </c>
      <c r="CR19" s="405">
        <f t="shared" si="80"/>
        <v>0</v>
      </c>
      <c r="CS19" s="405"/>
      <c r="CT19" s="405">
        <f t="shared" si="52"/>
        <v>0</v>
      </c>
      <c r="CU19" s="405">
        <v>1</v>
      </c>
      <c r="CV19" s="406">
        <f t="shared" si="53"/>
        <v>0</v>
      </c>
      <c r="CW19" s="414"/>
      <c r="CX19" s="324"/>
      <c r="CY19" s="324"/>
      <c r="CZ19" s="324" t="str">
        <f t="shared" si="54"/>
        <v/>
      </c>
      <c r="DA19" s="409" t="str">
        <f t="shared" si="55"/>
        <v/>
      </c>
      <c r="DC19" s="404">
        <v>16</v>
      </c>
      <c r="DD19" s="405">
        <f t="shared" si="81"/>
        <v>0</v>
      </c>
      <c r="DE19" s="405"/>
      <c r="DF19" s="405">
        <f t="shared" si="56"/>
        <v>0</v>
      </c>
      <c r="DG19" s="405">
        <v>1</v>
      </c>
      <c r="DH19" s="406">
        <f t="shared" si="57"/>
        <v>0</v>
      </c>
      <c r="DI19" s="414"/>
      <c r="DJ19" s="324"/>
      <c r="DK19" s="324"/>
      <c r="DL19" s="324" t="str">
        <f t="shared" si="58"/>
        <v/>
      </c>
      <c r="DM19" s="409" t="str">
        <f t="shared" si="59"/>
        <v/>
      </c>
      <c r="DO19" s="404">
        <v>16</v>
      </c>
      <c r="DP19" s="405">
        <f t="shared" si="82"/>
        <v>0</v>
      </c>
      <c r="DQ19" s="405"/>
      <c r="DR19" s="405">
        <f t="shared" si="60"/>
        <v>0</v>
      </c>
      <c r="DS19" s="405">
        <v>1</v>
      </c>
      <c r="DT19" s="406">
        <f t="shared" si="61"/>
        <v>0</v>
      </c>
      <c r="DU19" s="414"/>
      <c r="DV19" s="324"/>
      <c r="DW19" s="324"/>
      <c r="DX19" s="324" t="str">
        <f t="shared" si="62"/>
        <v/>
      </c>
      <c r="DY19" s="409" t="str">
        <f t="shared" si="63"/>
        <v/>
      </c>
      <c r="EA19" s="404">
        <v>16</v>
      </c>
      <c r="EB19" s="405">
        <f t="shared" si="83"/>
        <v>0</v>
      </c>
      <c r="EC19" s="405"/>
      <c r="ED19" s="405">
        <f t="shared" si="64"/>
        <v>0</v>
      </c>
      <c r="EE19" s="405">
        <v>1</v>
      </c>
      <c r="EF19" s="406">
        <f t="shared" si="65"/>
        <v>0</v>
      </c>
      <c r="EG19" s="414"/>
      <c r="EH19" s="324"/>
      <c r="EI19" s="324"/>
      <c r="EJ19" s="324" t="str">
        <f t="shared" si="66"/>
        <v/>
      </c>
      <c r="EK19" s="409" t="str">
        <f t="shared" si="67"/>
        <v/>
      </c>
      <c r="EM19" s="404">
        <v>16</v>
      </c>
      <c r="EN19" s="405">
        <f t="shared" si="84"/>
        <v>0</v>
      </c>
      <c r="EO19" s="405"/>
      <c r="EP19" s="405">
        <f t="shared" si="68"/>
        <v>0</v>
      </c>
      <c r="EQ19" s="405">
        <v>1</v>
      </c>
      <c r="ER19" s="406">
        <f t="shared" si="69"/>
        <v>0</v>
      </c>
      <c r="ES19" s="414"/>
      <c r="ET19" s="324"/>
      <c r="EU19" s="324"/>
      <c r="EV19" s="324" t="str">
        <f t="shared" si="70"/>
        <v/>
      </c>
      <c r="EW19" s="409" t="str">
        <f t="shared" si="71"/>
        <v/>
      </c>
      <c r="EY19" s="404">
        <v>16</v>
      </c>
      <c r="EZ19" s="405">
        <f t="shared" si="85"/>
        <v>0</v>
      </c>
      <c r="FA19" s="405"/>
      <c r="FB19" s="405">
        <f t="shared" si="72"/>
        <v>0</v>
      </c>
      <c r="FC19" s="405">
        <v>1</v>
      </c>
      <c r="FD19" s="406">
        <f t="shared" si="73"/>
        <v>0</v>
      </c>
      <c r="FE19" s="414"/>
      <c r="FF19" s="324"/>
      <c r="FG19" s="324"/>
      <c r="FH19" s="324" t="str">
        <f t="shared" si="74"/>
        <v/>
      </c>
      <c r="FI19" s="409" t="str">
        <f t="shared" si="75"/>
        <v/>
      </c>
    </row>
    <row r="20" spans="1:165" ht="30" customHeight="1" x14ac:dyDescent="0.3">
      <c r="D20" s="491"/>
      <c r="E20" s="404">
        <v>17</v>
      </c>
      <c r="F20" s="405">
        <f t="shared" si="76"/>
        <v>5341</v>
      </c>
      <c r="G20" s="405">
        <v>5341</v>
      </c>
      <c r="H20" s="405">
        <f t="shared" si="2"/>
        <v>0</v>
      </c>
      <c r="I20" s="405">
        <v>1</v>
      </c>
      <c r="J20" s="406">
        <f t="shared" si="3"/>
        <v>0</v>
      </c>
      <c r="K20" s="404"/>
      <c r="L20" s="404">
        <v>17</v>
      </c>
      <c r="M20" s="405">
        <f t="shared" si="77"/>
        <v>1459</v>
      </c>
      <c r="N20" s="405">
        <v>1459</v>
      </c>
      <c r="O20" s="405">
        <f t="shared" si="4"/>
        <v>0</v>
      </c>
      <c r="P20" s="405">
        <v>1</v>
      </c>
      <c r="Q20" s="406">
        <f t="shared" si="5"/>
        <v>0</v>
      </c>
      <c r="S20" s="404">
        <v>17</v>
      </c>
      <c r="T20" s="405">
        <f t="shared" si="78"/>
        <v>5370</v>
      </c>
      <c r="U20" s="405">
        <v>5370</v>
      </c>
      <c r="V20" s="405">
        <f t="shared" si="6"/>
        <v>0</v>
      </c>
      <c r="W20" s="405">
        <v>1</v>
      </c>
      <c r="X20" s="406">
        <f t="shared" si="7"/>
        <v>0</v>
      </c>
      <c r="Y20" s="471"/>
      <c r="Z20" s="265"/>
      <c r="AA20" s="265"/>
      <c r="AB20" s="265"/>
      <c r="AC20" s="265"/>
      <c r="AD20" s="265">
        <v>1</v>
      </c>
      <c r="AE20" s="324"/>
      <c r="AF20" s="324">
        <f t="shared" si="8"/>
        <v>0</v>
      </c>
      <c r="AG20" s="324"/>
      <c r="AH20" s="407"/>
      <c r="AI20" s="408" t="str">
        <f t="shared" si="9"/>
        <v/>
      </c>
      <c r="AJ20" s="324" t="str">
        <f t="shared" si="10"/>
        <v/>
      </c>
      <c r="AK20" s="324" t="str">
        <f t="shared" si="11"/>
        <v/>
      </c>
      <c r="AL20" s="324" t="str">
        <f t="shared" si="12"/>
        <v/>
      </c>
      <c r="AM20" s="324" t="str">
        <f t="shared" si="13"/>
        <v/>
      </c>
      <c r="AN20" s="324" t="str">
        <f t="shared" si="14"/>
        <v/>
      </c>
      <c r="AO20" s="324" t="str">
        <f t="shared" si="15"/>
        <v/>
      </c>
      <c r="AP20" s="324" t="str">
        <f t="shared" si="16"/>
        <v/>
      </c>
      <c r="AQ20" s="407">
        <f t="shared" si="0"/>
        <v>0</v>
      </c>
      <c r="AR20" s="408" t="str">
        <f t="shared" si="17"/>
        <v/>
      </c>
      <c r="AS20" s="324" t="str">
        <f t="shared" si="18"/>
        <v/>
      </c>
      <c r="AT20" s="324" t="str">
        <f t="shared" si="19"/>
        <v/>
      </c>
      <c r="AU20" s="324" t="str">
        <f t="shared" si="20"/>
        <v/>
      </c>
      <c r="AV20" s="324" t="str">
        <f t="shared" si="21"/>
        <v/>
      </c>
      <c r="AW20" s="324" t="str">
        <f t="shared" si="22"/>
        <v/>
      </c>
      <c r="AX20" s="324" t="str">
        <f t="shared" si="23"/>
        <v/>
      </c>
      <c r="AY20" s="324" t="str">
        <f t="shared" si="24"/>
        <v/>
      </c>
      <c r="AZ20" s="324" t="str">
        <f t="shared" si="25"/>
        <v/>
      </c>
      <c r="BA20" s="324" t="str">
        <f t="shared" si="26"/>
        <v/>
      </c>
      <c r="BB20" s="324" t="str">
        <f t="shared" si="27"/>
        <v/>
      </c>
      <c r="BC20" s="409">
        <f t="shared" si="28"/>
        <v>0</v>
      </c>
      <c r="BD20" s="22"/>
      <c r="BE20" s="404">
        <v>17</v>
      </c>
      <c r="BF20" s="405">
        <f t="shared" si="79"/>
        <v>1459</v>
      </c>
      <c r="BG20" s="405">
        <v>1459</v>
      </c>
      <c r="BH20" s="405">
        <f t="shared" si="29"/>
        <v>0</v>
      </c>
      <c r="BI20" s="405">
        <v>1</v>
      </c>
      <c r="BJ20" s="406">
        <f t="shared" si="30"/>
        <v>0</v>
      </c>
      <c r="BK20" s="471" t="s">
        <v>60</v>
      </c>
      <c r="BL20" s="265" t="s">
        <v>61</v>
      </c>
      <c r="BM20" s="265"/>
      <c r="BN20" s="265"/>
      <c r="BO20" s="265"/>
      <c r="BP20" s="265">
        <v>1</v>
      </c>
      <c r="BQ20" s="265"/>
      <c r="BR20" s="265">
        <f t="shared" si="31"/>
        <v>0</v>
      </c>
      <c r="BS20" s="265"/>
      <c r="BT20" s="411"/>
      <c r="BU20" s="412" t="str">
        <f t="shared" si="32"/>
        <v/>
      </c>
      <c r="BV20" s="265" t="str">
        <f t="shared" si="33"/>
        <v/>
      </c>
      <c r="BW20" s="324" t="str">
        <f t="shared" si="34"/>
        <v/>
      </c>
      <c r="BX20" s="265" t="str">
        <f t="shared" si="35"/>
        <v/>
      </c>
      <c r="BY20" s="265" t="str">
        <f t="shared" si="36"/>
        <v/>
      </c>
      <c r="BZ20" s="265" t="str">
        <f t="shared" si="37"/>
        <v/>
      </c>
      <c r="CA20" s="265" t="str">
        <f t="shared" si="38"/>
        <v/>
      </c>
      <c r="CB20" s="265" t="str">
        <f t="shared" si="39"/>
        <v/>
      </c>
      <c r="CC20" s="411">
        <f t="shared" si="1"/>
        <v>0</v>
      </c>
      <c r="CD20" s="412">
        <f t="shared" si="40"/>
        <v>0</v>
      </c>
      <c r="CE20" s="265" t="str">
        <f t="shared" si="41"/>
        <v/>
      </c>
      <c r="CF20" s="324" t="str">
        <f t="shared" si="42"/>
        <v/>
      </c>
      <c r="CG20" s="265" t="str">
        <f t="shared" si="43"/>
        <v/>
      </c>
      <c r="CH20" s="265" t="str">
        <f t="shared" si="44"/>
        <v/>
      </c>
      <c r="CI20" s="265" t="str">
        <f t="shared" si="45"/>
        <v/>
      </c>
      <c r="CJ20" s="265" t="str">
        <f t="shared" si="46"/>
        <v/>
      </c>
      <c r="CK20" s="265" t="str">
        <f t="shared" si="47"/>
        <v/>
      </c>
      <c r="CL20" s="265" t="str">
        <f t="shared" si="48"/>
        <v/>
      </c>
      <c r="CM20" s="265" t="str">
        <f t="shared" si="49"/>
        <v/>
      </c>
      <c r="CN20" s="265" t="str">
        <f t="shared" si="50"/>
        <v/>
      </c>
      <c r="CO20" s="413">
        <f t="shared" si="51"/>
        <v>0</v>
      </c>
      <c r="CQ20" s="404">
        <v>17</v>
      </c>
      <c r="CR20" s="405">
        <f t="shared" si="80"/>
        <v>0</v>
      </c>
      <c r="CS20" s="405"/>
      <c r="CT20" s="405">
        <f t="shared" si="52"/>
        <v>0</v>
      </c>
      <c r="CU20" s="405">
        <v>1</v>
      </c>
      <c r="CV20" s="406">
        <f t="shared" si="53"/>
        <v>0</v>
      </c>
      <c r="CW20" s="414"/>
      <c r="CX20" s="324"/>
      <c r="CY20" s="324"/>
      <c r="CZ20" s="324" t="str">
        <f t="shared" si="54"/>
        <v/>
      </c>
      <c r="DA20" s="409" t="str">
        <f t="shared" si="55"/>
        <v/>
      </c>
      <c r="DC20" s="404">
        <v>17</v>
      </c>
      <c r="DD20" s="405">
        <f t="shared" si="81"/>
        <v>0</v>
      </c>
      <c r="DE20" s="405"/>
      <c r="DF20" s="405">
        <f t="shared" si="56"/>
        <v>0</v>
      </c>
      <c r="DG20" s="405">
        <v>1</v>
      </c>
      <c r="DH20" s="406">
        <f t="shared" si="57"/>
        <v>0</v>
      </c>
      <c r="DI20" s="414"/>
      <c r="DJ20" s="324"/>
      <c r="DK20" s="324"/>
      <c r="DL20" s="324" t="str">
        <f t="shared" si="58"/>
        <v/>
      </c>
      <c r="DM20" s="409" t="str">
        <f t="shared" si="59"/>
        <v/>
      </c>
      <c r="DO20" s="404">
        <v>17</v>
      </c>
      <c r="DP20" s="405">
        <f t="shared" si="82"/>
        <v>0</v>
      </c>
      <c r="DQ20" s="405"/>
      <c r="DR20" s="405">
        <f t="shared" si="60"/>
        <v>0</v>
      </c>
      <c r="DS20" s="405">
        <v>1</v>
      </c>
      <c r="DT20" s="406">
        <f t="shared" si="61"/>
        <v>0</v>
      </c>
      <c r="DU20" s="414"/>
      <c r="DV20" s="324"/>
      <c r="DW20" s="324"/>
      <c r="DX20" s="324" t="str">
        <f t="shared" si="62"/>
        <v/>
      </c>
      <c r="DY20" s="409" t="str">
        <f t="shared" si="63"/>
        <v/>
      </c>
      <c r="EA20" s="404">
        <v>17</v>
      </c>
      <c r="EB20" s="405">
        <f t="shared" si="83"/>
        <v>0</v>
      </c>
      <c r="EC20" s="405"/>
      <c r="ED20" s="405">
        <f t="shared" si="64"/>
        <v>0</v>
      </c>
      <c r="EE20" s="405">
        <v>1</v>
      </c>
      <c r="EF20" s="406">
        <f t="shared" si="65"/>
        <v>0</v>
      </c>
      <c r="EG20" s="414"/>
      <c r="EH20" s="324"/>
      <c r="EI20" s="324"/>
      <c r="EJ20" s="324" t="str">
        <f t="shared" si="66"/>
        <v/>
      </c>
      <c r="EK20" s="409" t="str">
        <f t="shared" si="67"/>
        <v/>
      </c>
      <c r="EM20" s="404">
        <v>17</v>
      </c>
      <c r="EN20" s="405">
        <f t="shared" si="84"/>
        <v>0</v>
      </c>
      <c r="EO20" s="405"/>
      <c r="EP20" s="405">
        <f t="shared" si="68"/>
        <v>0</v>
      </c>
      <c r="EQ20" s="405">
        <v>1</v>
      </c>
      <c r="ER20" s="406">
        <f t="shared" si="69"/>
        <v>0</v>
      </c>
      <c r="ES20" s="414"/>
      <c r="ET20" s="324"/>
      <c r="EU20" s="324"/>
      <c r="EV20" s="324" t="str">
        <f t="shared" si="70"/>
        <v/>
      </c>
      <c r="EW20" s="409" t="str">
        <f t="shared" si="71"/>
        <v/>
      </c>
      <c r="EY20" s="404">
        <v>17</v>
      </c>
      <c r="EZ20" s="405">
        <f t="shared" si="85"/>
        <v>0</v>
      </c>
      <c r="FA20" s="405"/>
      <c r="FB20" s="405">
        <f t="shared" si="72"/>
        <v>0</v>
      </c>
      <c r="FC20" s="405">
        <v>1</v>
      </c>
      <c r="FD20" s="406">
        <f t="shared" si="73"/>
        <v>0</v>
      </c>
      <c r="FE20" s="414"/>
      <c r="FF20" s="324"/>
      <c r="FG20" s="324"/>
      <c r="FH20" s="324" t="str">
        <f t="shared" si="74"/>
        <v/>
      </c>
      <c r="FI20" s="409" t="str">
        <f t="shared" si="75"/>
        <v/>
      </c>
    </row>
    <row r="21" spans="1:165" ht="30" customHeight="1" x14ac:dyDescent="0.3">
      <c r="D21" s="491"/>
      <c r="E21" s="404">
        <v>18</v>
      </c>
      <c r="F21" s="405">
        <f t="shared" si="76"/>
        <v>5341</v>
      </c>
      <c r="G21" s="405">
        <v>5341</v>
      </c>
      <c r="H21" s="405">
        <f t="shared" si="2"/>
        <v>0</v>
      </c>
      <c r="I21" s="405">
        <v>1</v>
      </c>
      <c r="J21" s="406">
        <f t="shared" si="3"/>
        <v>0</v>
      </c>
      <c r="K21" s="404"/>
      <c r="L21" s="404">
        <v>18</v>
      </c>
      <c r="M21" s="405">
        <f t="shared" si="77"/>
        <v>1459</v>
      </c>
      <c r="N21" s="405">
        <v>1466</v>
      </c>
      <c r="O21" s="405">
        <f t="shared" si="4"/>
        <v>7</v>
      </c>
      <c r="P21" s="405">
        <v>1</v>
      </c>
      <c r="Q21" s="406">
        <f t="shared" si="5"/>
        <v>7</v>
      </c>
      <c r="S21" s="404">
        <v>18</v>
      </c>
      <c r="T21" s="405">
        <f t="shared" si="78"/>
        <v>5370</v>
      </c>
      <c r="U21" s="405">
        <v>5370</v>
      </c>
      <c r="V21" s="405">
        <f t="shared" si="6"/>
        <v>0</v>
      </c>
      <c r="W21" s="405">
        <v>1</v>
      </c>
      <c r="X21" s="406">
        <f t="shared" si="7"/>
        <v>0</v>
      </c>
      <c r="Y21" s="471"/>
      <c r="Z21" s="265"/>
      <c r="AA21" s="265"/>
      <c r="AB21" s="265"/>
      <c r="AC21" s="265"/>
      <c r="AD21" s="265">
        <v>1</v>
      </c>
      <c r="AE21" s="324"/>
      <c r="AF21" s="324">
        <f t="shared" si="8"/>
        <v>0</v>
      </c>
      <c r="AG21" s="324"/>
      <c r="AH21" s="407"/>
      <c r="AI21" s="408" t="str">
        <f t="shared" si="9"/>
        <v/>
      </c>
      <c r="AJ21" s="324" t="str">
        <f t="shared" si="10"/>
        <v/>
      </c>
      <c r="AK21" s="324" t="str">
        <f t="shared" si="11"/>
        <v/>
      </c>
      <c r="AL21" s="324" t="str">
        <f t="shared" si="12"/>
        <v/>
      </c>
      <c r="AM21" s="324" t="str">
        <f t="shared" si="13"/>
        <v/>
      </c>
      <c r="AN21" s="324" t="str">
        <f t="shared" si="14"/>
        <v/>
      </c>
      <c r="AO21" s="324" t="str">
        <f t="shared" si="15"/>
        <v/>
      </c>
      <c r="AP21" s="324" t="str">
        <f t="shared" si="16"/>
        <v/>
      </c>
      <c r="AQ21" s="407">
        <f t="shared" si="0"/>
        <v>0</v>
      </c>
      <c r="AR21" s="408" t="str">
        <f t="shared" si="17"/>
        <v/>
      </c>
      <c r="AS21" s="324" t="str">
        <f t="shared" si="18"/>
        <v/>
      </c>
      <c r="AT21" s="324" t="str">
        <f t="shared" si="19"/>
        <v/>
      </c>
      <c r="AU21" s="324" t="str">
        <f t="shared" si="20"/>
        <v/>
      </c>
      <c r="AV21" s="324" t="str">
        <f t="shared" si="21"/>
        <v/>
      </c>
      <c r="AW21" s="324" t="str">
        <f t="shared" si="22"/>
        <v/>
      </c>
      <c r="AX21" s="324" t="str">
        <f t="shared" si="23"/>
        <v/>
      </c>
      <c r="AY21" s="324" t="str">
        <f t="shared" si="24"/>
        <v/>
      </c>
      <c r="AZ21" s="324" t="str">
        <f t="shared" si="25"/>
        <v/>
      </c>
      <c r="BA21" s="324" t="str">
        <f t="shared" si="26"/>
        <v/>
      </c>
      <c r="BB21" s="324" t="str">
        <f t="shared" si="27"/>
        <v/>
      </c>
      <c r="BC21" s="409">
        <f t="shared" si="28"/>
        <v>0</v>
      </c>
      <c r="BD21" s="22"/>
      <c r="BE21" s="404">
        <v>18</v>
      </c>
      <c r="BF21" s="405">
        <f t="shared" si="79"/>
        <v>1459</v>
      </c>
      <c r="BG21" s="405">
        <v>1466</v>
      </c>
      <c r="BH21" s="405">
        <f t="shared" si="29"/>
        <v>7</v>
      </c>
      <c r="BI21" s="405">
        <v>1</v>
      </c>
      <c r="BJ21" s="406">
        <f t="shared" si="30"/>
        <v>7</v>
      </c>
      <c r="BK21" s="471" t="s">
        <v>60</v>
      </c>
      <c r="BL21" s="265" t="s">
        <v>61</v>
      </c>
      <c r="BM21" s="265"/>
      <c r="BN21" s="265"/>
      <c r="BO21" s="265"/>
      <c r="BP21" s="265">
        <v>1</v>
      </c>
      <c r="BQ21" s="265"/>
      <c r="BR21" s="265">
        <f t="shared" si="31"/>
        <v>0</v>
      </c>
      <c r="BS21" s="265"/>
      <c r="BT21" s="411"/>
      <c r="BU21" s="412" t="str">
        <f t="shared" si="32"/>
        <v/>
      </c>
      <c r="BV21" s="265" t="str">
        <f t="shared" si="33"/>
        <v/>
      </c>
      <c r="BW21" s="324" t="str">
        <f t="shared" si="34"/>
        <v/>
      </c>
      <c r="BX21" s="265" t="str">
        <f t="shared" si="35"/>
        <v/>
      </c>
      <c r="BY21" s="265" t="str">
        <f t="shared" si="36"/>
        <v/>
      </c>
      <c r="BZ21" s="265" t="str">
        <f t="shared" si="37"/>
        <v/>
      </c>
      <c r="CA21" s="265" t="str">
        <f t="shared" si="38"/>
        <v/>
      </c>
      <c r="CB21" s="265" t="str">
        <f t="shared" si="39"/>
        <v/>
      </c>
      <c r="CC21" s="411">
        <f t="shared" si="1"/>
        <v>0</v>
      </c>
      <c r="CD21" s="412">
        <f t="shared" si="40"/>
        <v>7</v>
      </c>
      <c r="CE21" s="265" t="str">
        <f t="shared" si="41"/>
        <v/>
      </c>
      <c r="CF21" s="324" t="str">
        <f t="shared" si="42"/>
        <v/>
      </c>
      <c r="CG21" s="265" t="str">
        <f t="shared" si="43"/>
        <v/>
      </c>
      <c r="CH21" s="265" t="str">
        <f t="shared" si="44"/>
        <v/>
      </c>
      <c r="CI21" s="265" t="str">
        <f t="shared" si="45"/>
        <v/>
      </c>
      <c r="CJ21" s="265" t="str">
        <f t="shared" si="46"/>
        <v/>
      </c>
      <c r="CK21" s="265" t="str">
        <f t="shared" si="47"/>
        <v/>
      </c>
      <c r="CL21" s="265" t="str">
        <f t="shared" si="48"/>
        <v/>
      </c>
      <c r="CM21" s="265" t="str">
        <f t="shared" si="49"/>
        <v/>
      </c>
      <c r="CN21" s="265" t="str">
        <f t="shared" si="50"/>
        <v/>
      </c>
      <c r="CO21" s="413">
        <f t="shared" si="51"/>
        <v>7</v>
      </c>
      <c r="CQ21" s="404">
        <v>18</v>
      </c>
      <c r="CR21" s="405">
        <f t="shared" si="80"/>
        <v>0</v>
      </c>
      <c r="CS21" s="405"/>
      <c r="CT21" s="405">
        <f t="shared" si="52"/>
        <v>0</v>
      </c>
      <c r="CU21" s="405">
        <v>1</v>
      </c>
      <c r="CV21" s="406">
        <f t="shared" si="53"/>
        <v>0</v>
      </c>
      <c r="CW21" s="414"/>
      <c r="CX21" s="324"/>
      <c r="CY21" s="324"/>
      <c r="CZ21" s="324" t="str">
        <f t="shared" si="54"/>
        <v/>
      </c>
      <c r="DA21" s="409" t="str">
        <f t="shared" si="55"/>
        <v/>
      </c>
      <c r="DC21" s="404">
        <v>18</v>
      </c>
      <c r="DD21" s="405">
        <f t="shared" si="81"/>
        <v>0</v>
      </c>
      <c r="DE21" s="405"/>
      <c r="DF21" s="405">
        <f t="shared" si="56"/>
        <v>0</v>
      </c>
      <c r="DG21" s="405">
        <v>1</v>
      </c>
      <c r="DH21" s="406">
        <f t="shared" si="57"/>
        <v>0</v>
      </c>
      <c r="DI21" s="414"/>
      <c r="DJ21" s="324"/>
      <c r="DK21" s="324"/>
      <c r="DL21" s="324" t="str">
        <f t="shared" si="58"/>
        <v/>
      </c>
      <c r="DM21" s="409" t="str">
        <f t="shared" si="59"/>
        <v/>
      </c>
      <c r="DO21" s="404">
        <v>18</v>
      </c>
      <c r="DP21" s="405">
        <f t="shared" si="82"/>
        <v>0</v>
      </c>
      <c r="DQ21" s="405"/>
      <c r="DR21" s="405">
        <f t="shared" si="60"/>
        <v>0</v>
      </c>
      <c r="DS21" s="405">
        <v>1</v>
      </c>
      <c r="DT21" s="406">
        <f t="shared" si="61"/>
        <v>0</v>
      </c>
      <c r="DU21" s="414"/>
      <c r="DV21" s="324"/>
      <c r="DW21" s="324"/>
      <c r="DX21" s="324" t="str">
        <f t="shared" si="62"/>
        <v/>
      </c>
      <c r="DY21" s="409" t="str">
        <f t="shared" si="63"/>
        <v/>
      </c>
      <c r="EA21" s="404">
        <v>18</v>
      </c>
      <c r="EB21" s="405">
        <f t="shared" si="83"/>
        <v>0</v>
      </c>
      <c r="EC21" s="405"/>
      <c r="ED21" s="405">
        <f t="shared" si="64"/>
        <v>0</v>
      </c>
      <c r="EE21" s="405">
        <v>1</v>
      </c>
      <c r="EF21" s="406">
        <f t="shared" si="65"/>
        <v>0</v>
      </c>
      <c r="EG21" s="414"/>
      <c r="EH21" s="324"/>
      <c r="EI21" s="324"/>
      <c r="EJ21" s="324" t="str">
        <f t="shared" si="66"/>
        <v/>
      </c>
      <c r="EK21" s="409" t="str">
        <f t="shared" si="67"/>
        <v/>
      </c>
      <c r="EM21" s="404">
        <v>18</v>
      </c>
      <c r="EN21" s="405">
        <f t="shared" si="84"/>
        <v>0</v>
      </c>
      <c r="EO21" s="405"/>
      <c r="EP21" s="405">
        <f t="shared" si="68"/>
        <v>0</v>
      </c>
      <c r="EQ21" s="405">
        <v>1</v>
      </c>
      <c r="ER21" s="406">
        <f t="shared" si="69"/>
        <v>0</v>
      </c>
      <c r="ES21" s="414"/>
      <c r="ET21" s="324"/>
      <c r="EU21" s="324"/>
      <c r="EV21" s="324" t="str">
        <f t="shared" si="70"/>
        <v/>
      </c>
      <c r="EW21" s="409" t="str">
        <f t="shared" si="71"/>
        <v/>
      </c>
      <c r="EY21" s="404">
        <v>18</v>
      </c>
      <c r="EZ21" s="405">
        <f t="shared" si="85"/>
        <v>0</v>
      </c>
      <c r="FA21" s="405"/>
      <c r="FB21" s="405">
        <f t="shared" si="72"/>
        <v>0</v>
      </c>
      <c r="FC21" s="405">
        <v>1</v>
      </c>
      <c r="FD21" s="406">
        <f t="shared" si="73"/>
        <v>0</v>
      </c>
      <c r="FE21" s="414"/>
      <c r="FF21" s="324"/>
      <c r="FG21" s="324"/>
      <c r="FH21" s="324" t="str">
        <f t="shared" si="74"/>
        <v/>
      </c>
      <c r="FI21" s="409" t="str">
        <f t="shared" si="75"/>
        <v/>
      </c>
    </row>
    <row r="22" spans="1:165" ht="30" customHeight="1" x14ac:dyDescent="0.3">
      <c r="D22" s="491"/>
      <c r="E22" s="404">
        <v>19</v>
      </c>
      <c r="F22" s="405">
        <f t="shared" si="76"/>
        <v>5341</v>
      </c>
      <c r="G22" s="405">
        <v>5341</v>
      </c>
      <c r="H22" s="405">
        <f t="shared" si="2"/>
        <v>0</v>
      </c>
      <c r="I22" s="405">
        <v>1</v>
      </c>
      <c r="J22" s="406">
        <f t="shared" si="3"/>
        <v>0</v>
      </c>
      <c r="K22" s="404"/>
      <c r="L22" s="404">
        <v>19</v>
      </c>
      <c r="M22" s="405">
        <f t="shared" si="77"/>
        <v>1466</v>
      </c>
      <c r="N22" s="405">
        <v>1468</v>
      </c>
      <c r="O22" s="405">
        <f t="shared" si="4"/>
        <v>2</v>
      </c>
      <c r="P22" s="405">
        <v>1</v>
      </c>
      <c r="Q22" s="406">
        <f t="shared" si="5"/>
        <v>2</v>
      </c>
      <c r="S22" s="404">
        <v>19</v>
      </c>
      <c r="T22" s="405">
        <f t="shared" si="78"/>
        <v>5370</v>
      </c>
      <c r="U22" s="405">
        <v>5370</v>
      </c>
      <c r="V22" s="405">
        <f t="shared" si="6"/>
        <v>0</v>
      </c>
      <c r="W22" s="405">
        <v>1</v>
      </c>
      <c r="X22" s="406">
        <f t="shared" si="7"/>
        <v>0</v>
      </c>
      <c r="Y22" s="471"/>
      <c r="Z22" s="265"/>
      <c r="AA22" s="265"/>
      <c r="AB22" s="265"/>
      <c r="AC22" s="265"/>
      <c r="AD22" s="265">
        <v>1</v>
      </c>
      <c r="AE22" s="324"/>
      <c r="AF22" s="324">
        <f t="shared" si="8"/>
        <v>0</v>
      </c>
      <c r="AG22" s="324"/>
      <c r="AH22" s="407"/>
      <c r="AI22" s="408" t="str">
        <f t="shared" si="9"/>
        <v/>
      </c>
      <c r="AJ22" s="324" t="str">
        <f t="shared" si="10"/>
        <v/>
      </c>
      <c r="AK22" s="324" t="str">
        <f t="shared" si="11"/>
        <v/>
      </c>
      <c r="AL22" s="324" t="str">
        <f t="shared" si="12"/>
        <v/>
      </c>
      <c r="AM22" s="324" t="str">
        <f t="shared" si="13"/>
        <v/>
      </c>
      <c r="AN22" s="324" t="str">
        <f t="shared" si="14"/>
        <v/>
      </c>
      <c r="AO22" s="324" t="str">
        <f t="shared" si="15"/>
        <v/>
      </c>
      <c r="AP22" s="324" t="str">
        <f t="shared" si="16"/>
        <v/>
      </c>
      <c r="AQ22" s="407">
        <f t="shared" si="0"/>
        <v>0</v>
      </c>
      <c r="AR22" s="408" t="str">
        <f t="shared" si="17"/>
        <v/>
      </c>
      <c r="AS22" s="324" t="str">
        <f t="shared" si="18"/>
        <v/>
      </c>
      <c r="AT22" s="324" t="str">
        <f t="shared" si="19"/>
        <v/>
      </c>
      <c r="AU22" s="324" t="str">
        <f t="shared" si="20"/>
        <v/>
      </c>
      <c r="AV22" s="324" t="str">
        <f t="shared" si="21"/>
        <v/>
      </c>
      <c r="AW22" s="324" t="str">
        <f t="shared" si="22"/>
        <v/>
      </c>
      <c r="AX22" s="324" t="str">
        <f t="shared" si="23"/>
        <v/>
      </c>
      <c r="AY22" s="324" t="str">
        <f t="shared" si="24"/>
        <v/>
      </c>
      <c r="AZ22" s="324" t="str">
        <f t="shared" si="25"/>
        <v/>
      </c>
      <c r="BA22" s="324" t="str">
        <f t="shared" si="26"/>
        <v/>
      </c>
      <c r="BB22" s="324" t="str">
        <f t="shared" si="27"/>
        <v/>
      </c>
      <c r="BC22" s="409">
        <f t="shared" si="28"/>
        <v>0</v>
      </c>
      <c r="BD22" s="22"/>
      <c r="BE22" s="404">
        <v>19</v>
      </c>
      <c r="BF22" s="405">
        <f t="shared" si="79"/>
        <v>1466</v>
      </c>
      <c r="BG22" s="405">
        <v>1468</v>
      </c>
      <c r="BH22" s="405">
        <f t="shared" si="29"/>
        <v>2</v>
      </c>
      <c r="BI22" s="405">
        <v>1</v>
      </c>
      <c r="BJ22" s="406">
        <f t="shared" si="30"/>
        <v>2</v>
      </c>
      <c r="BK22" s="471" t="s">
        <v>60</v>
      </c>
      <c r="BL22" s="265" t="s">
        <v>61</v>
      </c>
      <c r="BM22" s="265"/>
      <c r="BN22" s="265"/>
      <c r="BO22" s="265"/>
      <c r="BP22" s="265">
        <v>1</v>
      </c>
      <c r="BQ22" s="265"/>
      <c r="BR22" s="265">
        <f t="shared" si="31"/>
        <v>0</v>
      </c>
      <c r="BS22" s="265"/>
      <c r="BT22" s="411"/>
      <c r="BU22" s="412" t="str">
        <f t="shared" si="32"/>
        <v/>
      </c>
      <c r="BV22" s="265" t="str">
        <f t="shared" si="33"/>
        <v/>
      </c>
      <c r="BW22" s="324" t="str">
        <f t="shared" si="34"/>
        <v/>
      </c>
      <c r="BX22" s="265" t="str">
        <f t="shared" si="35"/>
        <v/>
      </c>
      <c r="BY22" s="265" t="str">
        <f t="shared" si="36"/>
        <v/>
      </c>
      <c r="BZ22" s="265" t="str">
        <f t="shared" si="37"/>
        <v/>
      </c>
      <c r="CA22" s="265" t="str">
        <f t="shared" si="38"/>
        <v/>
      </c>
      <c r="CB22" s="265" t="str">
        <f t="shared" si="39"/>
        <v/>
      </c>
      <c r="CC22" s="411">
        <f t="shared" si="1"/>
        <v>0</v>
      </c>
      <c r="CD22" s="412">
        <f t="shared" si="40"/>
        <v>2</v>
      </c>
      <c r="CE22" s="265" t="str">
        <f t="shared" si="41"/>
        <v/>
      </c>
      <c r="CF22" s="324" t="str">
        <f t="shared" si="42"/>
        <v/>
      </c>
      <c r="CG22" s="265" t="str">
        <f t="shared" si="43"/>
        <v/>
      </c>
      <c r="CH22" s="265" t="str">
        <f t="shared" si="44"/>
        <v/>
      </c>
      <c r="CI22" s="265" t="str">
        <f t="shared" si="45"/>
        <v/>
      </c>
      <c r="CJ22" s="265" t="str">
        <f t="shared" si="46"/>
        <v/>
      </c>
      <c r="CK22" s="265" t="str">
        <f t="shared" si="47"/>
        <v/>
      </c>
      <c r="CL22" s="265" t="str">
        <f t="shared" si="48"/>
        <v/>
      </c>
      <c r="CM22" s="265" t="str">
        <f t="shared" si="49"/>
        <v/>
      </c>
      <c r="CN22" s="265" t="str">
        <f t="shared" si="50"/>
        <v/>
      </c>
      <c r="CO22" s="413">
        <f t="shared" si="51"/>
        <v>2</v>
      </c>
      <c r="CQ22" s="404">
        <v>19</v>
      </c>
      <c r="CR22" s="405">
        <f t="shared" si="80"/>
        <v>0</v>
      </c>
      <c r="CS22" s="405"/>
      <c r="CT22" s="405">
        <f t="shared" si="52"/>
        <v>0</v>
      </c>
      <c r="CU22" s="405">
        <v>1</v>
      </c>
      <c r="CV22" s="406">
        <f t="shared" si="53"/>
        <v>0</v>
      </c>
      <c r="CW22" s="414"/>
      <c r="CX22" s="324"/>
      <c r="CY22" s="324"/>
      <c r="CZ22" s="324" t="str">
        <f t="shared" si="54"/>
        <v/>
      </c>
      <c r="DA22" s="409" t="str">
        <f t="shared" si="55"/>
        <v/>
      </c>
      <c r="DC22" s="404">
        <v>19</v>
      </c>
      <c r="DD22" s="405">
        <f t="shared" si="81"/>
        <v>0</v>
      </c>
      <c r="DE22" s="405"/>
      <c r="DF22" s="405">
        <f t="shared" si="56"/>
        <v>0</v>
      </c>
      <c r="DG22" s="405">
        <v>1</v>
      </c>
      <c r="DH22" s="406">
        <f t="shared" si="57"/>
        <v>0</v>
      </c>
      <c r="DI22" s="414"/>
      <c r="DJ22" s="324"/>
      <c r="DK22" s="324"/>
      <c r="DL22" s="324" t="str">
        <f t="shared" si="58"/>
        <v/>
      </c>
      <c r="DM22" s="409" t="str">
        <f t="shared" si="59"/>
        <v/>
      </c>
      <c r="DO22" s="404">
        <v>19</v>
      </c>
      <c r="DP22" s="405">
        <f t="shared" si="82"/>
        <v>0</v>
      </c>
      <c r="DQ22" s="405"/>
      <c r="DR22" s="405">
        <f t="shared" si="60"/>
        <v>0</v>
      </c>
      <c r="DS22" s="405">
        <v>1</v>
      </c>
      <c r="DT22" s="406">
        <f t="shared" si="61"/>
        <v>0</v>
      </c>
      <c r="DU22" s="414"/>
      <c r="DV22" s="324"/>
      <c r="DW22" s="324"/>
      <c r="DX22" s="324" t="str">
        <f t="shared" si="62"/>
        <v/>
      </c>
      <c r="DY22" s="409" t="str">
        <f t="shared" si="63"/>
        <v/>
      </c>
      <c r="EA22" s="404">
        <v>19</v>
      </c>
      <c r="EB22" s="405">
        <f t="shared" si="83"/>
        <v>0</v>
      </c>
      <c r="EC22" s="405"/>
      <c r="ED22" s="405">
        <f t="shared" si="64"/>
        <v>0</v>
      </c>
      <c r="EE22" s="405">
        <v>1</v>
      </c>
      <c r="EF22" s="406">
        <f t="shared" si="65"/>
        <v>0</v>
      </c>
      <c r="EG22" s="414"/>
      <c r="EH22" s="324"/>
      <c r="EI22" s="324"/>
      <c r="EJ22" s="324" t="str">
        <f t="shared" si="66"/>
        <v/>
      </c>
      <c r="EK22" s="409" t="str">
        <f t="shared" si="67"/>
        <v/>
      </c>
      <c r="EM22" s="404">
        <v>19</v>
      </c>
      <c r="EN22" s="405">
        <f t="shared" si="84"/>
        <v>0</v>
      </c>
      <c r="EO22" s="405"/>
      <c r="EP22" s="405">
        <f t="shared" si="68"/>
        <v>0</v>
      </c>
      <c r="EQ22" s="405">
        <v>1</v>
      </c>
      <c r="ER22" s="406">
        <f t="shared" si="69"/>
        <v>0</v>
      </c>
      <c r="ES22" s="414"/>
      <c r="ET22" s="324"/>
      <c r="EU22" s="324"/>
      <c r="EV22" s="324" t="str">
        <f t="shared" si="70"/>
        <v/>
      </c>
      <c r="EW22" s="409" t="str">
        <f t="shared" si="71"/>
        <v/>
      </c>
      <c r="EY22" s="404">
        <v>19</v>
      </c>
      <c r="EZ22" s="405">
        <f t="shared" si="85"/>
        <v>0</v>
      </c>
      <c r="FA22" s="405"/>
      <c r="FB22" s="405">
        <f t="shared" si="72"/>
        <v>0</v>
      </c>
      <c r="FC22" s="405">
        <v>1</v>
      </c>
      <c r="FD22" s="406">
        <f t="shared" si="73"/>
        <v>0</v>
      </c>
      <c r="FE22" s="414"/>
      <c r="FF22" s="324"/>
      <c r="FG22" s="324"/>
      <c r="FH22" s="324" t="str">
        <f t="shared" si="74"/>
        <v/>
      </c>
      <c r="FI22" s="409" t="str">
        <f t="shared" si="75"/>
        <v/>
      </c>
    </row>
    <row r="23" spans="1:165" ht="30" customHeight="1" x14ac:dyDescent="0.3">
      <c r="D23" s="491"/>
      <c r="E23" s="404">
        <v>20</v>
      </c>
      <c r="F23" s="405">
        <f t="shared" si="76"/>
        <v>5341</v>
      </c>
      <c r="G23" s="405">
        <v>5341</v>
      </c>
      <c r="H23" s="405">
        <f t="shared" si="2"/>
        <v>0</v>
      </c>
      <c r="I23" s="405">
        <v>1</v>
      </c>
      <c r="J23" s="406">
        <f t="shared" si="3"/>
        <v>0</v>
      </c>
      <c r="K23" s="404"/>
      <c r="L23" s="404">
        <v>20</v>
      </c>
      <c r="M23" s="405">
        <f t="shared" si="77"/>
        <v>1468</v>
      </c>
      <c r="N23" s="405">
        <v>1470</v>
      </c>
      <c r="O23" s="405">
        <f t="shared" si="4"/>
        <v>2</v>
      </c>
      <c r="P23" s="405">
        <v>1</v>
      </c>
      <c r="Q23" s="406">
        <f t="shared" si="5"/>
        <v>2</v>
      </c>
      <c r="S23" s="404">
        <v>20</v>
      </c>
      <c r="T23" s="405">
        <f t="shared" si="78"/>
        <v>5370</v>
      </c>
      <c r="U23" s="405">
        <v>5397</v>
      </c>
      <c r="V23" s="405">
        <f t="shared" si="6"/>
        <v>27</v>
      </c>
      <c r="W23" s="405">
        <v>1</v>
      </c>
      <c r="X23" s="406">
        <f t="shared" si="7"/>
        <v>27</v>
      </c>
      <c r="Y23" s="471" t="s">
        <v>60</v>
      </c>
      <c r="Z23" s="265" t="s">
        <v>63</v>
      </c>
      <c r="AA23" s="265"/>
      <c r="AB23" s="265"/>
      <c r="AC23" s="265"/>
      <c r="AD23" s="265">
        <v>1</v>
      </c>
      <c r="AE23" s="324"/>
      <c r="AF23" s="324">
        <f t="shared" si="8"/>
        <v>0</v>
      </c>
      <c r="AG23" s="324"/>
      <c r="AH23" s="407"/>
      <c r="AI23" s="408" t="str">
        <f t="shared" si="9"/>
        <v/>
      </c>
      <c r="AJ23" s="324" t="str">
        <f t="shared" si="10"/>
        <v/>
      </c>
      <c r="AK23" s="324" t="str">
        <f t="shared" si="11"/>
        <v/>
      </c>
      <c r="AL23" s="324" t="str">
        <f t="shared" si="12"/>
        <v/>
      </c>
      <c r="AM23" s="324" t="str">
        <f t="shared" si="13"/>
        <v/>
      </c>
      <c r="AN23" s="324" t="str">
        <f t="shared" si="14"/>
        <v/>
      </c>
      <c r="AO23" s="324" t="str">
        <f t="shared" si="15"/>
        <v/>
      </c>
      <c r="AP23" s="324" t="str">
        <f t="shared" si="16"/>
        <v/>
      </c>
      <c r="AQ23" s="407">
        <f t="shared" si="0"/>
        <v>0</v>
      </c>
      <c r="AR23" s="408">
        <f t="shared" si="17"/>
        <v>27</v>
      </c>
      <c r="AS23" s="324" t="str">
        <f t="shared" si="18"/>
        <v/>
      </c>
      <c r="AT23" s="324" t="str">
        <f t="shared" si="19"/>
        <v/>
      </c>
      <c r="AU23" s="324" t="str">
        <f t="shared" si="20"/>
        <v/>
      </c>
      <c r="AV23" s="324" t="str">
        <f t="shared" si="21"/>
        <v/>
      </c>
      <c r="AW23" s="324" t="str">
        <f t="shared" si="22"/>
        <v/>
      </c>
      <c r="AX23" s="324" t="str">
        <f t="shared" si="23"/>
        <v/>
      </c>
      <c r="AY23" s="324" t="str">
        <f t="shared" si="24"/>
        <v/>
      </c>
      <c r="AZ23" s="324" t="str">
        <f t="shared" si="25"/>
        <v/>
      </c>
      <c r="BA23" s="324" t="str">
        <f t="shared" si="26"/>
        <v/>
      </c>
      <c r="BB23" s="324" t="str">
        <f t="shared" si="27"/>
        <v/>
      </c>
      <c r="BC23" s="409">
        <f t="shared" si="28"/>
        <v>27</v>
      </c>
      <c r="BD23" s="22"/>
      <c r="BE23" s="404">
        <v>20</v>
      </c>
      <c r="BF23" s="405">
        <f t="shared" si="79"/>
        <v>1468</v>
      </c>
      <c r="BG23" s="405">
        <v>1470</v>
      </c>
      <c r="BH23" s="405">
        <f t="shared" si="29"/>
        <v>2</v>
      </c>
      <c r="BI23" s="405">
        <v>1</v>
      </c>
      <c r="BJ23" s="406">
        <f t="shared" si="30"/>
        <v>2</v>
      </c>
      <c r="BK23" s="471" t="s">
        <v>60</v>
      </c>
      <c r="BL23" s="265" t="s">
        <v>61</v>
      </c>
      <c r="BM23" s="265"/>
      <c r="BN23" s="265"/>
      <c r="BO23" s="265"/>
      <c r="BP23" s="265">
        <v>1</v>
      </c>
      <c r="BQ23" s="265"/>
      <c r="BR23" s="265">
        <f t="shared" si="31"/>
        <v>0</v>
      </c>
      <c r="BS23" s="265"/>
      <c r="BT23" s="411"/>
      <c r="BU23" s="412" t="str">
        <f t="shared" si="32"/>
        <v/>
      </c>
      <c r="BV23" s="265" t="str">
        <f t="shared" si="33"/>
        <v/>
      </c>
      <c r="BW23" s="324" t="str">
        <f t="shared" si="34"/>
        <v/>
      </c>
      <c r="BX23" s="265" t="str">
        <f t="shared" si="35"/>
        <v/>
      </c>
      <c r="BY23" s="265" t="str">
        <f t="shared" si="36"/>
        <v/>
      </c>
      <c r="BZ23" s="265" t="str">
        <f t="shared" si="37"/>
        <v/>
      </c>
      <c r="CA23" s="265" t="str">
        <f t="shared" si="38"/>
        <v/>
      </c>
      <c r="CB23" s="265" t="str">
        <f t="shared" si="39"/>
        <v/>
      </c>
      <c r="CC23" s="411">
        <f t="shared" si="1"/>
        <v>0</v>
      </c>
      <c r="CD23" s="412">
        <f t="shared" si="40"/>
        <v>2</v>
      </c>
      <c r="CE23" s="265" t="str">
        <f t="shared" si="41"/>
        <v/>
      </c>
      <c r="CF23" s="324" t="str">
        <f t="shared" si="42"/>
        <v/>
      </c>
      <c r="CG23" s="265" t="str">
        <f t="shared" si="43"/>
        <v/>
      </c>
      <c r="CH23" s="265" t="str">
        <f t="shared" si="44"/>
        <v/>
      </c>
      <c r="CI23" s="265" t="str">
        <f t="shared" si="45"/>
        <v/>
      </c>
      <c r="CJ23" s="265" t="str">
        <f t="shared" si="46"/>
        <v/>
      </c>
      <c r="CK23" s="265" t="str">
        <f t="shared" si="47"/>
        <v/>
      </c>
      <c r="CL23" s="265" t="str">
        <f t="shared" si="48"/>
        <v/>
      </c>
      <c r="CM23" s="265" t="str">
        <f t="shared" si="49"/>
        <v/>
      </c>
      <c r="CN23" s="265" t="str">
        <f t="shared" si="50"/>
        <v/>
      </c>
      <c r="CO23" s="413">
        <f t="shared" si="51"/>
        <v>2</v>
      </c>
      <c r="CQ23" s="404">
        <v>20</v>
      </c>
      <c r="CR23" s="405">
        <f t="shared" si="80"/>
        <v>0</v>
      </c>
      <c r="CS23" s="405"/>
      <c r="CT23" s="405">
        <f t="shared" si="52"/>
        <v>0</v>
      </c>
      <c r="CU23" s="405">
        <v>1</v>
      </c>
      <c r="CV23" s="406">
        <f t="shared" si="53"/>
        <v>0</v>
      </c>
      <c r="CW23" s="414"/>
      <c r="CX23" s="324"/>
      <c r="CY23" s="324"/>
      <c r="CZ23" s="324" t="str">
        <f t="shared" si="54"/>
        <v/>
      </c>
      <c r="DA23" s="409" t="str">
        <f t="shared" si="55"/>
        <v/>
      </c>
      <c r="DC23" s="404">
        <v>20</v>
      </c>
      <c r="DD23" s="405">
        <f t="shared" si="81"/>
        <v>0</v>
      </c>
      <c r="DE23" s="405"/>
      <c r="DF23" s="405">
        <f t="shared" si="56"/>
        <v>0</v>
      </c>
      <c r="DG23" s="405">
        <v>1</v>
      </c>
      <c r="DH23" s="406">
        <f t="shared" si="57"/>
        <v>0</v>
      </c>
      <c r="DI23" s="414"/>
      <c r="DJ23" s="324"/>
      <c r="DK23" s="324"/>
      <c r="DL23" s="324" t="str">
        <f t="shared" si="58"/>
        <v/>
      </c>
      <c r="DM23" s="409" t="str">
        <f t="shared" si="59"/>
        <v/>
      </c>
      <c r="DO23" s="404">
        <v>20</v>
      </c>
      <c r="DP23" s="405">
        <f t="shared" si="82"/>
        <v>0</v>
      </c>
      <c r="DQ23" s="405"/>
      <c r="DR23" s="405">
        <f t="shared" si="60"/>
        <v>0</v>
      </c>
      <c r="DS23" s="405">
        <v>1</v>
      </c>
      <c r="DT23" s="406">
        <f t="shared" si="61"/>
        <v>0</v>
      </c>
      <c r="DU23" s="414"/>
      <c r="DV23" s="324"/>
      <c r="DW23" s="324"/>
      <c r="DX23" s="324" t="str">
        <f t="shared" si="62"/>
        <v/>
      </c>
      <c r="DY23" s="409" t="str">
        <f t="shared" si="63"/>
        <v/>
      </c>
      <c r="EA23" s="404">
        <v>20</v>
      </c>
      <c r="EB23" s="405">
        <f t="shared" si="83"/>
        <v>0</v>
      </c>
      <c r="EC23" s="405"/>
      <c r="ED23" s="405">
        <f t="shared" si="64"/>
        <v>0</v>
      </c>
      <c r="EE23" s="405">
        <v>1</v>
      </c>
      <c r="EF23" s="406">
        <f t="shared" si="65"/>
        <v>0</v>
      </c>
      <c r="EG23" s="414"/>
      <c r="EH23" s="324"/>
      <c r="EI23" s="324"/>
      <c r="EJ23" s="324" t="str">
        <f t="shared" si="66"/>
        <v/>
      </c>
      <c r="EK23" s="409" t="str">
        <f t="shared" si="67"/>
        <v/>
      </c>
      <c r="EM23" s="404">
        <v>20</v>
      </c>
      <c r="EN23" s="405">
        <f t="shared" si="84"/>
        <v>0</v>
      </c>
      <c r="EO23" s="405"/>
      <c r="EP23" s="405">
        <f t="shared" si="68"/>
        <v>0</v>
      </c>
      <c r="EQ23" s="405">
        <v>1</v>
      </c>
      <c r="ER23" s="406">
        <f t="shared" si="69"/>
        <v>0</v>
      </c>
      <c r="ES23" s="414"/>
      <c r="ET23" s="324"/>
      <c r="EU23" s="324"/>
      <c r="EV23" s="324" t="str">
        <f t="shared" si="70"/>
        <v/>
      </c>
      <c r="EW23" s="409" t="str">
        <f t="shared" si="71"/>
        <v/>
      </c>
      <c r="EY23" s="404">
        <v>20</v>
      </c>
      <c r="EZ23" s="405">
        <f t="shared" si="85"/>
        <v>0</v>
      </c>
      <c r="FA23" s="405"/>
      <c r="FB23" s="405">
        <f t="shared" si="72"/>
        <v>0</v>
      </c>
      <c r="FC23" s="405">
        <v>1</v>
      </c>
      <c r="FD23" s="406">
        <f t="shared" si="73"/>
        <v>0</v>
      </c>
      <c r="FE23" s="414"/>
      <c r="FF23" s="324"/>
      <c r="FG23" s="324"/>
      <c r="FH23" s="324" t="str">
        <f t="shared" si="74"/>
        <v/>
      </c>
      <c r="FI23" s="409" t="str">
        <f t="shared" si="75"/>
        <v/>
      </c>
    </row>
    <row r="24" spans="1:165" ht="30" customHeight="1" x14ac:dyDescent="0.3">
      <c r="D24" s="491"/>
      <c r="E24" s="404">
        <v>21</v>
      </c>
      <c r="F24" s="405">
        <f t="shared" si="76"/>
        <v>5341</v>
      </c>
      <c r="G24" s="405">
        <v>5368</v>
      </c>
      <c r="H24" s="405">
        <f t="shared" si="2"/>
        <v>27</v>
      </c>
      <c r="I24" s="405">
        <v>1</v>
      </c>
      <c r="J24" s="406">
        <f t="shared" si="3"/>
        <v>27</v>
      </c>
      <c r="K24" s="404"/>
      <c r="L24" s="404">
        <v>21</v>
      </c>
      <c r="M24" s="405">
        <f t="shared" si="77"/>
        <v>1470</v>
      </c>
      <c r="N24" s="405">
        <v>1472</v>
      </c>
      <c r="O24" s="405">
        <f t="shared" si="4"/>
        <v>2</v>
      </c>
      <c r="P24" s="405">
        <v>1</v>
      </c>
      <c r="Q24" s="406">
        <f t="shared" si="5"/>
        <v>2</v>
      </c>
      <c r="S24" s="404">
        <v>21</v>
      </c>
      <c r="T24" s="405">
        <f t="shared" si="78"/>
        <v>5397</v>
      </c>
      <c r="U24" s="405">
        <v>5397</v>
      </c>
      <c r="V24" s="405">
        <f t="shared" si="6"/>
        <v>0</v>
      </c>
      <c r="W24" s="405">
        <v>1</v>
      </c>
      <c r="X24" s="406">
        <f t="shared" si="7"/>
        <v>0</v>
      </c>
      <c r="Y24" s="471"/>
      <c r="Z24" s="265"/>
      <c r="AA24" s="265"/>
      <c r="AB24" s="265"/>
      <c r="AC24" s="265"/>
      <c r="AD24" s="265">
        <v>1</v>
      </c>
      <c r="AE24" s="324"/>
      <c r="AF24" s="324">
        <f t="shared" si="8"/>
        <v>0</v>
      </c>
      <c r="AG24" s="324"/>
      <c r="AH24" s="407"/>
      <c r="AI24" s="408" t="str">
        <f t="shared" si="9"/>
        <v/>
      </c>
      <c r="AJ24" s="324" t="str">
        <f t="shared" si="10"/>
        <v/>
      </c>
      <c r="AK24" s="324" t="str">
        <f t="shared" si="11"/>
        <v/>
      </c>
      <c r="AL24" s="324" t="str">
        <f t="shared" si="12"/>
        <v/>
      </c>
      <c r="AM24" s="324" t="str">
        <f t="shared" si="13"/>
        <v/>
      </c>
      <c r="AN24" s="324" t="str">
        <f t="shared" si="14"/>
        <v/>
      </c>
      <c r="AO24" s="324" t="str">
        <f t="shared" si="15"/>
        <v/>
      </c>
      <c r="AP24" s="324" t="str">
        <f t="shared" si="16"/>
        <v/>
      </c>
      <c r="AQ24" s="407">
        <f t="shared" si="0"/>
        <v>0</v>
      </c>
      <c r="AR24" s="408" t="str">
        <f t="shared" si="17"/>
        <v/>
      </c>
      <c r="AS24" s="324" t="str">
        <f t="shared" si="18"/>
        <v/>
      </c>
      <c r="AT24" s="324" t="str">
        <f t="shared" si="19"/>
        <v/>
      </c>
      <c r="AU24" s="324" t="str">
        <f t="shared" si="20"/>
        <v/>
      </c>
      <c r="AV24" s="324" t="str">
        <f t="shared" si="21"/>
        <v/>
      </c>
      <c r="AW24" s="324" t="str">
        <f t="shared" si="22"/>
        <v/>
      </c>
      <c r="AX24" s="324" t="str">
        <f t="shared" si="23"/>
        <v/>
      </c>
      <c r="AY24" s="324" t="str">
        <f t="shared" si="24"/>
        <v/>
      </c>
      <c r="AZ24" s="324" t="str">
        <f t="shared" si="25"/>
        <v/>
      </c>
      <c r="BA24" s="324" t="str">
        <f t="shared" si="26"/>
        <v/>
      </c>
      <c r="BB24" s="324" t="str">
        <f t="shared" si="27"/>
        <v/>
      </c>
      <c r="BC24" s="409">
        <f t="shared" si="28"/>
        <v>0</v>
      </c>
      <c r="BD24" s="22"/>
      <c r="BE24" s="404">
        <v>21</v>
      </c>
      <c r="BF24" s="405">
        <f t="shared" si="79"/>
        <v>1470</v>
      </c>
      <c r="BG24" s="405">
        <v>1472</v>
      </c>
      <c r="BH24" s="405">
        <f t="shared" si="29"/>
        <v>2</v>
      </c>
      <c r="BI24" s="405">
        <v>1</v>
      </c>
      <c r="BJ24" s="406">
        <f t="shared" si="30"/>
        <v>2</v>
      </c>
      <c r="BK24" s="471" t="s">
        <v>60</v>
      </c>
      <c r="BL24" s="265" t="s">
        <v>61</v>
      </c>
      <c r="BM24" s="265"/>
      <c r="BN24" s="265"/>
      <c r="BO24" s="265"/>
      <c r="BP24" s="265">
        <v>1</v>
      </c>
      <c r="BQ24" s="265"/>
      <c r="BR24" s="265">
        <f t="shared" si="31"/>
        <v>0</v>
      </c>
      <c r="BS24" s="265"/>
      <c r="BT24" s="411"/>
      <c r="BU24" s="412" t="str">
        <f t="shared" si="32"/>
        <v/>
      </c>
      <c r="BV24" s="265" t="str">
        <f t="shared" si="33"/>
        <v/>
      </c>
      <c r="BW24" s="324" t="str">
        <f t="shared" si="34"/>
        <v/>
      </c>
      <c r="BX24" s="265" t="str">
        <f t="shared" si="35"/>
        <v/>
      </c>
      <c r="BY24" s="265" t="str">
        <f t="shared" si="36"/>
        <v/>
      </c>
      <c r="BZ24" s="265" t="str">
        <f t="shared" si="37"/>
        <v/>
      </c>
      <c r="CA24" s="265" t="str">
        <f t="shared" si="38"/>
        <v/>
      </c>
      <c r="CB24" s="265" t="str">
        <f t="shared" si="39"/>
        <v/>
      </c>
      <c r="CC24" s="411">
        <f t="shared" si="1"/>
        <v>0</v>
      </c>
      <c r="CD24" s="412">
        <f t="shared" si="40"/>
        <v>2</v>
      </c>
      <c r="CE24" s="265" t="str">
        <f t="shared" si="41"/>
        <v/>
      </c>
      <c r="CF24" s="324" t="str">
        <f t="shared" si="42"/>
        <v/>
      </c>
      <c r="CG24" s="265" t="str">
        <f t="shared" si="43"/>
        <v/>
      </c>
      <c r="CH24" s="265" t="str">
        <f t="shared" si="44"/>
        <v/>
      </c>
      <c r="CI24" s="265" t="str">
        <f t="shared" si="45"/>
        <v/>
      </c>
      <c r="CJ24" s="265" t="str">
        <f t="shared" si="46"/>
        <v/>
      </c>
      <c r="CK24" s="265" t="str">
        <f t="shared" si="47"/>
        <v/>
      </c>
      <c r="CL24" s="265" t="str">
        <f t="shared" si="48"/>
        <v/>
      </c>
      <c r="CM24" s="265" t="str">
        <f t="shared" si="49"/>
        <v/>
      </c>
      <c r="CN24" s="265" t="str">
        <f t="shared" si="50"/>
        <v/>
      </c>
      <c r="CO24" s="413">
        <f t="shared" si="51"/>
        <v>2</v>
      </c>
      <c r="CQ24" s="404">
        <v>21</v>
      </c>
      <c r="CR24" s="405">
        <f t="shared" si="80"/>
        <v>0</v>
      </c>
      <c r="CS24" s="405"/>
      <c r="CT24" s="405">
        <f t="shared" si="52"/>
        <v>0</v>
      </c>
      <c r="CU24" s="405">
        <v>1</v>
      </c>
      <c r="CV24" s="406">
        <f t="shared" si="53"/>
        <v>0</v>
      </c>
      <c r="CW24" s="414"/>
      <c r="CX24" s="324"/>
      <c r="CY24" s="324"/>
      <c r="CZ24" s="324" t="str">
        <f t="shared" si="54"/>
        <v/>
      </c>
      <c r="DA24" s="409" t="str">
        <f t="shared" si="55"/>
        <v/>
      </c>
      <c r="DC24" s="404">
        <v>21</v>
      </c>
      <c r="DD24" s="405">
        <f t="shared" si="81"/>
        <v>0</v>
      </c>
      <c r="DE24" s="405"/>
      <c r="DF24" s="405">
        <f t="shared" si="56"/>
        <v>0</v>
      </c>
      <c r="DG24" s="405">
        <v>1</v>
      </c>
      <c r="DH24" s="406">
        <f t="shared" si="57"/>
        <v>0</v>
      </c>
      <c r="DI24" s="414"/>
      <c r="DJ24" s="324"/>
      <c r="DK24" s="324"/>
      <c r="DL24" s="324" t="str">
        <f t="shared" si="58"/>
        <v/>
      </c>
      <c r="DM24" s="409" t="str">
        <f t="shared" si="59"/>
        <v/>
      </c>
      <c r="DO24" s="404">
        <v>21</v>
      </c>
      <c r="DP24" s="405">
        <f t="shared" si="82"/>
        <v>0</v>
      </c>
      <c r="DQ24" s="405"/>
      <c r="DR24" s="405">
        <f t="shared" si="60"/>
        <v>0</v>
      </c>
      <c r="DS24" s="405">
        <v>1</v>
      </c>
      <c r="DT24" s="406">
        <f t="shared" si="61"/>
        <v>0</v>
      </c>
      <c r="DU24" s="414"/>
      <c r="DV24" s="324"/>
      <c r="DW24" s="324"/>
      <c r="DX24" s="324" t="str">
        <f t="shared" si="62"/>
        <v/>
      </c>
      <c r="DY24" s="409" t="str">
        <f t="shared" si="63"/>
        <v/>
      </c>
      <c r="EA24" s="404">
        <v>21</v>
      </c>
      <c r="EB24" s="405">
        <f t="shared" si="83"/>
        <v>0</v>
      </c>
      <c r="EC24" s="405"/>
      <c r="ED24" s="405">
        <f t="shared" si="64"/>
        <v>0</v>
      </c>
      <c r="EE24" s="405">
        <v>1</v>
      </c>
      <c r="EF24" s="406">
        <f t="shared" si="65"/>
        <v>0</v>
      </c>
      <c r="EG24" s="414"/>
      <c r="EH24" s="324"/>
      <c r="EI24" s="324"/>
      <c r="EJ24" s="324" t="str">
        <f t="shared" si="66"/>
        <v/>
      </c>
      <c r="EK24" s="409" t="str">
        <f t="shared" si="67"/>
        <v/>
      </c>
      <c r="EM24" s="404">
        <v>21</v>
      </c>
      <c r="EN24" s="405">
        <f t="shared" si="84"/>
        <v>0</v>
      </c>
      <c r="EO24" s="405"/>
      <c r="EP24" s="405">
        <f t="shared" si="68"/>
        <v>0</v>
      </c>
      <c r="EQ24" s="405">
        <v>1</v>
      </c>
      <c r="ER24" s="406">
        <f t="shared" si="69"/>
        <v>0</v>
      </c>
      <c r="ES24" s="414"/>
      <c r="ET24" s="324"/>
      <c r="EU24" s="324"/>
      <c r="EV24" s="324" t="str">
        <f t="shared" si="70"/>
        <v/>
      </c>
      <c r="EW24" s="409" t="str">
        <f t="shared" si="71"/>
        <v/>
      </c>
      <c r="EY24" s="404">
        <v>21</v>
      </c>
      <c r="EZ24" s="405">
        <f t="shared" si="85"/>
        <v>0</v>
      </c>
      <c r="FA24" s="405"/>
      <c r="FB24" s="405">
        <f t="shared" si="72"/>
        <v>0</v>
      </c>
      <c r="FC24" s="405">
        <v>1</v>
      </c>
      <c r="FD24" s="406">
        <f t="shared" si="73"/>
        <v>0</v>
      </c>
      <c r="FE24" s="414"/>
      <c r="FF24" s="324"/>
      <c r="FG24" s="324"/>
      <c r="FH24" s="324" t="str">
        <f t="shared" si="74"/>
        <v/>
      </c>
      <c r="FI24" s="409" t="str">
        <f t="shared" si="75"/>
        <v/>
      </c>
    </row>
    <row r="25" spans="1:165" ht="30" customHeight="1" x14ac:dyDescent="0.3">
      <c r="D25" s="491"/>
      <c r="E25" s="404">
        <v>22</v>
      </c>
      <c r="F25" s="405">
        <f t="shared" si="76"/>
        <v>5368</v>
      </c>
      <c r="G25" s="405">
        <v>5368</v>
      </c>
      <c r="H25" s="405">
        <f t="shared" si="2"/>
        <v>0</v>
      </c>
      <c r="I25" s="405">
        <v>1</v>
      </c>
      <c r="J25" s="406">
        <f t="shared" si="3"/>
        <v>0</v>
      </c>
      <c r="K25" s="404"/>
      <c r="L25" s="404">
        <v>22</v>
      </c>
      <c r="M25" s="405">
        <f t="shared" si="77"/>
        <v>1472</v>
      </c>
      <c r="N25" s="405">
        <v>1540</v>
      </c>
      <c r="O25" s="405">
        <f t="shared" si="4"/>
        <v>68</v>
      </c>
      <c r="P25" s="405">
        <v>1</v>
      </c>
      <c r="Q25" s="406">
        <f t="shared" si="5"/>
        <v>68</v>
      </c>
      <c r="S25" s="404">
        <v>22</v>
      </c>
      <c r="T25" s="405">
        <f t="shared" si="78"/>
        <v>5397</v>
      </c>
      <c r="U25" s="405">
        <v>5425</v>
      </c>
      <c r="V25" s="405">
        <f t="shared" si="6"/>
        <v>28</v>
      </c>
      <c r="W25" s="405">
        <v>1</v>
      </c>
      <c r="X25" s="406">
        <f t="shared" si="7"/>
        <v>28</v>
      </c>
      <c r="Y25" s="471" t="s">
        <v>60</v>
      </c>
      <c r="Z25" s="265" t="s">
        <v>63</v>
      </c>
      <c r="AA25" s="265"/>
      <c r="AB25" s="265"/>
      <c r="AC25" s="265"/>
      <c r="AD25" s="265">
        <v>1</v>
      </c>
      <c r="AE25" s="324"/>
      <c r="AF25" s="324">
        <f t="shared" si="8"/>
        <v>0</v>
      </c>
      <c r="AG25" s="324"/>
      <c r="AH25" s="407"/>
      <c r="AI25" s="408" t="str">
        <f t="shared" si="9"/>
        <v/>
      </c>
      <c r="AJ25" s="324" t="str">
        <f t="shared" si="10"/>
        <v/>
      </c>
      <c r="AK25" s="324" t="str">
        <f t="shared" si="11"/>
        <v/>
      </c>
      <c r="AL25" s="324" t="str">
        <f t="shared" si="12"/>
        <v/>
      </c>
      <c r="AM25" s="324" t="str">
        <f t="shared" si="13"/>
        <v/>
      </c>
      <c r="AN25" s="324" t="str">
        <f t="shared" si="14"/>
        <v/>
      </c>
      <c r="AO25" s="324" t="str">
        <f t="shared" si="15"/>
        <v/>
      </c>
      <c r="AP25" s="324" t="str">
        <f t="shared" si="16"/>
        <v/>
      </c>
      <c r="AQ25" s="407">
        <f t="shared" si="0"/>
        <v>0</v>
      </c>
      <c r="AR25" s="408">
        <f t="shared" si="17"/>
        <v>28</v>
      </c>
      <c r="AS25" s="324" t="str">
        <f t="shared" si="18"/>
        <v/>
      </c>
      <c r="AT25" s="324" t="str">
        <f t="shared" si="19"/>
        <v/>
      </c>
      <c r="AU25" s="324" t="str">
        <f t="shared" si="20"/>
        <v/>
      </c>
      <c r="AV25" s="324" t="str">
        <f t="shared" si="21"/>
        <v/>
      </c>
      <c r="AW25" s="324" t="str">
        <f t="shared" si="22"/>
        <v/>
      </c>
      <c r="AX25" s="324" t="str">
        <f t="shared" si="23"/>
        <v/>
      </c>
      <c r="AY25" s="324" t="str">
        <f t="shared" si="24"/>
        <v/>
      </c>
      <c r="AZ25" s="324" t="str">
        <f t="shared" si="25"/>
        <v/>
      </c>
      <c r="BA25" s="324" t="str">
        <f t="shared" si="26"/>
        <v/>
      </c>
      <c r="BB25" s="324" t="str">
        <f t="shared" si="27"/>
        <v/>
      </c>
      <c r="BC25" s="409">
        <f t="shared" si="28"/>
        <v>28</v>
      </c>
      <c r="BD25" s="22"/>
      <c r="BE25" s="404">
        <v>22</v>
      </c>
      <c r="BF25" s="405">
        <f t="shared" si="79"/>
        <v>1472</v>
      </c>
      <c r="BG25" s="405">
        <v>1540</v>
      </c>
      <c r="BH25" s="405">
        <f t="shared" si="29"/>
        <v>68</v>
      </c>
      <c r="BI25" s="405">
        <v>1</v>
      </c>
      <c r="BJ25" s="406">
        <f t="shared" si="30"/>
        <v>68</v>
      </c>
      <c r="BK25" s="471" t="s">
        <v>60</v>
      </c>
      <c r="BL25" s="265" t="s">
        <v>61</v>
      </c>
      <c r="BM25" s="265"/>
      <c r="BN25" s="265"/>
      <c r="BO25" s="265"/>
      <c r="BP25" s="265">
        <v>1</v>
      </c>
      <c r="BQ25" s="265"/>
      <c r="BR25" s="265">
        <f t="shared" si="31"/>
        <v>0</v>
      </c>
      <c r="BS25" s="265"/>
      <c r="BT25" s="411"/>
      <c r="BU25" s="412" t="str">
        <f t="shared" si="32"/>
        <v/>
      </c>
      <c r="BV25" s="265" t="str">
        <f t="shared" si="33"/>
        <v/>
      </c>
      <c r="BW25" s="324" t="str">
        <f t="shared" si="34"/>
        <v/>
      </c>
      <c r="BX25" s="265" t="str">
        <f t="shared" si="35"/>
        <v/>
      </c>
      <c r="BY25" s="265" t="str">
        <f t="shared" si="36"/>
        <v/>
      </c>
      <c r="BZ25" s="265" t="str">
        <f t="shared" si="37"/>
        <v/>
      </c>
      <c r="CA25" s="265" t="str">
        <f t="shared" si="38"/>
        <v/>
      </c>
      <c r="CB25" s="265" t="str">
        <f t="shared" si="39"/>
        <v/>
      </c>
      <c r="CC25" s="411">
        <f t="shared" si="1"/>
        <v>0</v>
      </c>
      <c r="CD25" s="412">
        <f t="shared" si="40"/>
        <v>68</v>
      </c>
      <c r="CE25" s="265" t="str">
        <f t="shared" si="41"/>
        <v/>
      </c>
      <c r="CF25" s="324" t="str">
        <f t="shared" si="42"/>
        <v/>
      </c>
      <c r="CG25" s="265" t="str">
        <f t="shared" si="43"/>
        <v/>
      </c>
      <c r="CH25" s="265" t="str">
        <f t="shared" si="44"/>
        <v/>
      </c>
      <c r="CI25" s="265" t="str">
        <f t="shared" si="45"/>
        <v/>
      </c>
      <c r="CJ25" s="265" t="str">
        <f t="shared" si="46"/>
        <v/>
      </c>
      <c r="CK25" s="265" t="str">
        <f t="shared" si="47"/>
        <v/>
      </c>
      <c r="CL25" s="265" t="str">
        <f t="shared" si="48"/>
        <v/>
      </c>
      <c r="CM25" s="265" t="str">
        <f t="shared" si="49"/>
        <v/>
      </c>
      <c r="CN25" s="265" t="str">
        <f t="shared" si="50"/>
        <v/>
      </c>
      <c r="CO25" s="413">
        <f t="shared" si="51"/>
        <v>68</v>
      </c>
      <c r="CQ25" s="404">
        <v>22</v>
      </c>
      <c r="CR25" s="405">
        <f t="shared" si="80"/>
        <v>0</v>
      </c>
      <c r="CS25" s="405"/>
      <c r="CT25" s="405">
        <f t="shared" si="52"/>
        <v>0</v>
      </c>
      <c r="CU25" s="405">
        <v>1</v>
      </c>
      <c r="CV25" s="406">
        <f t="shared" si="53"/>
        <v>0</v>
      </c>
      <c r="CW25" s="414"/>
      <c r="CX25" s="324"/>
      <c r="CY25" s="324"/>
      <c r="CZ25" s="324" t="str">
        <f t="shared" si="54"/>
        <v/>
      </c>
      <c r="DA25" s="409" t="str">
        <f t="shared" si="55"/>
        <v/>
      </c>
      <c r="DC25" s="404">
        <v>22</v>
      </c>
      <c r="DD25" s="405">
        <f t="shared" si="81"/>
        <v>0</v>
      </c>
      <c r="DE25" s="405"/>
      <c r="DF25" s="405">
        <f t="shared" si="56"/>
        <v>0</v>
      </c>
      <c r="DG25" s="405">
        <v>1</v>
      </c>
      <c r="DH25" s="406">
        <f t="shared" si="57"/>
        <v>0</v>
      </c>
      <c r="DI25" s="414"/>
      <c r="DJ25" s="324"/>
      <c r="DK25" s="324"/>
      <c r="DL25" s="324" t="str">
        <f t="shared" si="58"/>
        <v/>
      </c>
      <c r="DM25" s="409" t="str">
        <f t="shared" si="59"/>
        <v/>
      </c>
      <c r="DO25" s="404">
        <v>22</v>
      </c>
      <c r="DP25" s="405">
        <f t="shared" si="82"/>
        <v>0</v>
      </c>
      <c r="DQ25" s="405"/>
      <c r="DR25" s="405">
        <f t="shared" si="60"/>
        <v>0</v>
      </c>
      <c r="DS25" s="405">
        <v>1</v>
      </c>
      <c r="DT25" s="406">
        <f t="shared" si="61"/>
        <v>0</v>
      </c>
      <c r="DU25" s="414"/>
      <c r="DV25" s="324"/>
      <c r="DW25" s="324"/>
      <c r="DX25" s="324" t="str">
        <f t="shared" si="62"/>
        <v/>
      </c>
      <c r="DY25" s="409" t="str">
        <f t="shared" si="63"/>
        <v/>
      </c>
      <c r="EA25" s="404">
        <v>22</v>
      </c>
      <c r="EB25" s="405">
        <f t="shared" si="83"/>
        <v>0</v>
      </c>
      <c r="EC25" s="405"/>
      <c r="ED25" s="405">
        <f t="shared" si="64"/>
        <v>0</v>
      </c>
      <c r="EE25" s="405">
        <v>1</v>
      </c>
      <c r="EF25" s="406">
        <f t="shared" si="65"/>
        <v>0</v>
      </c>
      <c r="EG25" s="414"/>
      <c r="EH25" s="324"/>
      <c r="EI25" s="324"/>
      <c r="EJ25" s="324" t="str">
        <f t="shared" si="66"/>
        <v/>
      </c>
      <c r="EK25" s="409" t="str">
        <f t="shared" si="67"/>
        <v/>
      </c>
      <c r="EM25" s="404">
        <v>22</v>
      </c>
      <c r="EN25" s="405">
        <f t="shared" si="84"/>
        <v>0</v>
      </c>
      <c r="EO25" s="405"/>
      <c r="EP25" s="405">
        <f t="shared" si="68"/>
        <v>0</v>
      </c>
      <c r="EQ25" s="405">
        <v>1</v>
      </c>
      <c r="ER25" s="406">
        <f t="shared" si="69"/>
        <v>0</v>
      </c>
      <c r="ES25" s="414"/>
      <c r="ET25" s="324"/>
      <c r="EU25" s="324"/>
      <c r="EV25" s="324" t="str">
        <f t="shared" si="70"/>
        <v/>
      </c>
      <c r="EW25" s="409" t="str">
        <f t="shared" si="71"/>
        <v/>
      </c>
      <c r="EY25" s="404">
        <v>22</v>
      </c>
      <c r="EZ25" s="405">
        <f t="shared" si="85"/>
        <v>0</v>
      </c>
      <c r="FA25" s="405"/>
      <c r="FB25" s="405">
        <f t="shared" si="72"/>
        <v>0</v>
      </c>
      <c r="FC25" s="405">
        <v>1</v>
      </c>
      <c r="FD25" s="406">
        <f t="shared" si="73"/>
        <v>0</v>
      </c>
      <c r="FE25" s="414"/>
      <c r="FF25" s="324"/>
      <c r="FG25" s="324"/>
      <c r="FH25" s="324" t="str">
        <f t="shared" si="74"/>
        <v/>
      </c>
      <c r="FI25" s="409" t="str">
        <f t="shared" si="75"/>
        <v/>
      </c>
    </row>
    <row r="26" spans="1:165" ht="30" customHeight="1" x14ac:dyDescent="0.3">
      <c r="D26" s="491"/>
      <c r="E26" s="404">
        <v>23</v>
      </c>
      <c r="F26" s="405">
        <f t="shared" si="76"/>
        <v>5368</v>
      </c>
      <c r="G26" s="405">
        <v>5395</v>
      </c>
      <c r="H26" s="405">
        <f t="shared" si="2"/>
        <v>27</v>
      </c>
      <c r="I26" s="405">
        <v>1</v>
      </c>
      <c r="J26" s="406">
        <f t="shared" si="3"/>
        <v>27</v>
      </c>
      <c r="K26" s="404"/>
      <c r="L26" s="404">
        <v>23</v>
      </c>
      <c r="M26" s="405">
        <f t="shared" si="77"/>
        <v>1540</v>
      </c>
      <c r="N26" s="405">
        <v>1544</v>
      </c>
      <c r="O26" s="405">
        <f t="shared" si="4"/>
        <v>4</v>
      </c>
      <c r="P26" s="405">
        <v>1</v>
      </c>
      <c r="Q26" s="406">
        <f t="shared" si="5"/>
        <v>4</v>
      </c>
      <c r="S26" s="404">
        <v>23</v>
      </c>
      <c r="T26" s="405">
        <f t="shared" si="78"/>
        <v>5425</v>
      </c>
      <c r="U26" s="405">
        <v>5425</v>
      </c>
      <c r="V26" s="405">
        <f t="shared" si="6"/>
        <v>0</v>
      </c>
      <c r="W26" s="405">
        <v>1</v>
      </c>
      <c r="X26" s="406">
        <f t="shared" si="7"/>
        <v>0</v>
      </c>
      <c r="Y26" s="471"/>
      <c r="Z26" s="265"/>
      <c r="AA26" s="265"/>
      <c r="AB26" s="265"/>
      <c r="AC26" s="265"/>
      <c r="AD26" s="265">
        <v>1</v>
      </c>
      <c r="AE26" s="324"/>
      <c r="AF26" s="324">
        <f t="shared" si="8"/>
        <v>0</v>
      </c>
      <c r="AG26" s="324"/>
      <c r="AH26" s="407"/>
      <c r="AI26" s="408" t="str">
        <f t="shared" si="9"/>
        <v/>
      </c>
      <c r="AJ26" s="324" t="str">
        <f t="shared" si="10"/>
        <v/>
      </c>
      <c r="AK26" s="324" t="str">
        <f t="shared" si="11"/>
        <v/>
      </c>
      <c r="AL26" s="324" t="str">
        <f t="shared" si="12"/>
        <v/>
      </c>
      <c r="AM26" s="324" t="str">
        <f t="shared" si="13"/>
        <v/>
      </c>
      <c r="AN26" s="324" t="str">
        <f t="shared" si="14"/>
        <v/>
      </c>
      <c r="AO26" s="324" t="str">
        <f t="shared" si="15"/>
        <v/>
      </c>
      <c r="AP26" s="324" t="str">
        <f t="shared" si="16"/>
        <v/>
      </c>
      <c r="AQ26" s="407">
        <f t="shared" si="0"/>
        <v>0</v>
      </c>
      <c r="AR26" s="408" t="str">
        <f t="shared" si="17"/>
        <v/>
      </c>
      <c r="AS26" s="324" t="str">
        <f t="shared" si="18"/>
        <v/>
      </c>
      <c r="AT26" s="324" t="str">
        <f t="shared" si="19"/>
        <v/>
      </c>
      <c r="AU26" s="324" t="str">
        <f t="shared" si="20"/>
        <v/>
      </c>
      <c r="AV26" s="324" t="str">
        <f t="shared" si="21"/>
        <v/>
      </c>
      <c r="AW26" s="324" t="str">
        <f t="shared" si="22"/>
        <v/>
      </c>
      <c r="AX26" s="324" t="str">
        <f t="shared" si="23"/>
        <v/>
      </c>
      <c r="AY26" s="324" t="str">
        <f t="shared" si="24"/>
        <v/>
      </c>
      <c r="AZ26" s="324" t="str">
        <f t="shared" si="25"/>
        <v/>
      </c>
      <c r="BA26" s="324" t="str">
        <f t="shared" si="26"/>
        <v/>
      </c>
      <c r="BB26" s="324" t="str">
        <f t="shared" si="27"/>
        <v/>
      </c>
      <c r="BC26" s="409">
        <f t="shared" si="28"/>
        <v>0</v>
      </c>
      <c r="BD26" s="22"/>
      <c r="BE26" s="404">
        <v>23</v>
      </c>
      <c r="BF26" s="405">
        <f t="shared" si="79"/>
        <v>1540</v>
      </c>
      <c r="BG26" s="405">
        <v>1544</v>
      </c>
      <c r="BH26" s="405">
        <f t="shared" si="29"/>
        <v>4</v>
      </c>
      <c r="BI26" s="405">
        <v>1</v>
      </c>
      <c r="BJ26" s="406">
        <f t="shared" si="30"/>
        <v>4</v>
      </c>
      <c r="BK26" s="471" t="s">
        <v>60</v>
      </c>
      <c r="BL26" s="265" t="s">
        <v>61</v>
      </c>
      <c r="BM26" s="265"/>
      <c r="BN26" s="265"/>
      <c r="BO26" s="265"/>
      <c r="BP26" s="265">
        <v>1</v>
      </c>
      <c r="BQ26" s="265"/>
      <c r="BR26" s="265">
        <f t="shared" si="31"/>
        <v>0</v>
      </c>
      <c r="BS26" s="265"/>
      <c r="BT26" s="411"/>
      <c r="BU26" s="412" t="str">
        <f t="shared" si="32"/>
        <v/>
      </c>
      <c r="BV26" s="265" t="str">
        <f t="shared" si="33"/>
        <v/>
      </c>
      <c r="BW26" s="324" t="str">
        <f t="shared" si="34"/>
        <v/>
      </c>
      <c r="BX26" s="265" t="str">
        <f t="shared" si="35"/>
        <v/>
      </c>
      <c r="BY26" s="265" t="str">
        <f t="shared" si="36"/>
        <v/>
      </c>
      <c r="BZ26" s="265" t="str">
        <f t="shared" si="37"/>
        <v/>
      </c>
      <c r="CA26" s="265" t="str">
        <f t="shared" si="38"/>
        <v/>
      </c>
      <c r="CB26" s="265" t="str">
        <f t="shared" si="39"/>
        <v/>
      </c>
      <c r="CC26" s="411">
        <f t="shared" si="1"/>
        <v>0</v>
      </c>
      <c r="CD26" s="412">
        <f t="shared" si="40"/>
        <v>4</v>
      </c>
      <c r="CE26" s="265" t="str">
        <f t="shared" si="41"/>
        <v/>
      </c>
      <c r="CF26" s="324" t="str">
        <f t="shared" si="42"/>
        <v/>
      </c>
      <c r="CG26" s="265" t="str">
        <f t="shared" si="43"/>
        <v/>
      </c>
      <c r="CH26" s="265" t="str">
        <f t="shared" si="44"/>
        <v/>
      </c>
      <c r="CI26" s="265" t="str">
        <f t="shared" si="45"/>
        <v/>
      </c>
      <c r="CJ26" s="265" t="str">
        <f t="shared" si="46"/>
        <v/>
      </c>
      <c r="CK26" s="265" t="str">
        <f t="shared" si="47"/>
        <v/>
      </c>
      <c r="CL26" s="265" t="str">
        <f t="shared" si="48"/>
        <v/>
      </c>
      <c r="CM26" s="265" t="str">
        <f t="shared" si="49"/>
        <v/>
      </c>
      <c r="CN26" s="265" t="str">
        <f t="shared" si="50"/>
        <v/>
      </c>
      <c r="CO26" s="413">
        <f t="shared" si="51"/>
        <v>4</v>
      </c>
      <c r="CQ26" s="404">
        <v>23</v>
      </c>
      <c r="CR26" s="405">
        <f t="shared" si="80"/>
        <v>0</v>
      </c>
      <c r="CS26" s="405"/>
      <c r="CT26" s="405">
        <f t="shared" si="52"/>
        <v>0</v>
      </c>
      <c r="CU26" s="405">
        <v>1</v>
      </c>
      <c r="CV26" s="406">
        <f t="shared" si="53"/>
        <v>0</v>
      </c>
      <c r="CW26" s="414"/>
      <c r="CX26" s="324"/>
      <c r="CY26" s="324"/>
      <c r="CZ26" s="324" t="str">
        <f t="shared" si="54"/>
        <v/>
      </c>
      <c r="DA26" s="409" t="str">
        <f t="shared" si="55"/>
        <v/>
      </c>
      <c r="DC26" s="404">
        <v>23</v>
      </c>
      <c r="DD26" s="405">
        <f t="shared" si="81"/>
        <v>0</v>
      </c>
      <c r="DE26" s="405"/>
      <c r="DF26" s="405">
        <f t="shared" si="56"/>
        <v>0</v>
      </c>
      <c r="DG26" s="405">
        <v>1</v>
      </c>
      <c r="DH26" s="406">
        <f t="shared" si="57"/>
        <v>0</v>
      </c>
      <c r="DI26" s="414"/>
      <c r="DJ26" s="324"/>
      <c r="DK26" s="324"/>
      <c r="DL26" s="324" t="str">
        <f t="shared" si="58"/>
        <v/>
      </c>
      <c r="DM26" s="409" t="str">
        <f t="shared" si="59"/>
        <v/>
      </c>
      <c r="DO26" s="404">
        <v>23</v>
      </c>
      <c r="DP26" s="405">
        <f t="shared" si="82"/>
        <v>0</v>
      </c>
      <c r="DQ26" s="405"/>
      <c r="DR26" s="405">
        <f t="shared" si="60"/>
        <v>0</v>
      </c>
      <c r="DS26" s="405">
        <v>1</v>
      </c>
      <c r="DT26" s="406">
        <f t="shared" si="61"/>
        <v>0</v>
      </c>
      <c r="DU26" s="414"/>
      <c r="DV26" s="324"/>
      <c r="DW26" s="324"/>
      <c r="DX26" s="324" t="str">
        <f t="shared" si="62"/>
        <v/>
      </c>
      <c r="DY26" s="409" t="str">
        <f t="shared" si="63"/>
        <v/>
      </c>
      <c r="EA26" s="404">
        <v>23</v>
      </c>
      <c r="EB26" s="405">
        <f t="shared" si="83"/>
        <v>0</v>
      </c>
      <c r="EC26" s="405"/>
      <c r="ED26" s="405">
        <f t="shared" si="64"/>
        <v>0</v>
      </c>
      <c r="EE26" s="405">
        <v>1</v>
      </c>
      <c r="EF26" s="406">
        <f t="shared" si="65"/>
        <v>0</v>
      </c>
      <c r="EG26" s="414"/>
      <c r="EH26" s="324"/>
      <c r="EI26" s="324"/>
      <c r="EJ26" s="324" t="str">
        <f t="shared" si="66"/>
        <v/>
      </c>
      <c r="EK26" s="409" t="str">
        <f t="shared" si="67"/>
        <v/>
      </c>
      <c r="EM26" s="404">
        <v>23</v>
      </c>
      <c r="EN26" s="405">
        <f t="shared" si="84"/>
        <v>0</v>
      </c>
      <c r="EO26" s="405"/>
      <c r="EP26" s="405">
        <f t="shared" si="68"/>
        <v>0</v>
      </c>
      <c r="EQ26" s="405">
        <v>1</v>
      </c>
      <c r="ER26" s="406">
        <f t="shared" si="69"/>
        <v>0</v>
      </c>
      <c r="ES26" s="414"/>
      <c r="ET26" s="324"/>
      <c r="EU26" s="324"/>
      <c r="EV26" s="324" t="str">
        <f t="shared" si="70"/>
        <v/>
      </c>
      <c r="EW26" s="409" t="str">
        <f t="shared" si="71"/>
        <v/>
      </c>
      <c r="EY26" s="404">
        <v>23</v>
      </c>
      <c r="EZ26" s="405">
        <f t="shared" si="85"/>
        <v>0</v>
      </c>
      <c r="FA26" s="405"/>
      <c r="FB26" s="405">
        <f t="shared" si="72"/>
        <v>0</v>
      </c>
      <c r="FC26" s="405">
        <v>1</v>
      </c>
      <c r="FD26" s="406">
        <f t="shared" si="73"/>
        <v>0</v>
      </c>
      <c r="FE26" s="414"/>
      <c r="FF26" s="324"/>
      <c r="FG26" s="324"/>
      <c r="FH26" s="324" t="str">
        <f t="shared" si="74"/>
        <v/>
      </c>
      <c r="FI26" s="409" t="str">
        <f t="shared" si="75"/>
        <v/>
      </c>
    </row>
    <row r="27" spans="1:165" ht="30" customHeight="1" x14ac:dyDescent="0.3">
      <c r="D27" s="491"/>
      <c r="E27" s="404">
        <v>24</v>
      </c>
      <c r="F27" s="405">
        <f t="shared" si="76"/>
        <v>5395</v>
      </c>
      <c r="G27" s="405">
        <v>5395</v>
      </c>
      <c r="H27" s="405">
        <f t="shared" si="2"/>
        <v>0</v>
      </c>
      <c r="I27" s="405">
        <v>1</v>
      </c>
      <c r="J27" s="406">
        <f t="shared" si="3"/>
        <v>0</v>
      </c>
      <c r="K27" s="404"/>
      <c r="L27" s="404">
        <v>24</v>
      </c>
      <c r="M27" s="405">
        <f t="shared" si="77"/>
        <v>1544</v>
      </c>
      <c r="N27" s="405">
        <v>1546</v>
      </c>
      <c r="O27" s="405">
        <f t="shared" si="4"/>
        <v>2</v>
      </c>
      <c r="P27" s="405">
        <v>1</v>
      </c>
      <c r="Q27" s="406">
        <f t="shared" si="5"/>
        <v>2</v>
      </c>
      <c r="S27" s="404">
        <v>24</v>
      </c>
      <c r="T27" s="405">
        <f t="shared" si="78"/>
        <v>5425</v>
      </c>
      <c r="U27" s="405">
        <v>5425</v>
      </c>
      <c r="V27" s="405">
        <f t="shared" si="6"/>
        <v>0</v>
      </c>
      <c r="W27" s="405">
        <v>1</v>
      </c>
      <c r="X27" s="406">
        <f t="shared" si="7"/>
        <v>0</v>
      </c>
      <c r="Y27" s="471"/>
      <c r="Z27" s="265"/>
      <c r="AA27" s="265"/>
      <c r="AB27" s="265"/>
      <c r="AC27" s="265"/>
      <c r="AD27" s="265">
        <v>1</v>
      </c>
      <c r="AE27" s="324"/>
      <c r="AF27" s="324">
        <f t="shared" si="8"/>
        <v>0</v>
      </c>
      <c r="AG27" s="324"/>
      <c r="AH27" s="407"/>
      <c r="AI27" s="408" t="str">
        <f t="shared" si="9"/>
        <v/>
      </c>
      <c r="AJ27" s="324" t="str">
        <f t="shared" si="10"/>
        <v/>
      </c>
      <c r="AK27" s="324" t="str">
        <f t="shared" si="11"/>
        <v/>
      </c>
      <c r="AL27" s="324" t="str">
        <f t="shared" si="12"/>
        <v/>
      </c>
      <c r="AM27" s="324" t="str">
        <f t="shared" si="13"/>
        <v/>
      </c>
      <c r="AN27" s="324" t="str">
        <f t="shared" si="14"/>
        <v/>
      </c>
      <c r="AO27" s="324" t="str">
        <f t="shared" si="15"/>
        <v/>
      </c>
      <c r="AP27" s="324" t="str">
        <f t="shared" si="16"/>
        <v/>
      </c>
      <c r="AQ27" s="407">
        <f t="shared" si="0"/>
        <v>0</v>
      </c>
      <c r="AR27" s="408" t="str">
        <f t="shared" si="17"/>
        <v/>
      </c>
      <c r="AS27" s="324" t="str">
        <f t="shared" si="18"/>
        <v/>
      </c>
      <c r="AT27" s="324" t="str">
        <f t="shared" si="19"/>
        <v/>
      </c>
      <c r="AU27" s="324" t="str">
        <f t="shared" si="20"/>
        <v/>
      </c>
      <c r="AV27" s="324" t="str">
        <f t="shared" si="21"/>
        <v/>
      </c>
      <c r="AW27" s="324" t="str">
        <f t="shared" si="22"/>
        <v/>
      </c>
      <c r="AX27" s="324" t="str">
        <f t="shared" si="23"/>
        <v/>
      </c>
      <c r="AY27" s="324" t="str">
        <f t="shared" si="24"/>
        <v/>
      </c>
      <c r="AZ27" s="324" t="str">
        <f t="shared" si="25"/>
        <v/>
      </c>
      <c r="BA27" s="324" t="str">
        <f t="shared" si="26"/>
        <v/>
      </c>
      <c r="BB27" s="324" t="str">
        <f t="shared" si="27"/>
        <v/>
      </c>
      <c r="BC27" s="409">
        <f t="shared" si="28"/>
        <v>0</v>
      </c>
      <c r="BD27" s="22"/>
      <c r="BE27" s="404">
        <v>24</v>
      </c>
      <c r="BF27" s="405">
        <f t="shared" si="79"/>
        <v>1544</v>
      </c>
      <c r="BG27" s="405">
        <v>1546</v>
      </c>
      <c r="BH27" s="405">
        <f t="shared" si="29"/>
        <v>2</v>
      </c>
      <c r="BI27" s="405">
        <v>1</v>
      </c>
      <c r="BJ27" s="406">
        <f t="shared" si="30"/>
        <v>2</v>
      </c>
      <c r="BK27" s="471" t="s">
        <v>60</v>
      </c>
      <c r="BL27" s="265" t="s">
        <v>61</v>
      </c>
      <c r="BM27" s="265"/>
      <c r="BN27" s="265"/>
      <c r="BO27" s="265"/>
      <c r="BP27" s="265">
        <v>1</v>
      </c>
      <c r="BQ27" s="265"/>
      <c r="BR27" s="265">
        <f t="shared" si="31"/>
        <v>0</v>
      </c>
      <c r="BS27" s="265"/>
      <c r="BT27" s="411"/>
      <c r="BU27" s="412" t="str">
        <f t="shared" si="32"/>
        <v/>
      </c>
      <c r="BV27" s="265" t="str">
        <f t="shared" si="33"/>
        <v/>
      </c>
      <c r="BW27" s="324" t="str">
        <f t="shared" si="34"/>
        <v/>
      </c>
      <c r="BX27" s="265" t="str">
        <f t="shared" si="35"/>
        <v/>
      </c>
      <c r="BY27" s="265" t="str">
        <f t="shared" si="36"/>
        <v/>
      </c>
      <c r="BZ27" s="265" t="str">
        <f t="shared" si="37"/>
        <v/>
      </c>
      <c r="CA27" s="265" t="str">
        <f t="shared" si="38"/>
        <v/>
      </c>
      <c r="CB27" s="265" t="str">
        <f t="shared" si="39"/>
        <v/>
      </c>
      <c r="CC27" s="411">
        <f t="shared" si="1"/>
        <v>0</v>
      </c>
      <c r="CD27" s="412">
        <f t="shared" si="40"/>
        <v>2</v>
      </c>
      <c r="CE27" s="265" t="str">
        <f t="shared" si="41"/>
        <v/>
      </c>
      <c r="CF27" s="324" t="str">
        <f t="shared" si="42"/>
        <v/>
      </c>
      <c r="CG27" s="265" t="str">
        <f t="shared" si="43"/>
        <v/>
      </c>
      <c r="CH27" s="265" t="str">
        <f t="shared" si="44"/>
        <v/>
      </c>
      <c r="CI27" s="265" t="str">
        <f t="shared" si="45"/>
        <v/>
      </c>
      <c r="CJ27" s="265" t="str">
        <f t="shared" si="46"/>
        <v/>
      </c>
      <c r="CK27" s="265" t="str">
        <f t="shared" si="47"/>
        <v/>
      </c>
      <c r="CL27" s="265" t="str">
        <f t="shared" si="48"/>
        <v/>
      </c>
      <c r="CM27" s="265" t="str">
        <f t="shared" si="49"/>
        <v/>
      </c>
      <c r="CN27" s="265" t="str">
        <f t="shared" si="50"/>
        <v/>
      </c>
      <c r="CO27" s="413">
        <f t="shared" si="51"/>
        <v>2</v>
      </c>
      <c r="CQ27" s="404">
        <v>24</v>
      </c>
      <c r="CR27" s="405">
        <f t="shared" si="80"/>
        <v>0</v>
      </c>
      <c r="CS27" s="405"/>
      <c r="CT27" s="405">
        <f t="shared" si="52"/>
        <v>0</v>
      </c>
      <c r="CU27" s="405">
        <v>1</v>
      </c>
      <c r="CV27" s="406">
        <f t="shared" si="53"/>
        <v>0</v>
      </c>
      <c r="CW27" s="414"/>
      <c r="CX27" s="324"/>
      <c r="CY27" s="324"/>
      <c r="CZ27" s="324" t="str">
        <f t="shared" si="54"/>
        <v/>
      </c>
      <c r="DA27" s="409" t="str">
        <f t="shared" si="55"/>
        <v/>
      </c>
      <c r="DC27" s="404">
        <v>24</v>
      </c>
      <c r="DD27" s="405">
        <f t="shared" si="81"/>
        <v>0</v>
      </c>
      <c r="DE27" s="405"/>
      <c r="DF27" s="405">
        <f t="shared" si="56"/>
        <v>0</v>
      </c>
      <c r="DG27" s="405">
        <v>1</v>
      </c>
      <c r="DH27" s="406">
        <f t="shared" si="57"/>
        <v>0</v>
      </c>
      <c r="DI27" s="414"/>
      <c r="DJ27" s="324"/>
      <c r="DK27" s="324"/>
      <c r="DL27" s="324" t="str">
        <f t="shared" si="58"/>
        <v/>
      </c>
      <c r="DM27" s="409" t="str">
        <f t="shared" si="59"/>
        <v/>
      </c>
      <c r="DO27" s="404">
        <v>24</v>
      </c>
      <c r="DP27" s="405">
        <f t="shared" si="82"/>
        <v>0</v>
      </c>
      <c r="DQ27" s="405"/>
      <c r="DR27" s="405">
        <f t="shared" si="60"/>
        <v>0</v>
      </c>
      <c r="DS27" s="405">
        <v>1</v>
      </c>
      <c r="DT27" s="406">
        <f t="shared" si="61"/>
        <v>0</v>
      </c>
      <c r="DU27" s="414"/>
      <c r="DV27" s="324"/>
      <c r="DW27" s="324"/>
      <c r="DX27" s="324" t="str">
        <f t="shared" si="62"/>
        <v/>
      </c>
      <c r="DY27" s="409" t="str">
        <f t="shared" si="63"/>
        <v/>
      </c>
      <c r="EA27" s="404">
        <v>24</v>
      </c>
      <c r="EB27" s="405">
        <f t="shared" si="83"/>
        <v>0</v>
      </c>
      <c r="EC27" s="405"/>
      <c r="ED27" s="405">
        <f t="shared" si="64"/>
        <v>0</v>
      </c>
      <c r="EE27" s="405">
        <v>1</v>
      </c>
      <c r="EF27" s="406">
        <f t="shared" si="65"/>
        <v>0</v>
      </c>
      <c r="EG27" s="414"/>
      <c r="EH27" s="324"/>
      <c r="EI27" s="324"/>
      <c r="EJ27" s="324" t="str">
        <f t="shared" si="66"/>
        <v/>
      </c>
      <c r="EK27" s="409" t="str">
        <f t="shared" si="67"/>
        <v/>
      </c>
      <c r="EM27" s="404">
        <v>24</v>
      </c>
      <c r="EN27" s="405">
        <f t="shared" si="84"/>
        <v>0</v>
      </c>
      <c r="EO27" s="405"/>
      <c r="EP27" s="405">
        <f t="shared" si="68"/>
        <v>0</v>
      </c>
      <c r="EQ27" s="405">
        <v>1</v>
      </c>
      <c r="ER27" s="406">
        <f t="shared" si="69"/>
        <v>0</v>
      </c>
      <c r="ES27" s="414"/>
      <c r="ET27" s="324"/>
      <c r="EU27" s="324"/>
      <c r="EV27" s="324" t="str">
        <f t="shared" si="70"/>
        <v/>
      </c>
      <c r="EW27" s="409" t="str">
        <f t="shared" si="71"/>
        <v/>
      </c>
      <c r="EY27" s="404">
        <v>24</v>
      </c>
      <c r="EZ27" s="405">
        <f t="shared" si="85"/>
        <v>0</v>
      </c>
      <c r="FA27" s="405"/>
      <c r="FB27" s="405">
        <f t="shared" si="72"/>
        <v>0</v>
      </c>
      <c r="FC27" s="405">
        <v>1</v>
      </c>
      <c r="FD27" s="406">
        <f t="shared" si="73"/>
        <v>0</v>
      </c>
      <c r="FE27" s="414"/>
      <c r="FF27" s="324"/>
      <c r="FG27" s="324"/>
      <c r="FH27" s="324" t="str">
        <f t="shared" si="74"/>
        <v/>
      </c>
      <c r="FI27" s="409" t="str">
        <f t="shared" si="75"/>
        <v/>
      </c>
    </row>
    <row r="28" spans="1:165" ht="30" customHeight="1" x14ac:dyDescent="0.3">
      <c r="D28" s="491"/>
      <c r="E28" s="404">
        <v>25</v>
      </c>
      <c r="F28" s="405">
        <f t="shared" si="76"/>
        <v>5395</v>
      </c>
      <c r="G28" s="405">
        <v>5395</v>
      </c>
      <c r="H28" s="405">
        <f t="shared" si="2"/>
        <v>0</v>
      </c>
      <c r="I28" s="405">
        <v>1</v>
      </c>
      <c r="J28" s="406">
        <f t="shared" si="3"/>
        <v>0</v>
      </c>
      <c r="K28" s="404"/>
      <c r="L28" s="404">
        <v>25</v>
      </c>
      <c r="M28" s="405">
        <f t="shared" si="77"/>
        <v>1546</v>
      </c>
      <c r="N28" s="405">
        <v>1548</v>
      </c>
      <c r="O28" s="405">
        <f t="shared" si="4"/>
        <v>2</v>
      </c>
      <c r="P28" s="405">
        <v>1</v>
      </c>
      <c r="Q28" s="406">
        <f t="shared" si="5"/>
        <v>2</v>
      </c>
      <c r="S28" s="404">
        <v>25</v>
      </c>
      <c r="T28" s="405">
        <f t="shared" si="78"/>
        <v>5425</v>
      </c>
      <c r="U28" s="405">
        <v>5450</v>
      </c>
      <c r="V28" s="405">
        <f t="shared" si="6"/>
        <v>25</v>
      </c>
      <c r="W28" s="405">
        <v>1</v>
      </c>
      <c r="X28" s="406">
        <f t="shared" si="7"/>
        <v>25</v>
      </c>
      <c r="Y28" s="471" t="s">
        <v>60</v>
      </c>
      <c r="Z28" s="265" t="s">
        <v>63</v>
      </c>
      <c r="AA28" s="265"/>
      <c r="AB28" s="265"/>
      <c r="AC28" s="265"/>
      <c r="AD28" s="265">
        <v>1</v>
      </c>
      <c r="AE28" s="324"/>
      <c r="AF28" s="324">
        <f t="shared" si="8"/>
        <v>0</v>
      </c>
      <c r="AG28" s="324"/>
      <c r="AH28" s="407"/>
      <c r="AI28" s="408" t="str">
        <f t="shared" si="9"/>
        <v/>
      </c>
      <c r="AJ28" s="324" t="str">
        <f t="shared" si="10"/>
        <v/>
      </c>
      <c r="AK28" s="324" t="str">
        <f t="shared" si="11"/>
        <v/>
      </c>
      <c r="AL28" s="324" t="str">
        <f t="shared" si="12"/>
        <v/>
      </c>
      <c r="AM28" s="324" t="str">
        <f t="shared" si="13"/>
        <v/>
      </c>
      <c r="AN28" s="324" t="str">
        <f t="shared" si="14"/>
        <v/>
      </c>
      <c r="AO28" s="324" t="str">
        <f t="shared" si="15"/>
        <v/>
      </c>
      <c r="AP28" s="324" t="str">
        <f t="shared" si="16"/>
        <v/>
      </c>
      <c r="AQ28" s="407">
        <f t="shared" si="0"/>
        <v>0</v>
      </c>
      <c r="AR28" s="408">
        <f t="shared" si="17"/>
        <v>25</v>
      </c>
      <c r="AS28" s="324" t="str">
        <f t="shared" si="18"/>
        <v/>
      </c>
      <c r="AT28" s="324" t="str">
        <f t="shared" si="19"/>
        <v/>
      </c>
      <c r="AU28" s="324" t="str">
        <f t="shared" si="20"/>
        <v/>
      </c>
      <c r="AV28" s="324" t="str">
        <f t="shared" si="21"/>
        <v/>
      </c>
      <c r="AW28" s="324" t="str">
        <f t="shared" si="22"/>
        <v/>
      </c>
      <c r="AX28" s="324" t="str">
        <f t="shared" si="23"/>
        <v/>
      </c>
      <c r="AY28" s="324" t="str">
        <f t="shared" si="24"/>
        <v/>
      </c>
      <c r="AZ28" s="324" t="str">
        <f t="shared" si="25"/>
        <v/>
      </c>
      <c r="BA28" s="324" t="str">
        <f t="shared" si="26"/>
        <v/>
      </c>
      <c r="BB28" s="324" t="str">
        <f t="shared" si="27"/>
        <v/>
      </c>
      <c r="BC28" s="409">
        <f t="shared" si="28"/>
        <v>25</v>
      </c>
      <c r="BD28" s="22"/>
      <c r="BE28" s="404">
        <v>25</v>
      </c>
      <c r="BF28" s="405">
        <f t="shared" si="79"/>
        <v>1546</v>
      </c>
      <c r="BG28" s="405">
        <v>1548</v>
      </c>
      <c r="BH28" s="405">
        <f t="shared" si="29"/>
        <v>2</v>
      </c>
      <c r="BI28" s="405">
        <v>1</v>
      </c>
      <c r="BJ28" s="406">
        <f t="shared" si="30"/>
        <v>2</v>
      </c>
      <c r="BK28" s="471" t="s">
        <v>60</v>
      </c>
      <c r="BL28" s="265" t="s">
        <v>61</v>
      </c>
      <c r="BM28" s="265"/>
      <c r="BN28" s="265"/>
      <c r="BO28" s="265"/>
      <c r="BP28" s="265">
        <v>1</v>
      </c>
      <c r="BQ28" s="265"/>
      <c r="BR28" s="265">
        <f t="shared" si="31"/>
        <v>0</v>
      </c>
      <c r="BS28" s="265"/>
      <c r="BT28" s="411"/>
      <c r="BU28" s="412" t="str">
        <f t="shared" si="32"/>
        <v/>
      </c>
      <c r="BV28" s="265" t="str">
        <f t="shared" si="33"/>
        <v/>
      </c>
      <c r="BW28" s="324" t="str">
        <f t="shared" si="34"/>
        <v/>
      </c>
      <c r="BX28" s="265" t="str">
        <f t="shared" si="35"/>
        <v/>
      </c>
      <c r="BY28" s="265" t="str">
        <f t="shared" si="36"/>
        <v/>
      </c>
      <c r="BZ28" s="265" t="str">
        <f t="shared" si="37"/>
        <v/>
      </c>
      <c r="CA28" s="265" t="str">
        <f t="shared" si="38"/>
        <v/>
      </c>
      <c r="CB28" s="265" t="str">
        <f t="shared" si="39"/>
        <v/>
      </c>
      <c r="CC28" s="411">
        <f t="shared" si="1"/>
        <v>0</v>
      </c>
      <c r="CD28" s="412">
        <f t="shared" si="40"/>
        <v>2</v>
      </c>
      <c r="CE28" s="265" t="str">
        <f t="shared" si="41"/>
        <v/>
      </c>
      <c r="CF28" s="324" t="str">
        <f t="shared" si="42"/>
        <v/>
      </c>
      <c r="CG28" s="265" t="str">
        <f t="shared" si="43"/>
        <v/>
      </c>
      <c r="CH28" s="265" t="str">
        <f t="shared" si="44"/>
        <v/>
      </c>
      <c r="CI28" s="265" t="str">
        <f t="shared" si="45"/>
        <v/>
      </c>
      <c r="CJ28" s="265" t="str">
        <f t="shared" si="46"/>
        <v/>
      </c>
      <c r="CK28" s="265" t="str">
        <f t="shared" si="47"/>
        <v/>
      </c>
      <c r="CL28" s="265" t="str">
        <f t="shared" si="48"/>
        <v/>
      </c>
      <c r="CM28" s="265" t="str">
        <f t="shared" si="49"/>
        <v/>
      </c>
      <c r="CN28" s="265" t="str">
        <f t="shared" si="50"/>
        <v/>
      </c>
      <c r="CO28" s="413">
        <f t="shared" si="51"/>
        <v>2</v>
      </c>
      <c r="CQ28" s="404">
        <v>25</v>
      </c>
      <c r="CR28" s="405">
        <f t="shared" si="80"/>
        <v>0</v>
      </c>
      <c r="CS28" s="405"/>
      <c r="CT28" s="405">
        <f t="shared" si="52"/>
        <v>0</v>
      </c>
      <c r="CU28" s="405">
        <v>1</v>
      </c>
      <c r="CV28" s="406">
        <f t="shared" si="53"/>
        <v>0</v>
      </c>
      <c r="CW28" s="414"/>
      <c r="CX28" s="324"/>
      <c r="CY28" s="324"/>
      <c r="CZ28" s="324" t="str">
        <f t="shared" si="54"/>
        <v/>
      </c>
      <c r="DA28" s="409" t="str">
        <f t="shared" si="55"/>
        <v/>
      </c>
      <c r="DC28" s="404">
        <v>25</v>
      </c>
      <c r="DD28" s="405">
        <f t="shared" si="81"/>
        <v>0</v>
      </c>
      <c r="DE28" s="405"/>
      <c r="DF28" s="405">
        <f t="shared" si="56"/>
        <v>0</v>
      </c>
      <c r="DG28" s="405">
        <v>1</v>
      </c>
      <c r="DH28" s="406">
        <f t="shared" si="57"/>
        <v>0</v>
      </c>
      <c r="DI28" s="414"/>
      <c r="DJ28" s="324"/>
      <c r="DK28" s="324"/>
      <c r="DL28" s="324" t="str">
        <f t="shared" si="58"/>
        <v/>
      </c>
      <c r="DM28" s="409" t="str">
        <f t="shared" si="59"/>
        <v/>
      </c>
      <c r="DO28" s="404">
        <v>25</v>
      </c>
      <c r="DP28" s="405">
        <f t="shared" si="82"/>
        <v>0</v>
      </c>
      <c r="DQ28" s="405"/>
      <c r="DR28" s="405">
        <f t="shared" si="60"/>
        <v>0</v>
      </c>
      <c r="DS28" s="405">
        <v>1</v>
      </c>
      <c r="DT28" s="406">
        <f t="shared" si="61"/>
        <v>0</v>
      </c>
      <c r="DU28" s="414"/>
      <c r="DV28" s="324"/>
      <c r="DW28" s="324"/>
      <c r="DX28" s="324" t="str">
        <f t="shared" si="62"/>
        <v/>
      </c>
      <c r="DY28" s="409" t="str">
        <f t="shared" si="63"/>
        <v/>
      </c>
      <c r="EA28" s="404">
        <v>25</v>
      </c>
      <c r="EB28" s="405">
        <f t="shared" si="83"/>
        <v>0</v>
      </c>
      <c r="EC28" s="405"/>
      <c r="ED28" s="405">
        <f t="shared" si="64"/>
        <v>0</v>
      </c>
      <c r="EE28" s="405">
        <v>1</v>
      </c>
      <c r="EF28" s="406">
        <f t="shared" si="65"/>
        <v>0</v>
      </c>
      <c r="EG28" s="414"/>
      <c r="EH28" s="324"/>
      <c r="EI28" s="324"/>
      <c r="EJ28" s="324" t="str">
        <f t="shared" si="66"/>
        <v/>
      </c>
      <c r="EK28" s="409" t="str">
        <f t="shared" si="67"/>
        <v/>
      </c>
      <c r="EM28" s="404">
        <v>25</v>
      </c>
      <c r="EN28" s="405">
        <f t="shared" si="84"/>
        <v>0</v>
      </c>
      <c r="EO28" s="405"/>
      <c r="EP28" s="405">
        <f t="shared" si="68"/>
        <v>0</v>
      </c>
      <c r="EQ28" s="405">
        <v>1</v>
      </c>
      <c r="ER28" s="406">
        <f t="shared" si="69"/>
        <v>0</v>
      </c>
      <c r="ES28" s="414"/>
      <c r="ET28" s="324"/>
      <c r="EU28" s="324"/>
      <c r="EV28" s="324" t="str">
        <f t="shared" si="70"/>
        <v/>
      </c>
      <c r="EW28" s="409" t="str">
        <f t="shared" si="71"/>
        <v/>
      </c>
      <c r="EY28" s="404">
        <v>25</v>
      </c>
      <c r="EZ28" s="405">
        <f t="shared" si="85"/>
        <v>0</v>
      </c>
      <c r="FA28" s="405"/>
      <c r="FB28" s="405">
        <f t="shared" si="72"/>
        <v>0</v>
      </c>
      <c r="FC28" s="405">
        <v>1</v>
      </c>
      <c r="FD28" s="406">
        <f t="shared" si="73"/>
        <v>0</v>
      </c>
      <c r="FE28" s="414"/>
      <c r="FF28" s="324"/>
      <c r="FG28" s="324"/>
      <c r="FH28" s="324" t="str">
        <f t="shared" si="74"/>
        <v/>
      </c>
      <c r="FI28" s="409" t="str">
        <f t="shared" si="75"/>
        <v/>
      </c>
    </row>
    <row r="29" spans="1:165" ht="30" customHeight="1" x14ac:dyDescent="0.3">
      <c r="D29" s="491"/>
      <c r="E29" s="404">
        <v>26</v>
      </c>
      <c r="F29" s="405">
        <f t="shared" si="76"/>
        <v>5395</v>
      </c>
      <c r="G29" s="405">
        <v>5420</v>
      </c>
      <c r="H29" s="405">
        <f t="shared" si="2"/>
        <v>25</v>
      </c>
      <c r="I29" s="405">
        <v>1</v>
      </c>
      <c r="J29" s="406">
        <f t="shared" si="3"/>
        <v>25</v>
      </c>
      <c r="K29" s="404"/>
      <c r="L29" s="404">
        <v>26</v>
      </c>
      <c r="M29" s="405">
        <f t="shared" si="77"/>
        <v>1548</v>
      </c>
      <c r="N29" s="405">
        <v>1552</v>
      </c>
      <c r="O29" s="405">
        <f t="shared" si="4"/>
        <v>4</v>
      </c>
      <c r="P29" s="405">
        <v>1</v>
      </c>
      <c r="Q29" s="406">
        <f t="shared" si="5"/>
        <v>4</v>
      </c>
      <c r="S29" s="404">
        <v>26</v>
      </c>
      <c r="T29" s="405">
        <f t="shared" si="78"/>
        <v>5450</v>
      </c>
      <c r="U29" s="405">
        <v>5450</v>
      </c>
      <c r="V29" s="405">
        <f t="shared" si="6"/>
        <v>0</v>
      </c>
      <c r="W29" s="405">
        <v>1</v>
      </c>
      <c r="X29" s="406">
        <f t="shared" si="7"/>
        <v>0</v>
      </c>
      <c r="Y29" s="471"/>
      <c r="Z29" s="265"/>
      <c r="AA29" s="265"/>
      <c r="AB29" s="265"/>
      <c r="AC29" s="265"/>
      <c r="AD29" s="265">
        <v>1</v>
      </c>
      <c r="AE29" s="324"/>
      <c r="AF29" s="324">
        <f t="shared" si="8"/>
        <v>0</v>
      </c>
      <c r="AG29" s="324"/>
      <c r="AH29" s="407"/>
      <c r="AI29" s="408" t="str">
        <f t="shared" si="9"/>
        <v/>
      </c>
      <c r="AJ29" s="324" t="str">
        <f t="shared" si="10"/>
        <v/>
      </c>
      <c r="AK29" s="324" t="str">
        <f t="shared" si="11"/>
        <v/>
      </c>
      <c r="AL29" s="324" t="str">
        <f t="shared" si="12"/>
        <v/>
      </c>
      <c r="AM29" s="324" t="str">
        <f t="shared" si="13"/>
        <v/>
      </c>
      <c r="AN29" s="324" t="str">
        <f t="shared" si="14"/>
        <v/>
      </c>
      <c r="AO29" s="324" t="str">
        <f t="shared" si="15"/>
        <v/>
      </c>
      <c r="AP29" s="324" t="str">
        <f t="shared" si="16"/>
        <v/>
      </c>
      <c r="AQ29" s="407">
        <f t="shared" si="0"/>
        <v>0</v>
      </c>
      <c r="AR29" s="408" t="str">
        <f t="shared" si="17"/>
        <v/>
      </c>
      <c r="AS29" s="324" t="str">
        <f t="shared" si="18"/>
        <v/>
      </c>
      <c r="AT29" s="324" t="str">
        <f t="shared" si="19"/>
        <v/>
      </c>
      <c r="AU29" s="324" t="str">
        <f t="shared" si="20"/>
        <v/>
      </c>
      <c r="AV29" s="324" t="str">
        <f t="shared" si="21"/>
        <v/>
      </c>
      <c r="AW29" s="324" t="str">
        <f t="shared" si="22"/>
        <v/>
      </c>
      <c r="AX29" s="324" t="str">
        <f t="shared" si="23"/>
        <v/>
      </c>
      <c r="AY29" s="324" t="str">
        <f t="shared" si="24"/>
        <v/>
      </c>
      <c r="AZ29" s="324" t="str">
        <f t="shared" si="25"/>
        <v/>
      </c>
      <c r="BA29" s="324" t="str">
        <f t="shared" si="26"/>
        <v/>
      </c>
      <c r="BB29" s="324" t="str">
        <f t="shared" si="27"/>
        <v/>
      </c>
      <c r="BC29" s="409">
        <f t="shared" si="28"/>
        <v>0</v>
      </c>
      <c r="BD29" s="22"/>
      <c r="BE29" s="404">
        <v>26</v>
      </c>
      <c r="BF29" s="405">
        <f t="shared" si="79"/>
        <v>1548</v>
      </c>
      <c r="BG29" s="405">
        <v>1552</v>
      </c>
      <c r="BH29" s="405">
        <f t="shared" si="29"/>
        <v>4</v>
      </c>
      <c r="BI29" s="405">
        <v>1</v>
      </c>
      <c r="BJ29" s="406">
        <f t="shared" si="30"/>
        <v>4</v>
      </c>
      <c r="BK29" s="471" t="s">
        <v>60</v>
      </c>
      <c r="BL29" s="265" t="s">
        <v>61</v>
      </c>
      <c r="BM29" s="265"/>
      <c r="BN29" s="265"/>
      <c r="BO29" s="265"/>
      <c r="BP29" s="265">
        <v>1</v>
      </c>
      <c r="BQ29" s="265"/>
      <c r="BR29" s="265">
        <f t="shared" si="31"/>
        <v>0</v>
      </c>
      <c r="BS29" s="265"/>
      <c r="BT29" s="411"/>
      <c r="BU29" s="412" t="str">
        <f t="shared" si="32"/>
        <v/>
      </c>
      <c r="BV29" s="265" t="str">
        <f t="shared" si="33"/>
        <v/>
      </c>
      <c r="BW29" s="324" t="str">
        <f t="shared" si="34"/>
        <v/>
      </c>
      <c r="BX29" s="265" t="str">
        <f t="shared" si="35"/>
        <v/>
      </c>
      <c r="BY29" s="265" t="str">
        <f t="shared" si="36"/>
        <v/>
      </c>
      <c r="BZ29" s="265" t="str">
        <f t="shared" si="37"/>
        <v/>
      </c>
      <c r="CA29" s="265" t="str">
        <f t="shared" si="38"/>
        <v/>
      </c>
      <c r="CB29" s="265" t="str">
        <f t="shared" si="39"/>
        <v/>
      </c>
      <c r="CC29" s="411">
        <f t="shared" si="1"/>
        <v>0</v>
      </c>
      <c r="CD29" s="412">
        <f t="shared" si="40"/>
        <v>4</v>
      </c>
      <c r="CE29" s="265" t="str">
        <f t="shared" si="41"/>
        <v/>
      </c>
      <c r="CF29" s="324" t="str">
        <f t="shared" si="42"/>
        <v/>
      </c>
      <c r="CG29" s="265" t="str">
        <f t="shared" si="43"/>
        <v/>
      </c>
      <c r="CH29" s="265" t="str">
        <f t="shared" si="44"/>
        <v/>
      </c>
      <c r="CI29" s="265" t="str">
        <f t="shared" si="45"/>
        <v/>
      </c>
      <c r="CJ29" s="265" t="str">
        <f t="shared" si="46"/>
        <v/>
      </c>
      <c r="CK29" s="265" t="str">
        <f t="shared" si="47"/>
        <v/>
      </c>
      <c r="CL29" s="265" t="str">
        <f t="shared" si="48"/>
        <v/>
      </c>
      <c r="CM29" s="265" t="str">
        <f t="shared" si="49"/>
        <v/>
      </c>
      <c r="CN29" s="265" t="str">
        <f t="shared" si="50"/>
        <v/>
      </c>
      <c r="CO29" s="413">
        <f t="shared" si="51"/>
        <v>4</v>
      </c>
      <c r="CQ29" s="404">
        <v>26</v>
      </c>
      <c r="CR29" s="405">
        <f t="shared" si="80"/>
        <v>0</v>
      </c>
      <c r="CS29" s="405"/>
      <c r="CT29" s="405">
        <f t="shared" si="52"/>
        <v>0</v>
      </c>
      <c r="CU29" s="405">
        <v>1</v>
      </c>
      <c r="CV29" s="406">
        <f t="shared" si="53"/>
        <v>0</v>
      </c>
      <c r="CW29" s="414"/>
      <c r="CX29" s="324"/>
      <c r="CY29" s="324"/>
      <c r="CZ29" s="324" t="str">
        <f t="shared" si="54"/>
        <v/>
      </c>
      <c r="DA29" s="409" t="str">
        <f t="shared" si="55"/>
        <v/>
      </c>
      <c r="DC29" s="404">
        <v>26</v>
      </c>
      <c r="DD29" s="405">
        <f t="shared" si="81"/>
        <v>0</v>
      </c>
      <c r="DE29" s="405"/>
      <c r="DF29" s="405">
        <f t="shared" si="56"/>
        <v>0</v>
      </c>
      <c r="DG29" s="405">
        <v>1</v>
      </c>
      <c r="DH29" s="406">
        <f t="shared" si="57"/>
        <v>0</v>
      </c>
      <c r="DI29" s="414"/>
      <c r="DJ29" s="324"/>
      <c r="DK29" s="324"/>
      <c r="DL29" s="324" t="str">
        <f t="shared" si="58"/>
        <v/>
      </c>
      <c r="DM29" s="409" t="str">
        <f t="shared" si="59"/>
        <v/>
      </c>
      <c r="DO29" s="404">
        <v>26</v>
      </c>
      <c r="DP29" s="405">
        <f t="shared" si="82"/>
        <v>0</v>
      </c>
      <c r="DQ29" s="405"/>
      <c r="DR29" s="405">
        <f t="shared" si="60"/>
        <v>0</v>
      </c>
      <c r="DS29" s="405">
        <v>1</v>
      </c>
      <c r="DT29" s="406">
        <f t="shared" si="61"/>
        <v>0</v>
      </c>
      <c r="DU29" s="414"/>
      <c r="DV29" s="324"/>
      <c r="DW29" s="324"/>
      <c r="DX29" s="324" t="str">
        <f t="shared" si="62"/>
        <v/>
      </c>
      <c r="DY29" s="409" t="str">
        <f t="shared" si="63"/>
        <v/>
      </c>
      <c r="EA29" s="404">
        <v>26</v>
      </c>
      <c r="EB29" s="405">
        <f t="shared" si="83"/>
        <v>0</v>
      </c>
      <c r="EC29" s="405"/>
      <c r="ED29" s="405">
        <f t="shared" si="64"/>
        <v>0</v>
      </c>
      <c r="EE29" s="405">
        <v>1</v>
      </c>
      <c r="EF29" s="406">
        <f t="shared" si="65"/>
        <v>0</v>
      </c>
      <c r="EG29" s="414"/>
      <c r="EH29" s="324"/>
      <c r="EI29" s="324"/>
      <c r="EJ29" s="324" t="str">
        <f t="shared" si="66"/>
        <v/>
      </c>
      <c r="EK29" s="409" t="str">
        <f t="shared" si="67"/>
        <v/>
      </c>
      <c r="EM29" s="404">
        <v>26</v>
      </c>
      <c r="EN29" s="405">
        <f t="shared" si="84"/>
        <v>0</v>
      </c>
      <c r="EO29" s="405"/>
      <c r="EP29" s="405">
        <f t="shared" si="68"/>
        <v>0</v>
      </c>
      <c r="EQ29" s="405">
        <v>1</v>
      </c>
      <c r="ER29" s="406">
        <f t="shared" si="69"/>
        <v>0</v>
      </c>
      <c r="ES29" s="414"/>
      <c r="ET29" s="324"/>
      <c r="EU29" s="324"/>
      <c r="EV29" s="324" t="str">
        <f t="shared" si="70"/>
        <v/>
      </c>
      <c r="EW29" s="409" t="str">
        <f t="shared" si="71"/>
        <v/>
      </c>
      <c r="EY29" s="404">
        <v>26</v>
      </c>
      <c r="EZ29" s="405">
        <f t="shared" si="85"/>
        <v>0</v>
      </c>
      <c r="FA29" s="405"/>
      <c r="FB29" s="405">
        <f t="shared" si="72"/>
        <v>0</v>
      </c>
      <c r="FC29" s="405">
        <v>1</v>
      </c>
      <c r="FD29" s="406">
        <f t="shared" si="73"/>
        <v>0</v>
      </c>
      <c r="FE29" s="414"/>
      <c r="FF29" s="324"/>
      <c r="FG29" s="324"/>
      <c r="FH29" s="324" t="str">
        <f t="shared" si="74"/>
        <v/>
      </c>
      <c r="FI29" s="409" t="str">
        <f t="shared" si="75"/>
        <v/>
      </c>
    </row>
    <row r="30" spans="1:165" ht="30" customHeight="1" x14ac:dyDescent="0.3">
      <c r="D30" s="491"/>
      <c r="E30" s="404">
        <v>27</v>
      </c>
      <c r="F30" s="405">
        <f t="shared" si="76"/>
        <v>5420</v>
      </c>
      <c r="G30" s="405">
        <v>5420</v>
      </c>
      <c r="H30" s="405">
        <f t="shared" si="2"/>
        <v>0</v>
      </c>
      <c r="I30" s="405">
        <v>1</v>
      </c>
      <c r="J30" s="406">
        <f t="shared" si="3"/>
        <v>0</v>
      </c>
      <c r="K30" s="404"/>
      <c r="L30" s="404">
        <v>27</v>
      </c>
      <c r="M30" s="405">
        <f t="shared" si="77"/>
        <v>1552</v>
      </c>
      <c r="N30" s="405">
        <v>1553</v>
      </c>
      <c r="O30" s="405">
        <f>N30-M30</f>
        <v>1</v>
      </c>
      <c r="P30" s="405">
        <v>1</v>
      </c>
      <c r="Q30" s="406">
        <f t="shared" si="5"/>
        <v>1</v>
      </c>
      <c r="S30" s="404">
        <v>27</v>
      </c>
      <c r="T30" s="405">
        <f t="shared" si="78"/>
        <v>5450</v>
      </c>
      <c r="U30" s="405">
        <v>5450</v>
      </c>
      <c r="V30" s="405">
        <f t="shared" si="6"/>
        <v>0</v>
      </c>
      <c r="W30" s="405">
        <v>1</v>
      </c>
      <c r="X30" s="406">
        <f t="shared" si="7"/>
        <v>0</v>
      </c>
      <c r="Y30" s="471"/>
      <c r="Z30" s="265"/>
      <c r="AA30" s="265"/>
      <c r="AB30" s="265"/>
      <c r="AC30" s="265"/>
      <c r="AD30" s="265">
        <v>1</v>
      </c>
      <c r="AE30" s="324"/>
      <c r="AF30" s="324">
        <f t="shared" si="8"/>
        <v>0</v>
      </c>
      <c r="AG30" s="324"/>
      <c r="AH30" s="407"/>
      <c r="AI30" s="408" t="str">
        <f t="shared" si="9"/>
        <v/>
      </c>
      <c r="AJ30" s="324" t="str">
        <f t="shared" si="10"/>
        <v/>
      </c>
      <c r="AK30" s="324" t="str">
        <f t="shared" si="11"/>
        <v/>
      </c>
      <c r="AL30" s="324" t="str">
        <f t="shared" si="12"/>
        <v/>
      </c>
      <c r="AM30" s="324" t="str">
        <f t="shared" si="13"/>
        <v/>
      </c>
      <c r="AN30" s="324" t="str">
        <f t="shared" si="14"/>
        <v/>
      </c>
      <c r="AO30" s="324" t="str">
        <f t="shared" si="15"/>
        <v/>
      </c>
      <c r="AP30" s="324" t="str">
        <f t="shared" si="16"/>
        <v/>
      </c>
      <c r="AQ30" s="407">
        <f t="shared" si="0"/>
        <v>0</v>
      </c>
      <c r="AR30" s="408" t="str">
        <f t="shared" si="17"/>
        <v/>
      </c>
      <c r="AS30" s="324" t="str">
        <f t="shared" si="18"/>
        <v/>
      </c>
      <c r="AT30" s="324" t="str">
        <f t="shared" si="19"/>
        <v/>
      </c>
      <c r="AU30" s="324" t="str">
        <f t="shared" si="20"/>
        <v/>
      </c>
      <c r="AV30" s="324" t="str">
        <f t="shared" si="21"/>
        <v/>
      </c>
      <c r="AW30" s="324" t="str">
        <f t="shared" si="22"/>
        <v/>
      </c>
      <c r="AX30" s="324" t="str">
        <f t="shared" si="23"/>
        <v/>
      </c>
      <c r="AY30" s="324" t="str">
        <f t="shared" si="24"/>
        <v/>
      </c>
      <c r="AZ30" s="324" t="str">
        <f t="shared" si="25"/>
        <v/>
      </c>
      <c r="BA30" s="324" t="str">
        <f t="shared" si="26"/>
        <v/>
      </c>
      <c r="BB30" s="324" t="str">
        <f t="shared" si="27"/>
        <v/>
      </c>
      <c r="BC30" s="409">
        <f t="shared" si="28"/>
        <v>0</v>
      </c>
      <c r="BD30" s="22"/>
      <c r="BE30" s="404">
        <v>27</v>
      </c>
      <c r="BF30" s="405">
        <f t="shared" si="79"/>
        <v>1552</v>
      </c>
      <c r="BG30" s="405">
        <v>1553</v>
      </c>
      <c r="BH30" s="405">
        <f t="shared" si="29"/>
        <v>1</v>
      </c>
      <c r="BI30" s="405">
        <v>1</v>
      </c>
      <c r="BJ30" s="406">
        <f t="shared" si="30"/>
        <v>1</v>
      </c>
      <c r="BK30" s="471" t="s">
        <v>60</v>
      </c>
      <c r="BL30" s="265" t="s">
        <v>61</v>
      </c>
      <c r="BM30" s="265"/>
      <c r="BN30" s="265"/>
      <c r="BO30" s="265"/>
      <c r="BP30" s="265">
        <v>1</v>
      </c>
      <c r="BQ30" s="265"/>
      <c r="BR30" s="265">
        <f t="shared" si="31"/>
        <v>0</v>
      </c>
      <c r="BS30" s="265"/>
      <c r="BT30" s="411"/>
      <c r="BU30" s="412" t="str">
        <f t="shared" si="32"/>
        <v/>
      </c>
      <c r="BV30" s="265" t="str">
        <f t="shared" si="33"/>
        <v/>
      </c>
      <c r="BW30" s="324" t="str">
        <f t="shared" si="34"/>
        <v/>
      </c>
      <c r="BX30" s="265" t="str">
        <f t="shared" si="35"/>
        <v/>
      </c>
      <c r="BY30" s="265" t="str">
        <f t="shared" si="36"/>
        <v/>
      </c>
      <c r="BZ30" s="265" t="str">
        <f t="shared" si="37"/>
        <v/>
      </c>
      <c r="CA30" s="265" t="str">
        <f t="shared" si="38"/>
        <v/>
      </c>
      <c r="CB30" s="265" t="str">
        <f t="shared" si="39"/>
        <v/>
      </c>
      <c r="CC30" s="411">
        <f t="shared" si="1"/>
        <v>0</v>
      </c>
      <c r="CD30" s="412">
        <f t="shared" si="40"/>
        <v>1</v>
      </c>
      <c r="CE30" s="265" t="str">
        <f t="shared" si="41"/>
        <v/>
      </c>
      <c r="CF30" s="324" t="str">
        <f t="shared" si="42"/>
        <v/>
      </c>
      <c r="CG30" s="265" t="str">
        <f t="shared" si="43"/>
        <v/>
      </c>
      <c r="CH30" s="265" t="str">
        <f t="shared" si="44"/>
        <v/>
      </c>
      <c r="CI30" s="265" t="str">
        <f t="shared" si="45"/>
        <v/>
      </c>
      <c r="CJ30" s="265" t="str">
        <f t="shared" si="46"/>
        <v/>
      </c>
      <c r="CK30" s="265" t="str">
        <f t="shared" si="47"/>
        <v/>
      </c>
      <c r="CL30" s="265" t="str">
        <f t="shared" si="48"/>
        <v/>
      </c>
      <c r="CM30" s="265" t="str">
        <f t="shared" si="49"/>
        <v/>
      </c>
      <c r="CN30" s="265" t="str">
        <f t="shared" si="50"/>
        <v/>
      </c>
      <c r="CO30" s="413">
        <f t="shared" si="51"/>
        <v>1</v>
      </c>
      <c r="CQ30" s="404">
        <v>27</v>
      </c>
      <c r="CR30" s="405">
        <f t="shared" si="80"/>
        <v>0</v>
      </c>
      <c r="CS30" s="405"/>
      <c r="CT30" s="405">
        <f t="shared" si="52"/>
        <v>0</v>
      </c>
      <c r="CU30" s="405">
        <v>1</v>
      </c>
      <c r="CV30" s="406">
        <f t="shared" si="53"/>
        <v>0</v>
      </c>
      <c r="CW30" s="414"/>
      <c r="CX30" s="324"/>
      <c r="CY30" s="324"/>
      <c r="CZ30" s="324" t="str">
        <f t="shared" si="54"/>
        <v/>
      </c>
      <c r="DA30" s="409" t="str">
        <f t="shared" si="55"/>
        <v/>
      </c>
      <c r="DC30" s="404">
        <v>27</v>
      </c>
      <c r="DD30" s="405">
        <f t="shared" si="81"/>
        <v>0</v>
      </c>
      <c r="DE30" s="405"/>
      <c r="DF30" s="405">
        <f t="shared" si="56"/>
        <v>0</v>
      </c>
      <c r="DG30" s="405">
        <v>1</v>
      </c>
      <c r="DH30" s="406">
        <f t="shared" si="57"/>
        <v>0</v>
      </c>
      <c r="DI30" s="414"/>
      <c r="DJ30" s="324"/>
      <c r="DK30" s="324"/>
      <c r="DL30" s="324" t="str">
        <f t="shared" si="58"/>
        <v/>
      </c>
      <c r="DM30" s="409" t="str">
        <f t="shared" si="59"/>
        <v/>
      </c>
      <c r="DO30" s="404">
        <v>27</v>
      </c>
      <c r="DP30" s="405">
        <f t="shared" si="82"/>
        <v>0</v>
      </c>
      <c r="DQ30" s="405"/>
      <c r="DR30" s="405">
        <f t="shared" si="60"/>
        <v>0</v>
      </c>
      <c r="DS30" s="405">
        <v>1</v>
      </c>
      <c r="DT30" s="406">
        <f t="shared" si="61"/>
        <v>0</v>
      </c>
      <c r="DU30" s="414"/>
      <c r="DV30" s="324"/>
      <c r="DW30" s="324"/>
      <c r="DX30" s="324" t="str">
        <f t="shared" si="62"/>
        <v/>
      </c>
      <c r="DY30" s="409" t="str">
        <f t="shared" si="63"/>
        <v/>
      </c>
      <c r="EA30" s="404">
        <v>27</v>
      </c>
      <c r="EB30" s="405">
        <f t="shared" si="83"/>
        <v>0</v>
      </c>
      <c r="EC30" s="405"/>
      <c r="ED30" s="405">
        <f t="shared" si="64"/>
        <v>0</v>
      </c>
      <c r="EE30" s="405">
        <v>1</v>
      </c>
      <c r="EF30" s="406">
        <f t="shared" si="65"/>
        <v>0</v>
      </c>
      <c r="EG30" s="414"/>
      <c r="EH30" s="324"/>
      <c r="EI30" s="324"/>
      <c r="EJ30" s="324" t="str">
        <f t="shared" si="66"/>
        <v/>
      </c>
      <c r="EK30" s="409" t="str">
        <f t="shared" si="67"/>
        <v/>
      </c>
      <c r="EM30" s="404">
        <v>27</v>
      </c>
      <c r="EN30" s="405">
        <f t="shared" si="84"/>
        <v>0</v>
      </c>
      <c r="EO30" s="405"/>
      <c r="EP30" s="405">
        <f t="shared" si="68"/>
        <v>0</v>
      </c>
      <c r="EQ30" s="405">
        <v>1</v>
      </c>
      <c r="ER30" s="406">
        <f t="shared" si="69"/>
        <v>0</v>
      </c>
      <c r="ES30" s="414"/>
      <c r="ET30" s="324"/>
      <c r="EU30" s="324"/>
      <c r="EV30" s="324" t="str">
        <f t="shared" si="70"/>
        <v/>
      </c>
      <c r="EW30" s="409" t="str">
        <f t="shared" si="71"/>
        <v/>
      </c>
      <c r="EY30" s="404">
        <v>27</v>
      </c>
      <c r="EZ30" s="405">
        <f t="shared" si="85"/>
        <v>0</v>
      </c>
      <c r="FA30" s="405"/>
      <c r="FB30" s="405">
        <f t="shared" si="72"/>
        <v>0</v>
      </c>
      <c r="FC30" s="405">
        <v>1</v>
      </c>
      <c r="FD30" s="406">
        <f t="shared" si="73"/>
        <v>0</v>
      </c>
      <c r="FE30" s="414"/>
      <c r="FF30" s="324"/>
      <c r="FG30" s="324"/>
      <c r="FH30" s="324" t="str">
        <f t="shared" si="74"/>
        <v/>
      </c>
      <c r="FI30" s="409" t="str">
        <f t="shared" si="75"/>
        <v/>
      </c>
    </row>
    <row r="31" spans="1:165" ht="30" customHeight="1" x14ac:dyDescent="0.3">
      <c r="D31" s="491"/>
      <c r="E31" s="404">
        <v>28</v>
      </c>
      <c r="F31" s="405">
        <f t="shared" si="76"/>
        <v>5420</v>
      </c>
      <c r="G31" s="405">
        <v>5420</v>
      </c>
      <c r="H31" s="405">
        <f t="shared" si="2"/>
        <v>0</v>
      </c>
      <c r="I31" s="405">
        <v>1</v>
      </c>
      <c r="J31" s="406">
        <f t="shared" si="3"/>
        <v>0</v>
      </c>
      <c r="K31" s="404"/>
      <c r="L31" s="404">
        <v>28</v>
      </c>
      <c r="M31" s="405">
        <f t="shared" si="77"/>
        <v>1553</v>
      </c>
      <c r="N31" s="405">
        <v>1559</v>
      </c>
      <c r="O31" s="405">
        <f t="shared" si="4"/>
        <v>6</v>
      </c>
      <c r="P31" s="405">
        <v>1</v>
      </c>
      <c r="Q31" s="406">
        <f t="shared" si="5"/>
        <v>6</v>
      </c>
      <c r="S31" s="404">
        <v>28</v>
      </c>
      <c r="T31" s="405">
        <f t="shared" si="78"/>
        <v>5450</v>
      </c>
      <c r="U31" s="405">
        <v>5450</v>
      </c>
      <c r="V31" s="405">
        <f t="shared" si="6"/>
        <v>0</v>
      </c>
      <c r="W31" s="405">
        <v>1</v>
      </c>
      <c r="X31" s="406">
        <f t="shared" si="7"/>
        <v>0</v>
      </c>
      <c r="Y31" s="471"/>
      <c r="Z31" s="265"/>
      <c r="AA31" s="265"/>
      <c r="AB31" s="265"/>
      <c r="AC31" s="265"/>
      <c r="AD31" s="265">
        <v>1</v>
      </c>
      <c r="AE31" s="324"/>
      <c r="AF31" s="324">
        <f t="shared" si="8"/>
        <v>0</v>
      </c>
      <c r="AG31" s="324"/>
      <c r="AH31" s="407"/>
      <c r="AI31" s="408" t="str">
        <f t="shared" si="9"/>
        <v/>
      </c>
      <c r="AJ31" s="324" t="str">
        <f t="shared" si="10"/>
        <v/>
      </c>
      <c r="AK31" s="324" t="str">
        <f t="shared" si="11"/>
        <v/>
      </c>
      <c r="AL31" s="324" t="str">
        <f t="shared" si="12"/>
        <v/>
      </c>
      <c r="AM31" s="324" t="str">
        <f t="shared" si="13"/>
        <v/>
      </c>
      <c r="AN31" s="324" t="str">
        <f t="shared" si="14"/>
        <v/>
      </c>
      <c r="AO31" s="324" t="str">
        <f t="shared" si="15"/>
        <v/>
      </c>
      <c r="AP31" s="324" t="str">
        <f t="shared" si="16"/>
        <v/>
      </c>
      <c r="AQ31" s="407">
        <f t="shared" si="0"/>
        <v>0</v>
      </c>
      <c r="AR31" s="408" t="str">
        <f t="shared" si="17"/>
        <v/>
      </c>
      <c r="AS31" s="324" t="str">
        <f t="shared" si="18"/>
        <v/>
      </c>
      <c r="AT31" s="324" t="str">
        <f t="shared" si="19"/>
        <v/>
      </c>
      <c r="AU31" s="324" t="str">
        <f t="shared" si="20"/>
        <v/>
      </c>
      <c r="AV31" s="324" t="str">
        <f t="shared" si="21"/>
        <v/>
      </c>
      <c r="AW31" s="324" t="str">
        <f t="shared" si="22"/>
        <v/>
      </c>
      <c r="AX31" s="324" t="str">
        <f t="shared" si="23"/>
        <v/>
      </c>
      <c r="AY31" s="324" t="str">
        <f t="shared" si="24"/>
        <v/>
      </c>
      <c r="AZ31" s="324" t="str">
        <f t="shared" si="25"/>
        <v/>
      </c>
      <c r="BA31" s="324" t="str">
        <f t="shared" si="26"/>
        <v/>
      </c>
      <c r="BB31" s="324" t="str">
        <f t="shared" si="27"/>
        <v/>
      </c>
      <c r="BC31" s="409">
        <f t="shared" si="28"/>
        <v>0</v>
      </c>
      <c r="BD31" s="22"/>
      <c r="BE31" s="404">
        <v>28</v>
      </c>
      <c r="BF31" s="405">
        <f t="shared" si="79"/>
        <v>1553</v>
      </c>
      <c r="BG31" s="405">
        <v>1559</v>
      </c>
      <c r="BH31" s="405">
        <f t="shared" si="29"/>
        <v>6</v>
      </c>
      <c r="BI31" s="405">
        <v>1</v>
      </c>
      <c r="BJ31" s="406">
        <f t="shared" si="30"/>
        <v>6</v>
      </c>
      <c r="BK31" s="471" t="s">
        <v>60</v>
      </c>
      <c r="BL31" s="265" t="s">
        <v>61</v>
      </c>
      <c r="BM31" s="265"/>
      <c r="BN31" s="265"/>
      <c r="BO31" s="265"/>
      <c r="BP31" s="265">
        <v>1</v>
      </c>
      <c r="BQ31" s="265"/>
      <c r="BR31" s="265">
        <f t="shared" si="31"/>
        <v>0</v>
      </c>
      <c r="BS31" s="265"/>
      <c r="BT31" s="411"/>
      <c r="BU31" s="412" t="str">
        <f t="shared" si="32"/>
        <v/>
      </c>
      <c r="BV31" s="265" t="str">
        <f t="shared" si="33"/>
        <v/>
      </c>
      <c r="BW31" s="324" t="str">
        <f t="shared" si="34"/>
        <v/>
      </c>
      <c r="BX31" s="265" t="str">
        <f t="shared" si="35"/>
        <v/>
      </c>
      <c r="BY31" s="265" t="str">
        <f t="shared" si="36"/>
        <v/>
      </c>
      <c r="BZ31" s="265" t="str">
        <f t="shared" si="37"/>
        <v/>
      </c>
      <c r="CA31" s="265" t="str">
        <f t="shared" si="38"/>
        <v/>
      </c>
      <c r="CB31" s="265" t="str">
        <f t="shared" si="39"/>
        <v/>
      </c>
      <c r="CC31" s="411">
        <f t="shared" si="1"/>
        <v>0</v>
      </c>
      <c r="CD31" s="412">
        <f t="shared" si="40"/>
        <v>6</v>
      </c>
      <c r="CE31" s="265" t="str">
        <f t="shared" si="41"/>
        <v/>
      </c>
      <c r="CF31" s="324" t="str">
        <f t="shared" si="42"/>
        <v/>
      </c>
      <c r="CG31" s="265" t="str">
        <f t="shared" si="43"/>
        <v/>
      </c>
      <c r="CH31" s="265" t="str">
        <f t="shared" si="44"/>
        <v/>
      </c>
      <c r="CI31" s="265" t="str">
        <f t="shared" si="45"/>
        <v/>
      </c>
      <c r="CJ31" s="265" t="str">
        <f t="shared" si="46"/>
        <v/>
      </c>
      <c r="CK31" s="265" t="str">
        <f t="shared" si="47"/>
        <v/>
      </c>
      <c r="CL31" s="265" t="str">
        <f t="shared" si="48"/>
        <v/>
      </c>
      <c r="CM31" s="265" t="str">
        <f t="shared" si="49"/>
        <v/>
      </c>
      <c r="CN31" s="265" t="str">
        <f t="shared" si="50"/>
        <v/>
      </c>
      <c r="CO31" s="413">
        <f t="shared" si="51"/>
        <v>6</v>
      </c>
      <c r="CQ31" s="404">
        <v>28</v>
      </c>
      <c r="CR31" s="405">
        <f t="shared" si="80"/>
        <v>0</v>
      </c>
      <c r="CS31" s="405"/>
      <c r="CT31" s="405">
        <f t="shared" si="52"/>
        <v>0</v>
      </c>
      <c r="CU31" s="405">
        <v>1</v>
      </c>
      <c r="CV31" s="406">
        <f t="shared" si="53"/>
        <v>0</v>
      </c>
      <c r="CW31" s="414"/>
      <c r="CX31" s="324"/>
      <c r="CY31" s="324"/>
      <c r="CZ31" s="324" t="str">
        <f t="shared" si="54"/>
        <v/>
      </c>
      <c r="DA31" s="409" t="str">
        <f t="shared" si="55"/>
        <v/>
      </c>
      <c r="DC31" s="404">
        <v>28</v>
      </c>
      <c r="DD31" s="405">
        <f t="shared" si="81"/>
        <v>0</v>
      </c>
      <c r="DE31" s="405"/>
      <c r="DF31" s="405">
        <f t="shared" si="56"/>
        <v>0</v>
      </c>
      <c r="DG31" s="405">
        <v>1</v>
      </c>
      <c r="DH31" s="406">
        <f t="shared" si="57"/>
        <v>0</v>
      </c>
      <c r="DI31" s="414"/>
      <c r="DJ31" s="324"/>
      <c r="DK31" s="324"/>
      <c r="DL31" s="324" t="str">
        <f t="shared" si="58"/>
        <v/>
      </c>
      <c r="DM31" s="409" t="str">
        <f t="shared" si="59"/>
        <v/>
      </c>
      <c r="DO31" s="404">
        <v>28</v>
      </c>
      <c r="DP31" s="405">
        <f t="shared" si="82"/>
        <v>0</v>
      </c>
      <c r="DQ31" s="405"/>
      <c r="DR31" s="405">
        <f t="shared" si="60"/>
        <v>0</v>
      </c>
      <c r="DS31" s="405">
        <v>1</v>
      </c>
      <c r="DT31" s="406">
        <f t="shared" si="61"/>
        <v>0</v>
      </c>
      <c r="DU31" s="414"/>
      <c r="DV31" s="324"/>
      <c r="DW31" s="324"/>
      <c r="DX31" s="324" t="str">
        <f t="shared" si="62"/>
        <v/>
      </c>
      <c r="DY31" s="409" t="str">
        <f t="shared" si="63"/>
        <v/>
      </c>
      <c r="EA31" s="404">
        <v>28</v>
      </c>
      <c r="EB31" s="405">
        <f t="shared" si="83"/>
        <v>0</v>
      </c>
      <c r="EC31" s="405"/>
      <c r="ED31" s="405">
        <f t="shared" si="64"/>
        <v>0</v>
      </c>
      <c r="EE31" s="405">
        <v>1</v>
      </c>
      <c r="EF31" s="406">
        <f t="shared" si="65"/>
        <v>0</v>
      </c>
      <c r="EG31" s="414"/>
      <c r="EH31" s="324"/>
      <c r="EI31" s="324"/>
      <c r="EJ31" s="324" t="str">
        <f t="shared" si="66"/>
        <v/>
      </c>
      <c r="EK31" s="409" t="str">
        <f t="shared" si="67"/>
        <v/>
      </c>
      <c r="EM31" s="404">
        <v>28</v>
      </c>
      <c r="EN31" s="405">
        <f t="shared" si="84"/>
        <v>0</v>
      </c>
      <c r="EO31" s="405"/>
      <c r="EP31" s="405">
        <f t="shared" si="68"/>
        <v>0</v>
      </c>
      <c r="EQ31" s="405">
        <v>1</v>
      </c>
      <c r="ER31" s="406">
        <f t="shared" si="69"/>
        <v>0</v>
      </c>
      <c r="ES31" s="414"/>
      <c r="ET31" s="324"/>
      <c r="EU31" s="324"/>
      <c r="EV31" s="324" t="str">
        <f t="shared" si="70"/>
        <v/>
      </c>
      <c r="EW31" s="409" t="str">
        <f t="shared" si="71"/>
        <v/>
      </c>
      <c r="EY31" s="404">
        <v>28</v>
      </c>
      <c r="EZ31" s="405">
        <f t="shared" si="85"/>
        <v>0</v>
      </c>
      <c r="FA31" s="405"/>
      <c r="FB31" s="405">
        <f t="shared" si="72"/>
        <v>0</v>
      </c>
      <c r="FC31" s="405">
        <v>1</v>
      </c>
      <c r="FD31" s="406">
        <f t="shared" si="73"/>
        <v>0</v>
      </c>
      <c r="FE31" s="414"/>
      <c r="FF31" s="324"/>
      <c r="FG31" s="324"/>
      <c r="FH31" s="324" t="str">
        <f t="shared" si="74"/>
        <v/>
      </c>
      <c r="FI31" s="409" t="str">
        <f t="shared" si="75"/>
        <v/>
      </c>
    </row>
    <row r="32" spans="1:165" ht="30" customHeight="1" x14ac:dyDescent="0.3">
      <c r="D32" s="491"/>
      <c r="E32" s="404">
        <v>29</v>
      </c>
      <c r="F32" s="405">
        <f t="shared" si="76"/>
        <v>5420</v>
      </c>
      <c r="G32" s="405">
        <v>5420</v>
      </c>
      <c r="H32" s="405">
        <f t="shared" si="2"/>
        <v>0</v>
      </c>
      <c r="I32" s="405">
        <v>1</v>
      </c>
      <c r="J32" s="406">
        <f t="shared" si="3"/>
        <v>0</v>
      </c>
      <c r="K32" s="404"/>
      <c r="L32" s="404">
        <v>29</v>
      </c>
      <c r="M32" s="405">
        <f t="shared" si="77"/>
        <v>1559</v>
      </c>
      <c r="N32" s="405">
        <v>1561</v>
      </c>
      <c r="O32" s="405">
        <f t="shared" si="4"/>
        <v>2</v>
      </c>
      <c r="P32" s="405">
        <v>1</v>
      </c>
      <c r="Q32" s="406">
        <f t="shared" si="5"/>
        <v>2</v>
      </c>
      <c r="S32" s="404">
        <v>29</v>
      </c>
      <c r="T32" s="405">
        <f t="shared" si="78"/>
        <v>5450</v>
      </c>
      <c r="U32" s="405">
        <v>5450</v>
      </c>
      <c r="V32" s="405">
        <f t="shared" si="6"/>
        <v>0</v>
      </c>
      <c r="W32" s="405">
        <v>1</v>
      </c>
      <c r="X32" s="406">
        <f t="shared" si="7"/>
        <v>0</v>
      </c>
      <c r="Y32" s="471"/>
      <c r="Z32" s="265"/>
      <c r="AA32" s="265"/>
      <c r="AB32" s="265"/>
      <c r="AC32" s="265"/>
      <c r="AD32" s="265">
        <v>1</v>
      </c>
      <c r="AE32" s="324"/>
      <c r="AF32" s="324">
        <f t="shared" si="8"/>
        <v>0</v>
      </c>
      <c r="AG32" s="324"/>
      <c r="AH32" s="407"/>
      <c r="AI32" s="408" t="str">
        <f t="shared" si="9"/>
        <v/>
      </c>
      <c r="AJ32" s="324" t="str">
        <f t="shared" si="10"/>
        <v/>
      </c>
      <c r="AK32" s="324" t="str">
        <f t="shared" si="11"/>
        <v/>
      </c>
      <c r="AL32" s="324" t="str">
        <f t="shared" si="12"/>
        <v/>
      </c>
      <c r="AM32" s="324" t="str">
        <f t="shared" si="13"/>
        <v/>
      </c>
      <c r="AN32" s="324" t="str">
        <f t="shared" si="14"/>
        <v/>
      </c>
      <c r="AO32" s="324" t="str">
        <f t="shared" si="15"/>
        <v/>
      </c>
      <c r="AP32" s="324" t="str">
        <f t="shared" si="16"/>
        <v/>
      </c>
      <c r="AQ32" s="407">
        <f t="shared" si="0"/>
        <v>0</v>
      </c>
      <c r="AR32" s="408" t="str">
        <f t="shared" si="17"/>
        <v/>
      </c>
      <c r="AS32" s="324" t="str">
        <f t="shared" si="18"/>
        <v/>
      </c>
      <c r="AT32" s="324" t="str">
        <f t="shared" si="19"/>
        <v/>
      </c>
      <c r="AU32" s="324" t="str">
        <f t="shared" si="20"/>
        <v/>
      </c>
      <c r="AV32" s="324" t="str">
        <f t="shared" si="21"/>
        <v/>
      </c>
      <c r="AW32" s="324" t="str">
        <f t="shared" si="22"/>
        <v/>
      </c>
      <c r="AX32" s="324" t="str">
        <f t="shared" si="23"/>
        <v/>
      </c>
      <c r="AY32" s="324" t="str">
        <f t="shared" si="24"/>
        <v/>
      </c>
      <c r="AZ32" s="324" t="str">
        <f t="shared" si="25"/>
        <v/>
      </c>
      <c r="BA32" s="324" t="str">
        <f t="shared" si="26"/>
        <v/>
      </c>
      <c r="BB32" s="324" t="str">
        <f t="shared" si="27"/>
        <v/>
      </c>
      <c r="BC32" s="409">
        <f t="shared" si="28"/>
        <v>0</v>
      </c>
      <c r="BD32" s="22"/>
      <c r="BE32" s="404">
        <v>29</v>
      </c>
      <c r="BF32" s="405">
        <f t="shared" si="79"/>
        <v>1559</v>
      </c>
      <c r="BG32" s="405">
        <v>1561</v>
      </c>
      <c r="BH32" s="405">
        <f t="shared" si="29"/>
        <v>2</v>
      </c>
      <c r="BI32" s="405">
        <v>1</v>
      </c>
      <c r="BJ32" s="406">
        <f t="shared" si="30"/>
        <v>2</v>
      </c>
      <c r="BK32" s="471" t="s">
        <v>60</v>
      </c>
      <c r="BL32" s="265" t="s">
        <v>61</v>
      </c>
      <c r="BM32" s="265"/>
      <c r="BN32" s="265"/>
      <c r="BO32" s="265"/>
      <c r="BP32" s="265">
        <v>1</v>
      </c>
      <c r="BQ32" s="265"/>
      <c r="BR32" s="265">
        <f t="shared" si="31"/>
        <v>0</v>
      </c>
      <c r="BS32" s="265"/>
      <c r="BT32" s="411"/>
      <c r="BU32" s="412" t="str">
        <f t="shared" si="32"/>
        <v/>
      </c>
      <c r="BV32" s="265" t="str">
        <f t="shared" si="33"/>
        <v/>
      </c>
      <c r="BW32" s="324" t="str">
        <f t="shared" si="34"/>
        <v/>
      </c>
      <c r="BX32" s="265" t="str">
        <f t="shared" si="35"/>
        <v/>
      </c>
      <c r="BY32" s="265" t="str">
        <f t="shared" si="36"/>
        <v/>
      </c>
      <c r="BZ32" s="265" t="str">
        <f t="shared" si="37"/>
        <v/>
      </c>
      <c r="CA32" s="265" t="str">
        <f t="shared" si="38"/>
        <v/>
      </c>
      <c r="CB32" s="265" t="str">
        <f t="shared" si="39"/>
        <v/>
      </c>
      <c r="CC32" s="411">
        <f t="shared" si="1"/>
        <v>0</v>
      </c>
      <c r="CD32" s="412">
        <f t="shared" si="40"/>
        <v>2</v>
      </c>
      <c r="CE32" s="265" t="str">
        <f t="shared" si="41"/>
        <v/>
      </c>
      <c r="CF32" s="324" t="str">
        <f t="shared" si="42"/>
        <v/>
      </c>
      <c r="CG32" s="265" t="str">
        <f t="shared" si="43"/>
        <v/>
      </c>
      <c r="CH32" s="265" t="str">
        <f t="shared" si="44"/>
        <v/>
      </c>
      <c r="CI32" s="265" t="str">
        <f t="shared" si="45"/>
        <v/>
      </c>
      <c r="CJ32" s="265" t="str">
        <f t="shared" si="46"/>
        <v/>
      </c>
      <c r="CK32" s="265" t="str">
        <f t="shared" si="47"/>
        <v/>
      </c>
      <c r="CL32" s="265" t="str">
        <f t="shared" si="48"/>
        <v/>
      </c>
      <c r="CM32" s="265" t="str">
        <f t="shared" si="49"/>
        <v/>
      </c>
      <c r="CN32" s="265" t="str">
        <f t="shared" si="50"/>
        <v/>
      </c>
      <c r="CO32" s="413">
        <f t="shared" si="51"/>
        <v>2</v>
      </c>
      <c r="CQ32" s="404">
        <v>29</v>
      </c>
      <c r="CR32" s="405">
        <f t="shared" si="80"/>
        <v>0</v>
      </c>
      <c r="CS32" s="405"/>
      <c r="CT32" s="405">
        <f t="shared" si="52"/>
        <v>0</v>
      </c>
      <c r="CU32" s="405">
        <v>1</v>
      </c>
      <c r="CV32" s="406">
        <f t="shared" si="53"/>
        <v>0</v>
      </c>
      <c r="CW32" s="414"/>
      <c r="CX32" s="324"/>
      <c r="CY32" s="324"/>
      <c r="CZ32" s="324" t="str">
        <f t="shared" si="54"/>
        <v/>
      </c>
      <c r="DA32" s="409" t="str">
        <f t="shared" si="55"/>
        <v/>
      </c>
      <c r="DC32" s="404">
        <v>29</v>
      </c>
      <c r="DD32" s="405">
        <f t="shared" si="81"/>
        <v>0</v>
      </c>
      <c r="DE32" s="405"/>
      <c r="DF32" s="405">
        <f t="shared" si="56"/>
        <v>0</v>
      </c>
      <c r="DG32" s="405">
        <v>1</v>
      </c>
      <c r="DH32" s="406">
        <f t="shared" si="57"/>
        <v>0</v>
      </c>
      <c r="DI32" s="414"/>
      <c r="DJ32" s="324"/>
      <c r="DK32" s="324"/>
      <c r="DL32" s="324" t="str">
        <f t="shared" si="58"/>
        <v/>
      </c>
      <c r="DM32" s="409" t="str">
        <f t="shared" si="59"/>
        <v/>
      </c>
      <c r="DO32" s="404">
        <v>29</v>
      </c>
      <c r="DP32" s="405">
        <f t="shared" si="82"/>
        <v>0</v>
      </c>
      <c r="DQ32" s="405"/>
      <c r="DR32" s="405">
        <f t="shared" si="60"/>
        <v>0</v>
      </c>
      <c r="DS32" s="405">
        <v>1</v>
      </c>
      <c r="DT32" s="406">
        <f t="shared" si="61"/>
        <v>0</v>
      </c>
      <c r="DU32" s="414"/>
      <c r="DV32" s="324"/>
      <c r="DW32" s="324"/>
      <c r="DX32" s="324" t="str">
        <f t="shared" si="62"/>
        <v/>
      </c>
      <c r="DY32" s="409" t="str">
        <f t="shared" si="63"/>
        <v/>
      </c>
      <c r="EA32" s="404">
        <v>29</v>
      </c>
      <c r="EB32" s="405">
        <f t="shared" si="83"/>
        <v>0</v>
      </c>
      <c r="EC32" s="405"/>
      <c r="ED32" s="405">
        <f t="shared" si="64"/>
        <v>0</v>
      </c>
      <c r="EE32" s="405">
        <v>1</v>
      </c>
      <c r="EF32" s="406">
        <f t="shared" si="65"/>
        <v>0</v>
      </c>
      <c r="EG32" s="414"/>
      <c r="EH32" s="324"/>
      <c r="EI32" s="324"/>
      <c r="EJ32" s="324" t="str">
        <f t="shared" si="66"/>
        <v/>
      </c>
      <c r="EK32" s="409" t="str">
        <f t="shared" si="67"/>
        <v/>
      </c>
      <c r="EM32" s="404">
        <v>29</v>
      </c>
      <c r="EN32" s="405">
        <f t="shared" si="84"/>
        <v>0</v>
      </c>
      <c r="EO32" s="405"/>
      <c r="EP32" s="405">
        <f t="shared" si="68"/>
        <v>0</v>
      </c>
      <c r="EQ32" s="405">
        <v>1</v>
      </c>
      <c r="ER32" s="406">
        <f t="shared" si="69"/>
        <v>0</v>
      </c>
      <c r="ES32" s="414"/>
      <c r="ET32" s="324"/>
      <c r="EU32" s="324"/>
      <c r="EV32" s="324" t="str">
        <f t="shared" si="70"/>
        <v/>
      </c>
      <c r="EW32" s="409" t="str">
        <f t="shared" si="71"/>
        <v/>
      </c>
      <c r="EY32" s="404">
        <v>29</v>
      </c>
      <c r="EZ32" s="405">
        <f t="shared" si="85"/>
        <v>0</v>
      </c>
      <c r="FA32" s="405"/>
      <c r="FB32" s="405">
        <f t="shared" si="72"/>
        <v>0</v>
      </c>
      <c r="FC32" s="405">
        <v>1</v>
      </c>
      <c r="FD32" s="406">
        <f t="shared" si="73"/>
        <v>0</v>
      </c>
      <c r="FE32" s="414"/>
      <c r="FF32" s="324"/>
      <c r="FG32" s="324"/>
      <c r="FH32" s="324" t="str">
        <f t="shared" si="74"/>
        <v/>
      </c>
      <c r="FI32" s="409" t="str">
        <f t="shared" si="75"/>
        <v/>
      </c>
    </row>
    <row r="33" spans="1:165" ht="30" customHeight="1" x14ac:dyDescent="0.3">
      <c r="D33" s="491"/>
      <c r="E33" s="404">
        <v>30</v>
      </c>
      <c r="F33" s="405">
        <f t="shared" si="76"/>
        <v>5420</v>
      </c>
      <c r="G33" s="405">
        <v>5446</v>
      </c>
      <c r="H33" s="405">
        <f t="shared" si="2"/>
        <v>26</v>
      </c>
      <c r="I33" s="405">
        <v>1</v>
      </c>
      <c r="J33" s="406">
        <f t="shared" si="3"/>
        <v>26</v>
      </c>
      <c r="K33" s="404"/>
      <c r="L33" s="404">
        <v>30</v>
      </c>
      <c r="M33" s="405">
        <f t="shared" si="77"/>
        <v>1561</v>
      </c>
      <c r="N33" s="405">
        <v>1568</v>
      </c>
      <c r="O33" s="405">
        <f t="shared" si="4"/>
        <v>7</v>
      </c>
      <c r="P33" s="405">
        <v>1</v>
      </c>
      <c r="Q33" s="406">
        <f t="shared" si="5"/>
        <v>7</v>
      </c>
      <c r="S33" s="404">
        <v>30</v>
      </c>
      <c r="T33" s="405">
        <f t="shared" si="78"/>
        <v>5450</v>
      </c>
      <c r="U33" s="405">
        <v>5476</v>
      </c>
      <c r="V33" s="405">
        <f t="shared" si="6"/>
        <v>26</v>
      </c>
      <c r="W33" s="405">
        <v>1</v>
      </c>
      <c r="X33" s="406">
        <f t="shared" si="7"/>
        <v>26</v>
      </c>
      <c r="Y33" s="471" t="s">
        <v>60</v>
      </c>
      <c r="Z33" s="265" t="s">
        <v>63</v>
      </c>
      <c r="AA33" s="324"/>
      <c r="AB33" s="324"/>
      <c r="AC33" s="265"/>
      <c r="AD33" s="265">
        <v>1</v>
      </c>
      <c r="AE33" s="324"/>
      <c r="AF33" s="324">
        <f t="shared" si="8"/>
        <v>0</v>
      </c>
      <c r="AG33" s="324"/>
      <c r="AH33" s="407"/>
      <c r="AI33" s="408" t="str">
        <f t="shared" si="9"/>
        <v/>
      </c>
      <c r="AJ33" s="324" t="str">
        <f t="shared" si="10"/>
        <v/>
      </c>
      <c r="AK33" s="324" t="str">
        <f t="shared" si="11"/>
        <v/>
      </c>
      <c r="AL33" s="324" t="str">
        <f t="shared" si="12"/>
        <v/>
      </c>
      <c r="AM33" s="324" t="str">
        <f t="shared" si="13"/>
        <v/>
      </c>
      <c r="AN33" s="324" t="str">
        <f t="shared" si="14"/>
        <v/>
      </c>
      <c r="AO33" s="324" t="str">
        <f t="shared" si="15"/>
        <v/>
      </c>
      <c r="AP33" s="324" t="str">
        <f t="shared" si="16"/>
        <v/>
      </c>
      <c r="AQ33" s="407">
        <f t="shared" si="0"/>
        <v>0</v>
      </c>
      <c r="AR33" s="408">
        <f t="shared" si="17"/>
        <v>26</v>
      </c>
      <c r="AS33" s="324" t="str">
        <f t="shared" si="18"/>
        <v/>
      </c>
      <c r="AT33" s="324" t="str">
        <f t="shared" si="19"/>
        <v/>
      </c>
      <c r="AU33" s="324" t="str">
        <f t="shared" si="20"/>
        <v/>
      </c>
      <c r="AV33" s="324" t="str">
        <f t="shared" si="21"/>
        <v/>
      </c>
      <c r="AW33" s="324" t="str">
        <f t="shared" si="22"/>
        <v/>
      </c>
      <c r="AX33" s="324" t="str">
        <f t="shared" si="23"/>
        <v/>
      </c>
      <c r="AY33" s="324" t="str">
        <f t="shared" si="24"/>
        <v/>
      </c>
      <c r="AZ33" s="324" t="str">
        <f t="shared" si="25"/>
        <v/>
      </c>
      <c r="BA33" s="324" t="str">
        <f t="shared" si="26"/>
        <v/>
      </c>
      <c r="BB33" s="324" t="str">
        <f t="shared" si="27"/>
        <v/>
      </c>
      <c r="BC33" s="409">
        <f t="shared" si="28"/>
        <v>26</v>
      </c>
      <c r="BD33" s="22"/>
      <c r="BE33" s="404">
        <v>30</v>
      </c>
      <c r="BF33" s="405">
        <f t="shared" si="79"/>
        <v>1561</v>
      </c>
      <c r="BG33" s="405">
        <v>1568</v>
      </c>
      <c r="BH33" s="405">
        <f t="shared" si="29"/>
        <v>7</v>
      </c>
      <c r="BI33" s="405">
        <v>1</v>
      </c>
      <c r="BJ33" s="406">
        <f t="shared" si="30"/>
        <v>7</v>
      </c>
      <c r="BK33" s="471" t="s">
        <v>60</v>
      </c>
      <c r="BL33" s="265" t="s">
        <v>61</v>
      </c>
      <c r="BM33" s="265"/>
      <c r="BN33" s="265"/>
      <c r="BO33" s="265"/>
      <c r="BP33" s="265">
        <v>1</v>
      </c>
      <c r="BQ33" s="265"/>
      <c r="BR33" s="265">
        <f t="shared" si="31"/>
        <v>0</v>
      </c>
      <c r="BS33" s="265"/>
      <c r="BT33" s="411"/>
      <c r="BU33" s="412" t="str">
        <f t="shared" si="32"/>
        <v/>
      </c>
      <c r="BV33" s="265" t="str">
        <f t="shared" si="33"/>
        <v/>
      </c>
      <c r="BW33" s="324" t="str">
        <f t="shared" si="34"/>
        <v/>
      </c>
      <c r="BX33" s="265" t="str">
        <f t="shared" si="35"/>
        <v/>
      </c>
      <c r="BY33" s="265" t="str">
        <f t="shared" si="36"/>
        <v/>
      </c>
      <c r="BZ33" s="265" t="str">
        <f t="shared" si="37"/>
        <v/>
      </c>
      <c r="CA33" s="265" t="str">
        <f t="shared" si="38"/>
        <v/>
      </c>
      <c r="CB33" s="265" t="str">
        <f t="shared" si="39"/>
        <v/>
      </c>
      <c r="CC33" s="411">
        <f t="shared" si="1"/>
        <v>0</v>
      </c>
      <c r="CD33" s="412">
        <f t="shared" si="40"/>
        <v>7</v>
      </c>
      <c r="CE33" s="265" t="str">
        <f t="shared" si="41"/>
        <v/>
      </c>
      <c r="CF33" s="324" t="str">
        <f t="shared" si="42"/>
        <v/>
      </c>
      <c r="CG33" s="265" t="str">
        <f t="shared" si="43"/>
        <v/>
      </c>
      <c r="CH33" s="265" t="str">
        <f t="shared" si="44"/>
        <v/>
      </c>
      <c r="CI33" s="265" t="str">
        <f t="shared" si="45"/>
        <v/>
      </c>
      <c r="CJ33" s="265" t="str">
        <f t="shared" si="46"/>
        <v/>
      </c>
      <c r="CK33" s="265" t="str">
        <f t="shared" si="47"/>
        <v/>
      </c>
      <c r="CL33" s="265" t="str">
        <f t="shared" si="48"/>
        <v/>
      </c>
      <c r="CM33" s="265" t="str">
        <f t="shared" si="49"/>
        <v/>
      </c>
      <c r="CN33" s="265" t="str">
        <f t="shared" si="50"/>
        <v/>
      </c>
      <c r="CO33" s="413">
        <f t="shared" si="51"/>
        <v>7</v>
      </c>
      <c r="CQ33" s="404">
        <v>30</v>
      </c>
      <c r="CR33" s="405">
        <f t="shared" si="80"/>
        <v>0</v>
      </c>
      <c r="CS33" s="405"/>
      <c r="CT33" s="405">
        <f t="shared" si="52"/>
        <v>0</v>
      </c>
      <c r="CU33" s="405">
        <v>1</v>
      </c>
      <c r="CV33" s="406">
        <f t="shared" si="53"/>
        <v>0</v>
      </c>
      <c r="CW33" s="414"/>
      <c r="CX33" s="324"/>
      <c r="CY33" s="324"/>
      <c r="CZ33" s="324" t="str">
        <f t="shared" si="54"/>
        <v/>
      </c>
      <c r="DA33" s="409" t="str">
        <f t="shared" si="55"/>
        <v/>
      </c>
      <c r="DC33" s="404">
        <v>30</v>
      </c>
      <c r="DD33" s="405">
        <f t="shared" si="81"/>
        <v>0</v>
      </c>
      <c r="DE33" s="405"/>
      <c r="DF33" s="405">
        <f t="shared" si="56"/>
        <v>0</v>
      </c>
      <c r="DG33" s="405">
        <v>1</v>
      </c>
      <c r="DH33" s="406">
        <f t="shared" si="57"/>
        <v>0</v>
      </c>
      <c r="DI33" s="414"/>
      <c r="DJ33" s="324"/>
      <c r="DK33" s="324"/>
      <c r="DL33" s="324" t="str">
        <f t="shared" si="58"/>
        <v/>
      </c>
      <c r="DM33" s="409" t="str">
        <f t="shared" si="59"/>
        <v/>
      </c>
      <c r="DO33" s="404">
        <v>30</v>
      </c>
      <c r="DP33" s="405">
        <f t="shared" si="82"/>
        <v>0</v>
      </c>
      <c r="DQ33" s="405"/>
      <c r="DR33" s="405">
        <f t="shared" si="60"/>
        <v>0</v>
      </c>
      <c r="DS33" s="405">
        <v>1</v>
      </c>
      <c r="DT33" s="406">
        <f t="shared" si="61"/>
        <v>0</v>
      </c>
      <c r="DU33" s="414"/>
      <c r="DV33" s="324"/>
      <c r="DW33" s="324"/>
      <c r="DX33" s="324" t="str">
        <f t="shared" si="62"/>
        <v/>
      </c>
      <c r="DY33" s="409" t="str">
        <f t="shared" si="63"/>
        <v/>
      </c>
      <c r="EA33" s="404">
        <v>30</v>
      </c>
      <c r="EB33" s="405">
        <f t="shared" si="83"/>
        <v>0</v>
      </c>
      <c r="EC33" s="405"/>
      <c r="ED33" s="405">
        <f t="shared" si="64"/>
        <v>0</v>
      </c>
      <c r="EE33" s="405">
        <v>1</v>
      </c>
      <c r="EF33" s="406">
        <f t="shared" si="65"/>
        <v>0</v>
      </c>
      <c r="EG33" s="414"/>
      <c r="EH33" s="324"/>
      <c r="EI33" s="324"/>
      <c r="EJ33" s="324" t="str">
        <f t="shared" si="66"/>
        <v/>
      </c>
      <c r="EK33" s="409" t="str">
        <f t="shared" si="67"/>
        <v/>
      </c>
      <c r="EM33" s="404">
        <v>30</v>
      </c>
      <c r="EN33" s="405">
        <f t="shared" si="84"/>
        <v>0</v>
      </c>
      <c r="EO33" s="405"/>
      <c r="EP33" s="405">
        <f t="shared" si="68"/>
        <v>0</v>
      </c>
      <c r="EQ33" s="405">
        <v>1</v>
      </c>
      <c r="ER33" s="406">
        <f t="shared" si="69"/>
        <v>0</v>
      </c>
      <c r="ES33" s="414"/>
      <c r="ET33" s="324"/>
      <c r="EU33" s="324"/>
      <c r="EV33" s="324" t="str">
        <f t="shared" si="70"/>
        <v/>
      </c>
      <c r="EW33" s="409" t="str">
        <f t="shared" si="71"/>
        <v/>
      </c>
      <c r="EY33" s="404">
        <v>30</v>
      </c>
      <c r="EZ33" s="405">
        <f t="shared" si="85"/>
        <v>0</v>
      </c>
      <c r="FA33" s="405"/>
      <c r="FB33" s="405">
        <f t="shared" si="72"/>
        <v>0</v>
      </c>
      <c r="FC33" s="405">
        <v>1</v>
      </c>
      <c r="FD33" s="406">
        <f t="shared" si="73"/>
        <v>0</v>
      </c>
      <c r="FE33" s="414"/>
      <c r="FF33" s="324"/>
      <c r="FG33" s="324"/>
      <c r="FH33" s="324" t="str">
        <f t="shared" si="74"/>
        <v/>
      </c>
      <c r="FI33" s="409" t="str">
        <f t="shared" si="75"/>
        <v/>
      </c>
    </row>
    <row r="34" spans="1:165" ht="30" hidden="1" customHeight="1" x14ac:dyDescent="0.3">
      <c r="D34" s="92"/>
      <c r="E34" s="47">
        <v>31</v>
      </c>
      <c r="F34" s="405">
        <f t="shared" si="76"/>
        <v>5446</v>
      </c>
      <c r="G34" s="405"/>
      <c r="H34" s="405">
        <f t="shared" si="2"/>
        <v>-5446</v>
      </c>
      <c r="I34" s="405">
        <v>1</v>
      </c>
      <c r="J34" s="406">
        <f t="shared" si="3"/>
        <v>-5446</v>
      </c>
      <c r="K34" s="47"/>
      <c r="L34" s="47">
        <v>31</v>
      </c>
      <c r="M34" s="405">
        <f t="shared" si="77"/>
        <v>1568</v>
      </c>
      <c r="N34" s="405"/>
      <c r="O34" s="405">
        <f t="shared" si="4"/>
        <v>-1568</v>
      </c>
      <c r="P34" s="405">
        <v>1</v>
      </c>
      <c r="Q34" s="406">
        <f t="shared" si="5"/>
        <v>-1568</v>
      </c>
      <c r="S34" s="47">
        <v>31</v>
      </c>
      <c r="T34" s="405">
        <f t="shared" si="78"/>
        <v>5476</v>
      </c>
      <c r="U34" s="405"/>
      <c r="V34" s="405">
        <f t="shared" si="6"/>
        <v>-5476</v>
      </c>
      <c r="W34" s="405">
        <v>1</v>
      </c>
      <c r="X34" s="406">
        <f t="shared" si="7"/>
        <v>-5476</v>
      </c>
      <c r="Y34" s="414"/>
      <c r="Z34" s="324"/>
      <c r="AA34" s="324"/>
      <c r="AB34" s="324"/>
      <c r="AC34" s="265"/>
      <c r="AD34" s="265">
        <v>1</v>
      </c>
      <c r="AE34" s="324"/>
      <c r="AF34" s="324">
        <f t="shared" si="8"/>
        <v>0</v>
      </c>
      <c r="AG34" s="324"/>
      <c r="AH34" s="407"/>
      <c r="AI34" s="408" t="str">
        <f t="shared" si="9"/>
        <v/>
      </c>
      <c r="AJ34" s="324" t="str">
        <f t="shared" si="10"/>
        <v/>
      </c>
      <c r="AK34" s="324" t="str">
        <f t="shared" si="11"/>
        <v/>
      </c>
      <c r="AL34" s="324" t="str">
        <f t="shared" si="12"/>
        <v/>
      </c>
      <c r="AM34" s="324" t="str">
        <f t="shared" si="13"/>
        <v/>
      </c>
      <c r="AN34" s="324" t="str">
        <f t="shared" si="14"/>
        <v/>
      </c>
      <c r="AO34" s="324" t="str">
        <f t="shared" si="15"/>
        <v/>
      </c>
      <c r="AP34" s="324" t="str">
        <f t="shared" si="16"/>
        <v/>
      </c>
      <c r="AQ34" s="407">
        <f t="shared" si="0"/>
        <v>0</v>
      </c>
      <c r="AR34" s="408" t="str">
        <f t="shared" si="17"/>
        <v/>
      </c>
      <c r="AS34" s="324" t="str">
        <f t="shared" si="18"/>
        <v/>
      </c>
      <c r="AT34" s="324" t="str">
        <f t="shared" si="19"/>
        <v/>
      </c>
      <c r="AU34" s="324" t="str">
        <f t="shared" si="20"/>
        <v/>
      </c>
      <c r="AV34" s="324" t="str">
        <f t="shared" si="21"/>
        <v/>
      </c>
      <c r="AW34" s="324" t="str">
        <f t="shared" si="22"/>
        <v/>
      </c>
      <c r="AX34" s="324" t="str">
        <f t="shared" si="23"/>
        <v/>
      </c>
      <c r="AY34" s="324" t="str">
        <f t="shared" si="24"/>
        <v/>
      </c>
      <c r="AZ34" s="324" t="str">
        <f t="shared" si="25"/>
        <v/>
      </c>
      <c r="BA34" s="324" t="str">
        <f t="shared" si="26"/>
        <v/>
      </c>
      <c r="BB34" s="324" t="str">
        <f t="shared" si="27"/>
        <v/>
      </c>
      <c r="BC34" s="409">
        <f t="shared" si="28"/>
        <v>0</v>
      </c>
      <c r="BD34" s="22"/>
      <c r="BE34" s="47">
        <v>31</v>
      </c>
      <c r="BF34" s="405">
        <f t="shared" si="79"/>
        <v>1568</v>
      </c>
      <c r="BG34" s="405"/>
      <c r="BH34" s="405">
        <f t="shared" si="29"/>
        <v>-1568</v>
      </c>
      <c r="BI34" s="405">
        <v>1</v>
      </c>
      <c r="BJ34" s="406">
        <f t="shared" si="30"/>
        <v>-1568</v>
      </c>
      <c r="BK34" s="471" t="s">
        <v>60</v>
      </c>
      <c r="BL34" s="265" t="s">
        <v>61</v>
      </c>
      <c r="BM34" s="265"/>
      <c r="BN34" s="265"/>
      <c r="BO34" s="265"/>
      <c r="BP34" s="265">
        <v>1</v>
      </c>
      <c r="BQ34" s="265"/>
      <c r="BR34" s="265">
        <f t="shared" si="31"/>
        <v>0</v>
      </c>
      <c r="BS34" s="265"/>
      <c r="BT34" s="411"/>
      <c r="BU34" s="412" t="str">
        <f t="shared" si="32"/>
        <v/>
      </c>
      <c r="BV34" s="265" t="str">
        <f t="shared" si="33"/>
        <v/>
      </c>
      <c r="BW34" s="324" t="str">
        <f t="shared" si="34"/>
        <v/>
      </c>
      <c r="BX34" s="265" t="str">
        <f t="shared" si="35"/>
        <v/>
      </c>
      <c r="BY34" s="265" t="str">
        <f t="shared" si="36"/>
        <v/>
      </c>
      <c r="BZ34" s="265" t="str">
        <f t="shared" si="37"/>
        <v/>
      </c>
      <c r="CA34" s="265" t="str">
        <f t="shared" si="38"/>
        <v/>
      </c>
      <c r="CB34" s="265" t="str">
        <f t="shared" si="39"/>
        <v/>
      </c>
      <c r="CC34" s="411">
        <f t="shared" si="1"/>
        <v>0</v>
      </c>
      <c r="CD34" s="412">
        <f t="shared" si="40"/>
        <v>-1568</v>
      </c>
      <c r="CE34" s="265" t="str">
        <f t="shared" si="41"/>
        <v/>
      </c>
      <c r="CF34" s="324" t="str">
        <f t="shared" si="42"/>
        <v/>
      </c>
      <c r="CG34" s="265" t="str">
        <f t="shared" si="43"/>
        <v/>
      </c>
      <c r="CH34" s="265" t="str">
        <f t="shared" si="44"/>
        <v/>
      </c>
      <c r="CI34" s="265" t="str">
        <f t="shared" si="45"/>
        <v/>
      </c>
      <c r="CJ34" s="265" t="str">
        <f t="shared" si="46"/>
        <v/>
      </c>
      <c r="CK34" s="265" t="str">
        <f t="shared" si="47"/>
        <v/>
      </c>
      <c r="CL34" s="265" t="str">
        <f t="shared" si="48"/>
        <v/>
      </c>
      <c r="CM34" s="265" t="str">
        <f t="shared" si="49"/>
        <v/>
      </c>
      <c r="CN34" s="265" t="str">
        <f t="shared" si="50"/>
        <v/>
      </c>
      <c r="CO34" s="413">
        <f t="shared" si="51"/>
        <v>-1568</v>
      </c>
      <c r="CQ34" s="47">
        <v>31</v>
      </c>
      <c r="CR34" s="48">
        <f t="shared" si="80"/>
        <v>0</v>
      </c>
      <c r="CS34" s="48"/>
      <c r="CT34" s="48">
        <f t="shared" si="52"/>
        <v>0</v>
      </c>
      <c r="CU34" s="48">
        <v>1</v>
      </c>
      <c r="CV34" s="44">
        <f t="shared" si="53"/>
        <v>0</v>
      </c>
      <c r="CW34" s="414"/>
      <c r="CX34" s="49"/>
      <c r="CY34" s="49"/>
      <c r="CZ34" s="49" t="str">
        <f t="shared" si="54"/>
        <v/>
      </c>
      <c r="DA34" s="50" t="str">
        <f t="shared" si="55"/>
        <v/>
      </c>
      <c r="DC34" s="47">
        <v>31</v>
      </c>
      <c r="DD34" s="48">
        <f t="shared" si="81"/>
        <v>0</v>
      </c>
      <c r="DE34" s="48"/>
      <c r="DF34" s="48">
        <f t="shared" si="56"/>
        <v>0</v>
      </c>
      <c r="DG34" s="48">
        <v>1</v>
      </c>
      <c r="DH34" s="44">
        <f t="shared" si="57"/>
        <v>0</v>
      </c>
      <c r="DI34" s="414"/>
      <c r="DJ34" s="49"/>
      <c r="DK34" s="49"/>
      <c r="DL34" s="49" t="str">
        <f t="shared" si="58"/>
        <v/>
      </c>
      <c r="DM34" s="50" t="str">
        <f t="shared" si="59"/>
        <v/>
      </c>
      <c r="DO34" s="47">
        <v>31</v>
      </c>
      <c r="DP34" s="48">
        <f t="shared" si="82"/>
        <v>0</v>
      </c>
      <c r="DQ34" s="48"/>
      <c r="DR34" s="48">
        <f t="shared" si="60"/>
        <v>0</v>
      </c>
      <c r="DS34" s="48">
        <v>1</v>
      </c>
      <c r="DT34" s="44">
        <f t="shared" si="61"/>
        <v>0</v>
      </c>
      <c r="DU34" s="414"/>
      <c r="DV34" s="49"/>
      <c r="DW34" s="49"/>
      <c r="DX34" s="49" t="str">
        <f t="shared" si="62"/>
        <v/>
      </c>
      <c r="DY34" s="50" t="str">
        <f t="shared" si="63"/>
        <v/>
      </c>
      <c r="EA34" s="47">
        <v>31</v>
      </c>
      <c r="EB34" s="48">
        <f t="shared" si="83"/>
        <v>0</v>
      </c>
      <c r="EC34" s="48"/>
      <c r="ED34" s="48">
        <f t="shared" si="64"/>
        <v>0</v>
      </c>
      <c r="EE34" s="48">
        <v>1</v>
      </c>
      <c r="EF34" s="44">
        <f t="shared" si="65"/>
        <v>0</v>
      </c>
      <c r="EG34" s="414"/>
      <c r="EH34" s="49"/>
      <c r="EI34" s="49"/>
      <c r="EJ34" s="49" t="str">
        <f t="shared" si="66"/>
        <v/>
      </c>
      <c r="EK34" s="50" t="str">
        <f t="shared" si="67"/>
        <v/>
      </c>
      <c r="EM34" s="47">
        <v>31</v>
      </c>
      <c r="EN34" s="48">
        <f t="shared" si="84"/>
        <v>0</v>
      </c>
      <c r="EO34" s="48"/>
      <c r="EP34" s="48">
        <f t="shared" si="68"/>
        <v>0</v>
      </c>
      <c r="EQ34" s="48">
        <v>1</v>
      </c>
      <c r="ER34" s="44">
        <f t="shared" si="69"/>
        <v>0</v>
      </c>
      <c r="ES34" s="414"/>
      <c r="ET34" s="49"/>
      <c r="EU34" s="49"/>
      <c r="EV34" s="49" t="str">
        <f t="shared" si="70"/>
        <v/>
      </c>
      <c r="EW34" s="50" t="str">
        <f t="shared" si="71"/>
        <v/>
      </c>
      <c r="EY34" s="47">
        <v>31</v>
      </c>
      <c r="EZ34" s="48">
        <f t="shared" si="85"/>
        <v>0</v>
      </c>
      <c r="FA34" s="48"/>
      <c r="FB34" s="48">
        <f t="shared" si="72"/>
        <v>0</v>
      </c>
      <c r="FC34" s="48">
        <v>1</v>
      </c>
      <c r="FD34" s="44">
        <f t="shared" si="73"/>
        <v>0</v>
      </c>
      <c r="FE34" s="414"/>
      <c r="FF34" s="49"/>
      <c r="FG34" s="49"/>
      <c r="FH34" s="49" t="str">
        <f t="shared" si="74"/>
        <v/>
      </c>
      <c r="FI34" s="50" t="str">
        <f t="shared" si="75"/>
        <v/>
      </c>
    </row>
    <row r="35" spans="1:165" ht="15" thickBot="1" x14ac:dyDescent="0.35">
      <c r="D35" s="94"/>
      <c r="E35" s="787" t="s">
        <v>59</v>
      </c>
      <c r="F35" s="788"/>
      <c r="G35" s="788"/>
      <c r="H35" s="788"/>
      <c r="I35" s="789"/>
      <c r="J35" s="472">
        <f>SUM(J4:J33)</f>
        <v>1099</v>
      </c>
      <c r="K35"/>
      <c r="L35" s="746"/>
      <c r="M35" s="747"/>
      <c r="N35" s="747"/>
      <c r="O35" s="747"/>
      <c r="P35" s="749"/>
      <c r="Q35" s="472">
        <f>SUM(Q4:Q33)</f>
        <v>717</v>
      </c>
      <c r="R35" s="473"/>
      <c r="S35" s="746" t="s">
        <v>59</v>
      </c>
      <c r="T35" s="747"/>
      <c r="U35" s="747"/>
      <c r="V35" s="747"/>
      <c r="W35" s="748"/>
      <c r="X35" s="474">
        <f>SUM(X4:X33)</f>
        <v>1107</v>
      </c>
      <c r="Y35" s="54"/>
      <c r="Z35" s="55"/>
      <c r="AA35" s="55"/>
      <c r="AB35" s="55"/>
      <c r="AC35" s="56"/>
      <c r="AD35" s="56"/>
      <c r="AE35" s="57"/>
      <c r="AF35" s="57"/>
      <c r="AG35" s="55"/>
      <c r="AH35" s="58"/>
      <c r="AI35" s="59"/>
      <c r="AJ35" s="55"/>
      <c r="AK35" s="55"/>
      <c r="AL35" s="55"/>
      <c r="AM35" s="55"/>
      <c r="AN35" s="55"/>
      <c r="AO35" s="55"/>
      <c r="AP35" s="55"/>
      <c r="AQ35" s="60">
        <f>SUM(AQ4:AQ34)</f>
        <v>967</v>
      </c>
      <c r="AR35" s="475"/>
      <c r="AS35" s="332"/>
      <c r="AT35" s="332"/>
      <c r="AU35" s="332"/>
      <c r="AV35" s="332"/>
      <c r="AW35" s="332"/>
      <c r="AX35" s="332"/>
      <c r="AY35" s="332"/>
      <c r="AZ35" s="332"/>
      <c r="BA35" s="332"/>
      <c r="BB35" s="332"/>
      <c r="BC35" s="476">
        <f>SUM(BC4:BC33)</f>
        <v>140</v>
      </c>
      <c r="BD35" s="22"/>
      <c r="BE35" s="746" t="s">
        <v>59</v>
      </c>
      <c r="BF35" s="747"/>
      <c r="BG35" s="747"/>
      <c r="BH35" s="747"/>
      <c r="BI35" s="748"/>
      <c r="BJ35" s="474">
        <f>SUM(BJ4:BJ33)</f>
        <v>717</v>
      </c>
      <c r="BK35" s="64"/>
      <c r="BL35" s="56"/>
      <c r="BM35" s="56"/>
      <c r="BN35" s="56"/>
      <c r="BO35" s="56"/>
      <c r="BP35" s="56"/>
      <c r="BQ35" s="65"/>
      <c r="BR35" s="65"/>
      <c r="BS35" s="56"/>
      <c r="BT35" s="66"/>
      <c r="BU35" s="67"/>
      <c r="BV35" s="56"/>
      <c r="BW35" s="56"/>
      <c r="BX35" s="56"/>
      <c r="BY35" s="56"/>
      <c r="BZ35" s="56"/>
      <c r="CA35" s="56"/>
      <c r="CB35" s="56"/>
      <c r="CC35" s="68">
        <f>SUM(CC4:CC33)</f>
        <v>557</v>
      </c>
      <c r="CD35" s="477"/>
      <c r="CE35" s="269"/>
      <c r="CF35" s="269"/>
      <c r="CG35" s="269"/>
      <c r="CH35" s="269"/>
      <c r="CI35" s="269"/>
      <c r="CJ35" s="269"/>
      <c r="CK35" s="269"/>
      <c r="CL35" s="269"/>
      <c r="CM35" s="269"/>
      <c r="CN35" s="269"/>
      <c r="CO35" s="478">
        <f>SUM(CO4:CO33)</f>
        <v>160</v>
      </c>
      <c r="CQ35" s="746" t="s">
        <v>59</v>
      </c>
      <c r="CR35" s="747"/>
      <c r="CS35" s="747"/>
      <c r="CT35" s="747"/>
      <c r="CU35" s="748"/>
      <c r="CV35" s="474">
        <f>SUM(CV4:CV34)</f>
        <v>0</v>
      </c>
      <c r="CW35" s="479"/>
      <c r="CX35" s="480"/>
      <c r="CY35" s="480"/>
      <c r="CZ35" s="481">
        <f>SUM(CZ4:CZ34)</f>
        <v>0</v>
      </c>
      <c r="DA35" s="482">
        <f>SUM(DA4:DA34)</f>
        <v>0</v>
      </c>
      <c r="DC35" s="746" t="s">
        <v>59</v>
      </c>
      <c r="DD35" s="747"/>
      <c r="DE35" s="747"/>
      <c r="DF35" s="747"/>
      <c r="DG35" s="748"/>
      <c r="DH35" s="474">
        <f>SUM(DH4:DH34)</f>
        <v>0</v>
      </c>
      <c r="DI35" s="479"/>
      <c r="DJ35" s="480"/>
      <c r="DK35" s="480"/>
      <c r="DL35" s="481">
        <f>SUM(DL4:DL34)</f>
        <v>0</v>
      </c>
      <c r="DM35" s="482">
        <f>SUM(DM4:DM34)</f>
        <v>0</v>
      </c>
      <c r="DO35" s="746" t="s">
        <v>59</v>
      </c>
      <c r="DP35" s="747"/>
      <c r="DQ35" s="747"/>
      <c r="DR35" s="747"/>
      <c r="DS35" s="748"/>
      <c r="DT35" s="474">
        <f>SUM(DT4:DT34)</f>
        <v>0</v>
      </c>
      <c r="DU35" s="479"/>
      <c r="DV35" s="480"/>
      <c r="DW35" s="480"/>
      <c r="DX35" s="481">
        <f>SUM(DX4:DX34)</f>
        <v>0</v>
      </c>
      <c r="DY35" s="482">
        <f>SUM(DY4:DY34)</f>
        <v>0</v>
      </c>
      <c r="EA35" s="746" t="s">
        <v>59</v>
      </c>
      <c r="EB35" s="747"/>
      <c r="EC35" s="747"/>
      <c r="ED35" s="747"/>
      <c r="EE35" s="748"/>
      <c r="EF35" s="474">
        <f>SUM(EF4:EF34)</f>
        <v>0</v>
      </c>
      <c r="EG35" s="479"/>
      <c r="EH35" s="480"/>
      <c r="EI35" s="480"/>
      <c r="EJ35" s="481">
        <f>SUM(EJ4:EJ34)</f>
        <v>0</v>
      </c>
      <c r="EK35" s="482">
        <f>SUM(EK4:EK34)</f>
        <v>0</v>
      </c>
      <c r="EM35" s="746" t="s">
        <v>59</v>
      </c>
      <c r="EN35" s="747"/>
      <c r="EO35" s="747"/>
      <c r="EP35" s="747"/>
      <c r="EQ35" s="748"/>
      <c r="ER35" s="474">
        <f>SUM(ER4:ER34)</f>
        <v>0</v>
      </c>
      <c r="ES35" s="479"/>
      <c r="ET35" s="480"/>
      <c r="EU35" s="480"/>
      <c r="EV35" s="481">
        <f>SUM(EV4:EV34)</f>
        <v>0</v>
      </c>
      <c r="EW35" s="482">
        <f>SUM(EW4:EW34)</f>
        <v>0</v>
      </c>
      <c r="EY35" s="746" t="s">
        <v>59</v>
      </c>
      <c r="EZ35" s="747"/>
      <c r="FA35" s="747"/>
      <c r="FB35" s="747"/>
      <c r="FC35" s="748"/>
      <c r="FD35" s="474">
        <f>SUM(FD4:FD34)</f>
        <v>0</v>
      </c>
      <c r="FE35" s="479"/>
      <c r="FF35" s="480"/>
      <c r="FG35" s="480"/>
      <c r="FH35" s="481">
        <f>SUM(FH4:FH34)</f>
        <v>0</v>
      </c>
      <c r="FI35" s="482">
        <f>SUM(FI4:FI34)</f>
        <v>0</v>
      </c>
    </row>
    <row r="36" spans="1:165" x14ac:dyDescent="0.3">
      <c r="Z36" s="77"/>
      <c r="AA36" s="77"/>
      <c r="AB36" s="77"/>
      <c r="AC36" s="78"/>
      <c r="AD36" s="78"/>
      <c r="AE36" s="79"/>
      <c r="AF36" s="79"/>
      <c r="BD36" s="22"/>
      <c r="BE36" s="22"/>
      <c r="BF36" s="22"/>
      <c r="BG36" s="22"/>
    </row>
    <row r="37" spans="1:165" x14ac:dyDescent="0.3">
      <c r="Z37" s="77"/>
      <c r="AA37" s="77"/>
      <c r="AB37" s="77"/>
      <c r="AC37" s="78"/>
      <c r="AD37" s="78"/>
      <c r="AE37" s="22"/>
      <c r="AF37" s="22"/>
      <c r="BD37" s="22"/>
      <c r="BE37" s="22"/>
      <c r="BF37" s="22"/>
      <c r="BG37" s="22"/>
    </row>
    <row r="39" spans="1:165" x14ac:dyDescent="0.3">
      <c r="A39">
        <v>1</v>
      </c>
      <c r="B39" t="s">
        <v>60</v>
      </c>
      <c r="C39" t="s">
        <v>61</v>
      </c>
      <c r="D39"/>
      <c r="E39"/>
      <c r="F39" s="80" t="s">
        <v>62</v>
      </c>
      <c r="G39"/>
      <c r="J39"/>
      <c r="K39"/>
      <c r="L39"/>
      <c r="M39" s="80" t="s">
        <v>62</v>
      </c>
      <c r="N39"/>
      <c r="Q39"/>
    </row>
    <row r="40" spans="1:165" x14ac:dyDescent="0.3">
      <c r="A40">
        <v>2</v>
      </c>
      <c r="B40" t="s">
        <v>44</v>
      </c>
      <c r="C40" t="s">
        <v>63</v>
      </c>
      <c r="D40"/>
      <c r="E40"/>
      <c r="F40" s="80" t="s">
        <v>64</v>
      </c>
      <c r="G40"/>
      <c r="K40"/>
      <c r="L40"/>
      <c r="M40" s="80" t="s">
        <v>64</v>
      </c>
      <c r="N40"/>
    </row>
    <row r="41" spans="1:165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M41" s="80" t="s">
        <v>66</v>
      </c>
      <c r="P41" s="76"/>
      <c r="Q41" s="76"/>
      <c r="Y41" s="76"/>
      <c r="Z41" s="76"/>
      <c r="AA41" s="76"/>
      <c r="AB41" s="76"/>
      <c r="AC41" s="81"/>
      <c r="AD41" s="81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</row>
    <row r="42" spans="1:165" x14ac:dyDescent="0.3">
      <c r="A42">
        <v>4</v>
      </c>
      <c r="C42" s="80" t="s">
        <v>67</v>
      </c>
      <c r="D42"/>
      <c r="E42"/>
      <c r="F42" s="80" t="s">
        <v>68</v>
      </c>
      <c r="G42"/>
      <c r="K42"/>
      <c r="L42"/>
      <c r="M42" s="80" t="s">
        <v>68</v>
      </c>
      <c r="N42"/>
    </row>
    <row r="43" spans="1:165" x14ac:dyDescent="0.3">
      <c r="A43">
        <v>5</v>
      </c>
      <c r="C43" s="80" t="s">
        <v>69</v>
      </c>
      <c r="D43"/>
      <c r="E43"/>
      <c r="F43" s="80" t="s">
        <v>70</v>
      </c>
      <c r="G43"/>
      <c r="J43"/>
      <c r="K43"/>
      <c r="L43"/>
      <c r="M43" s="80" t="s">
        <v>70</v>
      </c>
      <c r="N43"/>
      <c r="Q43"/>
    </row>
    <row r="44" spans="1:165" x14ac:dyDescent="0.3">
      <c r="A44">
        <v>6</v>
      </c>
      <c r="C44" s="80" t="s">
        <v>71</v>
      </c>
      <c r="D44"/>
      <c r="E44"/>
      <c r="F44" s="80" t="s">
        <v>22</v>
      </c>
      <c r="G44"/>
      <c r="J44"/>
      <c r="K44"/>
      <c r="L44"/>
      <c r="M44" s="80" t="s">
        <v>22</v>
      </c>
      <c r="N44"/>
      <c r="Q44"/>
    </row>
    <row r="45" spans="1:165" x14ac:dyDescent="0.3">
      <c r="A45">
        <v>7</v>
      </c>
      <c r="C45" s="80" t="s">
        <v>72</v>
      </c>
      <c r="D45"/>
      <c r="E45"/>
      <c r="F45" s="80" t="s">
        <v>24</v>
      </c>
      <c r="G45"/>
      <c r="J45"/>
      <c r="K45"/>
      <c r="L45"/>
      <c r="M45" s="80" t="s">
        <v>24</v>
      </c>
      <c r="N45"/>
      <c r="Q45"/>
    </row>
    <row r="46" spans="1:165" x14ac:dyDescent="0.3">
      <c r="A46">
        <v>8</v>
      </c>
      <c r="C46" s="80" t="s">
        <v>47</v>
      </c>
      <c r="D46"/>
      <c r="E46"/>
      <c r="F46" s="76" t="s">
        <v>25</v>
      </c>
      <c r="G46"/>
      <c r="J46"/>
      <c r="K46"/>
      <c r="L46"/>
      <c r="M46" s="76" t="s">
        <v>25</v>
      </c>
      <c r="N46"/>
      <c r="Q46"/>
    </row>
    <row r="47" spans="1:165" x14ac:dyDescent="0.3">
      <c r="A47">
        <v>9</v>
      </c>
      <c r="C47" t="s">
        <v>46</v>
      </c>
      <c r="D47"/>
      <c r="E47"/>
      <c r="F47" s="80" t="s">
        <v>26</v>
      </c>
      <c r="G47"/>
      <c r="J47"/>
      <c r="K47"/>
      <c r="L47"/>
      <c r="M47" s="80" t="s">
        <v>26</v>
      </c>
      <c r="N47"/>
      <c r="Q47"/>
    </row>
    <row r="48" spans="1:165" x14ac:dyDescent="0.3">
      <c r="A48">
        <v>10</v>
      </c>
      <c r="C48" t="s">
        <v>45</v>
      </c>
      <c r="D48"/>
      <c r="E48"/>
      <c r="F48" s="80" t="s">
        <v>73</v>
      </c>
      <c r="G48"/>
      <c r="J48"/>
      <c r="K48"/>
      <c r="L48"/>
      <c r="M48" s="80" t="s">
        <v>73</v>
      </c>
      <c r="N48"/>
      <c r="Q48"/>
    </row>
    <row r="49" spans="1:55" x14ac:dyDescent="0.3">
      <c r="A49">
        <v>11</v>
      </c>
      <c r="C49" t="s">
        <v>74</v>
      </c>
      <c r="D49"/>
      <c r="E49"/>
      <c r="F49" s="80" t="s">
        <v>75</v>
      </c>
      <c r="G49"/>
      <c r="J49"/>
      <c r="K49"/>
      <c r="L49"/>
      <c r="M49" s="80" t="s">
        <v>75</v>
      </c>
      <c r="N49"/>
      <c r="Q49"/>
      <c r="Y49"/>
      <c r="Z49"/>
      <c r="AA49"/>
      <c r="AB49"/>
      <c r="AC49"/>
      <c r="AD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1:55" x14ac:dyDescent="0.3">
      <c r="A50">
        <v>12</v>
      </c>
      <c r="B50" s="80"/>
      <c r="D50"/>
      <c r="E50"/>
      <c r="F50" s="80" t="s">
        <v>23</v>
      </c>
      <c r="G50"/>
      <c r="J50"/>
      <c r="K50"/>
      <c r="L50"/>
      <c r="M50" s="80" t="s">
        <v>23</v>
      </c>
      <c r="N50"/>
      <c r="Q50"/>
      <c r="Y50"/>
      <c r="Z50"/>
      <c r="AA50"/>
      <c r="AB50"/>
      <c r="AC50"/>
      <c r="AD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x14ac:dyDescent="0.3">
      <c r="A51">
        <v>13</v>
      </c>
      <c r="B51" s="80"/>
      <c r="D51"/>
      <c r="E51"/>
      <c r="F51" s="80"/>
      <c r="G51"/>
      <c r="I51"/>
      <c r="J51"/>
      <c r="K51"/>
      <c r="L51"/>
      <c r="M51" s="80"/>
      <c r="N51"/>
      <c r="P51"/>
      <c r="Q51"/>
      <c r="Y51"/>
      <c r="Z51"/>
      <c r="AA51"/>
      <c r="AB51"/>
      <c r="AC51"/>
      <c r="AD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1:55" x14ac:dyDescent="0.3">
      <c r="A52">
        <v>14</v>
      </c>
      <c r="B52" s="80"/>
      <c r="D52"/>
      <c r="E52"/>
      <c r="G52"/>
      <c r="I52"/>
      <c r="J52"/>
      <c r="K52"/>
      <c r="L52"/>
      <c r="N52"/>
      <c r="P52"/>
      <c r="Q52"/>
      <c r="Y52"/>
      <c r="Z52"/>
      <c r="AA52"/>
      <c r="AB52"/>
      <c r="AC52"/>
      <c r="AD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1:55" x14ac:dyDescent="0.3">
      <c r="A53">
        <v>15</v>
      </c>
      <c r="B53" s="80"/>
      <c r="D53"/>
      <c r="E53"/>
      <c r="G53"/>
      <c r="I53"/>
      <c r="J53"/>
      <c r="K53"/>
      <c r="L53"/>
      <c r="N53"/>
      <c r="P53"/>
      <c r="Q53"/>
      <c r="Y53"/>
      <c r="Z53"/>
      <c r="AA53"/>
      <c r="AB53"/>
      <c r="AC53"/>
      <c r="AD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1:55" x14ac:dyDescent="0.3">
      <c r="A54">
        <v>16</v>
      </c>
      <c r="B54" s="80"/>
      <c r="D54"/>
      <c r="E54"/>
      <c r="F54"/>
      <c r="G54"/>
      <c r="I54"/>
      <c r="J54"/>
      <c r="K54"/>
      <c r="L54"/>
      <c r="M54"/>
      <c r="N54"/>
      <c r="P54"/>
      <c r="Q54"/>
      <c r="Y54"/>
      <c r="Z54"/>
      <c r="AA54"/>
      <c r="AB54"/>
      <c r="AC54"/>
      <c r="AD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1:55" x14ac:dyDescent="0.3">
      <c r="A55">
        <v>17</v>
      </c>
      <c r="B55" s="80"/>
      <c r="D55"/>
      <c r="E55"/>
      <c r="F55"/>
      <c r="G55"/>
      <c r="I55"/>
      <c r="J55"/>
      <c r="K55"/>
      <c r="L55"/>
      <c r="M55"/>
      <c r="N55"/>
      <c r="P55"/>
      <c r="Q55"/>
      <c r="Y55"/>
      <c r="Z55"/>
      <c r="AA55"/>
      <c r="AB55"/>
      <c r="AC55"/>
      <c r="AD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1:55" x14ac:dyDescent="0.3">
      <c r="A56">
        <v>18</v>
      </c>
      <c r="B56" s="80"/>
      <c r="D56"/>
      <c r="E56"/>
      <c r="F56"/>
      <c r="G56"/>
      <c r="I56"/>
      <c r="J56"/>
      <c r="K56"/>
      <c r="L56"/>
      <c r="M56"/>
      <c r="N56"/>
      <c r="P56"/>
      <c r="Q56"/>
      <c r="Y56"/>
      <c r="Z56"/>
      <c r="AA56"/>
      <c r="AB56"/>
      <c r="AC56"/>
      <c r="AD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1:55" x14ac:dyDescent="0.3">
      <c r="A57">
        <v>19</v>
      </c>
      <c r="B57" s="80"/>
      <c r="D57"/>
      <c r="E57"/>
      <c r="F57"/>
      <c r="G57"/>
      <c r="I57"/>
      <c r="J57"/>
      <c r="K57"/>
      <c r="L57"/>
      <c r="M57"/>
      <c r="N57"/>
      <c r="P57"/>
      <c r="Q57"/>
      <c r="Y57"/>
      <c r="Z57"/>
      <c r="AA57"/>
      <c r="AB57"/>
      <c r="AC57"/>
      <c r="AD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1:55" x14ac:dyDescent="0.3">
      <c r="A58">
        <v>20</v>
      </c>
      <c r="B58" s="80"/>
      <c r="D58"/>
      <c r="E58"/>
      <c r="F58"/>
      <c r="G58"/>
      <c r="I58"/>
      <c r="J58"/>
      <c r="K58"/>
      <c r="L58"/>
      <c r="M58"/>
      <c r="N58"/>
      <c r="P58"/>
      <c r="Q58"/>
      <c r="Y58"/>
      <c r="Z58"/>
      <c r="AA58"/>
      <c r="AB58"/>
      <c r="AC58"/>
      <c r="AD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1:55" x14ac:dyDescent="0.3">
      <c r="A59">
        <v>21</v>
      </c>
      <c r="B59" s="80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Y59"/>
      <c r="Z59"/>
      <c r="AA59"/>
      <c r="AB59"/>
      <c r="AC59"/>
      <c r="AD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1:55" x14ac:dyDescent="0.3">
      <c r="A60">
        <v>22</v>
      </c>
      <c r="B60" s="8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Y60"/>
      <c r="Z60"/>
      <c r="AA60"/>
      <c r="AB60"/>
      <c r="AC60"/>
      <c r="AD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1:55" x14ac:dyDescent="0.3">
      <c r="A61">
        <v>23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Y61"/>
      <c r="Z61"/>
      <c r="AA61"/>
      <c r="AB61"/>
      <c r="AC61"/>
      <c r="AD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1:55" x14ac:dyDescent="0.3">
      <c r="A62">
        <v>24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Y62"/>
      <c r="Z62"/>
      <c r="AA62"/>
      <c r="AB62"/>
      <c r="AC62"/>
      <c r="AD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</sheetData>
  <mergeCells count="157">
    <mergeCell ref="EM1:EW1"/>
    <mergeCell ref="EY1:FI1"/>
    <mergeCell ref="S2:S3"/>
    <mergeCell ref="T2:T3"/>
    <mergeCell ref="U2:U3"/>
    <mergeCell ref="V2:V3"/>
    <mergeCell ref="W2:W3"/>
    <mergeCell ref="A1:C2"/>
    <mergeCell ref="E1:J2"/>
    <mergeCell ref="L1:Q2"/>
    <mergeCell ref="S1:BC1"/>
    <mergeCell ref="BE1:CO1"/>
    <mergeCell ref="CQ1:DA1"/>
    <mergeCell ref="X2:X3"/>
    <mergeCell ref="Y2:Y3"/>
    <mergeCell ref="Z2:Z3"/>
    <mergeCell ref="AA2:AA3"/>
    <mergeCell ref="AB2:AB3"/>
    <mergeCell ref="AC2:AC3"/>
    <mergeCell ref="AD2:AF2"/>
    <mergeCell ref="AG2:AG3"/>
    <mergeCell ref="AH2:AH3"/>
    <mergeCell ref="AI2:AI3"/>
    <mergeCell ref="DC1:DM1"/>
    <mergeCell ref="DO1:DY1"/>
    <mergeCell ref="EA1:EK1"/>
    <mergeCell ref="AP2:AP3"/>
    <mergeCell ref="AQ2:AQ3"/>
    <mergeCell ref="AR2:AR3"/>
    <mergeCell ref="AS2:AS3"/>
    <mergeCell ref="AT2:AT3"/>
    <mergeCell ref="AU2:AU3"/>
    <mergeCell ref="AJ2:AJ3"/>
    <mergeCell ref="AK2:AK3"/>
    <mergeCell ref="AL2:AL3"/>
    <mergeCell ref="AM2:AM3"/>
    <mergeCell ref="AN2:AN3"/>
    <mergeCell ref="AO2:AO3"/>
    <mergeCell ref="BB2:BB3"/>
    <mergeCell ref="BC2:BC3"/>
    <mergeCell ref="BE2:BE3"/>
    <mergeCell ref="BF2:BF3"/>
    <mergeCell ref="BG2:BG3"/>
    <mergeCell ref="BH2:BH3"/>
    <mergeCell ref="AV2:AV3"/>
    <mergeCell ref="AW2:AW3"/>
    <mergeCell ref="AX2:AX3"/>
    <mergeCell ref="AY2:AY3"/>
    <mergeCell ref="AZ2:AZ3"/>
    <mergeCell ref="BA2:BA3"/>
    <mergeCell ref="BO2:BO3"/>
    <mergeCell ref="BP2:BR2"/>
    <mergeCell ref="BS2:BS3"/>
    <mergeCell ref="BT2:BT3"/>
    <mergeCell ref="BU2:BU3"/>
    <mergeCell ref="BV2:BV3"/>
    <mergeCell ref="BI2:BI3"/>
    <mergeCell ref="BJ2:BJ3"/>
    <mergeCell ref="BK2:BK3"/>
    <mergeCell ref="BL2:BL3"/>
    <mergeCell ref="BM2:BM3"/>
    <mergeCell ref="BN2:BN3"/>
    <mergeCell ref="CC2:CC3"/>
    <mergeCell ref="CD2:CD3"/>
    <mergeCell ref="CE2:CE3"/>
    <mergeCell ref="CF2:CF3"/>
    <mergeCell ref="CG2:CG3"/>
    <mergeCell ref="CH2:CH3"/>
    <mergeCell ref="BW2:BW3"/>
    <mergeCell ref="BX2:BX3"/>
    <mergeCell ref="BY2:BY3"/>
    <mergeCell ref="BZ2:BZ3"/>
    <mergeCell ref="CA2:CA3"/>
    <mergeCell ref="CB2:CB3"/>
    <mergeCell ref="CO2:CO3"/>
    <mergeCell ref="CQ2:CQ3"/>
    <mergeCell ref="CR2:CR3"/>
    <mergeCell ref="CS2:CS3"/>
    <mergeCell ref="CT2:CT3"/>
    <mergeCell ref="CU2:CU3"/>
    <mergeCell ref="CI2:CI3"/>
    <mergeCell ref="CJ2:CJ3"/>
    <mergeCell ref="CK2:CK3"/>
    <mergeCell ref="CL2:CL3"/>
    <mergeCell ref="CM2:CM3"/>
    <mergeCell ref="CN2:CN3"/>
    <mergeCell ref="DC2:DC3"/>
    <mergeCell ref="DD2:DD3"/>
    <mergeCell ref="DE2:DE3"/>
    <mergeCell ref="DF2:DF3"/>
    <mergeCell ref="DG2:DG3"/>
    <mergeCell ref="DH2:DH3"/>
    <mergeCell ref="CV2:CV3"/>
    <mergeCell ref="CW2:CW3"/>
    <mergeCell ref="CX2:CX3"/>
    <mergeCell ref="CY2:CY3"/>
    <mergeCell ref="CZ2:CZ3"/>
    <mergeCell ref="DA2:DA3"/>
    <mergeCell ref="DP2:DP3"/>
    <mergeCell ref="DQ2:DQ3"/>
    <mergeCell ref="DR2:DR3"/>
    <mergeCell ref="DS2:DS3"/>
    <mergeCell ref="DT2:DT3"/>
    <mergeCell ref="DU2:DU3"/>
    <mergeCell ref="DI2:DI3"/>
    <mergeCell ref="DJ2:DJ3"/>
    <mergeCell ref="DK2:DK3"/>
    <mergeCell ref="DL2:DL3"/>
    <mergeCell ref="DM2:DM3"/>
    <mergeCell ref="DO2:DO3"/>
    <mergeCell ref="EC2:EC3"/>
    <mergeCell ref="ED2:ED3"/>
    <mergeCell ref="EE2:EE3"/>
    <mergeCell ref="EF2:EF3"/>
    <mergeCell ref="EG2:EG3"/>
    <mergeCell ref="EH2:EH3"/>
    <mergeCell ref="DV2:DV3"/>
    <mergeCell ref="DW2:DW3"/>
    <mergeCell ref="DX2:DX3"/>
    <mergeCell ref="DY2:DY3"/>
    <mergeCell ref="EA2:EA3"/>
    <mergeCell ref="EB2:EB3"/>
    <mergeCell ref="EQ2:EQ3"/>
    <mergeCell ref="ER2:ER3"/>
    <mergeCell ref="ES2:ES3"/>
    <mergeCell ref="ET2:ET3"/>
    <mergeCell ref="EU2:EU3"/>
    <mergeCell ref="EI2:EI3"/>
    <mergeCell ref="EJ2:EJ3"/>
    <mergeCell ref="EK2:EK3"/>
    <mergeCell ref="EM2:EM3"/>
    <mergeCell ref="EN2:EN3"/>
    <mergeCell ref="EO2:EO3"/>
    <mergeCell ref="EY35:FC35"/>
    <mergeCell ref="FI2:FI3"/>
    <mergeCell ref="E35:I35"/>
    <mergeCell ref="L35:P35"/>
    <mergeCell ref="S35:W35"/>
    <mergeCell ref="BE35:BI35"/>
    <mergeCell ref="CQ35:CU35"/>
    <mergeCell ref="DC35:DG35"/>
    <mergeCell ref="DO35:DS35"/>
    <mergeCell ref="EA35:EE35"/>
    <mergeCell ref="EM35:EQ35"/>
    <mergeCell ref="FC2:FC3"/>
    <mergeCell ref="FD2:FD3"/>
    <mergeCell ref="FE2:FE3"/>
    <mergeCell ref="FF2:FF3"/>
    <mergeCell ref="FG2:FG3"/>
    <mergeCell ref="FH2:FH3"/>
    <mergeCell ref="EV2:EV3"/>
    <mergeCell ref="EW2:EW3"/>
    <mergeCell ref="EY2:EY3"/>
    <mergeCell ref="EZ2:EZ3"/>
    <mergeCell ref="FA2:FA3"/>
    <mergeCell ref="FB2:FB3"/>
    <mergeCell ref="EP2:EP3"/>
  </mergeCells>
  <conditionalFormatting sqref="C8:C9">
    <cfRule type="cellIs" dxfId="53" priority="4" operator="lessThan">
      <formula>0</formula>
    </cfRule>
    <cfRule type="cellIs" dxfId="52" priority="5" operator="equal">
      <formula>0</formula>
    </cfRule>
    <cfRule type="cellIs" dxfId="51" priority="6" operator="greaterThan">
      <formula>0</formula>
    </cfRule>
  </conditionalFormatting>
  <conditionalFormatting sqref="C12">
    <cfRule type="cellIs" dxfId="50" priority="1" operator="lessThan">
      <formula>0</formula>
    </cfRule>
    <cfRule type="cellIs" dxfId="49" priority="2" operator="equal">
      <formula>0</formula>
    </cfRule>
    <cfRule type="cellIs" dxfId="48" priority="3" operator="greaterThan">
      <formula>0</formula>
    </cfRule>
  </conditionalFormatting>
  <conditionalFormatting sqref="C14">
    <cfRule type="cellIs" dxfId="47" priority="10" operator="lessThan">
      <formula>0</formula>
    </cfRule>
    <cfRule type="cellIs" dxfId="46" priority="11" operator="equal">
      <formula>0</formula>
    </cfRule>
    <cfRule type="cellIs" dxfId="45" priority="12" operator="greaterThan">
      <formula>0</formula>
    </cfRule>
  </conditionalFormatting>
  <conditionalFormatting sqref="C17">
    <cfRule type="cellIs" dxfId="44" priority="13" operator="lessThan">
      <formula>0</formula>
    </cfRule>
    <cfRule type="cellIs" dxfId="43" priority="14" operator="equal">
      <formula>0</formula>
    </cfRule>
    <cfRule type="cellIs" dxfId="42" priority="15" operator="greaterThan">
      <formula>0</formula>
    </cfRule>
  </conditionalFormatting>
  <dataValidations count="6">
    <dataValidation type="list" allowBlank="1" showInputMessage="1" showErrorMessage="1" sqref="Z35 BL35" xr:uid="{00000000-0002-0000-0E00-000000000000}">
      <formula1>#REF!</formula1>
    </dataValidation>
    <dataValidation type="list" allowBlank="1" showInputMessage="1" showErrorMessage="1" sqref="AC4:AC34 BO4:BO34" xr:uid="{00000000-0002-0000-0E00-000001000000}">
      <formula1>$M$39:$M$50</formula1>
    </dataValidation>
    <dataValidation type="list" allowBlank="1" showInputMessage="1" showErrorMessage="1" sqref="Y4:Y34 BK4:BK34" xr:uid="{00000000-0002-0000-0E00-000002000000}">
      <formula1>$B$39:$B$40</formula1>
    </dataValidation>
    <dataValidation type="list" allowBlank="1" showInputMessage="1" showErrorMessage="1" sqref="Z4:Z34 ES4:ES34 CW4:CW34 CY4:CY34 DI4:DI34 DK4:DK34 DU4:DU34 DW4:DW34 EG4:EG34 EI4:EI34 FE4:FE34 EU4:EU34 FG4:FG34 BL4:BL34" xr:uid="{00000000-0002-0000-0E00-000003000000}">
      <formula1>$C$39:$C$49</formula1>
    </dataValidation>
    <dataValidation type="list" allowBlank="1" showInputMessage="1" showErrorMessage="1" sqref="AE4:AE34 BQ4:BQ34" xr:uid="{00000000-0002-0000-0E00-000004000000}">
      <formula1>$A$39:$A$61</formula1>
    </dataValidation>
    <dataValidation type="list" allowBlank="1" showInputMessage="1" showErrorMessage="1" sqref="AH4:AH34 BT4:BT34" xr:uid="{00000000-0002-0000-0E00-000005000000}">
      <formula1>$A$39:$A$50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I62"/>
  <sheetViews>
    <sheetView workbookViewId="0">
      <selection activeCell="Q29" sqref="Q29"/>
    </sheetView>
  </sheetViews>
  <sheetFormatPr defaultRowHeight="14.4" x14ac:dyDescent="0.3"/>
  <cols>
    <col min="1" max="1" width="6.109375" customWidth="1"/>
    <col min="2" max="2" width="45.109375" customWidth="1"/>
    <col min="3" max="3" width="9.109375" customWidth="1"/>
    <col min="4" max="4" width="2.6640625" customWidth="1"/>
    <col min="5" max="5" width="6.44140625" style="76" customWidth="1"/>
    <col min="6" max="6" width="11.33203125" style="76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2" max="12" width="7.6640625" customWidth="1"/>
    <col min="13" max="13" width="22.109375" customWidth="1"/>
    <col min="14" max="14" width="12.109375" customWidth="1"/>
    <col min="15" max="15" width="11.6640625" customWidth="1"/>
    <col min="16" max="18" width="7.6640625" customWidth="1"/>
    <col min="19" max="19" width="0" hidden="1" customWidth="1"/>
    <col min="20" max="20" width="9.6640625" hidden="1" customWidth="1"/>
    <col min="21" max="21" width="9.33203125" hidden="1" customWidth="1"/>
    <col min="22" max="22" width="10" hidden="1" customWidth="1"/>
    <col min="23" max="23" width="6.109375" hidden="1" customWidth="1"/>
    <col min="24" max="24" width="0" hidden="1" customWidth="1"/>
    <col min="25" max="25" width="12.33203125" style="76" hidden="1" customWidth="1"/>
    <col min="26" max="26" width="20.44140625" style="76" hidden="1" customWidth="1"/>
    <col min="27" max="27" width="30.6640625" style="76" hidden="1" customWidth="1"/>
    <col min="28" max="28" width="9.44140625" style="76" hidden="1" customWidth="1"/>
    <col min="29" max="29" width="19.33203125" style="81" hidden="1" customWidth="1"/>
    <col min="30" max="30" width="7" style="81" hidden="1" customWidth="1"/>
    <col min="31" max="31" width="6.6640625" hidden="1" customWidth="1"/>
    <col min="32" max="32" width="8.109375" hidden="1" customWidth="1"/>
    <col min="33" max="34" width="8.109375" style="77" hidden="1" customWidth="1"/>
    <col min="35" max="35" width="0" style="77" hidden="1" customWidth="1"/>
    <col min="36" max="39" width="9.6640625" style="77" hidden="1" customWidth="1"/>
    <col min="40" max="43" width="0" style="77" hidden="1" customWidth="1"/>
    <col min="44" max="44" width="10" style="77" hidden="1" customWidth="1"/>
    <col min="45" max="55" width="0" style="77" hidden="1" customWidth="1"/>
    <col min="56" max="56" width="2.44140625" hidden="1" customWidth="1"/>
    <col min="57" max="59" width="0" hidden="1" customWidth="1"/>
    <col min="60" max="60" width="10" hidden="1" customWidth="1"/>
    <col min="61" max="62" width="0" hidden="1" customWidth="1"/>
    <col min="63" max="63" width="10.6640625" hidden="1" customWidth="1"/>
    <col min="64" max="64" width="11.109375" hidden="1" customWidth="1"/>
    <col min="65" max="65" width="18.109375" hidden="1" customWidth="1"/>
    <col min="66" max="66" width="0" hidden="1" customWidth="1"/>
    <col min="67" max="67" width="18.6640625" hidden="1" customWidth="1"/>
    <col min="68" max="93" width="0" hidden="1" customWidth="1"/>
    <col min="94" max="94" width="3" customWidth="1"/>
    <col min="95" max="97" width="0" hidden="1" customWidth="1"/>
    <col min="98" max="98" width="10" hidden="1" customWidth="1"/>
    <col min="99" max="100" width="0" hidden="1" customWidth="1"/>
    <col min="101" max="101" width="24" hidden="1" customWidth="1"/>
    <col min="102" max="103" width="12.5546875" hidden="1" customWidth="1"/>
    <col min="104" max="105" width="0" hidden="1" customWidth="1"/>
    <col min="106" max="106" width="2.6640625" hidden="1" customWidth="1"/>
    <col min="107" max="109" width="0" hidden="1" customWidth="1"/>
    <col min="110" max="110" width="9.6640625" hidden="1" customWidth="1"/>
    <col min="111" max="112" width="0" hidden="1" customWidth="1"/>
    <col min="113" max="113" width="23.88671875" hidden="1" customWidth="1"/>
    <col min="114" max="117" width="0" hidden="1" customWidth="1"/>
    <col min="118" max="118" width="2.6640625" hidden="1" customWidth="1"/>
    <col min="119" max="121" width="0" hidden="1" customWidth="1"/>
    <col min="122" max="122" width="10" hidden="1" customWidth="1"/>
    <col min="123" max="124" width="0" hidden="1" customWidth="1"/>
    <col min="125" max="125" width="23.88671875" hidden="1" customWidth="1"/>
    <col min="126" max="129" width="0" hidden="1" customWidth="1"/>
    <col min="130" max="130" width="2.6640625" hidden="1" customWidth="1"/>
    <col min="131" max="133" width="0" hidden="1" customWidth="1"/>
    <col min="134" max="134" width="10.44140625" hidden="1" customWidth="1"/>
    <col min="135" max="136" width="0" hidden="1" customWidth="1"/>
    <col min="137" max="137" width="23.88671875" hidden="1" customWidth="1"/>
    <col min="138" max="141" width="0" hidden="1" customWidth="1"/>
    <col min="142" max="142" width="2.6640625" hidden="1" customWidth="1"/>
    <col min="143" max="145" width="0" hidden="1" customWidth="1"/>
    <col min="146" max="146" width="9.5546875" hidden="1" customWidth="1"/>
    <col min="147" max="148" width="0" hidden="1" customWidth="1"/>
    <col min="149" max="149" width="23.88671875" hidden="1" customWidth="1"/>
    <col min="150" max="153" width="0" hidden="1" customWidth="1"/>
    <col min="154" max="154" width="2.6640625" hidden="1" customWidth="1"/>
    <col min="155" max="157" width="0" hidden="1" customWidth="1"/>
    <col min="158" max="158" width="9.5546875" hidden="1" customWidth="1"/>
    <col min="159" max="160" width="0" hidden="1" customWidth="1"/>
    <col min="161" max="161" width="23.44140625" hidden="1" customWidth="1"/>
    <col min="162" max="166" width="0" hidden="1" customWidth="1"/>
  </cols>
  <sheetData>
    <row r="1" spans="1:165" x14ac:dyDescent="0.3">
      <c r="A1" s="771" t="s">
        <v>464</v>
      </c>
      <c r="B1" s="772"/>
      <c r="C1" s="773"/>
      <c r="E1" s="768" t="s">
        <v>183</v>
      </c>
      <c r="F1" s="769"/>
      <c r="G1" s="769"/>
      <c r="H1" s="769"/>
      <c r="I1" s="769"/>
      <c r="J1" s="770"/>
      <c r="L1" s="768" t="s">
        <v>184</v>
      </c>
      <c r="M1" s="769"/>
      <c r="N1" s="769"/>
      <c r="O1" s="769"/>
      <c r="P1" s="769"/>
      <c r="Q1" s="769"/>
      <c r="R1" s="770"/>
      <c r="S1" s="682" t="s">
        <v>244</v>
      </c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684"/>
      <c r="AW1" s="684"/>
      <c r="AX1" s="684"/>
      <c r="AY1" s="684"/>
      <c r="AZ1" s="684"/>
      <c r="BA1" s="684"/>
      <c r="BB1" s="684"/>
      <c r="BC1" s="783"/>
      <c r="BE1" s="682" t="s">
        <v>245</v>
      </c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684"/>
      <c r="CI1" s="684"/>
      <c r="CJ1" s="684"/>
      <c r="CK1" s="684"/>
      <c r="CL1" s="684"/>
      <c r="CM1" s="684"/>
      <c r="CN1" s="684"/>
      <c r="CO1" s="783"/>
      <c r="CQ1" s="765" t="s">
        <v>85</v>
      </c>
      <c r="CR1" s="766"/>
      <c r="CS1" s="766"/>
      <c r="CT1" s="766"/>
      <c r="CU1" s="766"/>
      <c r="CV1" s="766"/>
      <c r="CW1" s="766"/>
      <c r="CX1" s="766"/>
      <c r="CY1" s="766"/>
      <c r="CZ1" s="766"/>
      <c r="DA1" s="767"/>
      <c r="DC1" s="765" t="s">
        <v>86</v>
      </c>
      <c r="DD1" s="766"/>
      <c r="DE1" s="766"/>
      <c r="DF1" s="766"/>
      <c r="DG1" s="766"/>
      <c r="DH1" s="766"/>
      <c r="DI1" s="766"/>
      <c r="DJ1" s="766"/>
      <c r="DK1" s="766"/>
      <c r="DL1" s="766"/>
      <c r="DM1" s="767"/>
      <c r="DO1" s="765" t="s">
        <v>87</v>
      </c>
      <c r="DP1" s="766"/>
      <c r="DQ1" s="766"/>
      <c r="DR1" s="766"/>
      <c r="DS1" s="766"/>
      <c r="DT1" s="766"/>
      <c r="DU1" s="766"/>
      <c r="DV1" s="766"/>
      <c r="DW1" s="766"/>
      <c r="DX1" s="766"/>
      <c r="DY1" s="767"/>
      <c r="EA1" s="765" t="s">
        <v>86</v>
      </c>
      <c r="EB1" s="766"/>
      <c r="EC1" s="766"/>
      <c r="ED1" s="766"/>
      <c r="EE1" s="766"/>
      <c r="EF1" s="766"/>
      <c r="EG1" s="766"/>
      <c r="EH1" s="766"/>
      <c r="EI1" s="766"/>
      <c r="EJ1" s="766"/>
      <c r="EK1" s="767"/>
      <c r="EM1" s="765" t="s">
        <v>86</v>
      </c>
      <c r="EN1" s="766"/>
      <c r="EO1" s="766"/>
      <c r="EP1" s="766"/>
      <c r="EQ1" s="766"/>
      <c r="ER1" s="766"/>
      <c r="ES1" s="766"/>
      <c r="ET1" s="766"/>
      <c r="EU1" s="766"/>
      <c r="EV1" s="766"/>
      <c r="EW1" s="767"/>
      <c r="EY1" s="765" t="s">
        <v>88</v>
      </c>
      <c r="EZ1" s="766"/>
      <c r="FA1" s="766"/>
      <c r="FB1" s="766"/>
      <c r="FC1" s="766"/>
      <c r="FD1" s="766"/>
      <c r="FE1" s="766"/>
      <c r="FF1" s="766"/>
      <c r="FG1" s="766"/>
      <c r="FH1" s="766"/>
      <c r="FI1" s="767"/>
    </row>
    <row r="2" spans="1:165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777"/>
      <c r="M2" s="778"/>
      <c r="N2" s="778"/>
      <c r="O2" s="778"/>
      <c r="P2" s="778"/>
      <c r="Q2" s="778"/>
      <c r="R2" s="779"/>
      <c r="S2" s="759" t="s">
        <v>7</v>
      </c>
      <c r="T2" s="757" t="s">
        <v>8</v>
      </c>
      <c r="U2" s="757" t="s">
        <v>9</v>
      </c>
      <c r="V2" s="757" t="s">
        <v>10</v>
      </c>
      <c r="W2" s="757" t="s">
        <v>11</v>
      </c>
      <c r="X2" s="757" t="s">
        <v>12</v>
      </c>
      <c r="Y2" s="764" t="s">
        <v>13</v>
      </c>
      <c r="Z2" s="764" t="s">
        <v>14</v>
      </c>
      <c r="AA2" s="764" t="s">
        <v>15</v>
      </c>
      <c r="AB2" s="757" t="s">
        <v>16</v>
      </c>
      <c r="AC2" s="757" t="s">
        <v>17</v>
      </c>
      <c r="AD2" s="763" t="s">
        <v>18</v>
      </c>
      <c r="AE2" s="763"/>
      <c r="AF2" s="763"/>
      <c r="AG2" s="760" t="s">
        <v>19</v>
      </c>
      <c r="AH2" s="760" t="s">
        <v>20</v>
      </c>
      <c r="AI2" s="760" t="s">
        <v>21</v>
      </c>
      <c r="AJ2" s="760" t="s">
        <v>22</v>
      </c>
      <c r="AK2" s="760" t="s">
        <v>23</v>
      </c>
      <c r="AL2" s="760" t="s">
        <v>24</v>
      </c>
      <c r="AM2" s="760" t="s">
        <v>25</v>
      </c>
      <c r="AN2" s="760" t="s">
        <v>26</v>
      </c>
      <c r="AO2" s="760" t="s">
        <v>27</v>
      </c>
      <c r="AP2" s="760" t="s">
        <v>28</v>
      </c>
      <c r="AQ2" s="757" t="s">
        <v>29</v>
      </c>
      <c r="AR2" s="760" t="s">
        <v>30</v>
      </c>
      <c r="AS2" s="760" t="s">
        <v>22</v>
      </c>
      <c r="AT2" s="760" t="s">
        <v>23</v>
      </c>
      <c r="AU2" s="760" t="s">
        <v>31</v>
      </c>
      <c r="AV2" s="760" t="s">
        <v>24</v>
      </c>
      <c r="AW2" s="760" t="s">
        <v>25</v>
      </c>
      <c r="AX2" s="760" t="s">
        <v>26</v>
      </c>
      <c r="AY2" s="760" t="s">
        <v>27</v>
      </c>
      <c r="AZ2" s="760" t="s">
        <v>28</v>
      </c>
      <c r="BA2" s="760" t="s">
        <v>32</v>
      </c>
      <c r="BB2" s="760" t="s">
        <v>33</v>
      </c>
      <c r="BC2" s="754" t="s">
        <v>34</v>
      </c>
      <c r="BE2" s="759" t="s">
        <v>7</v>
      </c>
      <c r="BF2" s="757" t="s">
        <v>8</v>
      </c>
      <c r="BG2" s="757" t="s">
        <v>9</v>
      </c>
      <c r="BH2" s="757" t="s">
        <v>10</v>
      </c>
      <c r="BI2" s="757" t="s">
        <v>11</v>
      </c>
      <c r="BJ2" s="757" t="s">
        <v>12</v>
      </c>
      <c r="BK2" s="764" t="s">
        <v>13</v>
      </c>
      <c r="BL2" s="764" t="s">
        <v>14</v>
      </c>
      <c r="BM2" s="764" t="s">
        <v>15</v>
      </c>
      <c r="BN2" s="757" t="s">
        <v>16</v>
      </c>
      <c r="BO2" s="757" t="s">
        <v>17</v>
      </c>
      <c r="BP2" s="763" t="s">
        <v>18</v>
      </c>
      <c r="BQ2" s="763"/>
      <c r="BR2" s="763"/>
      <c r="BS2" s="760" t="s">
        <v>19</v>
      </c>
      <c r="BT2" s="760" t="s">
        <v>20</v>
      </c>
      <c r="BU2" s="760" t="s">
        <v>21</v>
      </c>
      <c r="BV2" s="760" t="s">
        <v>22</v>
      </c>
      <c r="BW2" s="761" t="s">
        <v>23</v>
      </c>
      <c r="BX2" s="760" t="s">
        <v>24</v>
      </c>
      <c r="BY2" s="760" t="s">
        <v>25</v>
      </c>
      <c r="BZ2" s="760" t="s">
        <v>26</v>
      </c>
      <c r="CA2" s="760" t="s">
        <v>27</v>
      </c>
      <c r="CB2" s="760" t="s">
        <v>28</v>
      </c>
      <c r="CC2" s="757" t="s">
        <v>29</v>
      </c>
      <c r="CD2" s="760" t="s">
        <v>30</v>
      </c>
      <c r="CE2" s="760" t="s">
        <v>22</v>
      </c>
      <c r="CF2" s="761" t="s">
        <v>23</v>
      </c>
      <c r="CG2" s="760" t="s">
        <v>31</v>
      </c>
      <c r="CH2" s="760" t="s">
        <v>24</v>
      </c>
      <c r="CI2" s="760" t="s">
        <v>25</v>
      </c>
      <c r="CJ2" s="760" t="s">
        <v>26</v>
      </c>
      <c r="CK2" s="760" t="s">
        <v>27</v>
      </c>
      <c r="CL2" s="760" t="s">
        <v>28</v>
      </c>
      <c r="CM2" s="760" t="s">
        <v>32</v>
      </c>
      <c r="CN2" s="760" t="s">
        <v>33</v>
      </c>
      <c r="CO2" s="754" t="s">
        <v>34</v>
      </c>
      <c r="CQ2" s="759" t="s">
        <v>7</v>
      </c>
      <c r="CR2" s="757" t="s">
        <v>8</v>
      </c>
      <c r="CS2" s="757" t="s">
        <v>9</v>
      </c>
      <c r="CT2" s="757" t="s">
        <v>10</v>
      </c>
      <c r="CU2" s="757" t="s">
        <v>11</v>
      </c>
      <c r="CV2" s="757" t="s">
        <v>12</v>
      </c>
      <c r="CW2" s="757" t="s">
        <v>14</v>
      </c>
      <c r="CX2" s="758" t="s">
        <v>35</v>
      </c>
      <c r="CY2" s="758" t="s">
        <v>36</v>
      </c>
      <c r="CZ2" s="758" t="s">
        <v>246</v>
      </c>
      <c r="DA2" s="754" t="s">
        <v>247</v>
      </c>
      <c r="DC2" s="759" t="s">
        <v>7</v>
      </c>
      <c r="DD2" s="757" t="s">
        <v>8</v>
      </c>
      <c r="DE2" s="757" t="s">
        <v>9</v>
      </c>
      <c r="DF2" s="757" t="s">
        <v>10</v>
      </c>
      <c r="DG2" s="757" t="s">
        <v>11</v>
      </c>
      <c r="DH2" s="757" t="s">
        <v>12</v>
      </c>
      <c r="DI2" s="757" t="s">
        <v>14</v>
      </c>
      <c r="DJ2" s="758" t="s">
        <v>35</v>
      </c>
      <c r="DK2" s="758" t="s">
        <v>36</v>
      </c>
      <c r="DL2" s="758" t="s">
        <v>246</v>
      </c>
      <c r="DM2" s="754" t="s">
        <v>247</v>
      </c>
      <c r="DO2" s="759" t="s">
        <v>7</v>
      </c>
      <c r="DP2" s="757" t="s">
        <v>8</v>
      </c>
      <c r="DQ2" s="757" t="s">
        <v>9</v>
      </c>
      <c r="DR2" s="757" t="s">
        <v>10</v>
      </c>
      <c r="DS2" s="757" t="s">
        <v>11</v>
      </c>
      <c r="DT2" s="757" t="s">
        <v>12</v>
      </c>
      <c r="DU2" s="757" t="s">
        <v>14</v>
      </c>
      <c r="DV2" s="758" t="s">
        <v>35</v>
      </c>
      <c r="DW2" s="758" t="s">
        <v>36</v>
      </c>
      <c r="DX2" s="758" t="s">
        <v>246</v>
      </c>
      <c r="DY2" s="754" t="s">
        <v>247</v>
      </c>
      <c r="EA2" s="759" t="s">
        <v>7</v>
      </c>
      <c r="EB2" s="757" t="s">
        <v>8</v>
      </c>
      <c r="EC2" s="757" t="s">
        <v>9</v>
      </c>
      <c r="ED2" s="757" t="s">
        <v>10</v>
      </c>
      <c r="EE2" s="757" t="s">
        <v>11</v>
      </c>
      <c r="EF2" s="757" t="s">
        <v>12</v>
      </c>
      <c r="EG2" s="757" t="s">
        <v>14</v>
      </c>
      <c r="EH2" s="758" t="s">
        <v>35</v>
      </c>
      <c r="EI2" s="758" t="s">
        <v>36</v>
      </c>
      <c r="EJ2" s="758" t="s">
        <v>246</v>
      </c>
      <c r="EK2" s="754" t="s">
        <v>247</v>
      </c>
      <c r="EM2" s="759" t="s">
        <v>7</v>
      </c>
      <c r="EN2" s="757" t="s">
        <v>8</v>
      </c>
      <c r="EO2" s="757" t="s">
        <v>9</v>
      </c>
      <c r="EP2" s="757" t="s">
        <v>10</v>
      </c>
      <c r="EQ2" s="757" t="s">
        <v>11</v>
      </c>
      <c r="ER2" s="757" t="s">
        <v>12</v>
      </c>
      <c r="ES2" s="757" t="s">
        <v>14</v>
      </c>
      <c r="ET2" s="758" t="s">
        <v>35</v>
      </c>
      <c r="EU2" s="758" t="s">
        <v>36</v>
      </c>
      <c r="EV2" s="758" t="s">
        <v>246</v>
      </c>
      <c r="EW2" s="754" t="s">
        <v>247</v>
      </c>
      <c r="EY2" s="759" t="s">
        <v>7</v>
      </c>
      <c r="EZ2" s="757" t="s">
        <v>8</v>
      </c>
      <c r="FA2" s="757" t="s">
        <v>9</v>
      </c>
      <c r="FB2" s="757" t="s">
        <v>10</v>
      </c>
      <c r="FC2" s="757" t="s">
        <v>11</v>
      </c>
      <c r="FD2" s="757" t="s">
        <v>12</v>
      </c>
      <c r="FE2" s="757" t="s">
        <v>14</v>
      </c>
      <c r="FF2" s="758" t="s">
        <v>35</v>
      </c>
      <c r="FG2" s="758" t="s">
        <v>36</v>
      </c>
      <c r="FH2" s="758" t="s">
        <v>246</v>
      </c>
      <c r="FI2" s="754" t="s">
        <v>247</v>
      </c>
    </row>
    <row r="3" spans="1:165" ht="51" x14ac:dyDescent="0.3">
      <c r="A3" s="483" t="s">
        <v>39</v>
      </c>
      <c r="B3" s="484" t="s">
        <v>40</v>
      </c>
      <c r="C3" s="485" t="s">
        <v>12</v>
      </c>
      <c r="E3" s="465" t="s">
        <v>7</v>
      </c>
      <c r="F3" s="402" t="s">
        <v>8</v>
      </c>
      <c r="G3" s="402" t="s">
        <v>9</v>
      </c>
      <c r="H3" s="466" t="s">
        <v>10</v>
      </c>
      <c r="I3" s="466" t="s">
        <v>11</v>
      </c>
      <c r="J3" s="467" t="s">
        <v>12</v>
      </c>
      <c r="L3" s="465" t="s">
        <v>7</v>
      </c>
      <c r="M3" s="496" t="s">
        <v>15</v>
      </c>
      <c r="N3" s="402" t="s">
        <v>8</v>
      </c>
      <c r="O3" s="402" t="s">
        <v>9</v>
      </c>
      <c r="P3" s="466" t="s">
        <v>10</v>
      </c>
      <c r="Q3" s="466" t="s">
        <v>11</v>
      </c>
      <c r="R3" s="467" t="s">
        <v>12</v>
      </c>
      <c r="S3" s="759"/>
      <c r="T3" s="757"/>
      <c r="U3" s="757"/>
      <c r="V3" s="757"/>
      <c r="W3" s="757"/>
      <c r="X3" s="757"/>
      <c r="Y3" s="764"/>
      <c r="Z3" s="764"/>
      <c r="AA3" s="764"/>
      <c r="AB3" s="757"/>
      <c r="AC3" s="757"/>
      <c r="AD3" s="468" t="s">
        <v>248</v>
      </c>
      <c r="AE3" s="469" t="s">
        <v>42</v>
      </c>
      <c r="AF3" s="468" t="s">
        <v>43</v>
      </c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57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54"/>
      <c r="BE3" s="759"/>
      <c r="BF3" s="757"/>
      <c r="BG3" s="757"/>
      <c r="BH3" s="757"/>
      <c r="BI3" s="757"/>
      <c r="BJ3" s="757"/>
      <c r="BK3" s="764"/>
      <c r="BL3" s="764"/>
      <c r="BM3" s="764"/>
      <c r="BN3" s="757"/>
      <c r="BO3" s="757"/>
      <c r="BP3" s="468" t="s">
        <v>248</v>
      </c>
      <c r="BQ3" s="469" t="s">
        <v>42</v>
      </c>
      <c r="BR3" s="468" t="s">
        <v>43</v>
      </c>
      <c r="BS3" s="760"/>
      <c r="BT3" s="760"/>
      <c r="BU3" s="760"/>
      <c r="BV3" s="760"/>
      <c r="BW3" s="762"/>
      <c r="BX3" s="760"/>
      <c r="BY3" s="760"/>
      <c r="BZ3" s="760"/>
      <c r="CA3" s="760"/>
      <c r="CB3" s="760"/>
      <c r="CC3" s="757"/>
      <c r="CD3" s="760"/>
      <c r="CE3" s="760"/>
      <c r="CF3" s="762"/>
      <c r="CG3" s="760"/>
      <c r="CH3" s="760"/>
      <c r="CI3" s="760"/>
      <c r="CJ3" s="760"/>
      <c r="CK3" s="760"/>
      <c r="CL3" s="760"/>
      <c r="CM3" s="760"/>
      <c r="CN3" s="760"/>
      <c r="CO3" s="754"/>
      <c r="CQ3" s="759"/>
      <c r="CR3" s="757"/>
      <c r="CS3" s="757"/>
      <c r="CT3" s="757"/>
      <c r="CU3" s="757"/>
      <c r="CV3" s="757"/>
      <c r="CW3" s="757"/>
      <c r="CX3" s="594"/>
      <c r="CY3" s="594"/>
      <c r="CZ3" s="594"/>
      <c r="DA3" s="754"/>
      <c r="DC3" s="759"/>
      <c r="DD3" s="757"/>
      <c r="DE3" s="757"/>
      <c r="DF3" s="757"/>
      <c r="DG3" s="757"/>
      <c r="DH3" s="757"/>
      <c r="DI3" s="757"/>
      <c r="DJ3" s="594"/>
      <c r="DK3" s="594"/>
      <c r="DL3" s="594"/>
      <c r="DM3" s="754"/>
      <c r="DO3" s="759"/>
      <c r="DP3" s="757"/>
      <c r="DQ3" s="757"/>
      <c r="DR3" s="757"/>
      <c r="DS3" s="757"/>
      <c r="DT3" s="757"/>
      <c r="DU3" s="757"/>
      <c r="DV3" s="594"/>
      <c r="DW3" s="594"/>
      <c r="DX3" s="594"/>
      <c r="DY3" s="754"/>
      <c r="EA3" s="759"/>
      <c r="EB3" s="757"/>
      <c r="EC3" s="757"/>
      <c r="ED3" s="757"/>
      <c r="EE3" s="757"/>
      <c r="EF3" s="757"/>
      <c r="EG3" s="757"/>
      <c r="EH3" s="594"/>
      <c r="EI3" s="594"/>
      <c r="EJ3" s="594"/>
      <c r="EK3" s="754"/>
      <c r="EM3" s="759"/>
      <c r="EN3" s="757"/>
      <c r="EO3" s="757"/>
      <c r="EP3" s="757"/>
      <c r="EQ3" s="757"/>
      <c r="ER3" s="757"/>
      <c r="ES3" s="757"/>
      <c r="ET3" s="594"/>
      <c r="EU3" s="594"/>
      <c r="EV3" s="594"/>
      <c r="EW3" s="754"/>
      <c r="EY3" s="786"/>
      <c r="EZ3" s="758"/>
      <c r="FA3" s="758"/>
      <c r="FB3" s="758"/>
      <c r="FC3" s="758"/>
      <c r="FD3" s="758"/>
      <c r="FE3" s="758"/>
      <c r="FF3" s="614"/>
      <c r="FG3" s="614"/>
      <c r="FH3" s="614"/>
      <c r="FI3" s="754"/>
    </row>
    <row r="4" spans="1:165" ht="26.25" customHeight="1" x14ac:dyDescent="0.3">
      <c r="A4" s="10">
        <v>1</v>
      </c>
      <c r="B4" s="11" t="s">
        <v>181</v>
      </c>
      <c r="C4" s="12">
        <f>J35</f>
        <v>1735</v>
      </c>
      <c r="E4" s="13">
        <v>1</v>
      </c>
      <c r="F4" s="405">
        <v>1246</v>
      </c>
      <c r="G4" s="14">
        <v>1303</v>
      </c>
      <c r="H4" s="14">
        <f>G4-F4</f>
        <v>57</v>
      </c>
      <c r="I4" s="15">
        <v>1</v>
      </c>
      <c r="J4" s="16">
        <f>I4*H4</f>
        <v>57</v>
      </c>
      <c r="L4" s="13">
        <v>1</v>
      </c>
      <c r="M4" s="113"/>
      <c r="N4" s="14">
        <v>0</v>
      </c>
      <c r="O4" s="14"/>
      <c r="P4" s="14">
        <f>O4-N4</f>
        <v>0</v>
      </c>
      <c r="Q4" s="15">
        <v>1</v>
      </c>
      <c r="R4" s="16">
        <f>Q4*P4</f>
        <v>0</v>
      </c>
      <c r="S4" s="13">
        <v>1</v>
      </c>
      <c r="T4" s="14">
        <v>0</v>
      </c>
      <c r="U4" s="14"/>
      <c r="V4" s="14">
        <f>U4-T4</f>
        <v>0</v>
      </c>
      <c r="W4" s="15">
        <v>1</v>
      </c>
      <c r="X4" s="16">
        <f>V4*W4</f>
        <v>0</v>
      </c>
      <c r="Y4" s="13"/>
      <c r="Z4" s="17"/>
      <c r="AA4" s="17"/>
      <c r="AB4" s="17"/>
      <c r="AC4" s="18"/>
      <c r="AD4" s="18">
        <v>1</v>
      </c>
      <c r="AE4" s="17"/>
      <c r="AF4" s="17">
        <f>(AE4*20)/AD4</f>
        <v>0</v>
      </c>
      <c r="AG4" s="17"/>
      <c r="AH4" s="19"/>
      <c r="AI4" s="20" t="str">
        <f t="shared" ref="AI4:AI34" si="0">IF(AND(Y4=$B$40,(OR(AC4=$F$39,(AC4=$F$40),(AC4=$F$41),(AC4=$F$42),(AC4=$F$43))),(Z4=$C$48)),(X4),(IF(AND(Y4=$B$40,(OR(AC4=$F$39,(AC4=$F$40),(AC4=$F$41),(AC4=$F$42),(AC4=$F$43))),(AG4&gt;0),(Z4=$C$49)),(X4-AG4),(""))))</f>
        <v/>
      </c>
      <c r="AJ4" s="17" t="str">
        <f t="shared" ref="AJ4:AJ34" si="1">IF(AND(Y4=$B$40,(AC4=$F$44),(X4&gt;300),(Z4=$C$48)),(X4-300),(IF(AND(Y4=$B$40,(AC4=$F$44),(X4&gt;300),(AG4&gt;0),(Z4=$C$49)),(X4-(300+AG4)),"")))</f>
        <v/>
      </c>
      <c r="AK4" s="17" t="str">
        <f t="shared" ref="AK4:AK34" si="2">IF(AND(Y4=$B$40,(AC4=$F$50),(AD4&gt;1),((X4+BJ4)&gt;300),(Z4=$C$48)),((X4+BJ4)-300),(IF(AND(Y4=$B$40,(AC4=$F$50),(AD4&gt;1),((X4+BJ4)&gt;300),(AG4&gt;0),(Z4=$C$49)),((X4+BJ4)-(300+AG4)),"")))</f>
        <v/>
      </c>
      <c r="AL4" s="17" t="str">
        <f t="shared" ref="AL4:AL34" si="3">(IF(AND(Y4=$B$40,(Z4=$C$48),(AC4=$F$45),(AF4&gt;0),(X4&gt;(300+AF4))),(X4-(300+AF4)),""))</f>
        <v/>
      </c>
      <c r="AM4" s="17" t="str">
        <f t="shared" ref="AM4:AM34" si="4">(IF(AND(Y4=$B$40,(Z4=$C$49),(AC4=$F$46),(AF4&gt;0),(X4&gt;(300+AF4+AG4))),(X4-(300+AF4+AG4)),""))</f>
        <v/>
      </c>
      <c r="AN4" s="17" t="str">
        <f t="shared" ref="AN4:AN34" si="5">IF(AND(Y4=$B$40,(Z4=$C$48),(AC4=$F$47),(AH4=1),(X4&gt;300)),(X4-300),(IF(AND(Y4=$B$40,(Z4=$C$48),(AC4=$F$47),(AH4&gt;1),(X4&gt;150)),(X4-150),"")))</f>
        <v/>
      </c>
      <c r="AO4" s="17" t="str">
        <f t="shared" ref="AO4:AO34" si="6">IF(AND(Y4=$B$40,(Z4=$C$48),(AC4=$F$48),(AH4=1),(X4&gt;(300+AF4))),(X4-(300+AF4)),(IF(AND(Y4=$B$40,(Z4=$C$48),(AC4=$F$48),(AH4&gt;1),(X4&gt;(150+AF4))),(X4-(150+AF4)),"")))</f>
        <v/>
      </c>
      <c r="AP4" s="17" t="str">
        <f t="shared" ref="AP4:AP34" si="7">IF(AND(Y4=$B$40,(Z4=$C$49),(AC4=$F$49),(AH4=1),(X4&gt;(300+AF4+AG4))),(X4-(300+AF4+AG4)),(IF(AND(Y4=$B$40,(Z4=$C$49),(AC4=$F$49),(AH4&gt;1),(X4&gt;(150+AF4+AG4))),(X4-(150+AF4+AG4)),"")))</f>
        <v/>
      </c>
      <c r="AQ4" s="19">
        <f t="shared" ref="AQ4:AQ34" si="8">SUM(AI4:AP4)</f>
        <v>0</v>
      </c>
      <c r="AR4" s="20" t="str">
        <f>IF(AND(Y4=$B$39,(OR(Z4=$C$39,(Z4=$C$40),(Z4=$C$41),(Z4=$C$42),(Z4=$C$43),(Z4=$C$44),(Z4=$C$46),(Z4=$C$47)))),X4,"")</f>
        <v/>
      </c>
      <c r="AS4" s="17" t="str">
        <f t="shared" ref="AS4:AS34" si="9">IF(AND(Y4=$B$40,(Z4=$C$48),(AC4=$F$44),(X4&lt;=300)),(X4),(IF(AND(Y4=$B$40,(Z4=$C$48),(AC4=$F$44),(X4&gt;300)),(300),"")))</f>
        <v/>
      </c>
      <c r="AT4" s="17" t="str">
        <f t="shared" ref="AT4:AT34" si="10">IF(AND(Y4=$B$40,(Z4=$C$48),(AC4=$F$50),(AD4&gt;1),((X4+BJ4)&lt;=300)),(X4+BJ4),(IF(AND(Y4=$B$40,(Z4=$C$48),(AC4=$F$50),(AD4&gt;1),((X4+BJ4)&gt;300)),(300),"")))</f>
        <v/>
      </c>
      <c r="AU4" s="17" t="str">
        <f t="shared" ref="AU4:AU34" si="11">IF(AND(Y4=$B$40,(Z4=$C$49),(AC4=$F$44),(AG4&gt;0),(X4&lt;=300)),(X4-AG4),(IF(AND(Y4=$B$40,(Z4=$C$49),(AC4=$F$44),(AG4&gt;0),(X4&gt;300)),(300),"")))</f>
        <v/>
      </c>
      <c r="AV4" s="17" t="str">
        <f t="shared" ref="AV4:AV34" si="12">(IF(AND(Y4=$B$40,(Z4=$C$48),(AC4=$F$45),(AF4&gt;0),(X4&lt;=(300+AF4))),(X4),(IF(AND(Y4=$B$40,(Z4=$C$48),(AC4=$F$45),(X4&gt;(300+AF4))),(300+AF4),""))))</f>
        <v/>
      </c>
      <c r="AW4" s="17" t="str">
        <f t="shared" ref="AW4:AW34" si="13">(IF(AND(Y4=$B$40,(Z4=$C$49),(AC4=$F$46),(AF4&gt;0),(X4&lt;=(300+AF4+AG4))),(X4-AG4),(IF(AND(Y4=$B$40,(Z4=$C$49),(AC4=$F$46),(X4&gt;(300+AF4+AG4))),(300+AF4),""))))</f>
        <v/>
      </c>
      <c r="AX4" s="17" t="str">
        <f t="shared" ref="AX4:AX34" si="14">IF(AND(Y4=$B$40,(Z4=$C$48),(AC4=$F$47),(AH4=1),(X4&lt;=300)),(X4),(IF(AND(Y4=$B$40,(Z4=$C$48),(AC4=$F$47),(AH4=1),(X4&gt;300)),(300),(IF(AND(Y4=$B$40,(Z4=$C$48),(AC4=$F$47),(AH4&gt;1),(X4&lt;=150)),(X4),(IF(AND(Y4=$B$40,(Z4=$C$48),(AC4=$F$47),(AH4&gt;1),(X4&gt;150)),(150),"")))))))</f>
        <v/>
      </c>
      <c r="AY4" s="17" t="str">
        <f t="shared" ref="AY4:AY34" si="15">IF(AND(Y4=$B$40,(Z4=$C$48),(AC4=$F$48),(AF4&gt;0),(AH4=1),(X4&lt;=(300+AF4))),(X4),(IF(AND(Y4=$B$40,(Z4=$C$48),(AC4=$F$48),(AH4=1),(AF4&gt;0),(X4&gt;(300+AF4))),(300+AF4),(IF(AND(Y4=$B$40,(Z4=$C$48),(AC4=$F$48),(AH4&gt;1),(AF4&gt;0),(X4&lt;=(150+AF4))),(X4),(IF(AND(Y4=$B$40,(Z4=$C$48),(AC4=$F$48),(AH4&gt;1),(AF4&gt;0),(X4&gt;150)),(150+AF4),"")))))))</f>
        <v/>
      </c>
      <c r="AZ4" s="17" t="str">
        <f t="shared" ref="AZ4:AZ34" si="16">IF(AND(Y4=$B$40,(Z4=$C$49),(AC4=$F$49),(AF4&gt;0),(AG4&gt;0)*(AH4=1),(X4&lt;=(300+AF4+AG4))),(X4-AG4),(IF(AND(Y4=$B$40,(Z4=$C$49),(AC4=$F$49),(AH4=1),(AG4&gt;0),(X4&gt;(300+AF4+AG4))),(300+AF4),(IF(AND(Y4=$B$40,(Z4=$C$49),(AC4=$F$49),(AH4&gt;1),(AF4&gt;0),(AG4&gt;0),(X4&lt;=(150+AF4+AG4))),(X4-AG4),(IF(AND(Y4=$B$40,(Z4=$C$49),(AC4=$F$49),(AH4&gt;1),(AF4&gt;0),(AG4&gt;0),(X4&gt;150)),(150+AF4),"")))))))</f>
        <v/>
      </c>
      <c r="BA4" s="17" t="str">
        <f>IF(AND(Y4=$B$40,(Z4=$C$49),(AG4&gt;0)),AG4,"")</f>
        <v/>
      </c>
      <c r="BB4" s="17" t="str">
        <f>IF(AND(Y4=$B$39,(Z4=$C$45)),(X4),"")</f>
        <v/>
      </c>
      <c r="BC4" s="21">
        <f>SUM(AR4:BB4)</f>
        <v>0</v>
      </c>
      <c r="BD4" s="22"/>
      <c r="BE4" s="13">
        <v>1</v>
      </c>
      <c r="BF4" s="14">
        <v>0</v>
      </c>
      <c r="BG4" s="14"/>
      <c r="BH4" s="14">
        <f>BG4-BF4</f>
        <v>0</v>
      </c>
      <c r="BI4" s="15">
        <v>1</v>
      </c>
      <c r="BJ4" s="16">
        <f>BH4*BI4</f>
        <v>0</v>
      </c>
      <c r="BK4" s="23"/>
      <c r="BL4" s="18"/>
      <c r="BM4" s="18"/>
      <c r="BN4" s="18"/>
      <c r="BO4" s="18"/>
      <c r="BP4" s="18">
        <v>1</v>
      </c>
      <c r="BQ4" s="18"/>
      <c r="BR4" s="18">
        <f>(BQ4*20)/BP4</f>
        <v>0</v>
      </c>
      <c r="BS4" s="18"/>
      <c r="BT4" s="24"/>
      <c r="BU4" s="25" t="str">
        <f t="shared" ref="BU4:BU34" si="17">IF(AND(BK4=$B$40,(OR(BO4=$F$39,(BO4=$F$40),(BO4=$F$41),(BO4=$F$42),(BO4=$F$43))),(BL4=$C$48)),(BJ4),(IF(AND(BK4=$B$40,(OR(BO4=$F$39,(BO4=$F$40),(BO4=$F$41),(BO4=$F$42),(BO4=$F$43))),(BS4&gt;0),(BL4=$C$49)),(BJ4-BS4),(""))))</f>
        <v/>
      </c>
      <c r="BV4" s="18" t="str">
        <f t="shared" ref="BV4:BV34" si="18">IF(AND(BK4=$B$40,(BO4=$F$44),(BJ4&gt;300),(BL4=$C$48)),(BJ4-300),(IF(AND(BK4=$B$40,(BO4=$F$44),(BJ4&gt;300),(BS4&gt;0),(BL4=$C$49)),(BJ4-(300+BS4)),"")))</f>
        <v/>
      </c>
      <c r="BW4" s="17" t="str">
        <f t="shared" ref="BW4:BW34" si="19">IF(AND(BK4=$B$40,(BO4=$F$50),(BP4&gt;1)),(0),"")</f>
        <v/>
      </c>
      <c r="BX4" s="18" t="str">
        <f t="shared" ref="BX4:BX34" si="20">(IF(AND(BK4=$B$40,(BL4=$C$48),(BO4=$F$45),(BR4&gt;0),(BJ4&gt;(300+BR4))),(BJ4-(300+BR4)),""))</f>
        <v/>
      </c>
      <c r="BY4" s="18" t="str">
        <f t="shared" ref="BY4:BY34" si="21">(IF(AND(BK4=$B$40,(BL4=$C$49),(BO4=$F$46),(BR4&gt;0),(BJ4&gt;(300+BR4+BS4))),(BJ4-(300+BR4+BS4)),""))</f>
        <v/>
      </c>
      <c r="BZ4" s="18" t="str">
        <f t="shared" ref="BZ4:BZ34" si="22">IF(AND(BK4=$B$40,(BL4=$C$48),(BO4=$F$47),(BT4=1),(BJ4&gt;300)),(BJ4-300),(IF(AND(BK4=$B$40,(BL4=$C$48),(BO4=$F$47),(BT4&gt;1),(BJ4&gt;150)),(BJ4-150),"")))</f>
        <v/>
      </c>
      <c r="CA4" s="18" t="str">
        <f t="shared" ref="CA4:CA34" si="23">IF(AND(BK4=$B$40,(BL4=$C$48),(BO4=$F$48),(BT4=1),(BJ4&gt;(300+BR4))),(BJ4-(300+BR4)),(IF(AND(BK4=$B$40,(BL4=$C$48),(BO4=$F$48),(BT4&gt;1),(BJ4&gt;(150+BR4))),(BJ4-(150+BR4)),"")))</f>
        <v/>
      </c>
      <c r="CB4" s="18" t="str">
        <f t="shared" ref="CB4:CB34" si="24">IF(AND(BK4=$B$40,(BL4=$C$49),(BO4=$F$49),(BT4=1),(BJ4&gt;(300+BR4+BS4))),(BJ4-(300+BR4+BS4)),(IF(AND(BK4=$B$40,(BL4=$C$49),(BO4=$F$49),(BT4&gt;1),(BJ4&gt;(150+BR4+BS4))),(BJ4-(150+BR4+BS4)),"")))</f>
        <v/>
      </c>
      <c r="CC4" s="24">
        <f t="shared" ref="CC4:CC34" si="25">SUM(BU4:CB4)</f>
        <v>0</v>
      </c>
      <c r="CD4" s="25" t="str">
        <f>IF(AND(BK4=$B$39,(OR(BL4=$C$39,(BL4=$C$40),(BL4=$C$41),(BL4=$C$42),(BL4=$C$43),(BL4=$C$44),(BL4=$C$46),(BL4=$C$47)))),BJ4,"")</f>
        <v/>
      </c>
      <c r="CE4" s="18" t="str">
        <f t="shared" ref="CE4:CE34" si="26">IF(AND(BK4=$B$40,(BL4=$C$48),(BO4=$F$44),(BJ4&lt;=300)),(BJ4),(IF(AND(BK4=$B$40,(BL4=$C$48),(BO4=$F$44),(BJ4&gt;300)),(300),"")))</f>
        <v/>
      </c>
      <c r="CF4" s="17" t="str">
        <f t="shared" ref="CF4:CF34" si="27">IF(AND(BK4=$B$40,(BL4=$C$48),(BO4=$F$50),(BP4&gt;1)),(0),"")</f>
        <v/>
      </c>
      <c r="CG4" s="18" t="str">
        <f t="shared" ref="CG4:CG34" si="28">IF(AND(BK4=$B$40,(BL4=$C$49),(BO4=$F$44),(BS4&gt;0),(BJ4&lt;=300)),(BJ4-BS4),(IF(AND(BK4=$B$40,(BL4=$C$49),(BO4=$F$44),(BS4&gt;0),(BJ4&gt;300)),(300),"")))</f>
        <v/>
      </c>
      <c r="CH4" s="18" t="str">
        <f t="shared" ref="CH4:CH34" si="29">(IF(AND(BK4=$B$40,(BL4=$C$48),(BO4=$F$45),(BR4&gt;0),(BJ4&lt;=(300+BR4))),(BJ4),(IF(AND(BK4=$B$40,(BL4=$C$48),(BO4=$F$45),(BJ4&gt;(300+BR4))),(300+BR4),""))))</f>
        <v/>
      </c>
      <c r="CI4" s="18" t="str">
        <f t="shared" ref="CI4:CI34" si="30">(IF(AND(BK4=$B$40,(BL4=$C$49),(BO4=$F$46),(BR4&gt;0),(BJ4&lt;=(300+BR4+BS4))),(BJ4-BS4),(IF(AND(BK4=$B$40,(BL4=$C$49),(BO4=$F$46),(BJ4&gt;(300+BR4+BS4))),(300+BR4),""))))</f>
        <v/>
      </c>
      <c r="CJ4" s="18" t="str">
        <f t="shared" ref="CJ4:CJ34" si="31">IF(AND(BK4=$B$40,(BL4=$C$48),(BO4=$F$47),(BT4=1),(BJ4&lt;=300)),(BJ4),(IF(AND(BK4=$B$40,(BL4=$C$48),(BO4=$F$47),(BT4=1),(BJ4&gt;300)),(300),(IF(AND(BK4=$B$40,(BL4=$C$48),(BO4=$F$47),(BT4&gt;1),(BJ4&lt;=150)),(BJ4),(IF(AND(BK4=$B$40,(BL4=$C$48),(BO4=$F$47),(BT4&gt;1),(BJ4&gt;150)),(150),"")))))))</f>
        <v/>
      </c>
      <c r="CK4" s="18" t="str">
        <f t="shared" ref="CK4:CK34" si="32">IF(AND(BK4=$B$40,(BL4=$C$48),(BO4=$F$48),(BR4&gt;0),(BT4=1),(BJ4&lt;=(300+BR4))),(BJ4),(IF(AND(BK4=$B$40,(BL4=$C$48),(BO4=$F$48),(BT4=1),(BR4&gt;0),(BJ4&gt;(300+BR4))),(300+BR4),(IF(AND(BK4=$B$40,(BL4=$C$48),(BO4=$F$48),(BT4&gt;1),(BR4&gt;0),(BJ4&lt;=(150+BR4))),(BJ4),(IF(AND(BK4=$B$40,(BL4=$C$48),(BO4=$F$48),(BT4&gt;1),(BR4&gt;0),(BJ4&gt;150)),(150+BR4),"")))))))</f>
        <v/>
      </c>
      <c r="CL4" s="18" t="str">
        <f t="shared" ref="CL4:CL34" si="33">IF(AND(BK4=$B$40,(BL4=$C$49),(BO4=$F$49),(BR4&gt;0),(BS4&gt;0)*(BT4=1),(BJ4&lt;=(300+BR4+BS4))),(BJ4-BS4),(IF(AND(BK4=$B$40,(BL4=$C$49),(BO4=$F$49),(BT4=1),(BS4&gt;0),(BJ4&gt;(300+BR4+BS4))),(300+BR4),(IF(AND(BK4=$B$40,(BL4=$C$49),(BO4=$F$49),(BT4&gt;1),(BR4&gt;0),(BS4&gt;0),(BJ4&lt;=(150+BR4+BS4))),(BJ4-BS4),(IF(AND(BK4=$B$40,(BL4=$C$49),(BO4=$F$49),(BT4&gt;1),(BR4&gt;0),(BS4&gt;0),(BJ4&gt;150)),(150+BR4),"")))))))</f>
        <v/>
      </c>
      <c r="CM4" s="18" t="str">
        <f>IF(AND(BK4=$B$40,(BL4=$C$49),(BS4&gt;0)),BS4,"")</f>
        <v/>
      </c>
      <c r="CN4" s="18" t="str">
        <f>IF(AND(BK4=$B$39,(BL4=$C$45)),(BJ4),"")</f>
        <v/>
      </c>
      <c r="CO4" s="26">
        <f>SUM(CD4:CN4)</f>
        <v>0</v>
      </c>
      <c r="CQ4" s="404">
        <v>1</v>
      </c>
      <c r="CR4" s="405">
        <v>0</v>
      </c>
      <c r="CS4" s="405"/>
      <c r="CT4" s="405">
        <f>CS4-CR4</f>
        <v>0</v>
      </c>
      <c r="CU4" s="405">
        <v>1</v>
      </c>
      <c r="CV4" s="406">
        <f>CT4*CU4</f>
        <v>0</v>
      </c>
      <c r="CW4" s="414"/>
      <c r="CX4" s="324"/>
      <c r="CY4" s="324"/>
      <c r="CZ4" s="324"/>
      <c r="DA4" s="409" t="str">
        <f>IF(OR(CW4=$C$39,(CW4=$C$40),(CW4=$C$41),(CW4=$C$42),(CW4=$C$43),(CW4=$C$44),(CW4=$C$45),(CW4=$C$46),(CW4=$C$47)),(CV4),"")</f>
        <v/>
      </c>
      <c r="DC4" s="404">
        <v>1</v>
      </c>
      <c r="DD4" s="405">
        <v>0</v>
      </c>
      <c r="DE4" s="405"/>
      <c r="DF4" s="405">
        <f>DE4-DD4</f>
        <v>0</v>
      </c>
      <c r="DG4" s="405">
        <v>1</v>
      </c>
      <c r="DH4" s="406">
        <f>DF4*DG4</f>
        <v>0</v>
      </c>
      <c r="DI4" s="414"/>
      <c r="DJ4" s="324"/>
      <c r="DK4" s="324"/>
      <c r="DL4" s="324"/>
      <c r="DM4" s="409" t="str">
        <f>IF(OR(DI4=$C$39,(DI4=$C$40),(DI4=$C$41),(DI4=$C$42),(DI4=$C$43),(DI4=$C$44),(DI4=$C$45),(DI4=$C$46),(DI4=$C$47)),(DH4),"")</f>
        <v/>
      </c>
      <c r="DO4" s="404">
        <v>1</v>
      </c>
      <c r="DP4" s="405">
        <v>0</v>
      </c>
      <c r="DQ4" s="405"/>
      <c r="DR4" s="405">
        <f>DQ4-DP4</f>
        <v>0</v>
      </c>
      <c r="DS4" s="405">
        <v>1</v>
      </c>
      <c r="DT4" s="406">
        <f>DR4*DS4</f>
        <v>0</v>
      </c>
      <c r="DU4" s="414"/>
      <c r="DV4" s="324"/>
      <c r="DW4" s="324"/>
      <c r="DX4" s="324"/>
      <c r="DY4" s="409" t="str">
        <f>IF(OR(DU4=$C$39,(DU4=$C$40),(DU4=$C$41),(DU4=$C$42),(DU4=$C$43),(DU4=$C$44),(DU4=$C$45),(DU4=$C$46),(DU4=$C$47)),(DT4),"")</f>
        <v/>
      </c>
      <c r="EA4" s="404">
        <v>1</v>
      </c>
      <c r="EB4" s="405">
        <v>0</v>
      </c>
      <c r="EC4" s="405"/>
      <c r="ED4" s="405">
        <f>EC4-EB4</f>
        <v>0</v>
      </c>
      <c r="EE4" s="405">
        <v>1</v>
      </c>
      <c r="EF4" s="406">
        <f>ED4*EE4</f>
        <v>0</v>
      </c>
      <c r="EG4" s="414"/>
      <c r="EH4" s="324"/>
      <c r="EI4" s="324"/>
      <c r="EJ4" s="324"/>
      <c r="EK4" s="409" t="str">
        <f>IF(OR(EG4=$C$39,(EG4=$C$40),(EG4=$C$41),(EG4=$C$42),(EG4=$C$43),(EG4=$C$44),(EG4=$C$45),(EG4=$C$46),(EG4=$C$47)),(EF4),"")</f>
        <v/>
      </c>
      <c r="EM4" s="404">
        <v>1</v>
      </c>
      <c r="EN4" s="405">
        <v>0</v>
      </c>
      <c r="EO4" s="405"/>
      <c r="EP4" s="405">
        <f>EO4-EN4</f>
        <v>0</v>
      </c>
      <c r="EQ4" s="405">
        <v>1</v>
      </c>
      <c r="ER4" s="406">
        <f>EQ4*EP4</f>
        <v>0</v>
      </c>
      <c r="ES4" s="414"/>
      <c r="ET4" s="324"/>
      <c r="EU4" s="324"/>
      <c r="EV4" s="324"/>
      <c r="EW4" s="409" t="str">
        <f>IF(OR(ES4=$C$39,(ES4=$C$40),(ES4=$C$41),(ES4=$C$42),(ES4=$C$43),(ES4=$C$44),(ES4=$C$45),(ES4=$C$46),(ES4=$C$47)),(ER4),"")</f>
        <v/>
      </c>
      <c r="EY4" s="404">
        <v>1</v>
      </c>
      <c r="EZ4" s="405">
        <v>0</v>
      </c>
      <c r="FA4" s="405"/>
      <c r="FB4" s="405">
        <f>FA4-EZ4</f>
        <v>0</v>
      </c>
      <c r="FC4" s="405">
        <v>1</v>
      </c>
      <c r="FD4" s="406">
        <f>FB4*FC4</f>
        <v>0</v>
      </c>
      <c r="FE4" s="414"/>
      <c r="FF4" s="324"/>
      <c r="FG4" s="324"/>
      <c r="FH4" s="324"/>
      <c r="FI4" s="409" t="str">
        <f>IF(OR(FE4=$C$39,(FE4=$C$40),(FE4=$C$41),(FE4=$C$42),(FE4=$C$43),(FE4=$C$44),(FE4=$C$45),(FE4=$C$46),(FE4=$C$47)),(FD4),"")</f>
        <v/>
      </c>
    </row>
    <row r="5" spans="1:165" ht="36.75" customHeight="1" x14ac:dyDescent="0.3">
      <c r="A5" s="414">
        <v>2</v>
      </c>
      <c r="B5" s="470" t="s">
        <v>182</v>
      </c>
      <c r="C5" s="409">
        <f>J35</f>
        <v>1735</v>
      </c>
      <c r="E5" s="404">
        <v>2</v>
      </c>
      <c r="F5" s="405">
        <f>G4</f>
        <v>1303</v>
      </c>
      <c r="G5" s="405">
        <v>1355</v>
      </c>
      <c r="H5" s="405">
        <f t="shared" ref="H5:H34" si="34">G5-F5</f>
        <v>52</v>
      </c>
      <c r="I5" s="405">
        <v>1</v>
      </c>
      <c r="J5" s="406">
        <f t="shared" ref="J5:J34" si="35">I5*H5</f>
        <v>52</v>
      </c>
      <c r="L5" s="404">
        <v>2</v>
      </c>
      <c r="M5" s="491"/>
      <c r="N5" s="405">
        <f>O4</f>
        <v>0</v>
      </c>
      <c r="O5" s="405"/>
      <c r="P5" s="405">
        <f t="shared" ref="P5:P34" si="36">O5-N5</f>
        <v>0</v>
      </c>
      <c r="Q5" s="405">
        <v>1</v>
      </c>
      <c r="R5" s="406">
        <f t="shared" ref="R5:R34" si="37">Q5*P5</f>
        <v>0</v>
      </c>
      <c r="S5" s="404">
        <v>2</v>
      </c>
      <c r="T5" s="405">
        <f>U4</f>
        <v>0</v>
      </c>
      <c r="U5" s="405"/>
      <c r="V5" s="405">
        <f t="shared" ref="V5:V34" si="38">U5-T5</f>
        <v>0</v>
      </c>
      <c r="W5" s="405">
        <v>1</v>
      </c>
      <c r="X5" s="406">
        <f t="shared" ref="X5:X34" si="39">W5*V5</f>
        <v>0</v>
      </c>
      <c r="Y5" s="404"/>
      <c r="Z5" s="324"/>
      <c r="AA5" s="324"/>
      <c r="AB5" s="324"/>
      <c r="AC5" s="265"/>
      <c r="AD5" s="265">
        <v>1</v>
      </c>
      <c r="AE5" s="324"/>
      <c r="AF5" s="324">
        <f t="shared" ref="AF5:AF34" si="40">(AE5*20)/AD5</f>
        <v>0</v>
      </c>
      <c r="AG5" s="324"/>
      <c r="AH5" s="407"/>
      <c r="AI5" s="408" t="str">
        <f t="shared" si="0"/>
        <v/>
      </c>
      <c r="AJ5" s="324" t="str">
        <f t="shared" si="1"/>
        <v/>
      </c>
      <c r="AK5" s="324" t="str">
        <f t="shared" si="2"/>
        <v/>
      </c>
      <c r="AL5" s="324" t="str">
        <f t="shared" si="3"/>
        <v/>
      </c>
      <c r="AM5" s="324" t="str">
        <f t="shared" si="4"/>
        <v/>
      </c>
      <c r="AN5" s="324" t="str">
        <f t="shared" si="5"/>
        <v/>
      </c>
      <c r="AO5" s="324" t="str">
        <f t="shared" si="6"/>
        <v/>
      </c>
      <c r="AP5" s="324" t="str">
        <f t="shared" si="7"/>
        <v/>
      </c>
      <c r="AQ5" s="407">
        <f t="shared" si="8"/>
        <v>0</v>
      </c>
      <c r="AR5" s="408" t="str">
        <f t="shared" ref="AR5:AR34" si="41">IF(AND(Y5=$B$39,(OR(Z5=$C$39,(Z5=$C$40),(Z5=$C$41),(Z5=$C$42),(Z5=$C$43),(Z5=$C$44),(Z5=$C$46),(Z5=$C$47)))),X5,"")</f>
        <v/>
      </c>
      <c r="AS5" s="324" t="str">
        <f t="shared" si="9"/>
        <v/>
      </c>
      <c r="AT5" s="324" t="str">
        <f t="shared" si="10"/>
        <v/>
      </c>
      <c r="AU5" s="324" t="str">
        <f t="shared" si="11"/>
        <v/>
      </c>
      <c r="AV5" s="324" t="str">
        <f t="shared" si="12"/>
        <v/>
      </c>
      <c r="AW5" s="324" t="str">
        <f t="shared" si="13"/>
        <v/>
      </c>
      <c r="AX5" s="324" t="str">
        <f t="shared" si="14"/>
        <v/>
      </c>
      <c r="AY5" s="324" t="str">
        <f t="shared" si="15"/>
        <v/>
      </c>
      <c r="AZ5" s="324" t="str">
        <f t="shared" si="16"/>
        <v/>
      </c>
      <c r="BA5" s="324"/>
      <c r="BB5" s="324" t="str">
        <f t="shared" ref="BB5:BB34" si="42">IF(AND(Y5=$B$39,(Z5=$C$45)),(X5),"")</f>
        <v/>
      </c>
      <c r="BC5" s="409">
        <f t="shared" ref="BC5:BC34" si="43">SUM(AR5:BB5)</f>
        <v>0</v>
      </c>
      <c r="BD5" s="22"/>
      <c r="BE5" s="404">
        <v>2</v>
      </c>
      <c r="BF5" s="405">
        <f>BG4</f>
        <v>0</v>
      </c>
      <c r="BG5" s="405"/>
      <c r="BH5" s="405">
        <f t="shared" ref="BH5:BH34" si="44">BG5-BF5</f>
        <v>0</v>
      </c>
      <c r="BI5" s="405">
        <v>1</v>
      </c>
      <c r="BJ5" s="406">
        <f t="shared" ref="BJ5:BJ34" si="45">BI5*BH5</f>
        <v>0</v>
      </c>
      <c r="BK5" s="410"/>
      <c r="BL5" s="265"/>
      <c r="BM5" s="265"/>
      <c r="BN5" s="265"/>
      <c r="BO5" s="265"/>
      <c r="BP5" s="265">
        <v>1</v>
      </c>
      <c r="BQ5" s="265"/>
      <c r="BR5" s="265">
        <f t="shared" ref="BR5:BR34" si="46">(BQ5*20)/BP5</f>
        <v>0</v>
      </c>
      <c r="BS5" s="265"/>
      <c r="BT5" s="411"/>
      <c r="BU5" s="412" t="str">
        <f t="shared" si="17"/>
        <v/>
      </c>
      <c r="BV5" s="265" t="str">
        <f t="shared" si="18"/>
        <v/>
      </c>
      <c r="BW5" s="324" t="str">
        <f t="shared" si="19"/>
        <v/>
      </c>
      <c r="BX5" s="265" t="str">
        <f t="shared" si="20"/>
        <v/>
      </c>
      <c r="BY5" s="265" t="str">
        <f t="shared" si="21"/>
        <v/>
      </c>
      <c r="BZ5" s="265" t="str">
        <f t="shared" si="22"/>
        <v/>
      </c>
      <c r="CA5" s="265" t="str">
        <f t="shared" si="23"/>
        <v/>
      </c>
      <c r="CB5" s="265" t="str">
        <f t="shared" si="24"/>
        <v/>
      </c>
      <c r="CC5" s="411">
        <f t="shared" si="25"/>
        <v>0</v>
      </c>
      <c r="CD5" s="412" t="str">
        <f t="shared" ref="CD5:CD34" si="47">IF(AND(BK5=$B$39,(OR(BL5=$C$39,(BL5=$C$40),(BL5=$C$41),(BL5=$C$42),(BL5=$C$43),(BL5=$C$44),(BL5=$C$46),(BL5=$C$47)))),BJ5,"")</f>
        <v/>
      </c>
      <c r="CE5" s="265" t="str">
        <f t="shared" si="26"/>
        <v/>
      </c>
      <c r="CF5" s="324" t="str">
        <f t="shared" si="27"/>
        <v/>
      </c>
      <c r="CG5" s="265" t="str">
        <f t="shared" si="28"/>
        <v/>
      </c>
      <c r="CH5" s="265" t="str">
        <f t="shared" si="29"/>
        <v/>
      </c>
      <c r="CI5" s="265" t="str">
        <f t="shared" si="30"/>
        <v/>
      </c>
      <c r="CJ5" s="265" t="str">
        <f t="shared" si="31"/>
        <v/>
      </c>
      <c r="CK5" s="265" t="str">
        <f t="shared" si="32"/>
        <v/>
      </c>
      <c r="CL5" s="265" t="str">
        <f t="shared" si="33"/>
        <v/>
      </c>
      <c r="CM5" s="265"/>
      <c r="CN5" s="265" t="str">
        <f t="shared" ref="CN5:CN34" si="48">IF(AND(BK5=$B$39,(BL5=$C$45)),(BJ5),"")</f>
        <v/>
      </c>
      <c r="CO5" s="413">
        <f t="shared" ref="CO5:CO34" si="49">SUM(CD5:CN5)</f>
        <v>0</v>
      </c>
      <c r="CQ5" s="404">
        <v>2</v>
      </c>
      <c r="CR5" s="405">
        <f>CS4</f>
        <v>0</v>
      </c>
      <c r="CS5" s="405"/>
      <c r="CT5" s="405">
        <f t="shared" ref="CT5:CT34" si="50">CS5-CR5</f>
        <v>0</v>
      </c>
      <c r="CU5" s="405">
        <v>1</v>
      </c>
      <c r="CV5" s="406">
        <f t="shared" ref="CV5:CV34" si="51">CU5*CT5</f>
        <v>0</v>
      </c>
      <c r="CW5" s="414"/>
      <c r="CX5" s="324"/>
      <c r="CY5" s="324"/>
      <c r="CZ5" s="324" t="str">
        <f t="shared" ref="CZ5:CZ34" si="52">IF(CW5=$C$48,CV5,"")</f>
        <v/>
      </c>
      <c r="DA5" s="409" t="str">
        <f t="shared" ref="DA5:DA34" si="53">IF(OR(CW5=$C$39,(CW5=$C$40),(CW5=$C$41),(CW5=$C$42),(CW5=$C$43),(CW5=$C$44),(CW5=$C$45),(CW5=$C$46),(CW5=$C$47)),(CV5),"")</f>
        <v/>
      </c>
      <c r="DC5" s="404">
        <v>2</v>
      </c>
      <c r="DD5" s="405">
        <f>DE4</f>
        <v>0</v>
      </c>
      <c r="DE5" s="405"/>
      <c r="DF5" s="405">
        <f t="shared" ref="DF5:DF34" si="54">DE5-DD5</f>
        <v>0</v>
      </c>
      <c r="DG5" s="405">
        <v>1</v>
      </c>
      <c r="DH5" s="406">
        <f t="shared" ref="DH5:DH34" si="55">DG5*DF5</f>
        <v>0</v>
      </c>
      <c r="DI5" s="414"/>
      <c r="DJ5" s="324"/>
      <c r="DK5" s="324"/>
      <c r="DL5" s="324" t="str">
        <f t="shared" ref="DL5:DL34" si="56">IF(DI5=$C$48,DH5,"")</f>
        <v/>
      </c>
      <c r="DM5" s="409" t="str">
        <f t="shared" ref="DM5:DM34" si="57">IF(OR(DI5=$C$39,(DI5=$C$40),(DI5=$C$41),(DI5=$C$42),(DI5=$C$43),(DI5=$C$44),(DI5=$C$45),(DI5=$C$46),(DI5=$C$47)),(DH5),"")</f>
        <v/>
      </c>
      <c r="DO5" s="404">
        <v>2</v>
      </c>
      <c r="DP5" s="405">
        <f>DQ4</f>
        <v>0</v>
      </c>
      <c r="DQ5" s="405"/>
      <c r="DR5" s="405">
        <f t="shared" ref="DR5:DR34" si="58">DQ5-DP5</f>
        <v>0</v>
      </c>
      <c r="DS5" s="405">
        <v>1</v>
      </c>
      <c r="DT5" s="406">
        <f t="shared" ref="DT5:DT34" si="59">DS5*DR5</f>
        <v>0</v>
      </c>
      <c r="DU5" s="414"/>
      <c r="DV5" s="324"/>
      <c r="DW5" s="324"/>
      <c r="DX5" s="324" t="str">
        <f t="shared" ref="DX5:DX34" si="60">IF(DU5=$C$48,DT5,"")</f>
        <v/>
      </c>
      <c r="DY5" s="409" t="str">
        <f t="shared" ref="DY5:DY34" si="61">IF(OR(DU5=$C$39,(DU5=$C$40),(DU5=$C$41),(DU5=$C$42),(DU5=$C$43),(DU5=$C$44),(DU5=$C$45),(DU5=$C$46),(DU5=$C$47)),(DT5),"")</f>
        <v/>
      </c>
      <c r="EA5" s="404">
        <v>2</v>
      </c>
      <c r="EB5" s="405">
        <f>EC4</f>
        <v>0</v>
      </c>
      <c r="EC5" s="405"/>
      <c r="ED5" s="405">
        <f t="shared" ref="ED5:ED34" si="62">EC5-EB5</f>
        <v>0</v>
      </c>
      <c r="EE5" s="405">
        <v>1</v>
      </c>
      <c r="EF5" s="406">
        <f t="shared" ref="EF5:EF34" si="63">EE5*ED5</f>
        <v>0</v>
      </c>
      <c r="EG5" s="414"/>
      <c r="EH5" s="324"/>
      <c r="EI5" s="324"/>
      <c r="EJ5" s="324" t="str">
        <f t="shared" ref="EJ5:EJ34" si="64">IF(EG5=$C$48,EF5,"")</f>
        <v/>
      </c>
      <c r="EK5" s="409" t="str">
        <f t="shared" ref="EK5:EK34" si="65">IF(OR(EG5=$C$39,(EG5=$C$40),(EG5=$C$41),(EG5=$C$42),(EG5=$C$43),(EG5=$C$44),(EG5=$C$45),(EG5=$C$46),(EG5=$C$47)),(EF5),"")</f>
        <v/>
      </c>
      <c r="EM5" s="404">
        <v>2</v>
      </c>
      <c r="EN5" s="405">
        <f>EO4</f>
        <v>0</v>
      </c>
      <c r="EO5" s="405"/>
      <c r="EP5" s="405">
        <f t="shared" ref="EP5:EP34" si="66">EO5-EN5</f>
        <v>0</v>
      </c>
      <c r="EQ5" s="405">
        <v>1</v>
      </c>
      <c r="ER5" s="406">
        <f t="shared" ref="ER5:ER34" si="67">EQ5*EP5</f>
        <v>0</v>
      </c>
      <c r="ES5" s="414"/>
      <c r="ET5" s="324"/>
      <c r="EU5" s="324"/>
      <c r="EV5" s="324" t="str">
        <f t="shared" ref="EV5:EV34" si="68">IF(ES5=$C$48,ER5,"")</f>
        <v/>
      </c>
      <c r="EW5" s="409" t="str">
        <f t="shared" ref="EW5:EW34" si="69">IF(OR(ES5=$C$39,(ES5=$C$40),(ES5=$C$41),(ES5=$C$42),(ES5=$C$43),(ES5=$C$44),(ES5=$C$45),(ES5=$C$46),(ES5=$C$47)),(ER5),"")</f>
        <v/>
      </c>
      <c r="EY5" s="404">
        <v>2</v>
      </c>
      <c r="EZ5" s="405">
        <f>FA4</f>
        <v>0</v>
      </c>
      <c r="FA5" s="405"/>
      <c r="FB5" s="405">
        <f t="shared" ref="FB5:FB34" si="70">FA5-EZ5</f>
        <v>0</v>
      </c>
      <c r="FC5" s="405">
        <v>1</v>
      </c>
      <c r="FD5" s="406">
        <f t="shared" ref="FD5:FD34" si="71">FC5*FB5</f>
        <v>0</v>
      </c>
      <c r="FE5" s="414"/>
      <c r="FF5" s="324"/>
      <c r="FG5" s="324"/>
      <c r="FH5" s="324" t="str">
        <f t="shared" ref="FH5:FH34" si="72">IF(FE5=$C$48,FD5,"")</f>
        <v/>
      </c>
      <c r="FI5" s="409" t="str">
        <f t="shared" ref="FI5:FI34" si="73">IF(OR(FE5=$C$39,(FE5=$C$40),(FE5=$C$41),(FE5=$C$42),(FE5=$C$43),(FE5=$C$44),(FE5=$C$45),(FE5=$C$46),(FE5=$C$47)),(FD5),"")</f>
        <v/>
      </c>
    </row>
    <row r="6" spans="1:165" ht="35.25" customHeight="1" thickBot="1" x14ac:dyDescent="0.35">
      <c r="A6" s="495">
        <v>3</v>
      </c>
      <c r="B6" s="493" t="s">
        <v>249</v>
      </c>
      <c r="C6" s="497">
        <f>C4-C5</f>
        <v>0</v>
      </c>
      <c r="E6" s="404">
        <v>3</v>
      </c>
      <c r="F6" s="405">
        <f t="shared" ref="F6:F34" si="74">G5</f>
        <v>1355</v>
      </c>
      <c r="G6" s="405">
        <v>1410</v>
      </c>
      <c r="H6" s="405">
        <f t="shared" si="34"/>
        <v>55</v>
      </c>
      <c r="I6" s="405">
        <v>1</v>
      </c>
      <c r="J6" s="406">
        <f t="shared" si="35"/>
        <v>55</v>
      </c>
      <c r="L6" s="404">
        <v>3</v>
      </c>
      <c r="M6" s="491"/>
      <c r="N6" s="405">
        <f t="shared" ref="N6:N34" si="75">O5</f>
        <v>0</v>
      </c>
      <c r="O6" s="405"/>
      <c r="P6" s="405">
        <f t="shared" si="36"/>
        <v>0</v>
      </c>
      <c r="Q6" s="405">
        <v>1</v>
      </c>
      <c r="R6" s="406">
        <f t="shared" si="37"/>
        <v>0</v>
      </c>
      <c r="S6" s="404">
        <v>3</v>
      </c>
      <c r="T6" s="405">
        <f t="shared" ref="T6:T34" si="76">U5</f>
        <v>0</v>
      </c>
      <c r="U6" s="405"/>
      <c r="V6" s="405">
        <f t="shared" si="38"/>
        <v>0</v>
      </c>
      <c r="W6" s="405">
        <v>1</v>
      </c>
      <c r="X6" s="406">
        <f t="shared" si="39"/>
        <v>0</v>
      </c>
      <c r="Y6" s="404"/>
      <c r="Z6" s="324"/>
      <c r="AA6" s="324"/>
      <c r="AB6" s="324"/>
      <c r="AC6" s="265"/>
      <c r="AD6" s="265">
        <v>1</v>
      </c>
      <c r="AE6" s="324"/>
      <c r="AF6" s="324">
        <f t="shared" si="40"/>
        <v>0</v>
      </c>
      <c r="AG6" s="324"/>
      <c r="AH6" s="407"/>
      <c r="AI6" s="408" t="str">
        <f t="shared" si="0"/>
        <v/>
      </c>
      <c r="AJ6" s="324" t="str">
        <f t="shared" si="1"/>
        <v/>
      </c>
      <c r="AK6" s="324" t="str">
        <f t="shared" si="2"/>
        <v/>
      </c>
      <c r="AL6" s="324" t="str">
        <f t="shared" si="3"/>
        <v/>
      </c>
      <c r="AM6" s="324" t="str">
        <f t="shared" si="4"/>
        <v/>
      </c>
      <c r="AN6" s="324" t="str">
        <f t="shared" si="5"/>
        <v/>
      </c>
      <c r="AO6" s="324" t="str">
        <f t="shared" si="6"/>
        <v/>
      </c>
      <c r="AP6" s="324" t="str">
        <f t="shared" si="7"/>
        <v/>
      </c>
      <c r="AQ6" s="407">
        <f t="shared" si="8"/>
        <v>0</v>
      </c>
      <c r="AR6" s="408" t="str">
        <f t="shared" si="41"/>
        <v/>
      </c>
      <c r="AS6" s="324" t="str">
        <f t="shared" si="9"/>
        <v/>
      </c>
      <c r="AT6" s="324" t="str">
        <f t="shared" si="10"/>
        <v/>
      </c>
      <c r="AU6" s="324" t="str">
        <f t="shared" si="11"/>
        <v/>
      </c>
      <c r="AV6" s="324" t="str">
        <f t="shared" si="12"/>
        <v/>
      </c>
      <c r="AW6" s="324" t="str">
        <f t="shared" si="13"/>
        <v/>
      </c>
      <c r="AX6" s="324" t="str">
        <f t="shared" si="14"/>
        <v/>
      </c>
      <c r="AY6" s="324" t="str">
        <f t="shared" si="15"/>
        <v/>
      </c>
      <c r="AZ6" s="324" t="str">
        <f t="shared" si="16"/>
        <v/>
      </c>
      <c r="BA6" s="324"/>
      <c r="BB6" s="324" t="str">
        <f t="shared" si="42"/>
        <v/>
      </c>
      <c r="BC6" s="409">
        <f t="shared" si="43"/>
        <v>0</v>
      </c>
      <c r="BD6" s="22"/>
      <c r="BE6" s="404">
        <v>3</v>
      </c>
      <c r="BF6" s="405">
        <f t="shared" ref="BF6:BF34" si="77">BG5</f>
        <v>0</v>
      </c>
      <c r="BG6" s="405"/>
      <c r="BH6" s="405">
        <f t="shared" si="44"/>
        <v>0</v>
      </c>
      <c r="BI6" s="405">
        <v>1</v>
      </c>
      <c r="BJ6" s="406">
        <f t="shared" si="45"/>
        <v>0</v>
      </c>
      <c r="BK6" s="410"/>
      <c r="BL6" s="265"/>
      <c r="BM6" s="265"/>
      <c r="BN6" s="265"/>
      <c r="BO6" s="265"/>
      <c r="BP6" s="265">
        <v>1</v>
      </c>
      <c r="BQ6" s="265"/>
      <c r="BR6" s="265">
        <f t="shared" si="46"/>
        <v>0</v>
      </c>
      <c r="BS6" s="265"/>
      <c r="BT6" s="411"/>
      <c r="BU6" s="412" t="str">
        <f t="shared" si="17"/>
        <v/>
      </c>
      <c r="BV6" s="265" t="str">
        <f t="shared" si="18"/>
        <v/>
      </c>
      <c r="BW6" s="324" t="str">
        <f t="shared" si="19"/>
        <v/>
      </c>
      <c r="BX6" s="265" t="str">
        <f t="shared" si="20"/>
        <v/>
      </c>
      <c r="BY6" s="265" t="str">
        <f t="shared" si="21"/>
        <v/>
      </c>
      <c r="BZ6" s="265" t="str">
        <f t="shared" si="22"/>
        <v/>
      </c>
      <c r="CA6" s="265" t="str">
        <f t="shared" si="23"/>
        <v/>
      </c>
      <c r="CB6" s="265" t="str">
        <f t="shared" si="24"/>
        <v/>
      </c>
      <c r="CC6" s="411">
        <f t="shared" si="25"/>
        <v>0</v>
      </c>
      <c r="CD6" s="412" t="str">
        <f t="shared" si="47"/>
        <v/>
      </c>
      <c r="CE6" s="265" t="str">
        <f t="shared" si="26"/>
        <v/>
      </c>
      <c r="CF6" s="324" t="str">
        <f t="shared" si="27"/>
        <v/>
      </c>
      <c r="CG6" s="265" t="str">
        <f t="shared" si="28"/>
        <v/>
      </c>
      <c r="CH6" s="265" t="str">
        <f t="shared" si="29"/>
        <v/>
      </c>
      <c r="CI6" s="265" t="str">
        <f t="shared" si="30"/>
        <v/>
      </c>
      <c r="CJ6" s="265" t="str">
        <f t="shared" si="31"/>
        <v/>
      </c>
      <c r="CK6" s="265" t="str">
        <f t="shared" si="32"/>
        <v/>
      </c>
      <c r="CL6" s="265" t="str">
        <f t="shared" si="33"/>
        <v/>
      </c>
      <c r="CM6" s="265"/>
      <c r="CN6" s="265" t="str">
        <f t="shared" si="48"/>
        <v/>
      </c>
      <c r="CO6" s="413">
        <f t="shared" si="49"/>
        <v>0</v>
      </c>
      <c r="CQ6" s="404">
        <v>3</v>
      </c>
      <c r="CR6" s="405">
        <f t="shared" ref="CR6:CR34" si="78">CS5</f>
        <v>0</v>
      </c>
      <c r="CS6" s="405"/>
      <c r="CT6" s="405">
        <f t="shared" si="50"/>
        <v>0</v>
      </c>
      <c r="CU6" s="405">
        <v>1</v>
      </c>
      <c r="CV6" s="406">
        <f t="shared" si="51"/>
        <v>0</v>
      </c>
      <c r="CW6" s="414"/>
      <c r="CX6" s="324"/>
      <c r="CY6" s="324"/>
      <c r="CZ6" s="324" t="str">
        <f t="shared" si="52"/>
        <v/>
      </c>
      <c r="DA6" s="409" t="str">
        <f t="shared" si="53"/>
        <v/>
      </c>
      <c r="DC6" s="404">
        <v>3</v>
      </c>
      <c r="DD6" s="405">
        <f t="shared" ref="DD6:DD34" si="79">DE5</f>
        <v>0</v>
      </c>
      <c r="DE6" s="405"/>
      <c r="DF6" s="405">
        <f t="shared" si="54"/>
        <v>0</v>
      </c>
      <c r="DG6" s="405">
        <v>1</v>
      </c>
      <c r="DH6" s="406">
        <f t="shared" si="55"/>
        <v>0</v>
      </c>
      <c r="DI6" s="414"/>
      <c r="DJ6" s="324"/>
      <c r="DK6" s="324"/>
      <c r="DL6" s="324" t="str">
        <f t="shared" si="56"/>
        <v/>
      </c>
      <c r="DM6" s="409" t="str">
        <f t="shared" si="57"/>
        <v/>
      </c>
      <c r="DO6" s="404">
        <v>3</v>
      </c>
      <c r="DP6" s="405">
        <f t="shared" ref="DP6:DP34" si="80">DQ5</f>
        <v>0</v>
      </c>
      <c r="DQ6" s="405"/>
      <c r="DR6" s="405">
        <f t="shared" si="58"/>
        <v>0</v>
      </c>
      <c r="DS6" s="405">
        <v>1</v>
      </c>
      <c r="DT6" s="406">
        <f t="shared" si="59"/>
        <v>0</v>
      </c>
      <c r="DU6" s="414"/>
      <c r="DV6" s="324"/>
      <c r="DW6" s="324"/>
      <c r="DX6" s="324" t="str">
        <f t="shared" si="60"/>
        <v/>
      </c>
      <c r="DY6" s="409" t="str">
        <f t="shared" si="61"/>
        <v/>
      </c>
      <c r="EA6" s="404">
        <v>3</v>
      </c>
      <c r="EB6" s="405">
        <f t="shared" ref="EB6:EB34" si="81">EC5</f>
        <v>0</v>
      </c>
      <c r="EC6" s="405"/>
      <c r="ED6" s="405">
        <f t="shared" si="62"/>
        <v>0</v>
      </c>
      <c r="EE6" s="405">
        <v>1</v>
      </c>
      <c r="EF6" s="406">
        <f t="shared" si="63"/>
        <v>0</v>
      </c>
      <c r="EG6" s="414"/>
      <c r="EH6" s="324"/>
      <c r="EI6" s="324"/>
      <c r="EJ6" s="324" t="str">
        <f t="shared" si="64"/>
        <v/>
      </c>
      <c r="EK6" s="409" t="str">
        <f t="shared" si="65"/>
        <v/>
      </c>
      <c r="EM6" s="404">
        <v>3</v>
      </c>
      <c r="EN6" s="405">
        <f t="shared" ref="EN6:EN34" si="82">EO5</f>
        <v>0</v>
      </c>
      <c r="EO6" s="405"/>
      <c r="EP6" s="405">
        <f t="shared" si="66"/>
        <v>0</v>
      </c>
      <c r="EQ6" s="405">
        <v>1</v>
      </c>
      <c r="ER6" s="406">
        <f t="shared" si="67"/>
        <v>0</v>
      </c>
      <c r="ES6" s="414"/>
      <c r="ET6" s="324"/>
      <c r="EU6" s="324"/>
      <c r="EV6" s="324" t="str">
        <f t="shared" si="68"/>
        <v/>
      </c>
      <c r="EW6" s="409" t="str">
        <f t="shared" si="69"/>
        <v/>
      </c>
      <c r="EY6" s="404">
        <v>3</v>
      </c>
      <c r="EZ6" s="405">
        <f t="shared" ref="EZ6:EZ34" si="83">FA5</f>
        <v>0</v>
      </c>
      <c r="FA6" s="405"/>
      <c r="FB6" s="405">
        <f t="shared" si="70"/>
        <v>0</v>
      </c>
      <c r="FC6" s="405">
        <v>1</v>
      </c>
      <c r="FD6" s="406">
        <f t="shared" si="71"/>
        <v>0</v>
      </c>
      <c r="FE6" s="414"/>
      <c r="FF6" s="324"/>
      <c r="FG6" s="324"/>
      <c r="FH6" s="324" t="str">
        <f t="shared" si="72"/>
        <v/>
      </c>
      <c r="FI6" s="409" t="str">
        <f t="shared" si="73"/>
        <v/>
      </c>
    </row>
    <row r="7" spans="1:165" ht="28.95" customHeight="1" x14ac:dyDescent="0.3">
      <c r="A7" s="45"/>
      <c r="B7" s="46"/>
      <c r="C7" s="45"/>
      <c r="E7" s="404">
        <v>4</v>
      </c>
      <c r="F7" s="405">
        <f t="shared" si="74"/>
        <v>1410</v>
      </c>
      <c r="G7" s="405">
        <v>1439</v>
      </c>
      <c r="H7" s="405">
        <f t="shared" si="34"/>
        <v>29</v>
      </c>
      <c r="I7" s="405">
        <v>1</v>
      </c>
      <c r="J7" s="406">
        <f t="shared" si="35"/>
        <v>29</v>
      </c>
      <c r="L7" s="404">
        <v>4</v>
      </c>
      <c r="M7" s="491"/>
      <c r="N7" s="405">
        <f t="shared" si="75"/>
        <v>0</v>
      </c>
      <c r="O7" s="405"/>
      <c r="P7" s="405">
        <f t="shared" si="36"/>
        <v>0</v>
      </c>
      <c r="Q7" s="405">
        <v>1</v>
      </c>
      <c r="R7" s="406">
        <f t="shared" si="37"/>
        <v>0</v>
      </c>
      <c r="S7" s="404">
        <v>4</v>
      </c>
      <c r="T7" s="405">
        <f t="shared" si="76"/>
        <v>0</v>
      </c>
      <c r="U7" s="405"/>
      <c r="V7" s="405">
        <f t="shared" si="38"/>
        <v>0</v>
      </c>
      <c r="W7" s="405">
        <v>1</v>
      </c>
      <c r="X7" s="406">
        <f t="shared" si="39"/>
        <v>0</v>
      </c>
      <c r="Y7" s="404"/>
      <c r="Z7" s="324"/>
      <c r="AA7" s="324"/>
      <c r="AB7" s="324"/>
      <c r="AC7" s="265"/>
      <c r="AD7" s="265">
        <v>1</v>
      </c>
      <c r="AE7" s="324"/>
      <c r="AF7" s="324">
        <f t="shared" si="40"/>
        <v>0</v>
      </c>
      <c r="AG7" s="324"/>
      <c r="AH7" s="407"/>
      <c r="AI7" s="408" t="str">
        <f t="shared" si="0"/>
        <v/>
      </c>
      <c r="AJ7" s="324" t="str">
        <f t="shared" si="1"/>
        <v/>
      </c>
      <c r="AK7" s="324" t="str">
        <f t="shared" si="2"/>
        <v/>
      </c>
      <c r="AL7" s="324" t="str">
        <f t="shared" si="3"/>
        <v/>
      </c>
      <c r="AM7" s="324" t="str">
        <f t="shared" si="4"/>
        <v/>
      </c>
      <c r="AN7" s="324" t="str">
        <f t="shared" si="5"/>
        <v/>
      </c>
      <c r="AO7" s="324" t="str">
        <f t="shared" si="6"/>
        <v/>
      </c>
      <c r="AP7" s="324" t="str">
        <f t="shared" si="7"/>
        <v/>
      </c>
      <c r="AQ7" s="407">
        <f t="shared" si="8"/>
        <v>0</v>
      </c>
      <c r="AR7" s="408" t="str">
        <f t="shared" si="41"/>
        <v/>
      </c>
      <c r="AS7" s="324" t="str">
        <f t="shared" si="9"/>
        <v/>
      </c>
      <c r="AT7" s="324" t="str">
        <f t="shared" si="10"/>
        <v/>
      </c>
      <c r="AU7" s="324" t="str">
        <f t="shared" si="11"/>
        <v/>
      </c>
      <c r="AV7" s="324" t="str">
        <f t="shared" si="12"/>
        <v/>
      </c>
      <c r="AW7" s="324" t="str">
        <f t="shared" si="13"/>
        <v/>
      </c>
      <c r="AX7" s="324" t="str">
        <f t="shared" si="14"/>
        <v/>
      </c>
      <c r="AY7" s="324" t="str">
        <f t="shared" si="15"/>
        <v/>
      </c>
      <c r="AZ7" s="324" t="str">
        <f t="shared" si="16"/>
        <v/>
      </c>
      <c r="BA7" s="324"/>
      <c r="BB7" s="324" t="str">
        <f t="shared" si="42"/>
        <v/>
      </c>
      <c r="BC7" s="409">
        <f t="shared" si="43"/>
        <v>0</v>
      </c>
      <c r="BD7" s="22"/>
      <c r="BE7" s="404">
        <v>4</v>
      </c>
      <c r="BF7" s="405">
        <f t="shared" si="77"/>
        <v>0</v>
      </c>
      <c r="BG7" s="405"/>
      <c r="BH7" s="405">
        <f t="shared" si="44"/>
        <v>0</v>
      </c>
      <c r="BI7" s="405">
        <v>1</v>
      </c>
      <c r="BJ7" s="406">
        <f t="shared" si="45"/>
        <v>0</v>
      </c>
      <c r="BK7" s="410"/>
      <c r="BL7" s="265"/>
      <c r="BM7" s="265"/>
      <c r="BN7" s="265"/>
      <c r="BO7" s="265"/>
      <c r="BP7" s="265">
        <v>1</v>
      </c>
      <c r="BQ7" s="265"/>
      <c r="BR7" s="265">
        <f t="shared" si="46"/>
        <v>0</v>
      </c>
      <c r="BS7" s="265"/>
      <c r="BT7" s="411"/>
      <c r="BU7" s="412" t="str">
        <f t="shared" si="17"/>
        <v/>
      </c>
      <c r="BV7" s="265" t="str">
        <f t="shared" si="18"/>
        <v/>
      </c>
      <c r="BW7" s="324" t="str">
        <f t="shared" si="19"/>
        <v/>
      </c>
      <c r="BX7" s="265" t="str">
        <f t="shared" si="20"/>
        <v/>
      </c>
      <c r="BY7" s="265" t="str">
        <f t="shared" si="21"/>
        <v/>
      </c>
      <c r="BZ7" s="265" t="str">
        <f t="shared" si="22"/>
        <v/>
      </c>
      <c r="CA7" s="265" t="str">
        <f t="shared" si="23"/>
        <v/>
      </c>
      <c r="CB7" s="265" t="str">
        <f t="shared" si="24"/>
        <v/>
      </c>
      <c r="CC7" s="411">
        <f t="shared" si="25"/>
        <v>0</v>
      </c>
      <c r="CD7" s="412" t="str">
        <f t="shared" si="47"/>
        <v/>
      </c>
      <c r="CE7" s="265" t="str">
        <f t="shared" si="26"/>
        <v/>
      </c>
      <c r="CF7" s="324" t="str">
        <f t="shared" si="27"/>
        <v/>
      </c>
      <c r="CG7" s="265" t="str">
        <f t="shared" si="28"/>
        <v/>
      </c>
      <c r="CH7" s="265" t="str">
        <f t="shared" si="29"/>
        <v/>
      </c>
      <c r="CI7" s="265" t="str">
        <f t="shared" si="30"/>
        <v/>
      </c>
      <c r="CJ7" s="265" t="str">
        <f t="shared" si="31"/>
        <v/>
      </c>
      <c r="CK7" s="265" t="str">
        <f t="shared" si="32"/>
        <v/>
      </c>
      <c r="CL7" s="265" t="str">
        <f t="shared" si="33"/>
        <v/>
      </c>
      <c r="CM7" s="265"/>
      <c r="CN7" s="265" t="str">
        <f t="shared" si="48"/>
        <v/>
      </c>
      <c r="CO7" s="413">
        <f t="shared" si="49"/>
        <v>0</v>
      </c>
      <c r="CQ7" s="404">
        <v>4</v>
      </c>
      <c r="CR7" s="405">
        <f t="shared" si="78"/>
        <v>0</v>
      </c>
      <c r="CS7" s="405"/>
      <c r="CT7" s="405">
        <f t="shared" si="50"/>
        <v>0</v>
      </c>
      <c r="CU7" s="405">
        <v>1</v>
      </c>
      <c r="CV7" s="406">
        <f t="shared" si="51"/>
        <v>0</v>
      </c>
      <c r="CW7" s="414"/>
      <c r="CX7" s="324"/>
      <c r="CY7" s="324"/>
      <c r="CZ7" s="324" t="str">
        <f t="shared" si="52"/>
        <v/>
      </c>
      <c r="DA7" s="409" t="str">
        <f t="shared" si="53"/>
        <v/>
      </c>
      <c r="DC7" s="404">
        <v>4</v>
      </c>
      <c r="DD7" s="405">
        <f t="shared" si="79"/>
        <v>0</v>
      </c>
      <c r="DE7" s="405"/>
      <c r="DF7" s="405">
        <f t="shared" si="54"/>
        <v>0</v>
      </c>
      <c r="DG7" s="405">
        <v>1</v>
      </c>
      <c r="DH7" s="406">
        <f t="shared" si="55"/>
        <v>0</v>
      </c>
      <c r="DI7" s="414"/>
      <c r="DJ7" s="324"/>
      <c r="DK7" s="324"/>
      <c r="DL7" s="324" t="str">
        <f t="shared" si="56"/>
        <v/>
      </c>
      <c r="DM7" s="409" t="str">
        <f t="shared" si="57"/>
        <v/>
      </c>
      <c r="DO7" s="404">
        <v>4</v>
      </c>
      <c r="DP7" s="405">
        <f t="shared" si="80"/>
        <v>0</v>
      </c>
      <c r="DQ7" s="405"/>
      <c r="DR7" s="405">
        <f t="shared" si="58"/>
        <v>0</v>
      </c>
      <c r="DS7" s="405">
        <v>1</v>
      </c>
      <c r="DT7" s="406">
        <f t="shared" si="59"/>
        <v>0</v>
      </c>
      <c r="DU7" s="414"/>
      <c r="DV7" s="324"/>
      <c r="DW7" s="324"/>
      <c r="DX7" s="324" t="str">
        <f t="shared" si="60"/>
        <v/>
      </c>
      <c r="DY7" s="409" t="str">
        <f t="shared" si="61"/>
        <v/>
      </c>
      <c r="EA7" s="404">
        <v>4</v>
      </c>
      <c r="EB7" s="405">
        <f t="shared" si="81"/>
        <v>0</v>
      </c>
      <c r="EC7" s="405"/>
      <c r="ED7" s="405">
        <f t="shared" si="62"/>
        <v>0</v>
      </c>
      <c r="EE7" s="405">
        <v>1</v>
      </c>
      <c r="EF7" s="406">
        <f t="shared" si="63"/>
        <v>0</v>
      </c>
      <c r="EG7" s="414"/>
      <c r="EH7" s="324"/>
      <c r="EI7" s="324"/>
      <c r="EJ7" s="324" t="str">
        <f t="shared" si="64"/>
        <v/>
      </c>
      <c r="EK7" s="409" t="str">
        <f t="shared" si="65"/>
        <v/>
      </c>
      <c r="EM7" s="404">
        <v>4</v>
      </c>
      <c r="EN7" s="405">
        <f t="shared" si="82"/>
        <v>0</v>
      </c>
      <c r="EO7" s="405"/>
      <c r="EP7" s="405">
        <f t="shared" si="66"/>
        <v>0</v>
      </c>
      <c r="EQ7" s="405">
        <v>1</v>
      </c>
      <c r="ER7" s="406">
        <f t="shared" si="67"/>
        <v>0</v>
      </c>
      <c r="ES7" s="414"/>
      <c r="ET7" s="324"/>
      <c r="EU7" s="324"/>
      <c r="EV7" s="324" t="str">
        <f t="shared" si="68"/>
        <v/>
      </c>
      <c r="EW7" s="409" t="str">
        <f t="shared" si="69"/>
        <v/>
      </c>
      <c r="EY7" s="404">
        <v>4</v>
      </c>
      <c r="EZ7" s="405">
        <f t="shared" si="83"/>
        <v>0</v>
      </c>
      <c r="FA7" s="405"/>
      <c r="FB7" s="405">
        <f t="shared" si="70"/>
        <v>0</v>
      </c>
      <c r="FC7" s="405">
        <v>1</v>
      </c>
      <c r="FD7" s="406">
        <f t="shared" si="71"/>
        <v>0</v>
      </c>
      <c r="FE7" s="414"/>
      <c r="FF7" s="324"/>
      <c r="FG7" s="324"/>
      <c r="FH7" s="324" t="str">
        <f t="shared" si="72"/>
        <v/>
      </c>
      <c r="FI7" s="409" t="str">
        <f t="shared" si="73"/>
        <v/>
      </c>
    </row>
    <row r="8" spans="1:165" ht="28.95" customHeight="1" x14ac:dyDescent="0.3">
      <c r="A8" s="78"/>
      <c r="B8" s="85"/>
      <c r="C8" s="86"/>
      <c r="E8" s="404">
        <v>5</v>
      </c>
      <c r="F8" s="405">
        <f t="shared" si="74"/>
        <v>1439</v>
      </c>
      <c r="G8" s="405">
        <v>1500</v>
      </c>
      <c r="H8" s="405">
        <f t="shared" si="34"/>
        <v>61</v>
      </c>
      <c r="I8" s="405">
        <v>1</v>
      </c>
      <c r="J8" s="406">
        <f t="shared" si="35"/>
        <v>61</v>
      </c>
      <c r="L8" s="404">
        <v>5</v>
      </c>
      <c r="M8" s="491"/>
      <c r="N8" s="405">
        <f t="shared" si="75"/>
        <v>0</v>
      </c>
      <c r="O8" s="405"/>
      <c r="P8" s="405">
        <f t="shared" si="36"/>
        <v>0</v>
      </c>
      <c r="Q8" s="405">
        <v>1</v>
      </c>
      <c r="R8" s="406">
        <f t="shared" si="37"/>
        <v>0</v>
      </c>
      <c r="S8" s="404">
        <v>5</v>
      </c>
      <c r="T8" s="405">
        <f t="shared" si="76"/>
        <v>0</v>
      </c>
      <c r="U8" s="405"/>
      <c r="V8" s="405">
        <f t="shared" si="38"/>
        <v>0</v>
      </c>
      <c r="W8" s="405">
        <v>1</v>
      </c>
      <c r="X8" s="406">
        <f t="shared" si="39"/>
        <v>0</v>
      </c>
      <c r="Y8" s="404"/>
      <c r="Z8" s="324"/>
      <c r="AA8" s="324"/>
      <c r="AB8" s="324"/>
      <c r="AC8" s="265"/>
      <c r="AD8" s="265">
        <v>1</v>
      </c>
      <c r="AE8" s="324"/>
      <c r="AF8" s="324">
        <f t="shared" si="40"/>
        <v>0</v>
      </c>
      <c r="AG8" s="324"/>
      <c r="AH8" s="407"/>
      <c r="AI8" s="408" t="str">
        <f t="shared" si="0"/>
        <v/>
      </c>
      <c r="AJ8" s="324" t="str">
        <f t="shared" si="1"/>
        <v/>
      </c>
      <c r="AK8" s="324" t="str">
        <f t="shared" si="2"/>
        <v/>
      </c>
      <c r="AL8" s="324" t="str">
        <f t="shared" si="3"/>
        <v/>
      </c>
      <c r="AM8" s="324" t="str">
        <f t="shared" si="4"/>
        <v/>
      </c>
      <c r="AN8" s="324" t="str">
        <f t="shared" si="5"/>
        <v/>
      </c>
      <c r="AO8" s="324" t="str">
        <f t="shared" si="6"/>
        <v/>
      </c>
      <c r="AP8" s="324" t="str">
        <f t="shared" si="7"/>
        <v/>
      </c>
      <c r="AQ8" s="407">
        <f t="shared" si="8"/>
        <v>0</v>
      </c>
      <c r="AR8" s="408" t="str">
        <f t="shared" si="41"/>
        <v/>
      </c>
      <c r="AS8" s="324" t="str">
        <f t="shared" si="9"/>
        <v/>
      </c>
      <c r="AT8" s="324" t="str">
        <f t="shared" si="10"/>
        <v/>
      </c>
      <c r="AU8" s="324" t="str">
        <f t="shared" si="11"/>
        <v/>
      </c>
      <c r="AV8" s="324" t="str">
        <f t="shared" si="12"/>
        <v/>
      </c>
      <c r="AW8" s="324" t="str">
        <f t="shared" si="13"/>
        <v/>
      </c>
      <c r="AX8" s="324" t="str">
        <f t="shared" si="14"/>
        <v/>
      </c>
      <c r="AY8" s="324" t="str">
        <f t="shared" si="15"/>
        <v/>
      </c>
      <c r="AZ8" s="324" t="str">
        <f t="shared" si="16"/>
        <v/>
      </c>
      <c r="BA8" s="324"/>
      <c r="BB8" s="324" t="str">
        <f t="shared" si="42"/>
        <v/>
      </c>
      <c r="BC8" s="409">
        <f t="shared" si="43"/>
        <v>0</v>
      </c>
      <c r="BD8" s="22"/>
      <c r="BE8" s="404">
        <v>5</v>
      </c>
      <c r="BF8" s="405">
        <f t="shared" si="77"/>
        <v>0</v>
      </c>
      <c r="BG8" s="405"/>
      <c r="BH8" s="405">
        <f t="shared" si="44"/>
        <v>0</v>
      </c>
      <c r="BI8" s="405">
        <v>1</v>
      </c>
      <c r="BJ8" s="406">
        <f t="shared" si="45"/>
        <v>0</v>
      </c>
      <c r="BK8" s="410"/>
      <c r="BL8" s="265"/>
      <c r="BM8" s="265"/>
      <c r="BN8" s="265"/>
      <c r="BO8" s="265"/>
      <c r="BP8" s="265">
        <v>1</v>
      </c>
      <c r="BQ8" s="265"/>
      <c r="BR8" s="265">
        <f t="shared" si="46"/>
        <v>0</v>
      </c>
      <c r="BS8" s="265"/>
      <c r="BT8" s="411"/>
      <c r="BU8" s="412" t="str">
        <f t="shared" si="17"/>
        <v/>
      </c>
      <c r="BV8" s="265" t="str">
        <f t="shared" si="18"/>
        <v/>
      </c>
      <c r="BW8" s="324" t="str">
        <f t="shared" si="19"/>
        <v/>
      </c>
      <c r="BX8" s="265" t="str">
        <f t="shared" si="20"/>
        <v/>
      </c>
      <c r="BY8" s="265" t="str">
        <f t="shared" si="21"/>
        <v/>
      </c>
      <c r="BZ8" s="265" t="str">
        <f t="shared" si="22"/>
        <v/>
      </c>
      <c r="CA8" s="265" t="str">
        <f t="shared" si="23"/>
        <v/>
      </c>
      <c r="CB8" s="265" t="str">
        <f t="shared" si="24"/>
        <v/>
      </c>
      <c r="CC8" s="411">
        <f t="shared" si="25"/>
        <v>0</v>
      </c>
      <c r="CD8" s="412" t="str">
        <f t="shared" si="47"/>
        <v/>
      </c>
      <c r="CE8" s="265" t="str">
        <f t="shared" si="26"/>
        <v/>
      </c>
      <c r="CF8" s="324" t="str">
        <f t="shared" si="27"/>
        <v/>
      </c>
      <c r="CG8" s="265" t="str">
        <f t="shared" si="28"/>
        <v/>
      </c>
      <c r="CH8" s="265" t="str">
        <f t="shared" si="29"/>
        <v/>
      </c>
      <c r="CI8" s="265" t="str">
        <f t="shared" si="30"/>
        <v/>
      </c>
      <c r="CJ8" s="265" t="str">
        <f t="shared" si="31"/>
        <v/>
      </c>
      <c r="CK8" s="265" t="str">
        <f t="shared" si="32"/>
        <v/>
      </c>
      <c r="CL8" s="265" t="str">
        <f t="shared" si="33"/>
        <v/>
      </c>
      <c r="CM8" s="265"/>
      <c r="CN8" s="265" t="str">
        <f t="shared" si="48"/>
        <v/>
      </c>
      <c r="CO8" s="413">
        <f t="shared" si="49"/>
        <v>0</v>
      </c>
      <c r="CQ8" s="404">
        <v>5</v>
      </c>
      <c r="CR8" s="405">
        <f t="shared" si="78"/>
        <v>0</v>
      </c>
      <c r="CS8" s="405"/>
      <c r="CT8" s="405">
        <f t="shared" si="50"/>
        <v>0</v>
      </c>
      <c r="CU8" s="405">
        <v>1</v>
      </c>
      <c r="CV8" s="406">
        <f t="shared" si="51"/>
        <v>0</v>
      </c>
      <c r="CW8" s="414"/>
      <c r="CX8" s="324"/>
      <c r="CY8" s="324"/>
      <c r="CZ8" s="324" t="str">
        <f t="shared" si="52"/>
        <v/>
      </c>
      <c r="DA8" s="409" t="str">
        <f t="shared" si="53"/>
        <v/>
      </c>
      <c r="DC8" s="404">
        <v>5</v>
      </c>
      <c r="DD8" s="405">
        <f t="shared" si="79"/>
        <v>0</v>
      </c>
      <c r="DE8" s="405"/>
      <c r="DF8" s="405">
        <f t="shared" si="54"/>
        <v>0</v>
      </c>
      <c r="DG8" s="405">
        <v>1</v>
      </c>
      <c r="DH8" s="406">
        <f t="shared" si="55"/>
        <v>0</v>
      </c>
      <c r="DI8" s="414"/>
      <c r="DJ8" s="324"/>
      <c r="DK8" s="324"/>
      <c r="DL8" s="324" t="str">
        <f t="shared" si="56"/>
        <v/>
      </c>
      <c r="DM8" s="409" t="str">
        <f t="shared" si="57"/>
        <v/>
      </c>
      <c r="DO8" s="404">
        <v>5</v>
      </c>
      <c r="DP8" s="405">
        <f t="shared" si="80"/>
        <v>0</v>
      </c>
      <c r="DQ8" s="405"/>
      <c r="DR8" s="405">
        <f t="shared" si="58"/>
        <v>0</v>
      </c>
      <c r="DS8" s="405">
        <v>1</v>
      </c>
      <c r="DT8" s="406">
        <f t="shared" si="59"/>
        <v>0</v>
      </c>
      <c r="DU8" s="414"/>
      <c r="DV8" s="324"/>
      <c r="DW8" s="324"/>
      <c r="DX8" s="324" t="str">
        <f t="shared" si="60"/>
        <v/>
      </c>
      <c r="DY8" s="409" t="str">
        <f t="shared" si="61"/>
        <v/>
      </c>
      <c r="EA8" s="404">
        <v>5</v>
      </c>
      <c r="EB8" s="405">
        <f t="shared" si="81"/>
        <v>0</v>
      </c>
      <c r="EC8" s="405"/>
      <c r="ED8" s="405">
        <f t="shared" si="62"/>
        <v>0</v>
      </c>
      <c r="EE8" s="405">
        <v>1</v>
      </c>
      <c r="EF8" s="406">
        <f t="shared" si="63"/>
        <v>0</v>
      </c>
      <c r="EG8" s="414"/>
      <c r="EH8" s="324"/>
      <c r="EI8" s="324"/>
      <c r="EJ8" s="324" t="str">
        <f t="shared" si="64"/>
        <v/>
      </c>
      <c r="EK8" s="409" t="str">
        <f t="shared" si="65"/>
        <v/>
      </c>
      <c r="EM8" s="404">
        <v>5</v>
      </c>
      <c r="EN8" s="405">
        <f t="shared" si="82"/>
        <v>0</v>
      </c>
      <c r="EO8" s="405"/>
      <c r="EP8" s="405">
        <f t="shared" si="66"/>
        <v>0</v>
      </c>
      <c r="EQ8" s="405">
        <v>1</v>
      </c>
      <c r="ER8" s="406">
        <f t="shared" si="67"/>
        <v>0</v>
      </c>
      <c r="ES8" s="414"/>
      <c r="ET8" s="324"/>
      <c r="EU8" s="324"/>
      <c r="EV8" s="324" t="str">
        <f t="shared" si="68"/>
        <v/>
      </c>
      <c r="EW8" s="409" t="str">
        <f t="shared" si="69"/>
        <v/>
      </c>
      <c r="EY8" s="404">
        <v>5</v>
      </c>
      <c r="EZ8" s="405">
        <f t="shared" si="83"/>
        <v>0</v>
      </c>
      <c r="FA8" s="405"/>
      <c r="FB8" s="405">
        <f t="shared" si="70"/>
        <v>0</v>
      </c>
      <c r="FC8" s="405">
        <v>1</v>
      </c>
      <c r="FD8" s="406">
        <f t="shared" si="71"/>
        <v>0</v>
      </c>
      <c r="FE8" s="414"/>
      <c r="FF8" s="324"/>
      <c r="FG8" s="324"/>
      <c r="FH8" s="324" t="str">
        <f t="shared" si="72"/>
        <v/>
      </c>
      <c r="FI8" s="409" t="str">
        <f t="shared" si="73"/>
        <v/>
      </c>
    </row>
    <row r="9" spans="1:165" ht="28.2" customHeight="1" x14ac:dyDescent="0.3">
      <c r="A9" s="77"/>
      <c r="B9" s="85"/>
      <c r="C9" s="77"/>
      <c r="E9" s="404">
        <v>6</v>
      </c>
      <c r="F9" s="405">
        <f t="shared" si="74"/>
        <v>1500</v>
      </c>
      <c r="G9" s="405">
        <v>1552</v>
      </c>
      <c r="H9" s="405">
        <f t="shared" si="34"/>
        <v>52</v>
      </c>
      <c r="I9" s="405">
        <v>1</v>
      </c>
      <c r="J9" s="406">
        <f t="shared" si="35"/>
        <v>52</v>
      </c>
      <c r="L9" s="404">
        <v>6</v>
      </c>
      <c r="M9" s="491"/>
      <c r="N9" s="405">
        <f t="shared" si="75"/>
        <v>0</v>
      </c>
      <c r="O9" s="405"/>
      <c r="P9" s="405">
        <f t="shared" si="36"/>
        <v>0</v>
      </c>
      <c r="Q9" s="405">
        <v>1</v>
      </c>
      <c r="R9" s="406">
        <f t="shared" si="37"/>
        <v>0</v>
      </c>
      <c r="S9" s="404">
        <v>6</v>
      </c>
      <c r="T9" s="405">
        <f t="shared" si="76"/>
        <v>0</v>
      </c>
      <c r="U9" s="405"/>
      <c r="V9" s="405">
        <f t="shared" si="38"/>
        <v>0</v>
      </c>
      <c r="W9" s="405">
        <v>1</v>
      </c>
      <c r="X9" s="406">
        <f t="shared" si="39"/>
        <v>0</v>
      </c>
      <c r="Y9" s="404"/>
      <c r="Z9" s="324"/>
      <c r="AA9" s="324"/>
      <c r="AB9" s="324"/>
      <c r="AC9" s="265"/>
      <c r="AD9" s="265">
        <v>1</v>
      </c>
      <c r="AE9" s="324"/>
      <c r="AF9" s="324">
        <f t="shared" si="40"/>
        <v>0</v>
      </c>
      <c r="AG9" s="324"/>
      <c r="AH9" s="407"/>
      <c r="AI9" s="408" t="str">
        <f t="shared" si="0"/>
        <v/>
      </c>
      <c r="AJ9" s="324" t="str">
        <f t="shared" si="1"/>
        <v/>
      </c>
      <c r="AK9" s="324" t="str">
        <f t="shared" si="2"/>
        <v/>
      </c>
      <c r="AL9" s="324" t="str">
        <f t="shared" si="3"/>
        <v/>
      </c>
      <c r="AM9" s="324" t="str">
        <f t="shared" si="4"/>
        <v/>
      </c>
      <c r="AN9" s="324" t="str">
        <f t="shared" si="5"/>
        <v/>
      </c>
      <c r="AO9" s="324" t="str">
        <f t="shared" si="6"/>
        <v/>
      </c>
      <c r="AP9" s="324" t="str">
        <f t="shared" si="7"/>
        <v/>
      </c>
      <c r="AQ9" s="407">
        <f t="shared" si="8"/>
        <v>0</v>
      </c>
      <c r="AR9" s="408" t="str">
        <f t="shared" si="41"/>
        <v/>
      </c>
      <c r="AS9" s="324" t="str">
        <f t="shared" si="9"/>
        <v/>
      </c>
      <c r="AT9" s="324" t="str">
        <f t="shared" si="10"/>
        <v/>
      </c>
      <c r="AU9" s="324" t="str">
        <f t="shared" si="11"/>
        <v/>
      </c>
      <c r="AV9" s="324" t="str">
        <f t="shared" si="12"/>
        <v/>
      </c>
      <c r="AW9" s="324" t="str">
        <f t="shared" si="13"/>
        <v/>
      </c>
      <c r="AX9" s="324" t="str">
        <f t="shared" si="14"/>
        <v/>
      </c>
      <c r="AY9" s="324" t="str">
        <f t="shared" si="15"/>
        <v/>
      </c>
      <c r="AZ9" s="324" t="str">
        <f t="shared" si="16"/>
        <v/>
      </c>
      <c r="BA9" s="324"/>
      <c r="BB9" s="324" t="str">
        <f t="shared" si="42"/>
        <v/>
      </c>
      <c r="BC9" s="409">
        <f t="shared" si="43"/>
        <v>0</v>
      </c>
      <c r="BD9" s="22"/>
      <c r="BE9" s="404">
        <v>6</v>
      </c>
      <c r="BF9" s="405">
        <f t="shared" si="77"/>
        <v>0</v>
      </c>
      <c r="BG9" s="405"/>
      <c r="BH9" s="405">
        <f t="shared" si="44"/>
        <v>0</v>
      </c>
      <c r="BI9" s="405">
        <v>1</v>
      </c>
      <c r="BJ9" s="406">
        <f t="shared" si="45"/>
        <v>0</v>
      </c>
      <c r="BK9" s="410"/>
      <c r="BL9" s="265"/>
      <c r="BM9" s="265"/>
      <c r="BN9" s="265"/>
      <c r="BO9" s="265"/>
      <c r="BP9" s="265">
        <v>1</v>
      </c>
      <c r="BQ9" s="265"/>
      <c r="BR9" s="265">
        <f t="shared" si="46"/>
        <v>0</v>
      </c>
      <c r="BS9" s="265"/>
      <c r="BT9" s="411"/>
      <c r="BU9" s="412" t="str">
        <f t="shared" si="17"/>
        <v/>
      </c>
      <c r="BV9" s="265" t="str">
        <f t="shared" si="18"/>
        <v/>
      </c>
      <c r="BW9" s="324" t="str">
        <f t="shared" si="19"/>
        <v/>
      </c>
      <c r="BX9" s="265" t="str">
        <f t="shared" si="20"/>
        <v/>
      </c>
      <c r="BY9" s="265" t="str">
        <f t="shared" si="21"/>
        <v/>
      </c>
      <c r="BZ9" s="265" t="str">
        <f t="shared" si="22"/>
        <v/>
      </c>
      <c r="CA9" s="265" t="str">
        <f t="shared" si="23"/>
        <v/>
      </c>
      <c r="CB9" s="265" t="str">
        <f t="shared" si="24"/>
        <v/>
      </c>
      <c r="CC9" s="411">
        <f t="shared" si="25"/>
        <v>0</v>
      </c>
      <c r="CD9" s="412" t="str">
        <f t="shared" si="47"/>
        <v/>
      </c>
      <c r="CE9" s="265" t="str">
        <f t="shared" si="26"/>
        <v/>
      </c>
      <c r="CF9" s="324" t="str">
        <f t="shared" si="27"/>
        <v/>
      </c>
      <c r="CG9" s="265" t="str">
        <f t="shared" si="28"/>
        <v/>
      </c>
      <c r="CH9" s="265" t="str">
        <f t="shared" si="29"/>
        <v/>
      </c>
      <c r="CI9" s="265" t="str">
        <f t="shared" si="30"/>
        <v/>
      </c>
      <c r="CJ9" s="265" t="str">
        <f t="shared" si="31"/>
        <v/>
      </c>
      <c r="CK9" s="265" t="str">
        <f t="shared" si="32"/>
        <v/>
      </c>
      <c r="CL9" s="265" t="str">
        <f t="shared" si="33"/>
        <v/>
      </c>
      <c r="CM9" s="265"/>
      <c r="CN9" s="265" t="str">
        <f t="shared" si="48"/>
        <v/>
      </c>
      <c r="CO9" s="413">
        <f t="shared" si="49"/>
        <v>0</v>
      </c>
      <c r="CQ9" s="404">
        <v>6</v>
      </c>
      <c r="CR9" s="405">
        <f t="shared" si="78"/>
        <v>0</v>
      </c>
      <c r="CS9" s="405"/>
      <c r="CT9" s="405">
        <f t="shared" si="50"/>
        <v>0</v>
      </c>
      <c r="CU9" s="405">
        <v>1</v>
      </c>
      <c r="CV9" s="406">
        <f t="shared" si="51"/>
        <v>0</v>
      </c>
      <c r="CW9" s="414"/>
      <c r="CX9" s="324"/>
      <c r="CY9" s="324"/>
      <c r="CZ9" s="324" t="str">
        <f t="shared" si="52"/>
        <v/>
      </c>
      <c r="DA9" s="409" t="str">
        <f t="shared" si="53"/>
        <v/>
      </c>
      <c r="DC9" s="404">
        <v>6</v>
      </c>
      <c r="DD9" s="405">
        <f t="shared" si="79"/>
        <v>0</v>
      </c>
      <c r="DE9" s="405"/>
      <c r="DF9" s="405">
        <f t="shared" si="54"/>
        <v>0</v>
      </c>
      <c r="DG9" s="405">
        <v>1</v>
      </c>
      <c r="DH9" s="406">
        <f t="shared" si="55"/>
        <v>0</v>
      </c>
      <c r="DI9" s="414"/>
      <c r="DJ9" s="324"/>
      <c r="DK9" s="324"/>
      <c r="DL9" s="324" t="str">
        <f t="shared" si="56"/>
        <v/>
      </c>
      <c r="DM9" s="409" t="str">
        <f t="shared" si="57"/>
        <v/>
      </c>
      <c r="DO9" s="404">
        <v>6</v>
      </c>
      <c r="DP9" s="405">
        <f t="shared" si="80"/>
        <v>0</v>
      </c>
      <c r="DQ9" s="405"/>
      <c r="DR9" s="405">
        <f t="shared" si="58"/>
        <v>0</v>
      </c>
      <c r="DS9" s="405">
        <v>1</v>
      </c>
      <c r="DT9" s="406">
        <f t="shared" si="59"/>
        <v>0</v>
      </c>
      <c r="DU9" s="414"/>
      <c r="DV9" s="324"/>
      <c r="DW9" s="324"/>
      <c r="DX9" s="324" t="str">
        <f t="shared" si="60"/>
        <v/>
      </c>
      <c r="DY9" s="409" t="str">
        <f t="shared" si="61"/>
        <v/>
      </c>
      <c r="EA9" s="404">
        <v>6</v>
      </c>
      <c r="EB9" s="405">
        <f t="shared" si="81"/>
        <v>0</v>
      </c>
      <c r="EC9" s="405"/>
      <c r="ED9" s="405">
        <f t="shared" si="62"/>
        <v>0</v>
      </c>
      <c r="EE9" s="405">
        <v>1</v>
      </c>
      <c r="EF9" s="406">
        <f t="shared" si="63"/>
        <v>0</v>
      </c>
      <c r="EG9" s="414"/>
      <c r="EH9" s="324"/>
      <c r="EI9" s="324"/>
      <c r="EJ9" s="324" t="str">
        <f t="shared" si="64"/>
        <v/>
      </c>
      <c r="EK9" s="409" t="str">
        <f t="shared" si="65"/>
        <v/>
      </c>
      <c r="EM9" s="404">
        <v>6</v>
      </c>
      <c r="EN9" s="405">
        <f t="shared" si="82"/>
        <v>0</v>
      </c>
      <c r="EO9" s="405"/>
      <c r="EP9" s="405">
        <f t="shared" si="66"/>
        <v>0</v>
      </c>
      <c r="EQ9" s="405">
        <v>1</v>
      </c>
      <c r="ER9" s="406">
        <f t="shared" si="67"/>
        <v>0</v>
      </c>
      <c r="ES9" s="414"/>
      <c r="ET9" s="324"/>
      <c r="EU9" s="324"/>
      <c r="EV9" s="324" t="str">
        <f t="shared" si="68"/>
        <v/>
      </c>
      <c r="EW9" s="409" t="str">
        <f t="shared" si="69"/>
        <v/>
      </c>
      <c r="EY9" s="404">
        <v>6</v>
      </c>
      <c r="EZ9" s="405">
        <f t="shared" si="83"/>
        <v>0</v>
      </c>
      <c r="FA9" s="405"/>
      <c r="FB9" s="405">
        <f t="shared" si="70"/>
        <v>0</v>
      </c>
      <c r="FC9" s="405">
        <v>1</v>
      </c>
      <c r="FD9" s="406">
        <f t="shared" si="71"/>
        <v>0</v>
      </c>
      <c r="FE9" s="414"/>
      <c r="FF9" s="324"/>
      <c r="FG9" s="324"/>
      <c r="FH9" s="324" t="str">
        <f t="shared" si="72"/>
        <v/>
      </c>
      <c r="FI9" s="409" t="str">
        <f t="shared" si="73"/>
        <v/>
      </c>
    </row>
    <row r="10" spans="1:165" ht="28.2" customHeight="1" x14ac:dyDescent="0.3">
      <c r="A10" s="78"/>
      <c r="B10" s="85"/>
      <c r="C10" s="78"/>
      <c r="E10" s="404">
        <v>7</v>
      </c>
      <c r="F10" s="405">
        <f t="shared" si="74"/>
        <v>1552</v>
      </c>
      <c r="G10" s="405">
        <v>1603</v>
      </c>
      <c r="H10" s="405">
        <f t="shared" si="34"/>
        <v>51</v>
      </c>
      <c r="I10" s="405">
        <v>1</v>
      </c>
      <c r="J10" s="406">
        <f t="shared" si="35"/>
        <v>51</v>
      </c>
      <c r="L10" s="404">
        <v>7</v>
      </c>
      <c r="M10" s="491"/>
      <c r="N10" s="405">
        <f t="shared" si="75"/>
        <v>0</v>
      </c>
      <c r="O10" s="405"/>
      <c r="P10" s="405">
        <f t="shared" si="36"/>
        <v>0</v>
      </c>
      <c r="Q10" s="405">
        <v>1</v>
      </c>
      <c r="R10" s="406">
        <f t="shared" si="37"/>
        <v>0</v>
      </c>
      <c r="S10" s="404">
        <v>7</v>
      </c>
      <c r="T10" s="405">
        <f t="shared" si="76"/>
        <v>0</v>
      </c>
      <c r="U10" s="405"/>
      <c r="V10" s="405">
        <f t="shared" si="38"/>
        <v>0</v>
      </c>
      <c r="W10" s="405">
        <v>1</v>
      </c>
      <c r="X10" s="406">
        <f t="shared" si="39"/>
        <v>0</v>
      </c>
      <c r="Y10" s="404"/>
      <c r="Z10" s="324"/>
      <c r="AA10" s="324"/>
      <c r="AB10" s="324"/>
      <c r="AC10" s="265"/>
      <c r="AD10" s="265">
        <v>1</v>
      </c>
      <c r="AE10" s="324"/>
      <c r="AF10" s="324">
        <f t="shared" si="40"/>
        <v>0</v>
      </c>
      <c r="AG10" s="324"/>
      <c r="AH10" s="407"/>
      <c r="AI10" s="408" t="str">
        <f t="shared" si="0"/>
        <v/>
      </c>
      <c r="AJ10" s="324" t="str">
        <f t="shared" si="1"/>
        <v/>
      </c>
      <c r="AK10" s="324" t="str">
        <f t="shared" si="2"/>
        <v/>
      </c>
      <c r="AL10" s="324" t="str">
        <f t="shared" si="3"/>
        <v/>
      </c>
      <c r="AM10" s="324" t="str">
        <f t="shared" si="4"/>
        <v/>
      </c>
      <c r="AN10" s="324" t="str">
        <f t="shared" si="5"/>
        <v/>
      </c>
      <c r="AO10" s="324" t="str">
        <f t="shared" si="6"/>
        <v/>
      </c>
      <c r="AP10" s="324" t="str">
        <f t="shared" si="7"/>
        <v/>
      </c>
      <c r="AQ10" s="407">
        <f t="shared" si="8"/>
        <v>0</v>
      </c>
      <c r="AR10" s="408" t="str">
        <f t="shared" si="41"/>
        <v/>
      </c>
      <c r="AS10" s="324" t="str">
        <f t="shared" si="9"/>
        <v/>
      </c>
      <c r="AT10" s="324" t="str">
        <f t="shared" si="10"/>
        <v/>
      </c>
      <c r="AU10" s="324" t="str">
        <f t="shared" si="11"/>
        <v/>
      </c>
      <c r="AV10" s="324" t="str">
        <f t="shared" si="12"/>
        <v/>
      </c>
      <c r="AW10" s="324" t="str">
        <f t="shared" si="13"/>
        <v/>
      </c>
      <c r="AX10" s="324" t="str">
        <f t="shared" si="14"/>
        <v/>
      </c>
      <c r="AY10" s="324" t="str">
        <f t="shared" si="15"/>
        <v/>
      </c>
      <c r="AZ10" s="324" t="str">
        <f t="shared" si="16"/>
        <v/>
      </c>
      <c r="BA10" s="324"/>
      <c r="BB10" s="324" t="str">
        <f t="shared" si="42"/>
        <v/>
      </c>
      <c r="BC10" s="409">
        <f t="shared" si="43"/>
        <v>0</v>
      </c>
      <c r="BD10" s="22"/>
      <c r="BE10" s="404">
        <v>7</v>
      </c>
      <c r="BF10" s="405">
        <f t="shared" si="77"/>
        <v>0</v>
      </c>
      <c r="BG10" s="405"/>
      <c r="BH10" s="405">
        <f t="shared" si="44"/>
        <v>0</v>
      </c>
      <c r="BI10" s="405">
        <v>1</v>
      </c>
      <c r="BJ10" s="406">
        <f t="shared" si="45"/>
        <v>0</v>
      </c>
      <c r="BK10" s="410"/>
      <c r="BL10" s="265"/>
      <c r="BM10" s="265"/>
      <c r="BN10" s="265"/>
      <c r="BO10" s="265"/>
      <c r="BP10" s="265">
        <v>1</v>
      </c>
      <c r="BQ10" s="265"/>
      <c r="BR10" s="265">
        <f t="shared" si="46"/>
        <v>0</v>
      </c>
      <c r="BS10" s="265"/>
      <c r="BT10" s="411"/>
      <c r="BU10" s="412" t="str">
        <f t="shared" si="17"/>
        <v/>
      </c>
      <c r="BV10" s="265" t="str">
        <f t="shared" si="18"/>
        <v/>
      </c>
      <c r="BW10" s="324" t="str">
        <f t="shared" si="19"/>
        <v/>
      </c>
      <c r="BX10" s="265" t="str">
        <f t="shared" si="20"/>
        <v/>
      </c>
      <c r="BY10" s="265" t="str">
        <f t="shared" si="21"/>
        <v/>
      </c>
      <c r="BZ10" s="265" t="str">
        <f t="shared" si="22"/>
        <v/>
      </c>
      <c r="CA10" s="265" t="str">
        <f t="shared" si="23"/>
        <v/>
      </c>
      <c r="CB10" s="265" t="str">
        <f t="shared" si="24"/>
        <v/>
      </c>
      <c r="CC10" s="411">
        <f t="shared" si="25"/>
        <v>0</v>
      </c>
      <c r="CD10" s="412" t="str">
        <f t="shared" si="47"/>
        <v/>
      </c>
      <c r="CE10" s="265" t="str">
        <f t="shared" si="26"/>
        <v/>
      </c>
      <c r="CF10" s="324" t="str">
        <f t="shared" si="27"/>
        <v/>
      </c>
      <c r="CG10" s="265" t="str">
        <f t="shared" si="28"/>
        <v/>
      </c>
      <c r="CH10" s="265" t="str">
        <f t="shared" si="29"/>
        <v/>
      </c>
      <c r="CI10" s="265" t="str">
        <f t="shared" si="30"/>
        <v/>
      </c>
      <c r="CJ10" s="265" t="str">
        <f t="shared" si="31"/>
        <v/>
      </c>
      <c r="CK10" s="265" t="str">
        <f t="shared" si="32"/>
        <v/>
      </c>
      <c r="CL10" s="265" t="str">
        <f t="shared" si="33"/>
        <v/>
      </c>
      <c r="CM10" s="265"/>
      <c r="CN10" s="265" t="str">
        <f t="shared" si="48"/>
        <v/>
      </c>
      <c r="CO10" s="413">
        <f t="shared" si="49"/>
        <v>0</v>
      </c>
      <c r="CQ10" s="404">
        <v>7</v>
      </c>
      <c r="CR10" s="405">
        <f t="shared" si="78"/>
        <v>0</v>
      </c>
      <c r="CS10" s="405"/>
      <c r="CT10" s="405">
        <f t="shared" si="50"/>
        <v>0</v>
      </c>
      <c r="CU10" s="405">
        <v>1</v>
      </c>
      <c r="CV10" s="406">
        <f t="shared" si="51"/>
        <v>0</v>
      </c>
      <c r="CW10" s="414"/>
      <c r="CX10" s="324"/>
      <c r="CY10" s="324"/>
      <c r="CZ10" s="324" t="str">
        <f t="shared" si="52"/>
        <v/>
      </c>
      <c r="DA10" s="409" t="str">
        <f t="shared" si="53"/>
        <v/>
      </c>
      <c r="DC10" s="404">
        <v>7</v>
      </c>
      <c r="DD10" s="405">
        <f t="shared" si="79"/>
        <v>0</v>
      </c>
      <c r="DE10" s="405"/>
      <c r="DF10" s="405">
        <f t="shared" si="54"/>
        <v>0</v>
      </c>
      <c r="DG10" s="405">
        <v>1</v>
      </c>
      <c r="DH10" s="406">
        <f t="shared" si="55"/>
        <v>0</v>
      </c>
      <c r="DI10" s="414"/>
      <c r="DJ10" s="324"/>
      <c r="DK10" s="324"/>
      <c r="DL10" s="324" t="str">
        <f t="shared" si="56"/>
        <v/>
      </c>
      <c r="DM10" s="409" t="str">
        <f t="shared" si="57"/>
        <v/>
      </c>
      <c r="DO10" s="404">
        <v>7</v>
      </c>
      <c r="DP10" s="405">
        <f t="shared" si="80"/>
        <v>0</v>
      </c>
      <c r="DQ10" s="405"/>
      <c r="DR10" s="405">
        <f t="shared" si="58"/>
        <v>0</v>
      </c>
      <c r="DS10" s="405">
        <v>1</v>
      </c>
      <c r="DT10" s="406">
        <f t="shared" si="59"/>
        <v>0</v>
      </c>
      <c r="DU10" s="414"/>
      <c r="DV10" s="324"/>
      <c r="DW10" s="324"/>
      <c r="DX10" s="324" t="str">
        <f t="shared" si="60"/>
        <v/>
      </c>
      <c r="DY10" s="409" t="str">
        <f t="shared" si="61"/>
        <v/>
      </c>
      <c r="EA10" s="404">
        <v>7</v>
      </c>
      <c r="EB10" s="405">
        <f t="shared" si="81"/>
        <v>0</v>
      </c>
      <c r="EC10" s="405"/>
      <c r="ED10" s="405">
        <f t="shared" si="62"/>
        <v>0</v>
      </c>
      <c r="EE10" s="405">
        <v>1</v>
      </c>
      <c r="EF10" s="406">
        <f t="shared" si="63"/>
        <v>0</v>
      </c>
      <c r="EG10" s="414"/>
      <c r="EH10" s="324"/>
      <c r="EI10" s="324"/>
      <c r="EJ10" s="324" t="str">
        <f t="shared" si="64"/>
        <v/>
      </c>
      <c r="EK10" s="409" t="str">
        <f t="shared" si="65"/>
        <v/>
      </c>
      <c r="EM10" s="404">
        <v>7</v>
      </c>
      <c r="EN10" s="405">
        <f t="shared" si="82"/>
        <v>0</v>
      </c>
      <c r="EO10" s="405"/>
      <c r="EP10" s="405">
        <f t="shared" si="66"/>
        <v>0</v>
      </c>
      <c r="EQ10" s="405">
        <v>1</v>
      </c>
      <c r="ER10" s="406">
        <f t="shared" si="67"/>
        <v>0</v>
      </c>
      <c r="ES10" s="414"/>
      <c r="ET10" s="324"/>
      <c r="EU10" s="324"/>
      <c r="EV10" s="324" t="str">
        <f t="shared" si="68"/>
        <v/>
      </c>
      <c r="EW10" s="409" t="str">
        <f t="shared" si="69"/>
        <v/>
      </c>
      <c r="EY10" s="404">
        <v>7</v>
      </c>
      <c r="EZ10" s="405">
        <f t="shared" si="83"/>
        <v>0</v>
      </c>
      <c r="FA10" s="405"/>
      <c r="FB10" s="405">
        <f t="shared" si="70"/>
        <v>0</v>
      </c>
      <c r="FC10" s="405">
        <v>1</v>
      </c>
      <c r="FD10" s="406">
        <f t="shared" si="71"/>
        <v>0</v>
      </c>
      <c r="FE10" s="414"/>
      <c r="FF10" s="324"/>
      <c r="FG10" s="324"/>
      <c r="FH10" s="324" t="str">
        <f t="shared" si="72"/>
        <v/>
      </c>
      <c r="FI10" s="409" t="str">
        <f t="shared" si="73"/>
        <v/>
      </c>
    </row>
    <row r="11" spans="1:165" ht="28.95" customHeight="1" x14ac:dyDescent="0.3">
      <c r="A11" s="77"/>
      <c r="B11" s="85"/>
      <c r="C11" s="86"/>
      <c r="E11" s="404">
        <v>8</v>
      </c>
      <c r="F11" s="405">
        <f t="shared" si="74"/>
        <v>1603</v>
      </c>
      <c r="G11" s="405">
        <v>1660</v>
      </c>
      <c r="H11" s="405">
        <f t="shared" si="34"/>
        <v>57</v>
      </c>
      <c r="I11" s="405">
        <v>1</v>
      </c>
      <c r="J11" s="406">
        <f t="shared" si="35"/>
        <v>57</v>
      </c>
      <c r="L11" s="404">
        <v>8</v>
      </c>
      <c r="M11" s="491"/>
      <c r="N11" s="405">
        <f t="shared" si="75"/>
        <v>0</v>
      </c>
      <c r="O11" s="405"/>
      <c r="P11" s="405">
        <f t="shared" si="36"/>
        <v>0</v>
      </c>
      <c r="Q11" s="405">
        <v>1</v>
      </c>
      <c r="R11" s="406">
        <f t="shared" si="37"/>
        <v>0</v>
      </c>
      <c r="S11" s="404">
        <v>8</v>
      </c>
      <c r="T11" s="405">
        <f t="shared" si="76"/>
        <v>0</v>
      </c>
      <c r="U11" s="405"/>
      <c r="V11" s="405">
        <f t="shared" si="38"/>
        <v>0</v>
      </c>
      <c r="W11" s="405">
        <v>1</v>
      </c>
      <c r="X11" s="406">
        <f t="shared" si="39"/>
        <v>0</v>
      </c>
      <c r="Y11" s="404"/>
      <c r="Z11" s="324"/>
      <c r="AA11" s="324"/>
      <c r="AB11" s="324"/>
      <c r="AC11" s="265"/>
      <c r="AD11" s="265">
        <v>1</v>
      </c>
      <c r="AE11" s="324"/>
      <c r="AF11" s="324">
        <f t="shared" si="40"/>
        <v>0</v>
      </c>
      <c r="AG11" s="324"/>
      <c r="AH11" s="407"/>
      <c r="AI11" s="408" t="str">
        <f t="shared" si="0"/>
        <v/>
      </c>
      <c r="AJ11" s="324" t="str">
        <f t="shared" si="1"/>
        <v/>
      </c>
      <c r="AK11" s="324" t="str">
        <f t="shared" si="2"/>
        <v/>
      </c>
      <c r="AL11" s="324" t="str">
        <f t="shared" si="3"/>
        <v/>
      </c>
      <c r="AM11" s="324" t="str">
        <f t="shared" si="4"/>
        <v/>
      </c>
      <c r="AN11" s="324" t="str">
        <f t="shared" si="5"/>
        <v/>
      </c>
      <c r="AO11" s="324" t="str">
        <f t="shared" si="6"/>
        <v/>
      </c>
      <c r="AP11" s="324" t="str">
        <f t="shared" si="7"/>
        <v/>
      </c>
      <c r="AQ11" s="407">
        <f t="shared" si="8"/>
        <v>0</v>
      </c>
      <c r="AR11" s="408" t="str">
        <f t="shared" si="41"/>
        <v/>
      </c>
      <c r="AS11" s="324" t="str">
        <f t="shared" si="9"/>
        <v/>
      </c>
      <c r="AT11" s="324" t="str">
        <f t="shared" si="10"/>
        <v/>
      </c>
      <c r="AU11" s="324" t="str">
        <f t="shared" si="11"/>
        <v/>
      </c>
      <c r="AV11" s="324" t="str">
        <f t="shared" si="12"/>
        <v/>
      </c>
      <c r="AW11" s="324" t="str">
        <f t="shared" si="13"/>
        <v/>
      </c>
      <c r="AX11" s="324" t="str">
        <f t="shared" si="14"/>
        <v/>
      </c>
      <c r="AY11" s="324" t="str">
        <f t="shared" si="15"/>
        <v/>
      </c>
      <c r="AZ11" s="324" t="str">
        <f t="shared" si="16"/>
        <v/>
      </c>
      <c r="BA11" s="324"/>
      <c r="BB11" s="324" t="str">
        <f t="shared" si="42"/>
        <v/>
      </c>
      <c r="BC11" s="409">
        <f t="shared" si="43"/>
        <v>0</v>
      </c>
      <c r="BD11" s="22"/>
      <c r="BE11" s="404">
        <v>8</v>
      </c>
      <c r="BF11" s="405">
        <f t="shared" si="77"/>
        <v>0</v>
      </c>
      <c r="BG11" s="405"/>
      <c r="BH11" s="405">
        <f t="shared" si="44"/>
        <v>0</v>
      </c>
      <c r="BI11" s="405">
        <v>1</v>
      </c>
      <c r="BJ11" s="406">
        <f t="shared" si="45"/>
        <v>0</v>
      </c>
      <c r="BK11" s="410"/>
      <c r="BL11" s="265"/>
      <c r="BM11" s="265"/>
      <c r="BN11" s="265"/>
      <c r="BO11" s="265"/>
      <c r="BP11" s="265">
        <v>1</v>
      </c>
      <c r="BQ11" s="265"/>
      <c r="BR11" s="265">
        <f t="shared" si="46"/>
        <v>0</v>
      </c>
      <c r="BS11" s="265"/>
      <c r="BT11" s="411"/>
      <c r="BU11" s="412" t="str">
        <f t="shared" si="17"/>
        <v/>
      </c>
      <c r="BV11" s="265" t="str">
        <f t="shared" si="18"/>
        <v/>
      </c>
      <c r="BW11" s="324" t="str">
        <f t="shared" si="19"/>
        <v/>
      </c>
      <c r="BX11" s="265" t="str">
        <f t="shared" si="20"/>
        <v/>
      </c>
      <c r="BY11" s="265" t="str">
        <f t="shared" si="21"/>
        <v/>
      </c>
      <c r="BZ11" s="265" t="str">
        <f t="shared" si="22"/>
        <v/>
      </c>
      <c r="CA11" s="265" t="str">
        <f t="shared" si="23"/>
        <v/>
      </c>
      <c r="CB11" s="265" t="str">
        <f t="shared" si="24"/>
        <v/>
      </c>
      <c r="CC11" s="411">
        <f t="shared" si="25"/>
        <v>0</v>
      </c>
      <c r="CD11" s="412" t="str">
        <f t="shared" si="47"/>
        <v/>
      </c>
      <c r="CE11" s="265" t="str">
        <f t="shared" si="26"/>
        <v/>
      </c>
      <c r="CF11" s="324" t="str">
        <f t="shared" si="27"/>
        <v/>
      </c>
      <c r="CG11" s="265" t="str">
        <f t="shared" si="28"/>
        <v/>
      </c>
      <c r="CH11" s="265" t="str">
        <f t="shared" si="29"/>
        <v/>
      </c>
      <c r="CI11" s="265" t="str">
        <f t="shared" si="30"/>
        <v/>
      </c>
      <c r="CJ11" s="265" t="str">
        <f t="shared" si="31"/>
        <v/>
      </c>
      <c r="CK11" s="265" t="str">
        <f t="shared" si="32"/>
        <v/>
      </c>
      <c r="CL11" s="265" t="str">
        <f t="shared" si="33"/>
        <v/>
      </c>
      <c r="CM11" s="265"/>
      <c r="CN11" s="265" t="str">
        <f t="shared" si="48"/>
        <v/>
      </c>
      <c r="CO11" s="413">
        <f t="shared" si="49"/>
        <v>0</v>
      </c>
      <c r="CQ11" s="404">
        <v>8</v>
      </c>
      <c r="CR11" s="405">
        <f t="shared" si="78"/>
        <v>0</v>
      </c>
      <c r="CS11" s="405"/>
      <c r="CT11" s="405">
        <f t="shared" si="50"/>
        <v>0</v>
      </c>
      <c r="CU11" s="405">
        <v>1</v>
      </c>
      <c r="CV11" s="406">
        <f t="shared" si="51"/>
        <v>0</v>
      </c>
      <c r="CW11" s="414"/>
      <c r="CX11" s="324"/>
      <c r="CY11" s="324"/>
      <c r="CZ11" s="324" t="str">
        <f t="shared" si="52"/>
        <v/>
      </c>
      <c r="DA11" s="409" t="str">
        <f t="shared" si="53"/>
        <v/>
      </c>
      <c r="DC11" s="404">
        <v>8</v>
      </c>
      <c r="DD11" s="405">
        <f t="shared" si="79"/>
        <v>0</v>
      </c>
      <c r="DE11" s="405"/>
      <c r="DF11" s="405">
        <f t="shared" si="54"/>
        <v>0</v>
      </c>
      <c r="DG11" s="405">
        <v>1</v>
      </c>
      <c r="DH11" s="406">
        <f t="shared" si="55"/>
        <v>0</v>
      </c>
      <c r="DI11" s="414"/>
      <c r="DJ11" s="324"/>
      <c r="DK11" s="324"/>
      <c r="DL11" s="324" t="str">
        <f t="shared" si="56"/>
        <v/>
      </c>
      <c r="DM11" s="409" t="str">
        <f t="shared" si="57"/>
        <v/>
      </c>
      <c r="DO11" s="404">
        <v>8</v>
      </c>
      <c r="DP11" s="405">
        <f t="shared" si="80"/>
        <v>0</v>
      </c>
      <c r="DQ11" s="405"/>
      <c r="DR11" s="405">
        <f t="shared" si="58"/>
        <v>0</v>
      </c>
      <c r="DS11" s="405">
        <v>1</v>
      </c>
      <c r="DT11" s="406">
        <f t="shared" si="59"/>
        <v>0</v>
      </c>
      <c r="DU11" s="414"/>
      <c r="DV11" s="324"/>
      <c r="DW11" s="324"/>
      <c r="DX11" s="324" t="str">
        <f t="shared" si="60"/>
        <v/>
      </c>
      <c r="DY11" s="409" t="str">
        <f t="shared" si="61"/>
        <v/>
      </c>
      <c r="EA11" s="404">
        <v>8</v>
      </c>
      <c r="EB11" s="405">
        <f t="shared" si="81"/>
        <v>0</v>
      </c>
      <c r="EC11" s="405"/>
      <c r="ED11" s="405">
        <f t="shared" si="62"/>
        <v>0</v>
      </c>
      <c r="EE11" s="405">
        <v>1</v>
      </c>
      <c r="EF11" s="406">
        <f t="shared" si="63"/>
        <v>0</v>
      </c>
      <c r="EG11" s="414"/>
      <c r="EH11" s="324"/>
      <c r="EI11" s="324"/>
      <c r="EJ11" s="324" t="str">
        <f t="shared" si="64"/>
        <v/>
      </c>
      <c r="EK11" s="409" t="str">
        <f t="shared" si="65"/>
        <v/>
      </c>
      <c r="EM11" s="404">
        <v>8</v>
      </c>
      <c r="EN11" s="405">
        <f t="shared" si="82"/>
        <v>0</v>
      </c>
      <c r="EO11" s="405"/>
      <c r="EP11" s="405">
        <f t="shared" si="66"/>
        <v>0</v>
      </c>
      <c r="EQ11" s="405">
        <v>1</v>
      </c>
      <c r="ER11" s="406">
        <f t="shared" si="67"/>
        <v>0</v>
      </c>
      <c r="ES11" s="414"/>
      <c r="ET11" s="324"/>
      <c r="EU11" s="324"/>
      <c r="EV11" s="324" t="str">
        <f t="shared" si="68"/>
        <v/>
      </c>
      <c r="EW11" s="409" t="str">
        <f t="shared" si="69"/>
        <v/>
      </c>
      <c r="EY11" s="404">
        <v>8</v>
      </c>
      <c r="EZ11" s="405">
        <f t="shared" si="83"/>
        <v>0</v>
      </c>
      <c r="FA11" s="405"/>
      <c r="FB11" s="405">
        <f t="shared" si="70"/>
        <v>0</v>
      </c>
      <c r="FC11" s="405">
        <v>1</v>
      </c>
      <c r="FD11" s="406">
        <f t="shared" si="71"/>
        <v>0</v>
      </c>
      <c r="FE11" s="414"/>
      <c r="FF11" s="324"/>
      <c r="FG11" s="324"/>
      <c r="FH11" s="324" t="str">
        <f t="shared" si="72"/>
        <v/>
      </c>
      <c r="FI11" s="409" t="str">
        <f t="shared" si="73"/>
        <v/>
      </c>
    </row>
    <row r="12" spans="1:165" ht="28.95" customHeight="1" x14ac:dyDescent="0.3">
      <c r="A12" s="78"/>
      <c r="B12" s="85"/>
      <c r="C12" s="78"/>
      <c r="E12" s="404">
        <v>9</v>
      </c>
      <c r="F12" s="405">
        <f t="shared" si="74"/>
        <v>1660</v>
      </c>
      <c r="G12" s="405">
        <v>1700</v>
      </c>
      <c r="H12" s="405">
        <f t="shared" si="34"/>
        <v>40</v>
      </c>
      <c r="I12" s="405">
        <v>1</v>
      </c>
      <c r="J12" s="406">
        <f t="shared" si="35"/>
        <v>40</v>
      </c>
      <c r="L12" s="404">
        <v>9</v>
      </c>
      <c r="M12" s="491"/>
      <c r="N12" s="405">
        <f t="shared" si="75"/>
        <v>0</v>
      </c>
      <c r="O12" s="405"/>
      <c r="P12" s="405">
        <f t="shared" si="36"/>
        <v>0</v>
      </c>
      <c r="Q12" s="405">
        <v>1</v>
      </c>
      <c r="R12" s="406">
        <f t="shared" si="37"/>
        <v>0</v>
      </c>
      <c r="S12" s="404">
        <v>9</v>
      </c>
      <c r="T12" s="405">
        <f t="shared" si="76"/>
        <v>0</v>
      </c>
      <c r="U12" s="405"/>
      <c r="V12" s="405">
        <f t="shared" si="38"/>
        <v>0</v>
      </c>
      <c r="W12" s="405">
        <v>1</v>
      </c>
      <c r="X12" s="406">
        <f t="shared" si="39"/>
        <v>0</v>
      </c>
      <c r="Y12" s="404"/>
      <c r="Z12" s="324"/>
      <c r="AA12" s="324"/>
      <c r="AB12" s="324"/>
      <c r="AC12" s="265"/>
      <c r="AD12" s="265">
        <v>1</v>
      </c>
      <c r="AE12" s="324"/>
      <c r="AF12" s="324">
        <f t="shared" si="40"/>
        <v>0</v>
      </c>
      <c r="AG12" s="324"/>
      <c r="AH12" s="407"/>
      <c r="AI12" s="408" t="str">
        <f t="shared" si="0"/>
        <v/>
      </c>
      <c r="AJ12" s="324" t="str">
        <f t="shared" si="1"/>
        <v/>
      </c>
      <c r="AK12" s="324" t="str">
        <f t="shared" si="2"/>
        <v/>
      </c>
      <c r="AL12" s="324" t="str">
        <f t="shared" si="3"/>
        <v/>
      </c>
      <c r="AM12" s="324" t="str">
        <f t="shared" si="4"/>
        <v/>
      </c>
      <c r="AN12" s="324" t="str">
        <f t="shared" si="5"/>
        <v/>
      </c>
      <c r="AO12" s="324" t="str">
        <f t="shared" si="6"/>
        <v/>
      </c>
      <c r="AP12" s="324" t="str">
        <f t="shared" si="7"/>
        <v/>
      </c>
      <c r="AQ12" s="407">
        <f t="shared" si="8"/>
        <v>0</v>
      </c>
      <c r="AR12" s="408" t="str">
        <f t="shared" si="41"/>
        <v/>
      </c>
      <c r="AS12" s="324" t="str">
        <f t="shared" si="9"/>
        <v/>
      </c>
      <c r="AT12" s="324" t="str">
        <f t="shared" si="10"/>
        <v/>
      </c>
      <c r="AU12" s="324" t="str">
        <f t="shared" si="11"/>
        <v/>
      </c>
      <c r="AV12" s="324" t="str">
        <f t="shared" si="12"/>
        <v/>
      </c>
      <c r="AW12" s="324" t="str">
        <f t="shared" si="13"/>
        <v/>
      </c>
      <c r="AX12" s="324" t="str">
        <f t="shared" si="14"/>
        <v/>
      </c>
      <c r="AY12" s="324" t="str">
        <f t="shared" si="15"/>
        <v/>
      </c>
      <c r="AZ12" s="324" t="str">
        <f t="shared" si="16"/>
        <v/>
      </c>
      <c r="BA12" s="324"/>
      <c r="BB12" s="324" t="str">
        <f t="shared" si="42"/>
        <v/>
      </c>
      <c r="BC12" s="409">
        <f t="shared" si="43"/>
        <v>0</v>
      </c>
      <c r="BD12" s="22"/>
      <c r="BE12" s="404">
        <v>9</v>
      </c>
      <c r="BF12" s="405">
        <f t="shared" si="77"/>
        <v>0</v>
      </c>
      <c r="BG12" s="405"/>
      <c r="BH12" s="405">
        <f t="shared" si="44"/>
        <v>0</v>
      </c>
      <c r="BI12" s="405">
        <v>1</v>
      </c>
      <c r="BJ12" s="406">
        <f t="shared" si="45"/>
        <v>0</v>
      </c>
      <c r="BK12" s="410"/>
      <c r="BL12" s="265"/>
      <c r="BM12" s="265"/>
      <c r="BN12" s="265"/>
      <c r="BO12" s="265"/>
      <c r="BP12" s="265">
        <v>1</v>
      </c>
      <c r="BQ12" s="265"/>
      <c r="BR12" s="265">
        <f t="shared" si="46"/>
        <v>0</v>
      </c>
      <c r="BS12" s="265"/>
      <c r="BT12" s="411"/>
      <c r="BU12" s="412" t="str">
        <f t="shared" si="17"/>
        <v/>
      </c>
      <c r="BV12" s="265" t="str">
        <f t="shared" si="18"/>
        <v/>
      </c>
      <c r="BW12" s="324" t="str">
        <f t="shared" si="19"/>
        <v/>
      </c>
      <c r="BX12" s="265" t="str">
        <f t="shared" si="20"/>
        <v/>
      </c>
      <c r="BY12" s="265" t="str">
        <f t="shared" si="21"/>
        <v/>
      </c>
      <c r="BZ12" s="265" t="str">
        <f t="shared" si="22"/>
        <v/>
      </c>
      <c r="CA12" s="265" t="str">
        <f t="shared" si="23"/>
        <v/>
      </c>
      <c r="CB12" s="265" t="str">
        <f t="shared" si="24"/>
        <v/>
      </c>
      <c r="CC12" s="411">
        <f t="shared" si="25"/>
        <v>0</v>
      </c>
      <c r="CD12" s="412" t="str">
        <f t="shared" si="47"/>
        <v/>
      </c>
      <c r="CE12" s="265" t="str">
        <f t="shared" si="26"/>
        <v/>
      </c>
      <c r="CF12" s="324" t="str">
        <f t="shared" si="27"/>
        <v/>
      </c>
      <c r="CG12" s="265" t="str">
        <f t="shared" si="28"/>
        <v/>
      </c>
      <c r="CH12" s="265" t="str">
        <f t="shared" si="29"/>
        <v/>
      </c>
      <c r="CI12" s="265" t="str">
        <f t="shared" si="30"/>
        <v/>
      </c>
      <c r="CJ12" s="265" t="str">
        <f t="shared" si="31"/>
        <v/>
      </c>
      <c r="CK12" s="265" t="str">
        <f t="shared" si="32"/>
        <v/>
      </c>
      <c r="CL12" s="265" t="str">
        <f t="shared" si="33"/>
        <v/>
      </c>
      <c r="CM12" s="265"/>
      <c r="CN12" s="265" t="str">
        <f t="shared" si="48"/>
        <v/>
      </c>
      <c r="CO12" s="413">
        <f t="shared" si="49"/>
        <v>0</v>
      </c>
      <c r="CQ12" s="404">
        <v>9</v>
      </c>
      <c r="CR12" s="405">
        <f t="shared" si="78"/>
        <v>0</v>
      </c>
      <c r="CS12" s="405"/>
      <c r="CT12" s="405">
        <f t="shared" si="50"/>
        <v>0</v>
      </c>
      <c r="CU12" s="405">
        <v>1</v>
      </c>
      <c r="CV12" s="406">
        <f t="shared" si="51"/>
        <v>0</v>
      </c>
      <c r="CW12" s="414"/>
      <c r="CX12" s="324"/>
      <c r="CY12" s="324"/>
      <c r="CZ12" s="324" t="str">
        <f t="shared" si="52"/>
        <v/>
      </c>
      <c r="DA12" s="409" t="str">
        <f t="shared" si="53"/>
        <v/>
      </c>
      <c r="DC12" s="404">
        <v>9</v>
      </c>
      <c r="DD12" s="405">
        <f t="shared" si="79"/>
        <v>0</v>
      </c>
      <c r="DE12" s="405"/>
      <c r="DF12" s="405">
        <f t="shared" si="54"/>
        <v>0</v>
      </c>
      <c r="DG12" s="405">
        <v>1</v>
      </c>
      <c r="DH12" s="406">
        <f t="shared" si="55"/>
        <v>0</v>
      </c>
      <c r="DI12" s="414"/>
      <c r="DJ12" s="324"/>
      <c r="DK12" s="324"/>
      <c r="DL12" s="324" t="str">
        <f t="shared" si="56"/>
        <v/>
      </c>
      <c r="DM12" s="409" t="str">
        <f t="shared" si="57"/>
        <v/>
      </c>
      <c r="DO12" s="404">
        <v>9</v>
      </c>
      <c r="DP12" s="405">
        <f t="shared" si="80"/>
        <v>0</v>
      </c>
      <c r="DQ12" s="405"/>
      <c r="DR12" s="405">
        <f t="shared" si="58"/>
        <v>0</v>
      </c>
      <c r="DS12" s="405">
        <v>1</v>
      </c>
      <c r="DT12" s="406">
        <f t="shared" si="59"/>
        <v>0</v>
      </c>
      <c r="DU12" s="414"/>
      <c r="DV12" s="324"/>
      <c r="DW12" s="324"/>
      <c r="DX12" s="324" t="str">
        <f t="shared" si="60"/>
        <v/>
      </c>
      <c r="DY12" s="409" t="str">
        <f t="shared" si="61"/>
        <v/>
      </c>
      <c r="EA12" s="404">
        <v>9</v>
      </c>
      <c r="EB12" s="405">
        <f t="shared" si="81"/>
        <v>0</v>
      </c>
      <c r="EC12" s="405"/>
      <c r="ED12" s="405">
        <f t="shared" si="62"/>
        <v>0</v>
      </c>
      <c r="EE12" s="405">
        <v>1</v>
      </c>
      <c r="EF12" s="406">
        <f t="shared" si="63"/>
        <v>0</v>
      </c>
      <c r="EG12" s="414"/>
      <c r="EH12" s="324"/>
      <c r="EI12" s="324"/>
      <c r="EJ12" s="324" t="str">
        <f t="shared" si="64"/>
        <v/>
      </c>
      <c r="EK12" s="409" t="str">
        <f t="shared" si="65"/>
        <v/>
      </c>
      <c r="EM12" s="404">
        <v>9</v>
      </c>
      <c r="EN12" s="405">
        <f t="shared" si="82"/>
        <v>0</v>
      </c>
      <c r="EO12" s="405"/>
      <c r="EP12" s="405">
        <f t="shared" si="66"/>
        <v>0</v>
      </c>
      <c r="EQ12" s="405">
        <v>1</v>
      </c>
      <c r="ER12" s="406">
        <f t="shared" si="67"/>
        <v>0</v>
      </c>
      <c r="ES12" s="414"/>
      <c r="ET12" s="324"/>
      <c r="EU12" s="324"/>
      <c r="EV12" s="324" t="str">
        <f t="shared" si="68"/>
        <v/>
      </c>
      <c r="EW12" s="409" t="str">
        <f t="shared" si="69"/>
        <v/>
      </c>
      <c r="EY12" s="404">
        <v>9</v>
      </c>
      <c r="EZ12" s="405">
        <f t="shared" si="83"/>
        <v>0</v>
      </c>
      <c r="FA12" s="405"/>
      <c r="FB12" s="405">
        <f t="shared" si="70"/>
        <v>0</v>
      </c>
      <c r="FC12" s="405">
        <v>1</v>
      </c>
      <c r="FD12" s="406">
        <f t="shared" si="71"/>
        <v>0</v>
      </c>
      <c r="FE12" s="414"/>
      <c r="FF12" s="324"/>
      <c r="FG12" s="324"/>
      <c r="FH12" s="324" t="str">
        <f t="shared" si="72"/>
        <v/>
      </c>
      <c r="FI12" s="409" t="str">
        <f t="shared" si="73"/>
        <v/>
      </c>
    </row>
    <row r="13" spans="1:165" ht="28.95" customHeight="1" x14ac:dyDescent="0.3">
      <c r="A13" s="77"/>
      <c r="B13" s="85"/>
      <c r="C13" s="77"/>
      <c r="E13" s="404">
        <v>10</v>
      </c>
      <c r="F13" s="405">
        <f t="shared" si="74"/>
        <v>1700</v>
      </c>
      <c r="G13" s="405">
        <v>1765</v>
      </c>
      <c r="H13" s="405">
        <f t="shared" si="34"/>
        <v>65</v>
      </c>
      <c r="I13" s="405">
        <v>1</v>
      </c>
      <c r="J13" s="406">
        <f t="shared" si="35"/>
        <v>65</v>
      </c>
      <c r="L13" s="404">
        <v>10</v>
      </c>
      <c r="M13" s="491"/>
      <c r="N13" s="405">
        <f t="shared" si="75"/>
        <v>0</v>
      </c>
      <c r="O13" s="405"/>
      <c r="P13" s="405">
        <f t="shared" si="36"/>
        <v>0</v>
      </c>
      <c r="Q13" s="405">
        <v>1</v>
      </c>
      <c r="R13" s="406">
        <f t="shared" si="37"/>
        <v>0</v>
      </c>
      <c r="S13" s="404">
        <v>10</v>
      </c>
      <c r="T13" s="405">
        <f t="shared" si="76"/>
        <v>0</v>
      </c>
      <c r="U13" s="405"/>
      <c r="V13" s="405">
        <f t="shared" si="38"/>
        <v>0</v>
      </c>
      <c r="W13" s="405">
        <v>1</v>
      </c>
      <c r="X13" s="406">
        <f t="shared" si="39"/>
        <v>0</v>
      </c>
      <c r="Y13" s="404"/>
      <c r="Z13" s="324"/>
      <c r="AA13" s="324"/>
      <c r="AB13" s="324"/>
      <c r="AC13" s="265"/>
      <c r="AD13" s="265">
        <v>1</v>
      </c>
      <c r="AE13" s="324"/>
      <c r="AF13" s="324">
        <f t="shared" si="40"/>
        <v>0</v>
      </c>
      <c r="AG13" s="324"/>
      <c r="AH13" s="407"/>
      <c r="AI13" s="408" t="str">
        <f t="shared" si="0"/>
        <v/>
      </c>
      <c r="AJ13" s="324" t="str">
        <f t="shared" si="1"/>
        <v/>
      </c>
      <c r="AK13" s="324" t="str">
        <f t="shared" si="2"/>
        <v/>
      </c>
      <c r="AL13" s="324" t="str">
        <f t="shared" si="3"/>
        <v/>
      </c>
      <c r="AM13" s="324" t="str">
        <f t="shared" si="4"/>
        <v/>
      </c>
      <c r="AN13" s="324" t="str">
        <f t="shared" si="5"/>
        <v/>
      </c>
      <c r="AO13" s="324" t="str">
        <f t="shared" si="6"/>
        <v/>
      </c>
      <c r="AP13" s="324" t="str">
        <f t="shared" si="7"/>
        <v/>
      </c>
      <c r="AQ13" s="407">
        <f t="shared" si="8"/>
        <v>0</v>
      </c>
      <c r="AR13" s="408" t="str">
        <f t="shared" si="41"/>
        <v/>
      </c>
      <c r="AS13" s="324" t="str">
        <f t="shared" si="9"/>
        <v/>
      </c>
      <c r="AT13" s="324" t="str">
        <f t="shared" si="10"/>
        <v/>
      </c>
      <c r="AU13" s="324" t="str">
        <f t="shared" si="11"/>
        <v/>
      </c>
      <c r="AV13" s="324" t="str">
        <f t="shared" si="12"/>
        <v/>
      </c>
      <c r="AW13" s="324" t="str">
        <f t="shared" si="13"/>
        <v/>
      </c>
      <c r="AX13" s="324" t="str">
        <f t="shared" si="14"/>
        <v/>
      </c>
      <c r="AY13" s="324" t="str">
        <f t="shared" si="15"/>
        <v/>
      </c>
      <c r="AZ13" s="324" t="str">
        <f t="shared" si="16"/>
        <v/>
      </c>
      <c r="BA13" s="324"/>
      <c r="BB13" s="324" t="str">
        <f t="shared" si="42"/>
        <v/>
      </c>
      <c r="BC13" s="409">
        <f t="shared" si="43"/>
        <v>0</v>
      </c>
      <c r="BD13" s="22"/>
      <c r="BE13" s="404">
        <v>10</v>
      </c>
      <c r="BF13" s="405">
        <f t="shared" si="77"/>
        <v>0</v>
      </c>
      <c r="BG13" s="405"/>
      <c r="BH13" s="405">
        <f t="shared" si="44"/>
        <v>0</v>
      </c>
      <c r="BI13" s="405">
        <v>1</v>
      </c>
      <c r="BJ13" s="406">
        <f t="shared" si="45"/>
        <v>0</v>
      </c>
      <c r="BK13" s="410"/>
      <c r="BL13" s="265"/>
      <c r="BM13" s="265"/>
      <c r="BN13" s="265"/>
      <c r="BO13" s="265"/>
      <c r="BP13" s="265">
        <v>1</v>
      </c>
      <c r="BQ13" s="265"/>
      <c r="BR13" s="265">
        <f t="shared" si="46"/>
        <v>0</v>
      </c>
      <c r="BS13" s="265"/>
      <c r="BT13" s="411"/>
      <c r="BU13" s="412" t="str">
        <f t="shared" si="17"/>
        <v/>
      </c>
      <c r="BV13" s="265" t="str">
        <f t="shared" si="18"/>
        <v/>
      </c>
      <c r="BW13" s="324" t="str">
        <f t="shared" si="19"/>
        <v/>
      </c>
      <c r="BX13" s="265" t="str">
        <f t="shared" si="20"/>
        <v/>
      </c>
      <c r="BY13" s="265" t="str">
        <f t="shared" si="21"/>
        <v/>
      </c>
      <c r="BZ13" s="265" t="str">
        <f t="shared" si="22"/>
        <v/>
      </c>
      <c r="CA13" s="265" t="str">
        <f t="shared" si="23"/>
        <v/>
      </c>
      <c r="CB13" s="265" t="str">
        <f t="shared" si="24"/>
        <v/>
      </c>
      <c r="CC13" s="411">
        <f t="shared" si="25"/>
        <v>0</v>
      </c>
      <c r="CD13" s="412" t="str">
        <f t="shared" si="47"/>
        <v/>
      </c>
      <c r="CE13" s="265" t="str">
        <f t="shared" si="26"/>
        <v/>
      </c>
      <c r="CF13" s="324" t="str">
        <f t="shared" si="27"/>
        <v/>
      </c>
      <c r="CG13" s="265" t="str">
        <f t="shared" si="28"/>
        <v/>
      </c>
      <c r="CH13" s="265" t="str">
        <f t="shared" si="29"/>
        <v/>
      </c>
      <c r="CI13" s="265" t="str">
        <f t="shared" si="30"/>
        <v/>
      </c>
      <c r="CJ13" s="265" t="str">
        <f t="shared" si="31"/>
        <v/>
      </c>
      <c r="CK13" s="265" t="str">
        <f t="shared" si="32"/>
        <v/>
      </c>
      <c r="CL13" s="265" t="str">
        <f t="shared" si="33"/>
        <v/>
      </c>
      <c r="CM13" s="265"/>
      <c r="CN13" s="265" t="str">
        <f t="shared" si="48"/>
        <v/>
      </c>
      <c r="CO13" s="413">
        <f t="shared" si="49"/>
        <v>0</v>
      </c>
      <c r="CQ13" s="404">
        <v>10</v>
      </c>
      <c r="CR13" s="405">
        <f t="shared" si="78"/>
        <v>0</v>
      </c>
      <c r="CS13" s="405"/>
      <c r="CT13" s="405">
        <f t="shared" si="50"/>
        <v>0</v>
      </c>
      <c r="CU13" s="405">
        <v>1</v>
      </c>
      <c r="CV13" s="406">
        <f t="shared" si="51"/>
        <v>0</v>
      </c>
      <c r="CW13" s="414"/>
      <c r="CX13" s="324"/>
      <c r="CY13" s="324"/>
      <c r="CZ13" s="324" t="str">
        <f t="shared" si="52"/>
        <v/>
      </c>
      <c r="DA13" s="409" t="str">
        <f t="shared" si="53"/>
        <v/>
      </c>
      <c r="DC13" s="404">
        <v>10</v>
      </c>
      <c r="DD13" s="405">
        <f t="shared" si="79"/>
        <v>0</v>
      </c>
      <c r="DE13" s="405"/>
      <c r="DF13" s="405">
        <f t="shared" si="54"/>
        <v>0</v>
      </c>
      <c r="DG13" s="405">
        <v>1</v>
      </c>
      <c r="DH13" s="406">
        <f t="shared" si="55"/>
        <v>0</v>
      </c>
      <c r="DI13" s="414"/>
      <c r="DJ13" s="324"/>
      <c r="DK13" s="324"/>
      <c r="DL13" s="324" t="str">
        <f t="shared" si="56"/>
        <v/>
      </c>
      <c r="DM13" s="409" t="str">
        <f t="shared" si="57"/>
        <v/>
      </c>
      <c r="DO13" s="404">
        <v>10</v>
      </c>
      <c r="DP13" s="405">
        <f t="shared" si="80"/>
        <v>0</v>
      </c>
      <c r="DQ13" s="405"/>
      <c r="DR13" s="405">
        <f t="shared" si="58"/>
        <v>0</v>
      </c>
      <c r="DS13" s="405">
        <v>1</v>
      </c>
      <c r="DT13" s="406">
        <f t="shared" si="59"/>
        <v>0</v>
      </c>
      <c r="DU13" s="414"/>
      <c r="DV13" s="324"/>
      <c r="DW13" s="324"/>
      <c r="DX13" s="324" t="str">
        <f t="shared" si="60"/>
        <v/>
      </c>
      <c r="DY13" s="409" t="str">
        <f t="shared" si="61"/>
        <v/>
      </c>
      <c r="EA13" s="404">
        <v>10</v>
      </c>
      <c r="EB13" s="405">
        <f t="shared" si="81"/>
        <v>0</v>
      </c>
      <c r="EC13" s="405"/>
      <c r="ED13" s="405">
        <f t="shared" si="62"/>
        <v>0</v>
      </c>
      <c r="EE13" s="405">
        <v>1</v>
      </c>
      <c r="EF13" s="406">
        <f t="shared" si="63"/>
        <v>0</v>
      </c>
      <c r="EG13" s="414"/>
      <c r="EH13" s="324"/>
      <c r="EI13" s="324"/>
      <c r="EJ13" s="324" t="str">
        <f t="shared" si="64"/>
        <v/>
      </c>
      <c r="EK13" s="409" t="str">
        <f t="shared" si="65"/>
        <v/>
      </c>
      <c r="EM13" s="404">
        <v>10</v>
      </c>
      <c r="EN13" s="405">
        <f t="shared" si="82"/>
        <v>0</v>
      </c>
      <c r="EO13" s="405"/>
      <c r="EP13" s="405">
        <f t="shared" si="66"/>
        <v>0</v>
      </c>
      <c r="EQ13" s="405">
        <v>1</v>
      </c>
      <c r="ER13" s="406">
        <f t="shared" si="67"/>
        <v>0</v>
      </c>
      <c r="ES13" s="414"/>
      <c r="ET13" s="324"/>
      <c r="EU13" s="324"/>
      <c r="EV13" s="324" t="str">
        <f t="shared" si="68"/>
        <v/>
      </c>
      <c r="EW13" s="409" t="str">
        <f t="shared" si="69"/>
        <v/>
      </c>
      <c r="EY13" s="404">
        <v>10</v>
      </c>
      <c r="EZ13" s="405">
        <f t="shared" si="83"/>
        <v>0</v>
      </c>
      <c r="FA13" s="405"/>
      <c r="FB13" s="405">
        <f t="shared" si="70"/>
        <v>0</v>
      </c>
      <c r="FC13" s="405">
        <v>1</v>
      </c>
      <c r="FD13" s="406">
        <f t="shared" si="71"/>
        <v>0</v>
      </c>
      <c r="FE13" s="414"/>
      <c r="FF13" s="324"/>
      <c r="FG13" s="324"/>
      <c r="FH13" s="324" t="str">
        <f t="shared" si="72"/>
        <v/>
      </c>
      <c r="FI13" s="409" t="str">
        <f t="shared" si="73"/>
        <v/>
      </c>
    </row>
    <row r="14" spans="1:165" ht="28.95" customHeight="1" x14ac:dyDescent="0.3">
      <c r="A14" s="77"/>
      <c r="B14" s="85"/>
      <c r="C14" s="86"/>
      <c r="E14" s="404">
        <v>11</v>
      </c>
      <c r="F14" s="405">
        <f t="shared" si="74"/>
        <v>1765</v>
      </c>
      <c r="G14" s="405">
        <v>1812</v>
      </c>
      <c r="H14" s="405">
        <f t="shared" si="34"/>
        <v>47</v>
      </c>
      <c r="I14" s="405">
        <v>1</v>
      </c>
      <c r="J14" s="406">
        <f t="shared" si="35"/>
        <v>47</v>
      </c>
      <c r="L14" s="404">
        <v>11</v>
      </c>
      <c r="M14" s="491"/>
      <c r="N14" s="405">
        <f t="shared" si="75"/>
        <v>0</v>
      </c>
      <c r="O14" s="405"/>
      <c r="P14" s="405">
        <f t="shared" si="36"/>
        <v>0</v>
      </c>
      <c r="Q14" s="405">
        <v>1</v>
      </c>
      <c r="R14" s="406">
        <f t="shared" si="37"/>
        <v>0</v>
      </c>
      <c r="S14" s="404">
        <v>11</v>
      </c>
      <c r="T14" s="405">
        <f t="shared" si="76"/>
        <v>0</v>
      </c>
      <c r="U14" s="405"/>
      <c r="V14" s="405">
        <f t="shared" si="38"/>
        <v>0</v>
      </c>
      <c r="W14" s="405">
        <v>1</v>
      </c>
      <c r="X14" s="406">
        <f t="shared" si="39"/>
        <v>0</v>
      </c>
      <c r="Y14" s="404"/>
      <c r="Z14" s="324"/>
      <c r="AA14" s="324"/>
      <c r="AB14" s="324"/>
      <c r="AC14" s="265"/>
      <c r="AD14" s="265">
        <v>1</v>
      </c>
      <c r="AE14" s="324"/>
      <c r="AF14" s="324">
        <f t="shared" si="40"/>
        <v>0</v>
      </c>
      <c r="AG14" s="324"/>
      <c r="AH14" s="407"/>
      <c r="AI14" s="408" t="str">
        <f t="shared" si="0"/>
        <v/>
      </c>
      <c r="AJ14" s="324" t="str">
        <f t="shared" si="1"/>
        <v/>
      </c>
      <c r="AK14" s="324" t="str">
        <f t="shared" si="2"/>
        <v/>
      </c>
      <c r="AL14" s="324" t="str">
        <f t="shared" si="3"/>
        <v/>
      </c>
      <c r="AM14" s="324" t="str">
        <f t="shared" si="4"/>
        <v/>
      </c>
      <c r="AN14" s="324" t="str">
        <f t="shared" si="5"/>
        <v/>
      </c>
      <c r="AO14" s="324" t="str">
        <f t="shared" si="6"/>
        <v/>
      </c>
      <c r="AP14" s="324" t="str">
        <f t="shared" si="7"/>
        <v/>
      </c>
      <c r="AQ14" s="407">
        <f t="shared" si="8"/>
        <v>0</v>
      </c>
      <c r="AR14" s="408" t="str">
        <f t="shared" si="41"/>
        <v/>
      </c>
      <c r="AS14" s="324" t="str">
        <f t="shared" si="9"/>
        <v/>
      </c>
      <c r="AT14" s="324" t="str">
        <f t="shared" si="10"/>
        <v/>
      </c>
      <c r="AU14" s="324" t="str">
        <f t="shared" si="11"/>
        <v/>
      </c>
      <c r="AV14" s="324" t="str">
        <f t="shared" si="12"/>
        <v/>
      </c>
      <c r="AW14" s="324" t="str">
        <f t="shared" si="13"/>
        <v/>
      </c>
      <c r="AX14" s="324" t="str">
        <f t="shared" si="14"/>
        <v/>
      </c>
      <c r="AY14" s="324" t="str">
        <f t="shared" si="15"/>
        <v/>
      </c>
      <c r="AZ14" s="324" t="str">
        <f t="shared" si="16"/>
        <v/>
      </c>
      <c r="BA14" s="324"/>
      <c r="BB14" s="324" t="str">
        <f t="shared" si="42"/>
        <v/>
      </c>
      <c r="BC14" s="409">
        <f t="shared" si="43"/>
        <v>0</v>
      </c>
      <c r="BD14" s="22"/>
      <c r="BE14" s="404">
        <v>11</v>
      </c>
      <c r="BF14" s="405">
        <f t="shared" si="77"/>
        <v>0</v>
      </c>
      <c r="BG14" s="405"/>
      <c r="BH14" s="405">
        <f t="shared" si="44"/>
        <v>0</v>
      </c>
      <c r="BI14" s="405">
        <v>1</v>
      </c>
      <c r="BJ14" s="406">
        <f t="shared" si="45"/>
        <v>0</v>
      </c>
      <c r="BK14" s="410"/>
      <c r="BL14" s="265"/>
      <c r="BM14" s="265"/>
      <c r="BN14" s="265"/>
      <c r="BO14" s="265"/>
      <c r="BP14" s="265">
        <v>1</v>
      </c>
      <c r="BQ14" s="265"/>
      <c r="BR14" s="265">
        <f t="shared" si="46"/>
        <v>0</v>
      </c>
      <c r="BS14" s="265"/>
      <c r="BT14" s="411"/>
      <c r="BU14" s="412" t="str">
        <f t="shared" si="17"/>
        <v/>
      </c>
      <c r="BV14" s="265" t="str">
        <f t="shared" si="18"/>
        <v/>
      </c>
      <c r="BW14" s="324" t="str">
        <f t="shared" si="19"/>
        <v/>
      </c>
      <c r="BX14" s="265" t="str">
        <f t="shared" si="20"/>
        <v/>
      </c>
      <c r="BY14" s="265" t="str">
        <f t="shared" si="21"/>
        <v/>
      </c>
      <c r="BZ14" s="265" t="str">
        <f t="shared" si="22"/>
        <v/>
      </c>
      <c r="CA14" s="265" t="str">
        <f t="shared" si="23"/>
        <v/>
      </c>
      <c r="CB14" s="265" t="str">
        <f t="shared" si="24"/>
        <v/>
      </c>
      <c r="CC14" s="411">
        <f t="shared" si="25"/>
        <v>0</v>
      </c>
      <c r="CD14" s="412" t="str">
        <f t="shared" si="47"/>
        <v/>
      </c>
      <c r="CE14" s="265" t="str">
        <f t="shared" si="26"/>
        <v/>
      </c>
      <c r="CF14" s="324" t="str">
        <f t="shared" si="27"/>
        <v/>
      </c>
      <c r="CG14" s="265" t="str">
        <f t="shared" si="28"/>
        <v/>
      </c>
      <c r="CH14" s="265" t="str">
        <f t="shared" si="29"/>
        <v/>
      </c>
      <c r="CI14" s="265" t="str">
        <f t="shared" si="30"/>
        <v/>
      </c>
      <c r="CJ14" s="265" t="str">
        <f t="shared" si="31"/>
        <v/>
      </c>
      <c r="CK14" s="265" t="str">
        <f t="shared" si="32"/>
        <v/>
      </c>
      <c r="CL14" s="265" t="str">
        <f t="shared" si="33"/>
        <v/>
      </c>
      <c r="CM14" s="265"/>
      <c r="CN14" s="265" t="str">
        <f t="shared" si="48"/>
        <v/>
      </c>
      <c r="CO14" s="413">
        <f t="shared" si="49"/>
        <v>0</v>
      </c>
      <c r="CQ14" s="404">
        <v>11</v>
      </c>
      <c r="CR14" s="405">
        <f t="shared" si="78"/>
        <v>0</v>
      </c>
      <c r="CS14" s="405"/>
      <c r="CT14" s="405">
        <f t="shared" si="50"/>
        <v>0</v>
      </c>
      <c r="CU14" s="405">
        <v>1</v>
      </c>
      <c r="CV14" s="406">
        <f t="shared" si="51"/>
        <v>0</v>
      </c>
      <c r="CW14" s="414"/>
      <c r="CX14" s="324"/>
      <c r="CY14" s="324"/>
      <c r="CZ14" s="324" t="str">
        <f t="shared" si="52"/>
        <v/>
      </c>
      <c r="DA14" s="409" t="str">
        <f t="shared" si="53"/>
        <v/>
      </c>
      <c r="DC14" s="404">
        <v>11</v>
      </c>
      <c r="DD14" s="405">
        <f t="shared" si="79"/>
        <v>0</v>
      </c>
      <c r="DE14" s="405"/>
      <c r="DF14" s="405">
        <f t="shared" si="54"/>
        <v>0</v>
      </c>
      <c r="DG14" s="405">
        <v>1</v>
      </c>
      <c r="DH14" s="406">
        <f t="shared" si="55"/>
        <v>0</v>
      </c>
      <c r="DI14" s="414"/>
      <c r="DJ14" s="324"/>
      <c r="DK14" s="324"/>
      <c r="DL14" s="324" t="str">
        <f t="shared" si="56"/>
        <v/>
      </c>
      <c r="DM14" s="409" t="str">
        <f t="shared" si="57"/>
        <v/>
      </c>
      <c r="DO14" s="404">
        <v>11</v>
      </c>
      <c r="DP14" s="405">
        <f t="shared" si="80"/>
        <v>0</v>
      </c>
      <c r="DQ14" s="405"/>
      <c r="DR14" s="405">
        <f t="shared" si="58"/>
        <v>0</v>
      </c>
      <c r="DS14" s="405">
        <v>1</v>
      </c>
      <c r="DT14" s="406">
        <f t="shared" si="59"/>
        <v>0</v>
      </c>
      <c r="DU14" s="414"/>
      <c r="DV14" s="324"/>
      <c r="DW14" s="324"/>
      <c r="DX14" s="324" t="str">
        <f t="shared" si="60"/>
        <v/>
      </c>
      <c r="DY14" s="409" t="str">
        <f t="shared" si="61"/>
        <v/>
      </c>
      <c r="EA14" s="404">
        <v>11</v>
      </c>
      <c r="EB14" s="405">
        <f t="shared" si="81"/>
        <v>0</v>
      </c>
      <c r="EC14" s="405"/>
      <c r="ED14" s="405">
        <f t="shared" si="62"/>
        <v>0</v>
      </c>
      <c r="EE14" s="405">
        <v>1</v>
      </c>
      <c r="EF14" s="406">
        <f t="shared" si="63"/>
        <v>0</v>
      </c>
      <c r="EG14" s="414"/>
      <c r="EH14" s="324"/>
      <c r="EI14" s="324"/>
      <c r="EJ14" s="324" t="str">
        <f t="shared" si="64"/>
        <v/>
      </c>
      <c r="EK14" s="409" t="str">
        <f t="shared" si="65"/>
        <v/>
      </c>
      <c r="EM14" s="404">
        <v>11</v>
      </c>
      <c r="EN14" s="405">
        <f t="shared" si="82"/>
        <v>0</v>
      </c>
      <c r="EO14" s="405"/>
      <c r="EP14" s="405">
        <f t="shared" si="66"/>
        <v>0</v>
      </c>
      <c r="EQ14" s="405">
        <v>1</v>
      </c>
      <c r="ER14" s="406">
        <f t="shared" si="67"/>
        <v>0</v>
      </c>
      <c r="ES14" s="414"/>
      <c r="ET14" s="324"/>
      <c r="EU14" s="324"/>
      <c r="EV14" s="324" t="str">
        <f t="shared" si="68"/>
        <v/>
      </c>
      <c r="EW14" s="409" t="str">
        <f t="shared" si="69"/>
        <v/>
      </c>
      <c r="EY14" s="404">
        <v>11</v>
      </c>
      <c r="EZ14" s="405">
        <f t="shared" si="83"/>
        <v>0</v>
      </c>
      <c r="FA14" s="405"/>
      <c r="FB14" s="405">
        <f t="shared" si="70"/>
        <v>0</v>
      </c>
      <c r="FC14" s="405">
        <v>1</v>
      </c>
      <c r="FD14" s="406">
        <f t="shared" si="71"/>
        <v>0</v>
      </c>
      <c r="FE14" s="414"/>
      <c r="FF14" s="324"/>
      <c r="FG14" s="324"/>
      <c r="FH14" s="324" t="str">
        <f t="shared" si="72"/>
        <v/>
      </c>
      <c r="FI14" s="409" t="str">
        <f t="shared" si="73"/>
        <v/>
      </c>
    </row>
    <row r="15" spans="1:165" ht="36" customHeight="1" x14ac:dyDescent="0.3">
      <c r="A15" s="77"/>
      <c r="B15" s="85"/>
      <c r="C15" s="77"/>
      <c r="E15" s="404">
        <v>12</v>
      </c>
      <c r="F15" s="405">
        <f t="shared" si="74"/>
        <v>1812</v>
      </c>
      <c r="G15" s="405">
        <v>1877</v>
      </c>
      <c r="H15" s="405">
        <f t="shared" si="34"/>
        <v>65</v>
      </c>
      <c r="I15" s="405">
        <v>1</v>
      </c>
      <c r="J15" s="406">
        <f t="shared" si="35"/>
        <v>65</v>
      </c>
      <c r="L15" s="404">
        <v>12</v>
      </c>
      <c r="M15" s="491"/>
      <c r="N15" s="405">
        <f t="shared" si="75"/>
        <v>0</v>
      </c>
      <c r="O15" s="405"/>
      <c r="P15" s="405">
        <f t="shared" si="36"/>
        <v>0</v>
      </c>
      <c r="Q15" s="405">
        <v>1</v>
      </c>
      <c r="R15" s="406">
        <f t="shared" si="37"/>
        <v>0</v>
      </c>
      <c r="S15" s="404">
        <v>12</v>
      </c>
      <c r="T15" s="405">
        <f t="shared" si="76"/>
        <v>0</v>
      </c>
      <c r="U15" s="405"/>
      <c r="V15" s="405">
        <f t="shared" si="38"/>
        <v>0</v>
      </c>
      <c r="W15" s="405">
        <v>1</v>
      </c>
      <c r="X15" s="406">
        <f t="shared" si="39"/>
        <v>0</v>
      </c>
      <c r="Y15" s="404"/>
      <c r="Z15" s="324"/>
      <c r="AA15" s="324"/>
      <c r="AB15" s="324"/>
      <c r="AC15" s="265"/>
      <c r="AD15" s="265">
        <v>1</v>
      </c>
      <c r="AE15" s="324"/>
      <c r="AF15" s="324">
        <f t="shared" si="40"/>
        <v>0</v>
      </c>
      <c r="AG15" s="324"/>
      <c r="AH15" s="407"/>
      <c r="AI15" s="408" t="str">
        <f t="shared" si="0"/>
        <v/>
      </c>
      <c r="AJ15" s="324" t="str">
        <f t="shared" si="1"/>
        <v/>
      </c>
      <c r="AK15" s="324" t="str">
        <f t="shared" si="2"/>
        <v/>
      </c>
      <c r="AL15" s="324" t="str">
        <f t="shared" si="3"/>
        <v/>
      </c>
      <c r="AM15" s="324" t="str">
        <f t="shared" si="4"/>
        <v/>
      </c>
      <c r="AN15" s="324" t="str">
        <f t="shared" si="5"/>
        <v/>
      </c>
      <c r="AO15" s="324" t="str">
        <f t="shared" si="6"/>
        <v/>
      </c>
      <c r="AP15" s="324" t="str">
        <f t="shared" si="7"/>
        <v/>
      </c>
      <c r="AQ15" s="407">
        <f t="shared" si="8"/>
        <v>0</v>
      </c>
      <c r="AR15" s="408" t="str">
        <f t="shared" si="41"/>
        <v/>
      </c>
      <c r="AS15" s="324" t="str">
        <f t="shared" si="9"/>
        <v/>
      </c>
      <c r="AT15" s="324" t="str">
        <f t="shared" si="10"/>
        <v/>
      </c>
      <c r="AU15" s="324" t="str">
        <f t="shared" si="11"/>
        <v/>
      </c>
      <c r="AV15" s="324" t="str">
        <f t="shared" si="12"/>
        <v/>
      </c>
      <c r="AW15" s="324" t="str">
        <f t="shared" si="13"/>
        <v/>
      </c>
      <c r="AX15" s="324" t="str">
        <f t="shared" si="14"/>
        <v/>
      </c>
      <c r="AY15" s="324" t="str">
        <f t="shared" si="15"/>
        <v/>
      </c>
      <c r="AZ15" s="324" t="str">
        <f t="shared" si="16"/>
        <v/>
      </c>
      <c r="BA15" s="324"/>
      <c r="BB15" s="324" t="str">
        <f t="shared" si="42"/>
        <v/>
      </c>
      <c r="BC15" s="409">
        <f t="shared" si="43"/>
        <v>0</v>
      </c>
      <c r="BD15" s="22"/>
      <c r="BE15" s="404">
        <v>12</v>
      </c>
      <c r="BF15" s="405">
        <f t="shared" si="77"/>
        <v>0</v>
      </c>
      <c r="BG15" s="405"/>
      <c r="BH15" s="405">
        <f t="shared" si="44"/>
        <v>0</v>
      </c>
      <c r="BI15" s="405">
        <v>1</v>
      </c>
      <c r="BJ15" s="406">
        <f t="shared" si="45"/>
        <v>0</v>
      </c>
      <c r="BK15" s="410"/>
      <c r="BL15" s="265"/>
      <c r="BM15" s="265"/>
      <c r="BN15" s="265"/>
      <c r="BO15" s="265"/>
      <c r="BP15" s="265">
        <v>1</v>
      </c>
      <c r="BQ15" s="265"/>
      <c r="BR15" s="265">
        <f t="shared" si="46"/>
        <v>0</v>
      </c>
      <c r="BS15" s="265"/>
      <c r="BT15" s="411"/>
      <c r="BU15" s="412" t="str">
        <f t="shared" si="17"/>
        <v/>
      </c>
      <c r="BV15" s="265" t="str">
        <f t="shared" si="18"/>
        <v/>
      </c>
      <c r="BW15" s="324" t="str">
        <f t="shared" si="19"/>
        <v/>
      </c>
      <c r="BX15" s="265" t="str">
        <f t="shared" si="20"/>
        <v/>
      </c>
      <c r="BY15" s="265" t="str">
        <f t="shared" si="21"/>
        <v/>
      </c>
      <c r="BZ15" s="265" t="str">
        <f t="shared" si="22"/>
        <v/>
      </c>
      <c r="CA15" s="265" t="str">
        <f t="shared" si="23"/>
        <v/>
      </c>
      <c r="CB15" s="265" t="str">
        <f t="shared" si="24"/>
        <v/>
      </c>
      <c r="CC15" s="411">
        <f t="shared" si="25"/>
        <v>0</v>
      </c>
      <c r="CD15" s="412" t="str">
        <f t="shared" si="47"/>
        <v/>
      </c>
      <c r="CE15" s="265" t="str">
        <f t="shared" si="26"/>
        <v/>
      </c>
      <c r="CF15" s="324" t="str">
        <f t="shared" si="27"/>
        <v/>
      </c>
      <c r="CG15" s="265" t="str">
        <f t="shared" si="28"/>
        <v/>
      </c>
      <c r="CH15" s="265" t="str">
        <f t="shared" si="29"/>
        <v/>
      </c>
      <c r="CI15" s="265" t="str">
        <f t="shared" si="30"/>
        <v/>
      </c>
      <c r="CJ15" s="265" t="str">
        <f t="shared" si="31"/>
        <v/>
      </c>
      <c r="CK15" s="265" t="str">
        <f t="shared" si="32"/>
        <v/>
      </c>
      <c r="CL15" s="265" t="str">
        <f t="shared" si="33"/>
        <v/>
      </c>
      <c r="CM15" s="265"/>
      <c r="CN15" s="265" t="str">
        <f t="shared" si="48"/>
        <v/>
      </c>
      <c r="CO15" s="413">
        <f t="shared" si="49"/>
        <v>0</v>
      </c>
      <c r="CQ15" s="404">
        <v>12</v>
      </c>
      <c r="CR15" s="405">
        <f t="shared" si="78"/>
        <v>0</v>
      </c>
      <c r="CS15" s="405"/>
      <c r="CT15" s="405">
        <f t="shared" si="50"/>
        <v>0</v>
      </c>
      <c r="CU15" s="405">
        <v>1</v>
      </c>
      <c r="CV15" s="406">
        <f t="shared" si="51"/>
        <v>0</v>
      </c>
      <c r="CW15" s="414"/>
      <c r="CX15" s="324"/>
      <c r="CY15" s="324"/>
      <c r="CZ15" s="324" t="str">
        <f t="shared" si="52"/>
        <v/>
      </c>
      <c r="DA15" s="409" t="str">
        <f t="shared" si="53"/>
        <v/>
      </c>
      <c r="DC15" s="404">
        <v>12</v>
      </c>
      <c r="DD15" s="405">
        <f t="shared" si="79"/>
        <v>0</v>
      </c>
      <c r="DE15" s="405"/>
      <c r="DF15" s="405">
        <f t="shared" si="54"/>
        <v>0</v>
      </c>
      <c r="DG15" s="405">
        <v>1</v>
      </c>
      <c r="DH15" s="406">
        <f t="shared" si="55"/>
        <v>0</v>
      </c>
      <c r="DI15" s="414"/>
      <c r="DJ15" s="324"/>
      <c r="DK15" s="324"/>
      <c r="DL15" s="324" t="str">
        <f t="shared" si="56"/>
        <v/>
      </c>
      <c r="DM15" s="409" t="str">
        <f t="shared" si="57"/>
        <v/>
      </c>
      <c r="DO15" s="404">
        <v>12</v>
      </c>
      <c r="DP15" s="405">
        <f t="shared" si="80"/>
        <v>0</v>
      </c>
      <c r="DQ15" s="405"/>
      <c r="DR15" s="405">
        <f t="shared" si="58"/>
        <v>0</v>
      </c>
      <c r="DS15" s="405">
        <v>1</v>
      </c>
      <c r="DT15" s="406">
        <f t="shared" si="59"/>
        <v>0</v>
      </c>
      <c r="DU15" s="414"/>
      <c r="DV15" s="324"/>
      <c r="DW15" s="324"/>
      <c r="DX15" s="324" t="str">
        <f t="shared" si="60"/>
        <v/>
      </c>
      <c r="DY15" s="409" t="str">
        <f t="shared" si="61"/>
        <v/>
      </c>
      <c r="EA15" s="404">
        <v>12</v>
      </c>
      <c r="EB15" s="405">
        <f t="shared" si="81"/>
        <v>0</v>
      </c>
      <c r="EC15" s="405"/>
      <c r="ED15" s="405">
        <f t="shared" si="62"/>
        <v>0</v>
      </c>
      <c r="EE15" s="405">
        <v>1</v>
      </c>
      <c r="EF15" s="406">
        <f t="shared" si="63"/>
        <v>0</v>
      </c>
      <c r="EG15" s="414"/>
      <c r="EH15" s="324"/>
      <c r="EI15" s="324"/>
      <c r="EJ15" s="324" t="str">
        <f t="shared" si="64"/>
        <v/>
      </c>
      <c r="EK15" s="409" t="str">
        <f t="shared" si="65"/>
        <v/>
      </c>
      <c r="EM15" s="404">
        <v>12</v>
      </c>
      <c r="EN15" s="405">
        <f t="shared" si="82"/>
        <v>0</v>
      </c>
      <c r="EO15" s="405"/>
      <c r="EP15" s="405">
        <f t="shared" si="66"/>
        <v>0</v>
      </c>
      <c r="EQ15" s="405">
        <v>1</v>
      </c>
      <c r="ER15" s="406">
        <f t="shared" si="67"/>
        <v>0</v>
      </c>
      <c r="ES15" s="414"/>
      <c r="ET15" s="324"/>
      <c r="EU15" s="324"/>
      <c r="EV15" s="324" t="str">
        <f t="shared" si="68"/>
        <v/>
      </c>
      <c r="EW15" s="409" t="str">
        <f t="shared" si="69"/>
        <v/>
      </c>
      <c r="EY15" s="404">
        <v>12</v>
      </c>
      <c r="EZ15" s="405">
        <f t="shared" si="83"/>
        <v>0</v>
      </c>
      <c r="FA15" s="405"/>
      <c r="FB15" s="405">
        <f t="shared" si="70"/>
        <v>0</v>
      </c>
      <c r="FC15" s="405">
        <v>1</v>
      </c>
      <c r="FD15" s="406">
        <f t="shared" si="71"/>
        <v>0</v>
      </c>
      <c r="FE15" s="414"/>
      <c r="FF15" s="324"/>
      <c r="FG15" s="324"/>
      <c r="FH15" s="324" t="str">
        <f t="shared" si="72"/>
        <v/>
      </c>
      <c r="FI15" s="409" t="str">
        <f t="shared" si="73"/>
        <v/>
      </c>
    </row>
    <row r="16" spans="1:165" ht="28.95" customHeight="1" x14ac:dyDescent="0.3">
      <c r="A16" s="77"/>
      <c r="B16" s="85"/>
      <c r="C16" s="77"/>
      <c r="E16" s="404">
        <v>13</v>
      </c>
      <c r="F16" s="405">
        <f t="shared" si="74"/>
        <v>1877</v>
      </c>
      <c r="G16" s="405">
        <v>1922</v>
      </c>
      <c r="H16" s="405">
        <f t="shared" si="34"/>
        <v>45</v>
      </c>
      <c r="I16" s="405">
        <v>1</v>
      </c>
      <c r="J16" s="406">
        <f t="shared" si="35"/>
        <v>45</v>
      </c>
      <c r="L16" s="404">
        <v>13</v>
      </c>
      <c r="M16" s="491"/>
      <c r="N16" s="405">
        <f t="shared" si="75"/>
        <v>0</v>
      </c>
      <c r="O16" s="405"/>
      <c r="P16" s="405">
        <f t="shared" si="36"/>
        <v>0</v>
      </c>
      <c r="Q16" s="405">
        <v>1</v>
      </c>
      <c r="R16" s="406">
        <f t="shared" si="37"/>
        <v>0</v>
      </c>
      <c r="S16" s="404">
        <v>13</v>
      </c>
      <c r="T16" s="405">
        <f t="shared" si="76"/>
        <v>0</v>
      </c>
      <c r="U16" s="405"/>
      <c r="V16" s="405">
        <f t="shared" si="38"/>
        <v>0</v>
      </c>
      <c r="W16" s="405">
        <v>1</v>
      </c>
      <c r="X16" s="406">
        <f t="shared" si="39"/>
        <v>0</v>
      </c>
      <c r="Y16" s="404"/>
      <c r="Z16" s="324"/>
      <c r="AA16" s="324"/>
      <c r="AB16" s="324"/>
      <c r="AC16" s="265"/>
      <c r="AD16" s="265">
        <v>1</v>
      </c>
      <c r="AE16" s="324"/>
      <c r="AF16" s="324">
        <f t="shared" si="40"/>
        <v>0</v>
      </c>
      <c r="AG16" s="324"/>
      <c r="AH16" s="407"/>
      <c r="AI16" s="408" t="str">
        <f t="shared" si="0"/>
        <v/>
      </c>
      <c r="AJ16" s="324" t="str">
        <f t="shared" si="1"/>
        <v/>
      </c>
      <c r="AK16" s="324" t="str">
        <f t="shared" si="2"/>
        <v/>
      </c>
      <c r="AL16" s="324" t="str">
        <f t="shared" si="3"/>
        <v/>
      </c>
      <c r="AM16" s="324" t="str">
        <f t="shared" si="4"/>
        <v/>
      </c>
      <c r="AN16" s="324" t="str">
        <f t="shared" si="5"/>
        <v/>
      </c>
      <c r="AO16" s="324" t="str">
        <f t="shared" si="6"/>
        <v/>
      </c>
      <c r="AP16" s="324" t="str">
        <f t="shared" si="7"/>
        <v/>
      </c>
      <c r="AQ16" s="407">
        <f t="shared" si="8"/>
        <v>0</v>
      </c>
      <c r="AR16" s="408" t="str">
        <f t="shared" si="41"/>
        <v/>
      </c>
      <c r="AS16" s="324" t="str">
        <f t="shared" si="9"/>
        <v/>
      </c>
      <c r="AT16" s="324" t="str">
        <f t="shared" si="10"/>
        <v/>
      </c>
      <c r="AU16" s="324" t="str">
        <f t="shared" si="11"/>
        <v/>
      </c>
      <c r="AV16" s="324" t="str">
        <f t="shared" si="12"/>
        <v/>
      </c>
      <c r="AW16" s="324" t="str">
        <f t="shared" si="13"/>
        <v/>
      </c>
      <c r="AX16" s="324" t="str">
        <f t="shared" si="14"/>
        <v/>
      </c>
      <c r="AY16" s="324" t="str">
        <f t="shared" si="15"/>
        <v/>
      </c>
      <c r="AZ16" s="324" t="str">
        <f t="shared" si="16"/>
        <v/>
      </c>
      <c r="BA16" s="324"/>
      <c r="BB16" s="324" t="str">
        <f t="shared" si="42"/>
        <v/>
      </c>
      <c r="BC16" s="409">
        <f t="shared" si="43"/>
        <v>0</v>
      </c>
      <c r="BD16" s="22"/>
      <c r="BE16" s="404">
        <v>13</v>
      </c>
      <c r="BF16" s="405">
        <f t="shared" si="77"/>
        <v>0</v>
      </c>
      <c r="BG16" s="405"/>
      <c r="BH16" s="405">
        <f t="shared" si="44"/>
        <v>0</v>
      </c>
      <c r="BI16" s="405">
        <v>1</v>
      </c>
      <c r="BJ16" s="406">
        <f t="shared" si="45"/>
        <v>0</v>
      </c>
      <c r="BK16" s="410"/>
      <c r="BL16" s="265"/>
      <c r="BM16" s="265"/>
      <c r="BN16" s="265"/>
      <c r="BO16" s="265"/>
      <c r="BP16" s="265">
        <v>1</v>
      </c>
      <c r="BQ16" s="265"/>
      <c r="BR16" s="265">
        <f t="shared" si="46"/>
        <v>0</v>
      </c>
      <c r="BS16" s="265"/>
      <c r="BT16" s="411"/>
      <c r="BU16" s="412" t="str">
        <f t="shared" si="17"/>
        <v/>
      </c>
      <c r="BV16" s="265" t="str">
        <f t="shared" si="18"/>
        <v/>
      </c>
      <c r="BW16" s="324" t="str">
        <f t="shared" si="19"/>
        <v/>
      </c>
      <c r="BX16" s="265" t="str">
        <f t="shared" si="20"/>
        <v/>
      </c>
      <c r="BY16" s="265" t="str">
        <f t="shared" si="21"/>
        <v/>
      </c>
      <c r="BZ16" s="265" t="str">
        <f t="shared" si="22"/>
        <v/>
      </c>
      <c r="CA16" s="265" t="str">
        <f t="shared" si="23"/>
        <v/>
      </c>
      <c r="CB16" s="265" t="str">
        <f t="shared" si="24"/>
        <v/>
      </c>
      <c r="CC16" s="411">
        <f t="shared" si="25"/>
        <v>0</v>
      </c>
      <c r="CD16" s="412" t="str">
        <f t="shared" si="47"/>
        <v/>
      </c>
      <c r="CE16" s="265" t="str">
        <f t="shared" si="26"/>
        <v/>
      </c>
      <c r="CF16" s="324" t="str">
        <f t="shared" si="27"/>
        <v/>
      </c>
      <c r="CG16" s="265" t="str">
        <f t="shared" si="28"/>
        <v/>
      </c>
      <c r="CH16" s="265" t="str">
        <f t="shared" si="29"/>
        <v/>
      </c>
      <c r="CI16" s="265" t="str">
        <f t="shared" si="30"/>
        <v/>
      </c>
      <c r="CJ16" s="265" t="str">
        <f t="shared" si="31"/>
        <v/>
      </c>
      <c r="CK16" s="265" t="str">
        <f t="shared" si="32"/>
        <v/>
      </c>
      <c r="CL16" s="265" t="str">
        <f t="shared" si="33"/>
        <v/>
      </c>
      <c r="CM16" s="265"/>
      <c r="CN16" s="265" t="str">
        <f t="shared" si="48"/>
        <v/>
      </c>
      <c r="CO16" s="413">
        <f t="shared" si="49"/>
        <v>0</v>
      </c>
      <c r="CQ16" s="404">
        <v>13</v>
      </c>
      <c r="CR16" s="405">
        <f t="shared" si="78"/>
        <v>0</v>
      </c>
      <c r="CS16" s="405"/>
      <c r="CT16" s="405">
        <f t="shared" si="50"/>
        <v>0</v>
      </c>
      <c r="CU16" s="405">
        <v>1</v>
      </c>
      <c r="CV16" s="406">
        <f t="shared" si="51"/>
        <v>0</v>
      </c>
      <c r="CW16" s="414"/>
      <c r="CX16" s="324"/>
      <c r="CY16" s="324"/>
      <c r="CZ16" s="324" t="str">
        <f t="shared" si="52"/>
        <v/>
      </c>
      <c r="DA16" s="409" t="str">
        <f t="shared" si="53"/>
        <v/>
      </c>
      <c r="DC16" s="404">
        <v>13</v>
      </c>
      <c r="DD16" s="405">
        <f t="shared" si="79"/>
        <v>0</v>
      </c>
      <c r="DE16" s="405"/>
      <c r="DF16" s="405">
        <f t="shared" si="54"/>
        <v>0</v>
      </c>
      <c r="DG16" s="405">
        <v>1</v>
      </c>
      <c r="DH16" s="406">
        <f t="shared" si="55"/>
        <v>0</v>
      </c>
      <c r="DI16" s="414"/>
      <c r="DJ16" s="324"/>
      <c r="DK16" s="324"/>
      <c r="DL16" s="324" t="str">
        <f t="shared" si="56"/>
        <v/>
      </c>
      <c r="DM16" s="409" t="str">
        <f t="shared" si="57"/>
        <v/>
      </c>
      <c r="DO16" s="404">
        <v>13</v>
      </c>
      <c r="DP16" s="405">
        <f t="shared" si="80"/>
        <v>0</v>
      </c>
      <c r="DQ16" s="405"/>
      <c r="DR16" s="405">
        <f t="shared" si="58"/>
        <v>0</v>
      </c>
      <c r="DS16" s="405">
        <v>1</v>
      </c>
      <c r="DT16" s="406">
        <f t="shared" si="59"/>
        <v>0</v>
      </c>
      <c r="DU16" s="414"/>
      <c r="DV16" s="324"/>
      <c r="DW16" s="324"/>
      <c r="DX16" s="324" t="str">
        <f t="shared" si="60"/>
        <v/>
      </c>
      <c r="DY16" s="409" t="str">
        <f t="shared" si="61"/>
        <v/>
      </c>
      <c r="EA16" s="404">
        <v>13</v>
      </c>
      <c r="EB16" s="405">
        <f t="shared" si="81"/>
        <v>0</v>
      </c>
      <c r="EC16" s="405"/>
      <c r="ED16" s="405">
        <f t="shared" si="62"/>
        <v>0</v>
      </c>
      <c r="EE16" s="405">
        <v>1</v>
      </c>
      <c r="EF16" s="406">
        <f t="shared" si="63"/>
        <v>0</v>
      </c>
      <c r="EG16" s="414"/>
      <c r="EH16" s="324"/>
      <c r="EI16" s="324"/>
      <c r="EJ16" s="324" t="str">
        <f t="shared" si="64"/>
        <v/>
      </c>
      <c r="EK16" s="409" t="str">
        <f t="shared" si="65"/>
        <v/>
      </c>
      <c r="EM16" s="404">
        <v>13</v>
      </c>
      <c r="EN16" s="405">
        <f t="shared" si="82"/>
        <v>0</v>
      </c>
      <c r="EO16" s="405"/>
      <c r="EP16" s="405">
        <f t="shared" si="66"/>
        <v>0</v>
      </c>
      <c r="EQ16" s="405">
        <v>1</v>
      </c>
      <c r="ER16" s="406">
        <f t="shared" si="67"/>
        <v>0</v>
      </c>
      <c r="ES16" s="414"/>
      <c r="ET16" s="324"/>
      <c r="EU16" s="324"/>
      <c r="EV16" s="324" t="str">
        <f t="shared" si="68"/>
        <v/>
      </c>
      <c r="EW16" s="409" t="str">
        <f t="shared" si="69"/>
        <v/>
      </c>
      <c r="EY16" s="404">
        <v>13</v>
      </c>
      <c r="EZ16" s="405">
        <f t="shared" si="83"/>
        <v>0</v>
      </c>
      <c r="FA16" s="405"/>
      <c r="FB16" s="405">
        <f t="shared" si="70"/>
        <v>0</v>
      </c>
      <c r="FC16" s="405">
        <v>1</v>
      </c>
      <c r="FD16" s="406">
        <f t="shared" si="71"/>
        <v>0</v>
      </c>
      <c r="FE16" s="414"/>
      <c r="FF16" s="324"/>
      <c r="FG16" s="324"/>
      <c r="FH16" s="324" t="str">
        <f t="shared" si="72"/>
        <v/>
      </c>
      <c r="FI16" s="409" t="str">
        <f t="shared" si="73"/>
        <v/>
      </c>
    </row>
    <row r="17" spans="1:165" ht="28.95" customHeight="1" x14ac:dyDescent="0.3">
      <c r="A17" s="77"/>
      <c r="B17" s="85"/>
      <c r="C17" s="86"/>
      <c r="E17" s="404">
        <v>14</v>
      </c>
      <c r="F17" s="405">
        <f t="shared" si="74"/>
        <v>1922</v>
      </c>
      <c r="G17" s="405">
        <v>1961</v>
      </c>
      <c r="H17" s="405">
        <f t="shared" si="34"/>
        <v>39</v>
      </c>
      <c r="I17" s="405">
        <v>1</v>
      </c>
      <c r="J17" s="406">
        <f t="shared" si="35"/>
        <v>39</v>
      </c>
      <c r="L17" s="404">
        <v>14</v>
      </c>
      <c r="M17" s="491"/>
      <c r="N17" s="405">
        <f t="shared" si="75"/>
        <v>0</v>
      </c>
      <c r="O17" s="405"/>
      <c r="P17" s="405">
        <f t="shared" si="36"/>
        <v>0</v>
      </c>
      <c r="Q17" s="405">
        <v>1</v>
      </c>
      <c r="R17" s="406">
        <f t="shared" si="37"/>
        <v>0</v>
      </c>
      <c r="S17" s="404">
        <v>14</v>
      </c>
      <c r="T17" s="405">
        <f t="shared" si="76"/>
        <v>0</v>
      </c>
      <c r="U17" s="405"/>
      <c r="V17" s="405">
        <f t="shared" si="38"/>
        <v>0</v>
      </c>
      <c r="W17" s="405">
        <v>1</v>
      </c>
      <c r="X17" s="406">
        <f t="shared" si="39"/>
        <v>0</v>
      </c>
      <c r="Y17" s="404"/>
      <c r="Z17" s="324"/>
      <c r="AA17" s="324"/>
      <c r="AB17" s="324"/>
      <c r="AC17" s="265"/>
      <c r="AD17" s="265">
        <v>1</v>
      </c>
      <c r="AE17" s="324"/>
      <c r="AF17" s="324">
        <f t="shared" si="40"/>
        <v>0</v>
      </c>
      <c r="AG17" s="324"/>
      <c r="AH17" s="407"/>
      <c r="AI17" s="408" t="str">
        <f t="shared" si="0"/>
        <v/>
      </c>
      <c r="AJ17" s="324" t="str">
        <f t="shared" si="1"/>
        <v/>
      </c>
      <c r="AK17" s="324" t="str">
        <f t="shared" si="2"/>
        <v/>
      </c>
      <c r="AL17" s="324" t="str">
        <f t="shared" si="3"/>
        <v/>
      </c>
      <c r="AM17" s="324" t="str">
        <f t="shared" si="4"/>
        <v/>
      </c>
      <c r="AN17" s="324" t="str">
        <f t="shared" si="5"/>
        <v/>
      </c>
      <c r="AO17" s="324" t="str">
        <f t="shared" si="6"/>
        <v/>
      </c>
      <c r="AP17" s="324" t="str">
        <f t="shared" si="7"/>
        <v/>
      </c>
      <c r="AQ17" s="407">
        <f t="shared" si="8"/>
        <v>0</v>
      </c>
      <c r="AR17" s="408" t="str">
        <f t="shared" si="41"/>
        <v/>
      </c>
      <c r="AS17" s="324" t="str">
        <f t="shared" si="9"/>
        <v/>
      </c>
      <c r="AT17" s="324" t="str">
        <f t="shared" si="10"/>
        <v/>
      </c>
      <c r="AU17" s="324" t="str">
        <f t="shared" si="11"/>
        <v/>
      </c>
      <c r="AV17" s="324" t="str">
        <f t="shared" si="12"/>
        <v/>
      </c>
      <c r="AW17" s="324" t="str">
        <f t="shared" si="13"/>
        <v/>
      </c>
      <c r="AX17" s="324" t="str">
        <f t="shared" si="14"/>
        <v/>
      </c>
      <c r="AY17" s="324" t="str">
        <f t="shared" si="15"/>
        <v/>
      </c>
      <c r="AZ17" s="324" t="str">
        <f t="shared" si="16"/>
        <v/>
      </c>
      <c r="BA17" s="324"/>
      <c r="BB17" s="324" t="str">
        <f t="shared" si="42"/>
        <v/>
      </c>
      <c r="BC17" s="409">
        <f t="shared" si="43"/>
        <v>0</v>
      </c>
      <c r="BD17" s="22"/>
      <c r="BE17" s="404">
        <v>14</v>
      </c>
      <c r="BF17" s="405">
        <f t="shared" si="77"/>
        <v>0</v>
      </c>
      <c r="BG17" s="405"/>
      <c r="BH17" s="405">
        <f t="shared" si="44"/>
        <v>0</v>
      </c>
      <c r="BI17" s="405">
        <v>1</v>
      </c>
      <c r="BJ17" s="406">
        <f t="shared" si="45"/>
        <v>0</v>
      </c>
      <c r="BK17" s="410"/>
      <c r="BL17" s="265"/>
      <c r="BM17" s="265"/>
      <c r="BN17" s="265"/>
      <c r="BO17" s="265"/>
      <c r="BP17" s="265">
        <v>1</v>
      </c>
      <c r="BQ17" s="265"/>
      <c r="BR17" s="265">
        <f t="shared" si="46"/>
        <v>0</v>
      </c>
      <c r="BS17" s="265"/>
      <c r="BT17" s="411"/>
      <c r="BU17" s="412" t="str">
        <f t="shared" si="17"/>
        <v/>
      </c>
      <c r="BV17" s="265" t="str">
        <f t="shared" si="18"/>
        <v/>
      </c>
      <c r="BW17" s="324" t="str">
        <f t="shared" si="19"/>
        <v/>
      </c>
      <c r="BX17" s="265" t="str">
        <f t="shared" si="20"/>
        <v/>
      </c>
      <c r="BY17" s="265" t="str">
        <f t="shared" si="21"/>
        <v/>
      </c>
      <c r="BZ17" s="265" t="str">
        <f t="shared" si="22"/>
        <v/>
      </c>
      <c r="CA17" s="265" t="str">
        <f t="shared" si="23"/>
        <v/>
      </c>
      <c r="CB17" s="265" t="str">
        <f t="shared" si="24"/>
        <v/>
      </c>
      <c r="CC17" s="411">
        <f t="shared" si="25"/>
        <v>0</v>
      </c>
      <c r="CD17" s="412" t="str">
        <f t="shared" si="47"/>
        <v/>
      </c>
      <c r="CE17" s="265" t="str">
        <f t="shared" si="26"/>
        <v/>
      </c>
      <c r="CF17" s="324" t="str">
        <f t="shared" si="27"/>
        <v/>
      </c>
      <c r="CG17" s="265" t="str">
        <f t="shared" si="28"/>
        <v/>
      </c>
      <c r="CH17" s="265" t="str">
        <f t="shared" si="29"/>
        <v/>
      </c>
      <c r="CI17" s="265" t="str">
        <f t="shared" si="30"/>
        <v/>
      </c>
      <c r="CJ17" s="265" t="str">
        <f t="shared" si="31"/>
        <v/>
      </c>
      <c r="CK17" s="265" t="str">
        <f t="shared" si="32"/>
        <v/>
      </c>
      <c r="CL17" s="265" t="str">
        <f t="shared" si="33"/>
        <v/>
      </c>
      <c r="CM17" s="265"/>
      <c r="CN17" s="265" t="str">
        <f t="shared" si="48"/>
        <v/>
      </c>
      <c r="CO17" s="413">
        <f t="shared" si="49"/>
        <v>0</v>
      </c>
      <c r="CQ17" s="404">
        <v>14</v>
      </c>
      <c r="CR17" s="405">
        <f t="shared" si="78"/>
        <v>0</v>
      </c>
      <c r="CS17" s="405"/>
      <c r="CT17" s="405">
        <f t="shared" si="50"/>
        <v>0</v>
      </c>
      <c r="CU17" s="405">
        <v>1</v>
      </c>
      <c r="CV17" s="406">
        <f t="shared" si="51"/>
        <v>0</v>
      </c>
      <c r="CW17" s="414"/>
      <c r="CX17" s="324"/>
      <c r="CY17" s="324"/>
      <c r="CZ17" s="324" t="str">
        <f t="shared" si="52"/>
        <v/>
      </c>
      <c r="DA17" s="409" t="str">
        <f t="shared" si="53"/>
        <v/>
      </c>
      <c r="DC17" s="404">
        <v>14</v>
      </c>
      <c r="DD17" s="405">
        <f t="shared" si="79"/>
        <v>0</v>
      </c>
      <c r="DE17" s="405"/>
      <c r="DF17" s="405">
        <f t="shared" si="54"/>
        <v>0</v>
      </c>
      <c r="DG17" s="405">
        <v>1</v>
      </c>
      <c r="DH17" s="406">
        <f t="shared" si="55"/>
        <v>0</v>
      </c>
      <c r="DI17" s="414"/>
      <c r="DJ17" s="324"/>
      <c r="DK17" s="324"/>
      <c r="DL17" s="324" t="str">
        <f t="shared" si="56"/>
        <v/>
      </c>
      <c r="DM17" s="409" t="str">
        <f t="shared" si="57"/>
        <v/>
      </c>
      <c r="DO17" s="404">
        <v>14</v>
      </c>
      <c r="DP17" s="405">
        <f t="shared" si="80"/>
        <v>0</v>
      </c>
      <c r="DQ17" s="405"/>
      <c r="DR17" s="405">
        <f t="shared" si="58"/>
        <v>0</v>
      </c>
      <c r="DS17" s="405">
        <v>1</v>
      </c>
      <c r="DT17" s="406">
        <f t="shared" si="59"/>
        <v>0</v>
      </c>
      <c r="DU17" s="414"/>
      <c r="DV17" s="324"/>
      <c r="DW17" s="324"/>
      <c r="DX17" s="324" t="str">
        <f t="shared" si="60"/>
        <v/>
      </c>
      <c r="DY17" s="409" t="str">
        <f t="shared" si="61"/>
        <v/>
      </c>
      <c r="EA17" s="404">
        <v>14</v>
      </c>
      <c r="EB17" s="405">
        <f t="shared" si="81"/>
        <v>0</v>
      </c>
      <c r="EC17" s="405"/>
      <c r="ED17" s="405">
        <f t="shared" si="62"/>
        <v>0</v>
      </c>
      <c r="EE17" s="405">
        <v>1</v>
      </c>
      <c r="EF17" s="406">
        <f t="shared" si="63"/>
        <v>0</v>
      </c>
      <c r="EG17" s="414"/>
      <c r="EH17" s="324"/>
      <c r="EI17" s="324"/>
      <c r="EJ17" s="324" t="str">
        <f t="shared" si="64"/>
        <v/>
      </c>
      <c r="EK17" s="409" t="str">
        <f t="shared" si="65"/>
        <v/>
      </c>
      <c r="EM17" s="404">
        <v>14</v>
      </c>
      <c r="EN17" s="405">
        <f t="shared" si="82"/>
        <v>0</v>
      </c>
      <c r="EO17" s="405"/>
      <c r="EP17" s="405">
        <f t="shared" si="66"/>
        <v>0</v>
      </c>
      <c r="EQ17" s="405">
        <v>1</v>
      </c>
      <c r="ER17" s="406">
        <f t="shared" si="67"/>
        <v>0</v>
      </c>
      <c r="ES17" s="414"/>
      <c r="ET17" s="324"/>
      <c r="EU17" s="324"/>
      <c r="EV17" s="324" t="str">
        <f t="shared" si="68"/>
        <v/>
      </c>
      <c r="EW17" s="409" t="str">
        <f t="shared" si="69"/>
        <v/>
      </c>
      <c r="EY17" s="404">
        <v>14</v>
      </c>
      <c r="EZ17" s="405">
        <f t="shared" si="83"/>
        <v>0</v>
      </c>
      <c r="FA17" s="405"/>
      <c r="FB17" s="405">
        <f t="shared" si="70"/>
        <v>0</v>
      </c>
      <c r="FC17" s="405">
        <v>1</v>
      </c>
      <c r="FD17" s="406">
        <f t="shared" si="71"/>
        <v>0</v>
      </c>
      <c r="FE17" s="414"/>
      <c r="FF17" s="324"/>
      <c r="FG17" s="324"/>
      <c r="FH17" s="324" t="str">
        <f t="shared" si="72"/>
        <v/>
      </c>
      <c r="FI17" s="409" t="str">
        <f t="shared" si="73"/>
        <v/>
      </c>
    </row>
    <row r="18" spans="1:165" ht="30" customHeight="1" x14ac:dyDescent="0.3">
      <c r="A18" s="77"/>
      <c r="B18" s="85"/>
      <c r="C18" s="77"/>
      <c r="E18" s="404">
        <v>15</v>
      </c>
      <c r="F18" s="405">
        <f t="shared" si="74"/>
        <v>1961</v>
      </c>
      <c r="G18" s="405">
        <v>2029</v>
      </c>
      <c r="H18" s="405">
        <f t="shared" si="34"/>
        <v>68</v>
      </c>
      <c r="I18" s="405">
        <v>1</v>
      </c>
      <c r="J18" s="406">
        <f t="shared" si="35"/>
        <v>68</v>
      </c>
      <c r="L18" s="404">
        <v>15</v>
      </c>
      <c r="M18" s="491"/>
      <c r="N18" s="405">
        <f t="shared" si="75"/>
        <v>0</v>
      </c>
      <c r="O18" s="405"/>
      <c r="P18" s="405">
        <f t="shared" si="36"/>
        <v>0</v>
      </c>
      <c r="Q18" s="405">
        <v>1</v>
      </c>
      <c r="R18" s="406">
        <f t="shared" si="37"/>
        <v>0</v>
      </c>
      <c r="S18" s="404">
        <v>15</v>
      </c>
      <c r="T18" s="405">
        <f t="shared" si="76"/>
        <v>0</v>
      </c>
      <c r="U18" s="405"/>
      <c r="V18" s="405">
        <f t="shared" si="38"/>
        <v>0</v>
      </c>
      <c r="W18" s="405">
        <v>1</v>
      </c>
      <c r="X18" s="406">
        <f t="shared" si="39"/>
        <v>0</v>
      </c>
      <c r="Y18" s="404"/>
      <c r="Z18" s="324"/>
      <c r="AA18" s="324"/>
      <c r="AB18" s="324"/>
      <c r="AC18" s="265"/>
      <c r="AD18" s="265">
        <v>1</v>
      </c>
      <c r="AE18" s="324"/>
      <c r="AF18" s="324">
        <f t="shared" si="40"/>
        <v>0</v>
      </c>
      <c r="AG18" s="324"/>
      <c r="AH18" s="407"/>
      <c r="AI18" s="408" t="str">
        <f t="shared" si="0"/>
        <v/>
      </c>
      <c r="AJ18" s="324" t="str">
        <f t="shared" si="1"/>
        <v/>
      </c>
      <c r="AK18" s="324" t="str">
        <f t="shared" si="2"/>
        <v/>
      </c>
      <c r="AL18" s="324" t="str">
        <f t="shared" si="3"/>
        <v/>
      </c>
      <c r="AM18" s="324" t="str">
        <f t="shared" si="4"/>
        <v/>
      </c>
      <c r="AN18" s="324" t="str">
        <f t="shared" si="5"/>
        <v/>
      </c>
      <c r="AO18" s="324" t="str">
        <f t="shared" si="6"/>
        <v/>
      </c>
      <c r="AP18" s="324" t="str">
        <f t="shared" si="7"/>
        <v/>
      </c>
      <c r="AQ18" s="407">
        <f t="shared" si="8"/>
        <v>0</v>
      </c>
      <c r="AR18" s="408" t="str">
        <f t="shared" si="41"/>
        <v/>
      </c>
      <c r="AS18" s="324" t="str">
        <f t="shared" si="9"/>
        <v/>
      </c>
      <c r="AT18" s="324" t="str">
        <f t="shared" si="10"/>
        <v/>
      </c>
      <c r="AU18" s="324" t="str">
        <f t="shared" si="11"/>
        <v/>
      </c>
      <c r="AV18" s="324" t="str">
        <f t="shared" si="12"/>
        <v/>
      </c>
      <c r="AW18" s="324" t="str">
        <f t="shared" si="13"/>
        <v/>
      </c>
      <c r="AX18" s="324" t="str">
        <f t="shared" si="14"/>
        <v/>
      </c>
      <c r="AY18" s="324" t="str">
        <f t="shared" si="15"/>
        <v/>
      </c>
      <c r="AZ18" s="324" t="str">
        <f t="shared" si="16"/>
        <v/>
      </c>
      <c r="BA18" s="324"/>
      <c r="BB18" s="324" t="str">
        <f t="shared" si="42"/>
        <v/>
      </c>
      <c r="BC18" s="409">
        <f t="shared" si="43"/>
        <v>0</v>
      </c>
      <c r="BD18" s="22"/>
      <c r="BE18" s="404">
        <v>15</v>
      </c>
      <c r="BF18" s="405">
        <f t="shared" si="77"/>
        <v>0</v>
      </c>
      <c r="BG18" s="405"/>
      <c r="BH18" s="405">
        <f t="shared" si="44"/>
        <v>0</v>
      </c>
      <c r="BI18" s="405">
        <v>1</v>
      </c>
      <c r="BJ18" s="406">
        <f t="shared" si="45"/>
        <v>0</v>
      </c>
      <c r="BK18" s="410"/>
      <c r="BL18" s="265"/>
      <c r="BM18" s="265"/>
      <c r="BN18" s="265"/>
      <c r="BO18" s="265"/>
      <c r="BP18" s="265">
        <v>1</v>
      </c>
      <c r="BQ18" s="265"/>
      <c r="BR18" s="265">
        <f t="shared" si="46"/>
        <v>0</v>
      </c>
      <c r="BS18" s="265"/>
      <c r="BT18" s="411"/>
      <c r="BU18" s="412" t="str">
        <f t="shared" si="17"/>
        <v/>
      </c>
      <c r="BV18" s="265" t="str">
        <f t="shared" si="18"/>
        <v/>
      </c>
      <c r="BW18" s="324" t="str">
        <f t="shared" si="19"/>
        <v/>
      </c>
      <c r="BX18" s="265" t="str">
        <f t="shared" si="20"/>
        <v/>
      </c>
      <c r="BY18" s="265" t="str">
        <f t="shared" si="21"/>
        <v/>
      </c>
      <c r="BZ18" s="265" t="str">
        <f t="shared" si="22"/>
        <v/>
      </c>
      <c r="CA18" s="265" t="str">
        <f t="shared" si="23"/>
        <v/>
      </c>
      <c r="CB18" s="265" t="str">
        <f t="shared" si="24"/>
        <v/>
      </c>
      <c r="CC18" s="411">
        <f t="shared" si="25"/>
        <v>0</v>
      </c>
      <c r="CD18" s="412" t="str">
        <f t="shared" si="47"/>
        <v/>
      </c>
      <c r="CE18" s="265" t="str">
        <f t="shared" si="26"/>
        <v/>
      </c>
      <c r="CF18" s="324" t="str">
        <f t="shared" si="27"/>
        <v/>
      </c>
      <c r="CG18" s="265" t="str">
        <f t="shared" si="28"/>
        <v/>
      </c>
      <c r="CH18" s="265" t="str">
        <f t="shared" si="29"/>
        <v/>
      </c>
      <c r="CI18" s="265" t="str">
        <f t="shared" si="30"/>
        <v/>
      </c>
      <c r="CJ18" s="265" t="str">
        <f t="shared" si="31"/>
        <v/>
      </c>
      <c r="CK18" s="265" t="str">
        <f t="shared" si="32"/>
        <v/>
      </c>
      <c r="CL18" s="265" t="str">
        <f t="shared" si="33"/>
        <v/>
      </c>
      <c r="CM18" s="265"/>
      <c r="CN18" s="265" t="str">
        <f t="shared" si="48"/>
        <v/>
      </c>
      <c r="CO18" s="413">
        <f t="shared" si="49"/>
        <v>0</v>
      </c>
      <c r="CQ18" s="404">
        <v>15</v>
      </c>
      <c r="CR18" s="405">
        <f t="shared" si="78"/>
        <v>0</v>
      </c>
      <c r="CS18" s="405"/>
      <c r="CT18" s="405">
        <f t="shared" si="50"/>
        <v>0</v>
      </c>
      <c r="CU18" s="405">
        <v>1</v>
      </c>
      <c r="CV18" s="406">
        <f t="shared" si="51"/>
        <v>0</v>
      </c>
      <c r="CW18" s="414"/>
      <c r="CX18" s="324"/>
      <c r="CY18" s="324"/>
      <c r="CZ18" s="324" t="str">
        <f t="shared" si="52"/>
        <v/>
      </c>
      <c r="DA18" s="409" t="str">
        <f t="shared" si="53"/>
        <v/>
      </c>
      <c r="DC18" s="404">
        <v>15</v>
      </c>
      <c r="DD18" s="405">
        <f t="shared" si="79"/>
        <v>0</v>
      </c>
      <c r="DE18" s="405"/>
      <c r="DF18" s="405">
        <f t="shared" si="54"/>
        <v>0</v>
      </c>
      <c r="DG18" s="405">
        <v>1</v>
      </c>
      <c r="DH18" s="406">
        <f t="shared" si="55"/>
        <v>0</v>
      </c>
      <c r="DI18" s="414"/>
      <c r="DJ18" s="324"/>
      <c r="DK18" s="324"/>
      <c r="DL18" s="324" t="str">
        <f t="shared" si="56"/>
        <v/>
      </c>
      <c r="DM18" s="409" t="str">
        <f t="shared" si="57"/>
        <v/>
      </c>
      <c r="DO18" s="404">
        <v>15</v>
      </c>
      <c r="DP18" s="405">
        <f t="shared" si="80"/>
        <v>0</v>
      </c>
      <c r="DQ18" s="405"/>
      <c r="DR18" s="405">
        <f t="shared" si="58"/>
        <v>0</v>
      </c>
      <c r="DS18" s="405">
        <v>1</v>
      </c>
      <c r="DT18" s="406">
        <f t="shared" si="59"/>
        <v>0</v>
      </c>
      <c r="DU18" s="414"/>
      <c r="DV18" s="324"/>
      <c r="DW18" s="324"/>
      <c r="DX18" s="324" t="str">
        <f t="shared" si="60"/>
        <v/>
      </c>
      <c r="DY18" s="409" t="str">
        <f t="shared" si="61"/>
        <v/>
      </c>
      <c r="EA18" s="404">
        <v>15</v>
      </c>
      <c r="EB18" s="405">
        <f t="shared" si="81"/>
        <v>0</v>
      </c>
      <c r="EC18" s="405"/>
      <c r="ED18" s="405">
        <f t="shared" si="62"/>
        <v>0</v>
      </c>
      <c r="EE18" s="405">
        <v>1</v>
      </c>
      <c r="EF18" s="406">
        <f t="shared" si="63"/>
        <v>0</v>
      </c>
      <c r="EG18" s="414"/>
      <c r="EH18" s="324"/>
      <c r="EI18" s="324"/>
      <c r="EJ18" s="324" t="str">
        <f t="shared" si="64"/>
        <v/>
      </c>
      <c r="EK18" s="409" t="str">
        <f t="shared" si="65"/>
        <v/>
      </c>
      <c r="EM18" s="404">
        <v>15</v>
      </c>
      <c r="EN18" s="405">
        <f t="shared" si="82"/>
        <v>0</v>
      </c>
      <c r="EO18" s="405"/>
      <c r="EP18" s="405">
        <f t="shared" si="66"/>
        <v>0</v>
      </c>
      <c r="EQ18" s="405">
        <v>1</v>
      </c>
      <c r="ER18" s="406">
        <f t="shared" si="67"/>
        <v>0</v>
      </c>
      <c r="ES18" s="414"/>
      <c r="ET18" s="324"/>
      <c r="EU18" s="324"/>
      <c r="EV18" s="324" t="str">
        <f t="shared" si="68"/>
        <v/>
      </c>
      <c r="EW18" s="409" t="str">
        <f t="shared" si="69"/>
        <v/>
      </c>
      <c r="EY18" s="404">
        <v>15</v>
      </c>
      <c r="EZ18" s="405">
        <f t="shared" si="83"/>
        <v>0</v>
      </c>
      <c r="FA18" s="405"/>
      <c r="FB18" s="405">
        <f t="shared" si="70"/>
        <v>0</v>
      </c>
      <c r="FC18" s="405">
        <v>1</v>
      </c>
      <c r="FD18" s="406">
        <f t="shared" si="71"/>
        <v>0</v>
      </c>
      <c r="FE18" s="414"/>
      <c r="FF18" s="324"/>
      <c r="FG18" s="324"/>
      <c r="FH18" s="324" t="str">
        <f t="shared" si="72"/>
        <v/>
      </c>
      <c r="FI18" s="409" t="str">
        <f t="shared" si="73"/>
        <v/>
      </c>
    </row>
    <row r="19" spans="1:165" ht="30" customHeight="1" x14ac:dyDescent="0.3">
      <c r="E19" s="404">
        <v>16</v>
      </c>
      <c r="F19" s="405">
        <f t="shared" si="74"/>
        <v>2029</v>
      </c>
      <c r="G19" s="405">
        <v>2118</v>
      </c>
      <c r="H19" s="405">
        <f t="shared" si="34"/>
        <v>89</v>
      </c>
      <c r="I19" s="405">
        <v>1</v>
      </c>
      <c r="J19" s="406">
        <f t="shared" si="35"/>
        <v>89</v>
      </c>
      <c r="L19" s="404">
        <v>16</v>
      </c>
      <c r="M19" s="491"/>
      <c r="N19" s="405">
        <f t="shared" si="75"/>
        <v>0</v>
      </c>
      <c r="O19" s="405"/>
      <c r="P19" s="405">
        <f t="shared" si="36"/>
        <v>0</v>
      </c>
      <c r="Q19" s="405">
        <v>1</v>
      </c>
      <c r="R19" s="406">
        <f t="shared" si="37"/>
        <v>0</v>
      </c>
      <c r="S19" s="404">
        <v>16</v>
      </c>
      <c r="T19" s="405">
        <f t="shared" si="76"/>
        <v>0</v>
      </c>
      <c r="U19" s="405"/>
      <c r="V19" s="405">
        <f t="shared" si="38"/>
        <v>0</v>
      </c>
      <c r="W19" s="405">
        <v>1</v>
      </c>
      <c r="X19" s="406">
        <f t="shared" si="39"/>
        <v>0</v>
      </c>
      <c r="Y19" s="404"/>
      <c r="Z19" s="324"/>
      <c r="AA19" s="324"/>
      <c r="AB19" s="324"/>
      <c r="AC19" s="265"/>
      <c r="AD19" s="265">
        <v>1</v>
      </c>
      <c r="AE19" s="324"/>
      <c r="AF19" s="324">
        <f t="shared" si="40"/>
        <v>0</v>
      </c>
      <c r="AG19" s="324"/>
      <c r="AH19" s="407"/>
      <c r="AI19" s="408" t="str">
        <f t="shared" si="0"/>
        <v/>
      </c>
      <c r="AJ19" s="324" t="str">
        <f t="shared" si="1"/>
        <v/>
      </c>
      <c r="AK19" s="324" t="str">
        <f t="shared" si="2"/>
        <v/>
      </c>
      <c r="AL19" s="324" t="str">
        <f t="shared" si="3"/>
        <v/>
      </c>
      <c r="AM19" s="324" t="str">
        <f t="shared" si="4"/>
        <v/>
      </c>
      <c r="AN19" s="324" t="str">
        <f t="shared" si="5"/>
        <v/>
      </c>
      <c r="AO19" s="324" t="str">
        <f t="shared" si="6"/>
        <v/>
      </c>
      <c r="AP19" s="324" t="str">
        <f t="shared" si="7"/>
        <v/>
      </c>
      <c r="AQ19" s="407">
        <f t="shared" si="8"/>
        <v>0</v>
      </c>
      <c r="AR19" s="408" t="str">
        <f t="shared" si="41"/>
        <v/>
      </c>
      <c r="AS19" s="324" t="str">
        <f t="shared" si="9"/>
        <v/>
      </c>
      <c r="AT19" s="324" t="str">
        <f t="shared" si="10"/>
        <v/>
      </c>
      <c r="AU19" s="324" t="str">
        <f t="shared" si="11"/>
        <v/>
      </c>
      <c r="AV19" s="324" t="str">
        <f t="shared" si="12"/>
        <v/>
      </c>
      <c r="AW19" s="324" t="str">
        <f t="shared" si="13"/>
        <v/>
      </c>
      <c r="AX19" s="324" t="str">
        <f t="shared" si="14"/>
        <v/>
      </c>
      <c r="AY19" s="324" t="str">
        <f t="shared" si="15"/>
        <v/>
      </c>
      <c r="AZ19" s="324" t="str">
        <f t="shared" si="16"/>
        <v/>
      </c>
      <c r="BA19" s="324"/>
      <c r="BB19" s="324" t="str">
        <f t="shared" si="42"/>
        <v/>
      </c>
      <c r="BC19" s="409">
        <f t="shared" si="43"/>
        <v>0</v>
      </c>
      <c r="BD19" s="22"/>
      <c r="BE19" s="404">
        <v>16</v>
      </c>
      <c r="BF19" s="405">
        <f t="shared" si="77"/>
        <v>0</v>
      </c>
      <c r="BG19" s="405"/>
      <c r="BH19" s="405">
        <f t="shared" si="44"/>
        <v>0</v>
      </c>
      <c r="BI19" s="405">
        <v>1</v>
      </c>
      <c r="BJ19" s="406">
        <f t="shared" si="45"/>
        <v>0</v>
      </c>
      <c r="BK19" s="410"/>
      <c r="BL19" s="265"/>
      <c r="BM19" s="265"/>
      <c r="BN19" s="265"/>
      <c r="BO19" s="265"/>
      <c r="BP19" s="265">
        <v>1</v>
      </c>
      <c r="BQ19" s="265"/>
      <c r="BR19" s="265">
        <f t="shared" si="46"/>
        <v>0</v>
      </c>
      <c r="BS19" s="265"/>
      <c r="BT19" s="411"/>
      <c r="BU19" s="412" t="str">
        <f t="shared" si="17"/>
        <v/>
      </c>
      <c r="BV19" s="265" t="str">
        <f t="shared" si="18"/>
        <v/>
      </c>
      <c r="BW19" s="324" t="str">
        <f t="shared" si="19"/>
        <v/>
      </c>
      <c r="BX19" s="265" t="str">
        <f t="shared" si="20"/>
        <v/>
      </c>
      <c r="BY19" s="265" t="str">
        <f t="shared" si="21"/>
        <v/>
      </c>
      <c r="BZ19" s="265" t="str">
        <f t="shared" si="22"/>
        <v/>
      </c>
      <c r="CA19" s="265" t="str">
        <f t="shared" si="23"/>
        <v/>
      </c>
      <c r="CB19" s="265" t="str">
        <f t="shared" si="24"/>
        <v/>
      </c>
      <c r="CC19" s="411">
        <f t="shared" si="25"/>
        <v>0</v>
      </c>
      <c r="CD19" s="412" t="str">
        <f t="shared" si="47"/>
        <v/>
      </c>
      <c r="CE19" s="265" t="str">
        <f t="shared" si="26"/>
        <v/>
      </c>
      <c r="CF19" s="324" t="str">
        <f t="shared" si="27"/>
        <v/>
      </c>
      <c r="CG19" s="265" t="str">
        <f t="shared" si="28"/>
        <v/>
      </c>
      <c r="CH19" s="265" t="str">
        <f t="shared" si="29"/>
        <v/>
      </c>
      <c r="CI19" s="265" t="str">
        <f t="shared" si="30"/>
        <v/>
      </c>
      <c r="CJ19" s="265" t="str">
        <f t="shared" si="31"/>
        <v/>
      </c>
      <c r="CK19" s="265" t="str">
        <f t="shared" si="32"/>
        <v/>
      </c>
      <c r="CL19" s="265" t="str">
        <f t="shared" si="33"/>
        <v/>
      </c>
      <c r="CM19" s="265"/>
      <c r="CN19" s="265" t="str">
        <f t="shared" si="48"/>
        <v/>
      </c>
      <c r="CO19" s="413">
        <f t="shared" si="49"/>
        <v>0</v>
      </c>
      <c r="CQ19" s="404">
        <v>16</v>
      </c>
      <c r="CR19" s="405">
        <f t="shared" si="78"/>
        <v>0</v>
      </c>
      <c r="CS19" s="405"/>
      <c r="CT19" s="405">
        <f t="shared" si="50"/>
        <v>0</v>
      </c>
      <c r="CU19" s="405">
        <v>1</v>
      </c>
      <c r="CV19" s="406">
        <f t="shared" si="51"/>
        <v>0</v>
      </c>
      <c r="CW19" s="414"/>
      <c r="CX19" s="324"/>
      <c r="CY19" s="324"/>
      <c r="CZ19" s="324" t="str">
        <f t="shared" si="52"/>
        <v/>
      </c>
      <c r="DA19" s="409" t="str">
        <f t="shared" si="53"/>
        <v/>
      </c>
      <c r="DC19" s="404">
        <v>16</v>
      </c>
      <c r="DD19" s="405">
        <f t="shared" si="79"/>
        <v>0</v>
      </c>
      <c r="DE19" s="405"/>
      <c r="DF19" s="405">
        <f t="shared" si="54"/>
        <v>0</v>
      </c>
      <c r="DG19" s="405">
        <v>1</v>
      </c>
      <c r="DH19" s="406">
        <f t="shared" si="55"/>
        <v>0</v>
      </c>
      <c r="DI19" s="414"/>
      <c r="DJ19" s="324"/>
      <c r="DK19" s="324"/>
      <c r="DL19" s="324" t="str">
        <f t="shared" si="56"/>
        <v/>
      </c>
      <c r="DM19" s="409" t="str">
        <f t="shared" si="57"/>
        <v/>
      </c>
      <c r="DO19" s="404">
        <v>16</v>
      </c>
      <c r="DP19" s="405">
        <f t="shared" si="80"/>
        <v>0</v>
      </c>
      <c r="DQ19" s="405"/>
      <c r="DR19" s="405">
        <f t="shared" si="58"/>
        <v>0</v>
      </c>
      <c r="DS19" s="405">
        <v>1</v>
      </c>
      <c r="DT19" s="406">
        <f t="shared" si="59"/>
        <v>0</v>
      </c>
      <c r="DU19" s="414"/>
      <c r="DV19" s="324"/>
      <c r="DW19" s="324"/>
      <c r="DX19" s="324" t="str">
        <f t="shared" si="60"/>
        <v/>
      </c>
      <c r="DY19" s="409" t="str">
        <f t="shared" si="61"/>
        <v/>
      </c>
      <c r="EA19" s="404">
        <v>16</v>
      </c>
      <c r="EB19" s="405">
        <f t="shared" si="81"/>
        <v>0</v>
      </c>
      <c r="EC19" s="405"/>
      <c r="ED19" s="405">
        <f t="shared" si="62"/>
        <v>0</v>
      </c>
      <c r="EE19" s="405">
        <v>1</v>
      </c>
      <c r="EF19" s="406">
        <f t="shared" si="63"/>
        <v>0</v>
      </c>
      <c r="EG19" s="414"/>
      <c r="EH19" s="324"/>
      <c r="EI19" s="324"/>
      <c r="EJ19" s="324" t="str">
        <f t="shared" si="64"/>
        <v/>
      </c>
      <c r="EK19" s="409" t="str">
        <f t="shared" si="65"/>
        <v/>
      </c>
      <c r="EM19" s="404">
        <v>16</v>
      </c>
      <c r="EN19" s="405">
        <f t="shared" si="82"/>
        <v>0</v>
      </c>
      <c r="EO19" s="405"/>
      <c r="EP19" s="405">
        <f t="shared" si="66"/>
        <v>0</v>
      </c>
      <c r="EQ19" s="405">
        <v>1</v>
      </c>
      <c r="ER19" s="406">
        <f t="shared" si="67"/>
        <v>0</v>
      </c>
      <c r="ES19" s="414"/>
      <c r="ET19" s="324"/>
      <c r="EU19" s="324"/>
      <c r="EV19" s="324" t="str">
        <f t="shared" si="68"/>
        <v/>
      </c>
      <c r="EW19" s="409" t="str">
        <f t="shared" si="69"/>
        <v/>
      </c>
      <c r="EY19" s="404">
        <v>16</v>
      </c>
      <c r="EZ19" s="405">
        <f t="shared" si="83"/>
        <v>0</v>
      </c>
      <c r="FA19" s="405"/>
      <c r="FB19" s="405">
        <f t="shared" si="70"/>
        <v>0</v>
      </c>
      <c r="FC19" s="405">
        <v>1</v>
      </c>
      <c r="FD19" s="406">
        <f t="shared" si="71"/>
        <v>0</v>
      </c>
      <c r="FE19" s="414"/>
      <c r="FF19" s="324"/>
      <c r="FG19" s="324"/>
      <c r="FH19" s="324" t="str">
        <f t="shared" si="72"/>
        <v/>
      </c>
      <c r="FI19" s="409" t="str">
        <f t="shared" si="73"/>
        <v/>
      </c>
    </row>
    <row r="20" spans="1:165" ht="30" customHeight="1" x14ac:dyDescent="0.3">
      <c r="E20" s="404">
        <v>17</v>
      </c>
      <c r="F20" s="405">
        <f t="shared" si="74"/>
        <v>2118</v>
      </c>
      <c r="G20" s="405">
        <v>2179</v>
      </c>
      <c r="H20" s="405">
        <f t="shared" si="34"/>
        <v>61</v>
      </c>
      <c r="I20" s="405">
        <v>1</v>
      </c>
      <c r="J20" s="406">
        <f t="shared" si="35"/>
        <v>61</v>
      </c>
      <c r="L20" s="404">
        <v>17</v>
      </c>
      <c r="M20" s="491"/>
      <c r="N20" s="405">
        <f t="shared" si="75"/>
        <v>0</v>
      </c>
      <c r="O20" s="405"/>
      <c r="P20" s="405">
        <f t="shared" si="36"/>
        <v>0</v>
      </c>
      <c r="Q20" s="405">
        <v>1</v>
      </c>
      <c r="R20" s="406">
        <f t="shared" si="37"/>
        <v>0</v>
      </c>
      <c r="S20" s="404">
        <v>17</v>
      </c>
      <c r="T20" s="405">
        <f t="shared" si="76"/>
        <v>0</v>
      </c>
      <c r="U20" s="405"/>
      <c r="V20" s="405">
        <f t="shared" si="38"/>
        <v>0</v>
      </c>
      <c r="W20" s="405">
        <v>1</v>
      </c>
      <c r="X20" s="406">
        <f t="shared" si="39"/>
        <v>0</v>
      </c>
      <c r="Y20" s="404"/>
      <c r="Z20" s="324"/>
      <c r="AA20" s="324"/>
      <c r="AB20" s="324"/>
      <c r="AC20" s="265"/>
      <c r="AD20" s="265">
        <v>1</v>
      </c>
      <c r="AE20" s="324"/>
      <c r="AF20" s="324">
        <f t="shared" si="40"/>
        <v>0</v>
      </c>
      <c r="AG20" s="324"/>
      <c r="AH20" s="407"/>
      <c r="AI20" s="408" t="str">
        <f t="shared" si="0"/>
        <v/>
      </c>
      <c r="AJ20" s="324" t="str">
        <f t="shared" si="1"/>
        <v/>
      </c>
      <c r="AK20" s="324" t="str">
        <f t="shared" si="2"/>
        <v/>
      </c>
      <c r="AL20" s="324" t="str">
        <f t="shared" si="3"/>
        <v/>
      </c>
      <c r="AM20" s="324" t="str">
        <f t="shared" si="4"/>
        <v/>
      </c>
      <c r="AN20" s="324" t="str">
        <f t="shared" si="5"/>
        <v/>
      </c>
      <c r="AO20" s="324" t="str">
        <f t="shared" si="6"/>
        <v/>
      </c>
      <c r="AP20" s="324" t="str">
        <f t="shared" si="7"/>
        <v/>
      </c>
      <c r="AQ20" s="407">
        <f t="shared" si="8"/>
        <v>0</v>
      </c>
      <c r="AR20" s="408" t="str">
        <f t="shared" si="41"/>
        <v/>
      </c>
      <c r="AS20" s="324" t="str">
        <f t="shared" si="9"/>
        <v/>
      </c>
      <c r="AT20" s="324" t="str">
        <f t="shared" si="10"/>
        <v/>
      </c>
      <c r="AU20" s="324" t="str">
        <f t="shared" si="11"/>
        <v/>
      </c>
      <c r="AV20" s="324" t="str">
        <f t="shared" si="12"/>
        <v/>
      </c>
      <c r="AW20" s="324" t="str">
        <f t="shared" si="13"/>
        <v/>
      </c>
      <c r="AX20" s="324" t="str">
        <f t="shared" si="14"/>
        <v/>
      </c>
      <c r="AY20" s="324" t="str">
        <f t="shared" si="15"/>
        <v/>
      </c>
      <c r="AZ20" s="324" t="str">
        <f t="shared" si="16"/>
        <v/>
      </c>
      <c r="BA20" s="324"/>
      <c r="BB20" s="324" t="str">
        <f t="shared" si="42"/>
        <v/>
      </c>
      <c r="BC20" s="409">
        <f t="shared" si="43"/>
        <v>0</v>
      </c>
      <c r="BD20" s="22"/>
      <c r="BE20" s="404">
        <v>17</v>
      </c>
      <c r="BF20" s="405">
        <f t="shared" si="77"/>
        <v>0</v>
      </c>
      <c r="BG20" s="405"/>
      <c r="BH20" s="405">
        <f t="shared" si="44"/>
        <v>0</v>
      </c>
      <c r="BI20" s="405">
        <v>1</v>
      </c>
      <c r="BJ20" s="406">
        <f t="shared" si="45"/>
        <v>0</v>
      </c>
      <c r="BK20" s="410"/>
      <c r="BL20" s="265"/>
      <c r="BM20" s="265"/>
      <c r="BN20" s="265"/>
      <c r="BO20" s="265"/>
      <c r="BP20" s="265">
        <v>1</v>
      </c>
      <c r="BQ20" s="265"/>
      <c r="BR20" s="265">
        <f t="shared" si="46"/>
        <v>0</v>
      </c>
      <c r="BS20" s="265"/>
      <c r="BT20" s="411"/>
      <c r="BU20" s="412" t="str">
        <f t="shared" si="17"/>
        <v/>
      </c>
      <c r="BV20" s="265" t="str">
        <f t="shared" si="18"/>
        <v/>
      </c>
      <c r="BW20" s="324" t="str">
        <f t="shared" si="19"/>
        <v/>
      </c>
      <c r="BX20" s="265" t="str">
        <f t="shared" si="20"/>
        <v/>
      </c>
      <c r="BY20" s="265" t="str">
        <f t="shared" si="21"/>
        <v/>
      </c>
      <c r="BZ20" s="265" t="str">
        <f t="shared" si="22"/>
        <v/>
      </c>
      <c r="CA20" s="265" t="str">
        <f t="shared" si="23"/>
        <v/>
      </c>
      <c r="CB20" s="265" t="str">
        <f t="shared" si="24"/>
        <v/>
      </c>
      <c r="CC20" s="411">
        <f t="shared" si="25"/>
        <v>0</v>
      </c>
      <c r="CD20" s="412" t="str">
        <f t="shared" si="47"/>
        <v/>
      </c>
      <c r="CE20" s="265" t="str">
        <f t="shared" si="26"/>
        <v/>
      </c>
      <c r="CF20" s="324" t="str">
        <f t="shared" si="27"/>
        <v/>
      </c>
      <c r="CG20" s="265" t="str">
        <f t="shared" si="28"/>
        <v/>
      </c>
      <c r="CH20" s="265" t="str">
        <f t="shared" si="29"/>
        <v/>
      </c>
      <c r="CI20" s="265" t="str">
        <f t="shared" si="30"/>
        <v/>
      </c>
      <c r="CJ20" s="265" t="str">
        <f t="shared" si="31"/>
        <v/>
      </c>
      <c r="CK20" s="265" t="str">
        <f t="shared" si="32"/>
        <v/>
      </c>
      <c r="CL20" s="265" t="str">
        <f t="shared" si="33"/>
        <v/>
      </c>
      <c r="CM20" s="265"/>
      <c r="CN20" s="265" t="str">
        <f t="shared" si="48"/>
        <v/>
      </c>
      <c r="CO20" s="413">
        <f t="shared" si="49"/>
        <v>0</v>
      </c>
      <c r="CQ20" s="404">
        <v>17</v>
      </c>
      <c r="CR20" s="405">
        <f t="shared" si="78"/>
        <v>0</v>
      </c>
      <c r="CS20" s="405"/>
      <c r="CT20" s="405">
        <f t="shared" si="50"/>
        <v>0</v>
      </c>
      <c r="CU20" s="405">
        <v>1</v>
      </c>
      <c r="CV20" s="406">
        <f t="shared" si="51"/>
        <v>0</v>
      </c>
      <c r="CW20" s="414"/>
      <c r="CX20" s="324"/>
      <c r="CY20" s="324"/>
      <c r="CZ20" s="324" t="str">
        <f t="shared" si="52"/>
        <v/>
      </c>
      <c r="DA20" s="409" t="str">
        <f t="shared" si="53"/>
        <v/>
      </c>
      <c r="DC20" s="404">
        <v>17</v>
      </c>
      <c r="DD20" s="405">
        <f t="shared" si="79"/>
        <v>0</v>
      </c>
      <c r="DE20" s="405"/>
      <c r="DF20" s="405">
        <f t="shared" si="54"/>
        <v>0</v>
      </c>
      <c r="DG20" s="405">
        <v>1</v>
      </c>
      <c r="DH20" s="406">
        <f t="shared" si="55"/>
        <v>0</v>
      </c>
      <c r="DI20" s="414"/>
      <c r="DJ20" s="324"/>
      <c r="DK20" s="324"/>
      <c r="DL20" s="324" t="str">
        <f t="shared" si="56"/>
        <v/>
      </c>
      <c r="DM20" s="409" t="str">
        <f t="shared" si="57"/>
        <v/>
      </c>
      <c r="DO20" s="404">
        <v>17</v>
      </c>
      <c r="DP20" s="405">
        <f t="shared" si="80"/>
        <v>0</v>
      </c>
      <c r="DQ20" s="405"/>
      <c r="DR20" s="405">
        <f t="shared" si="58"/>
        <v>0</v>
      </c>
      <c r="DS20" s="405">
        <v>1</v>
      </c>
      <c r="DT20" s="406">
        <f t="shared" si="59"/>
        <v>0</v>
      </c>
      <c r="DU20" s="414"/>
      <c r="DV20" s="324"/>
      <c r="DW20" s="324"/>
      <c r="DX20" s="324" t="str">
        <f t="shared" si="60"/>
        <v/>
      </c>
      <c r="DY20" s="409" t="str">
        <f t="shared" si="61"/>
        <v/>
      </c>
      <c r="EA20" s="404">
        <v>17</v>
      </c>
      <c r="EB20" s="405">
        <f t="shared" si="81"/>
        <v>0</v>
      </c>
      <c r="EC20" s="405"/>
      <c r="ED20" s="405">
        <f t="shared" si="62"/>
        <v>0</v>
      </c>
      <c r="EE20" s="405">
        <v>1</v>
      </c>
      <c r="EF20" s="406">
        <f t="shared" si="63"/>
        <v>0</v>
      </c>
      <c r="EG20" s="414"/>
      <c r="EH20" s="324"/>
      <c r="EI20" s="324"/>
      <c r="EJ20" s="324" t="str">
        <f t="shared" si="64"/>
        <v/>
      </c>
      <c r="EK20" s="409" t="str">
        <f t="shared" si="65"/>
        <v/>
      </c>
      <c r="EM20" s="404">
        <v>17</v>
      </c>
      <c r="EN20" s="405">
        <f t="shared" si="82"/>
        <v>0</v>
      </c>
      <c r="EO20" s="405"/>
      <c r="EP20" s="405">
        <f t="shared" si="66"/>
        <v>0</v>
      </c>
      <c r="EQ20" s="405">
        <v>1</v>
      </c>
      <c r="ER20" s="406">
        <f t="shared" si="67"/>
        <v>0</v>
      </c>
      <c r="ES20" s="414"/>
      <c r="ET20" s="324"/>
      <c r="EU20" s="324"/>
      <c r="EV20" s="324" t="str">
        <f t="shared" si="68"/>
        <v/>
      </c>
      <c r="EW20" s="409" t="str">
        <f t="shared" si="69"/>
        <v/>
      </c>
      <c r="EY20" s="404">
        <v>17</v>
      </c>
      <c r="EZ20" s="405">
        <f t="shared" si="83"/>
        <v>0</v>
      </c>
      <c r="FA20" s="405"/>
      <c r="FB20" s="405">
        <f t="shared" si="70"/>
        <v>0</v>
      </c>
      <c r="FC20" s="405">
        <v>1</v>
      </c>
      <c r="FD20" s="406">
        <f t="shared" si="71"/>
        <v>0</v>
      </c>
      <c r="FE20" s="414"/>
      <c r="FF20" s="324"/>
      <c r="FG20" s="324"/>
      <c r="FH20" s="324" t="str">
        <f t="shared" si="72"/>
        <v/>
      </c>
      <c r="FI20" s="409" t="str">
        <f t="shared" si="73"/>
        <v/>
      </c>
    </row>
    <row r="21" spans="1:165" ht="30" customHeight="1" x14ac:dyDescent="0.3">
      <c r="E21" s="404">
        <v>18</v>
      </c>
      <c r="F21" s="405">
        <f t="shared" si="74"/>
        <v>2179</v>
      </c>
      <c r="G21" s="405">
        <v>2247</v>
      </c>
      <c r="H21" s="405">
        <f t="shared" si="34"/>
        <v>68</v>
      </c>
      <c r="I21" s="405">
        <v>1</v>
      </c>
      <c r="J21" s="406">
        <f t="shared" si="35"/>
        <v>68</v>
      </c>
      <c r="L21" s="404">
        <v>18</v>
      </c>
      <c r="M21" s="491"/>
      <c r="N21" s="405">
        <f t="shared" si="75"/>
        <v>0</v>
      </c>
      <c r="O21" s="405"/>
      <c r="P21" s="405">
        <f t="shared" si="36"/>
        <v>0</v>
      </c>
      <c r="Q21" s="405">
        <v>1</v>
      </c>
      <c r="R21" s="406">
        <f t="shared" si="37"/>
        <v>0</v>
      </c>
      <c r="S21" s="404">
        <v>18</v>
      </c>
      <c r="T21" s="405">
        <f t="shared" si="76"/>
        <v>0</v>
      </c>
      <c r="U21" s="405"/>
      <c r="V21" s="405">
        <f t="shared" si="38"/>
        <v>0</v>
      </c>
      <c r="W21" s="405">
        <v>1</v>
      </c>
      <c r="X21" s="406">
        <f t="shared" si="39"/>
        <v>0</v>
      </c>
      <c r="Y21" s="404"/>
      <c r="Z21" s="324"/>
      <c r="AA21" s="324"/>
      <c r="AB21" s="324"/>
      <c r="AC21" s="265"/>
      <c r="AD21" s="265">
        <v>1</v>
      </c>
      <c r="AE21" s="324"/>
      <c r="AF21" s="324">
        <f t="shared" si="40"/>
        <v>0</v>
      </c>
      <c r="AG21" s="324"/>
      <c r="AH21" s="407"/>
      <c r="AI21" s="408" t="str">
        <f t="shared" si="0"/>
        <v/>
      </c>
      <c r="AJ21" s="324" t="str">
        <f t="shared" si="1"/>
        <v/>
      </c>
      <c r="AK21" s="324" t="str">
        <f t="shared" si="2"/>
        <v/>
      </c>
      <c r="AL21" s="324" t="str">
        <f t="shared" si="3"/>
        <v/>
      </c>
      <c r="AM21" s="324" t="str">
        <f t="shared" si="4"/>
        <v/>
      </c>
      <c r="AN21" s="324" t="str">
        <f t="shared" si="5"/>
        <v/>
      </c>
      <c r="AO21" s="324" t="str">
        <f t="shared" si="6"/>
        <v/>
      </c>
      <c r="AP21" s="324" t="str">
        <f t="shared" si="7"/>
        <v/>
      </c>
      <c r="AQ21" s="407">
        <f t="shared" si="8"/>
        <v>0</v>
      </c>
      <c r="AR21" s="408" t="str">
        <f t="shared" si="41"/>
        <v/>
      </c>
      <c r="AS21" s="324" t="str">
        <f t="shared" si="9"/>
        <v/>
      </c>
      <c r="AT21" s="324" t="str">
        <f t="shared" si="10"/>
        <v/>
      </c>
      <c r="AU21" s="324" t="str">
        <f t="shared" si="11"/>
        <v/>
      </c>
      <c r="AV21" s="324" t="str">
        <f t="shared" si="12"/>
        <v/>
      </c>
      <c r="AW21" s="324" t="str">
        <f t="shared" si="13"/>
        <v/>
      </c>
      <c r="AX21" s="324" t="str">
        <f t="shared" si="14"/>
        <v/>
      </c>
      <c r="AY21" s="324" t="str">
        <f t="shared" si="15"/>
        <v/>
      </c>
      <c r="AZ21" s="324" t="str">
        <f t="shared" si="16"/>
        <v/>
      </c>
      <c r="BA21" s="324"/>
      <c r="BB21" s="324" t="str">
        <f t="shared" si="42"/>
        <v/>
      </c>
      <c r="BC21" s="409">
        <f t="shared" si="43"/>
        <v>0</v>
      </c>
      <c r="BD21" s="22"/>
      <c r="BE21" s="404">
        <v>18</v>
      </c>
      <c r="BF21" s="405">
        <f t="shared" si="77"/>
        <v>0</v>
      </c>
      <c r="BG21" s="405"/>
      <c r="BH21" s="405">
        <f t="shared" si="44"/>
        <v>0</v>
      </c>
      <c r="BI21" s="405">
        <v>1</v>
      </c>
      <c r="BJ21" s="406">
        <f t="shared" si="45"/>
        <v>0</v>
      </c>
      <c r="BK21" s="410"/>
      <c r="BL21" s="265"/>
      <c r="BM21" s="265"/>
      <c r="BN21" s="265"/>
      <c r="BO21" s="265"/>
      <c r="BP21" s="265">
        <v>1</v>
      </c>
      <c r="BQ21" s="265"/>
      <c r="BR21" s="265">
        <f t="shared" si="46"/>
        <v>0</v>
      </c>
      <c r="BS21" s="265"/>
      <c r="BT21" s="411"/>
      <c r="BU21" s="412" t="str">
        <f t="shared" si="17"/>
        <v/>
      </c>
      <c r="BV21" s="265" t="str">
        <f t="shared" si="18"/>
        <v/>
      </c>
      <c r="BW21" s="324" t="str">
        <f t="shared" si="19"/>
        <v/>
      </c>
      <c r="BX21" s="265" t="str">
        <f t="shared" si="20"/>
        <v/>
      </c>
      <c r="BY21" s="265" t="str">
        <f t="shared" si="21"/>
        <v/>
      </c>
      <c r="BZ21" s="265" t="str">
        <f t="shared" si="22"/>
        <v/>
      </c>
      <c r="CA21" s="265" t="str">
        <f t="shared" si="23"/>
        <v/>
      </c>
      <c r="CB21" s="265" t="str">
        <f t="shared" si="24"/>
        <v/>
      </c>
      <c r="CC21" s="411">
        <f t="shared" si="25"/>
        <v>0</v>
      </c>
      <c r="CD21" s="412" t="str">
        <f t="shared" si="47"/>
        <v/>
      </c>
      <c r="CE21" s="265" t="str">
        <f t="shared" si="26"/>
        <v/>
      </c>
      <c r="CF21" s="324" t="str">
        <f t="shared" si="27"/>
        <v/>
      </c>
      <c r="CG21" s="265" t="str">
        <f t="shared" si="28"/>
        <v/>
      </c>
      <c r="CH21" s="265" t="str">
        <f t="shared" si="29"/>
        <v/>
      </c>
      <c r="CI21" s="265" t="str">
        <f t="shared" si="30"/>
        <v/>
      </c>
      <c r="CJ21" s="265" t="str">
        <f t="shared" si="31"/>
        <v/>
      </c>
      <c r="CK21" s="265" t="str">
        <f t="shared" si="32"/>
        <v/>
      </c>
      <c r="CL21" s="265" t="str">
        <f t="shared" si="33"/>
        <v/>
      </c>
      <c r="CM21" s="265"/>
      <c r="CN21" s="265" t="str">
        <f t="shared" si="48"/>
        <v/>
      </c>
      <c r="CO21" s="413">
        <f t="shared" si="49"/>
        <v>0</v>
      </c>
      <c r="CQ21" s="404">
        <v>18</v>
      </c>
      <c r="CR21" s="405">
        <f t="shared" si="78"/>
        <v>0</v>
      </c>
      <c r="CS21" s="405"/>
      <c r="CT21" s="405">
        <f t="shared" si="50"/>
        <v>0</v>
      </c>
      <c r="CU21" s="405">
        <v>1</v>
      </c>
      <c r="CV21" s="406">
        <f t="shared" si="51"/>
        <v>0</v>
      </c>
      <c r="CW21" s="414"/>
      <c r="CX21" s="324"/>
      <c r="CY21" s="324"/>
      <c r="CZ21" s="324" t="str">
        <f t="shared" si="52"/>
        <v/>
      </c>
      <c r="DA21" s="409" t="str">
        <f t="shared" si="53"/>
        <v/>
      </c>
      <c r="DC21" s="404">
        <v>18</v>
      </c>
      <c r="DD21" s="405">
        <f t="shared" si="79"/>
        <v>0</v>
      </c>
      <c r="DE21" s="405"/>
      <c r="DF21" s="405">
        <f t="shared" si="54"/>
        <v>0</v>
      </c>
      <c r="DG21" s="405">
        <v>1</v>
      </c>
      <c r="DH21" s="406">
        <f t="shared" si="55"/>
        <v>0</v>
      </c>
      <c r="DI21" s="414"/>
      <c r="DJ21" s="324"/>
      <c r="DK21" s="324"/>
      <c r="DL21" s="324" t="str">
        <f t="shared" si="56"/>
        <v/>
      </c>
      <c r="DM21" s="409" t="str">
        <f t="shared" si="57"/>
        <v/>
      </c>
      <c r="DO21" s="404">
        <v>18</v>
      </c>
      <c r="DP21" s="405">
        <f t="shared" si="80"/>
        <v>0</v>
      </c>
      <c r="DQ21" s="405"/>
      <c r="DR21" s="405">
        <f t="shared" si="58"/>
        <v>0</v>
      </c>
      <c r="DS21" s="405">
        <v>1</v>
      </c>
      <c r="DT21" s="406">
        <f t="shared" si="59"/>
        <v>0</v>
      </c>
      <c r="DU21" s="414"/>
      <c r="DV21" s="324"/>
      <c r="DW21" s="324"/>
      <c r="DX21" s="324" t="str">
        <f t="shared" si="60"/>
        <v/>
      </c>
      <c r="DY21" s="409" t="str">
        <f t="shared" si="61"/>
        <v/>
      </c>
      <c r="EA21" s="404">
        <v>18</v>
      </c>
      <c r="EB21" s="405">
        <f t="shared" si="81"/>
        <v>0</v>
      </c>
      <c r="EC21" s="405"/>
      <c r="ED21" s="405">
        <f t="shared" si="62"/>
        <v>0</v>
      </c>
      <c r="EE21" s="405">
        <v>1</v>
      </c>
      <c r="EF21" s="406">
        <f t="shared" si="63"/>
        <v>0</v>
      </c>
      <c r="EG21" s="414"/>
      <c r="EH21" s="324"/>
      <c r="EI21" s="324"/>
      <c r="EJ21" s="324" t="str">
        <f t="shared" si="64"/>
        <v/>
      </c>
      <c r="EK21" s="409" t="str">
        <f t="shared" si="65"/>
        <v/>
      </c>
      <c r="EM21" s="404">
        <v>18</v>
      </c>
      <c r="EN21" s="405">
        <f t="shared" si="82"/>
        <v>0</v>
      </c>
      <c r="EO21" s="405"/>
      <c r="EP21" s="405">
        <f t="shared" si="66"/>
        <v>0</v>
      </c>
      <c r="EQ21" s="405">
        <v>1</v>
      </c>
      <c r="ER21" s="406">
        <f t="shared" si="67"/>
        <v>0</v>
      </c>
      <c r="ES21" s="414"/>
      <c r="ET21" s="324"/>
      <c r="EU21" s="324"/>
      <c r="EV21" s="324" t="str">
        <f t="shared" si="68"/>
        <v/>
      </c>
      <c r="EW21" s="409" t="str">
        <f t="shared" si="69"/>
        <v/>
      </c>
      <c r="EY21" s="404">
        <v>18</v>
      </c>
      <c r="EZ21" s="405">
        <f t="shared" si="83"/>
        <v>0</v>
      </c>
      <c r="FA21" s="405"/>
      <c r="FB21" s="405">
        <f t="shared" si="70"/>
        <v>0</v>
      </c>
      <c r="FC21" s="405">
        <v>1</v>
      </c>
      <c r="FD21" s="406">
        <f t="shared" si="71"/>
        <v>0</v>
      </c>
      <c r="FE21" s="414"/>
      <c r="FF21" s="324"/>
      <c r="FG21" s="324"/>
      <c r="FH21" s="324" t="str">
        <f t="shared" si="72"/>
        <v/>
      </c>
      <c r="FI21" s="409" t="str">
        <f t="shared" si="73"/>
        <v/>
      </c>
    </row>
    <row r="22" spans="1:165" ht="30" customHeight="1" x14ac:dyDescent="0.3">
      <c r="E22" s="404">
        <v>19</v>
      </c>
      <c r="F22" s="405">
        <f t="shared" si="74"/>
        <v>2247</v>
      </c>
      <c r="G22" s="405">
        <v>2352</v>
      </c>
      <c r="H22" s="405">
        <f t="shared" si="34"/>
        <v>105</v>
      </c>
      <c r="I22" s="405">
        <v>1</v>
      </c>
      <c r="J22" s="406">
        <f t="shared" si="35"/>
        <v>105</v>
      </c>
      <c r="L22" s="404">
        <v>19</v>
      </c>
      <c r="M22" s="491"/>
      <c r="N22" s="405">
        <f t="shared" si="75"/>
        <v>0</v>
      </c>
      <c r="O22" s="405"/>
      <c r="P22" s="405">
        <f t="shared" si="36"/>
        <v>0</v>
      </c>
      <c r="Q22" s="405">
        <v>1</v>
      </c>
      <c r="R22" s="406">
        <f t="shared" si="37"/>
        <v>0</v>
      </c>
      <c r="S22" s="404">
        <v>19</v>
      </c>
      <c r="T22" s="405">
        <f t="shared" si="76"/>
        <v>0</v>
      </c>
      <c r="U22" s="405"/>
      <c r="V22" s="405">
        <f t="shared" si="38"/>
        <v>0</v>
      </c>
      <c r="W22" s="405">
        <v>1</v>
      </c>
      <c r="X22" s="406">
        <f t="shared" si="39"/>
        <v>0</v>
      </c>
      <c r="Y22" s="404"/>
      <c r="Z22" s="324"/>
      <c r="AA22" s="324"/>
      <c r="AB22" s="324"/>
      <c r="AC22" s="265"/>
      <c r="AD22" s="265">
        <v>1</v>
      </c>
      <c r="AE22" s="324"/>
      <c r="AF22" s="324">
        <f t="shared" si="40"/>
        <v>0</v>
      </c>
      <c r="AG22" s="324"/>
      <c r="AH22" s="407"/>
      <c r="AI22" s="408" t="str">
        <f t="shared" si="0"/>
        <v/>
      </c>
      <c r="AJ22" s="324" t="str">
        <f t="shared" si="1"/>
        <v/>
      </c>
      <c r="AK22" s="324" t="str">
        <f t="shared" si="2"/>
        <v/>
      </c>
      <c r="AL22" s="324" t="str">
        <f t="shared" si="3"/>
        <v/>
      </c>
      <c r="AM22" s="324" t="str">
        <f t="shared" si="4"/>
        <v/>
      </c>
      <c r="AN22" s="324" t="str">
        <f t="shared" si="5"/>
        <v/>
      </c>
      <c r="AO22" s="324" t="str">
        <f t="shared" si="6"/>
        <v/>
      </c>
      <c r="AP22" s="324" t="str">
        <f t="shared" si="7"/>
        <v/>
      </c>
      <c r="AQ22" s="407">
        <f t="shared" si="8"/>
        <v>0</v>
      </c>
      <c r="AR22" s="408" t="str">
        <f t="shared" si="41"/>
        <v/>
      </c>
      <c r="AS22" s="324" t="str">
        <f t="shared" si="9"/>
        <v/>
      </c>
      <c r="AT22" s="324" t="str">
        <f t="shared" si="10"/>
        <v/>
      </c>
      <c r="AU22" s="324" t="str">
        <f t="shared" si="11"/>
        <v/>
      </c>
      <c r="AV22" s="324" t="str">
        <f t="shared" si="12"/>
        <v/>
      </c>
      <c r="AW22" s="324" t="str">
        <f t="shared" si="13"/>
        <v/>
      </c>
      <c r="AX22" s="324" t="str">
        <f t="shared" si="14"/>
        <v/>
      </c>
      <c r="AY22" s="324" t="str">
        <f t="shared" si="15"/>
        <v/>
      </c>
      <c r="AZ22" s="324" t="str">
        <f t="shared" si="16"/>
        <v/>
      </c>
      <c r="BA22" s="324"/>
      <c r="BB22" s="324" t="str">
        <f t="shared" si="42"/>
        <v/>
      </c>
      <c r="BC22" s="409">
        <f t="shared" si="43"/>
        <v>0</v>
      </c>
      <c r="BD22" s="22"/>
      <c r="BE22" s="404">
        <v>19</v>
      </c>
      <c r="BF22" s="405">
        <f t="shared" si="77"/>
        <v>0</v>
      </c>
      <c r="BG22" s="405"/>
      <c r="BH22" s="405">
        <f t="shared" si="44"/>
        <v>0</v>
      </c>
      <c r="BI22" s="405">
        <v>1</v>
      </c>
      <c r="BJ22" s="406">
        <f t="shared" si="45"/>
        <v>0</v>
      </c>
      <c r="BK22" s="410"/>
      <c r="BL22" s="265"/>
      <c r="BM22" s="265"/>
      <c r="BN22" s="265"/>
      <c r="BO22" s="265"/>
      <c r="BP22" s="265">
        <v>1</v>
      </c>
      <c r="BQ22" s="265"/>
      <c r="BR22" s="265">
        <f t="shared" si="46"/>
        <v>0</v>
      </c>
      <c r="BS22" s="265"/>
      <c r="BT22" s="411"/>
      <c r="BU22" s="412" t="str">
        <f t="shared" si="17"/>
        <v/>
      </c>
      <c r="BV22" s="265" t="str">
        <f t="shared" si="18"/>
        <v/>
      </c>
      <c r="BW22" s="324" t="str">
        <f t="shared" si="19"/>
        <v/>
      </c>
      <c r="BX22" s="265" t="str">
        <f t="shared" si="20"/>
        <v/>
      </c>
      <c r="BY22" s="265" t="str">
        <f t="shared" si="21"/>
        <v/>
      </c>
      <c r="BZ22" s="265" t="str">
        <f t="shared" si="22"/>
        <v/>
      </c>
      <c r="CA22" s="265" t="str">
        <f t="shared" si="23"/>
        <v/>
      </c>
      <c r="CB22" s="265" t="str">
        <f t="shared" si="24"/>
        <v/>
      </c>
      <c r="CC22" s="411">
        <f t="shared" si="25"/>
        <v>0</v>
      </c>
      <c r="CD22" s="412" t="str">
        <f t="shared" si="47"/>
        <v/>
      </c>
      <c r="CE22" s="265" t="str">
        <f t="shared" si="26"/>
        <v/>
      </c>
      <c r="CF22" s="324" t="str">
        <f t="shared" si="27"/>
        <v/>
      </c>
      <c r="CG22" s="265" t="str">
        <f t="shared" si="28"/>
        <v/>
      </c>
      <c r="CH22" s="265" t="str">
        <f t="shared" si="29"/>
        <v/>
      </c>
      <c r="CI22" s="265" t="str">
        <f t="shared" si="30"/>
        <v/>
      </c>
      <c r="CJ22" s="265" t="str">
        <f t="shared" si="31"/>
        <v/>
      </c>
      <c r="CK22" s="265" t="str">
        <f t="shared" si="32"/>
        <v/>
      </c>
      <c r="CL22" s="265" t="str">
        <f t="shared" si="33"/>
        <v/>
      </c>
      <c r="CM22" s="265"/>
      <c r="CN22" s="265" t="str">
        <f t="shared" si="48"/>
        <v/>
      </c>
      <c r="CO22" s="413">
        <f t="shared" si="49"/>
        <v>0</v>
      </c>
      <c r="CQ22" s="404">
        <v>19</v>
      </c>
      <c r="CR22" s="405">
        <f t="shared" si="78"/>
        <v>0</v>
      </c>
      <c r="CS22" s="405"/>
      <c r="CT22" s="405">
        <f t="shared" si="50"/>
        <v>0</v>
      </c>
      <c r="CU22" s="405">
        <v>1</v>
      </c>
      <c r="CV22" s="406">
        <f t="shared" si="51"/>
        <v>0</v>
      </c>
      <c r="CW22" s="414"/>
      <c r="CX22" s="324"/>
      <c r="CY22" s="324"/>
      <c r="CZ22" s="324" t="str">
        <f t="shared" si="52"/>
        <v/>
      </c>
      <c r="DA22" s="409" t="str">
        <f t="shared" si="53"/>
        <v/>
      </c>
      <c r="DC22" s="404">
        <v>19</v>
      </c>
      <c r="DD22" s="405">
        <f t="shared" si="79"/>
        <v>0</v>
      </c>
      <c r="DE22" s="405"/>
      <c r="DF22" s="405">
        <f t="shared" si="54"/>
        <v>0</v>
      </c>
      <c r="DG22" s="405">
        <v>1</v>
      </c>
      <c r="DH22" s="406">
        <f t="shared" si="55"/>
        <v>0</v>
      </c>
      <c r="DI22" s="414"/>
      <c r="DJ22" s="324"/>
      <c r="DK22" s="324"/>
      <c r="DL22" s="324" t="str">
        <f t="shared" si="56"/>
        <v/>
      </c>
      <c r="DM22" s="409" t="str">
        <f t="shared" si="57"/>
        <v/>
      </c>
      <c r="DO22" s="404">
        <v>19</v>
      </c>
      <c r="DP22" s="405">
        <f t="shared" si="80"/>
        <v>0</v>
      </c>
      <c r="DQ22" s="405"/>
      <c r="DR22" s="405">
        <f t="shared" si="58"/>
        <v>0</v>
      </c>
      <c r="DS22" s="405">
        <v>1</v>
      </c>
      <c r="DT22" s="406">
        <f t="shared" si="59"/>
        <v>0</v>
      </c>
      <c r="DU22" s="414"/>
      <c r="DV22" s="324"/>
      <c r="DW22" s="324"/>
      <c r="DX22" s="324" t="str">
        <f t="shared" si="60"/>
        <v/>
      </c>
      <c r="DY22" s="409" t="str">
        <f t="shared" si="61"/>
        <v/>
      </c>
      <c r="EA22" s="404">
        <v>19</v>
      </c>
      <c r="EB22" s="405">
        <f t="shared" si="81"/>
        <v>0</v>
      </c>
      <c r="EC22" s="405"/>
      <c r="ED22" s="405">
        <f t="shared" si="62"/>
        <v>0</v>
      </c>
      <c r="EE22" s="405">
        <v>1</v>
      </c>
      <c r="EF22" s="406">
        <f t="shared" si="63"/>
        <v>0</v>
      </c>
      <c r="EG22" s="414"/>
      <c r="EH22" s="324"/>
      <c r="EI22" s="324"/>
      <c r="EJ22" s="324" t="str">
        <f t="shared" si="64"/>
        <v/>
      </c>
      <c r="EK22" s="409" t="str">
        <f t="shared" si="65"/>
        <v/>
      </c>
      <c r="EM22" s="404">
        <v>19</v>
      </c>
      <c r="EN22" s="405">
        <f t="shared" si="82"/>
        <v>0</v>
      </c>
      <c r="EO22" s="405"/>
      <c r="EP22" s="405">
        <f t="shared" si="66"/>
        <v>0</v>
      </c>
      <c r="EQ22" s="405">
        <v>1</v>
      </c>
      <c r="ER22" s="406">
        <f t="shared" si="67"/>
        <v>0</v>
      </c>
      <c r="ES22" s="414"/>
      <c r="ET22" s="324"/>
      <c r="EU22" s="324"/>
      <c r="EV22" s="324" t="str">
        <f t="shared" si="68"/>
        <v/>
      </c>
      <c r="EW22" s="409" t="str">
        <f t="shared" si="69"/>
        <v/>
      </c>
      <c r="EY22" s="404">
        <v>19</v>
      </c>
      <c r="EZ22" s="405">
        <f t="shared" si="83"/>
        <v>0</v>
      </c>
      <c r="FA22" s="405"/>
      <c r="FB22" s="405">
        <f t="shared" si="70"/>
        <v>0</v>
      </c>
      <c r="FC22" s="405">
        <v>1</v>
      </c>
      <c r="FD22" s="406">
        <f t="shared" si="71"/>
        <v>0</v>
      </c>
      <c r="FE22" s="414"/>
      <c r="FF22" s="324"/>
      <c r="FG22" s="324"/>
      <c r="FH22" s="324" t="str">
        <f t="shared" si="72"/>
        <v/>
      </c>
      <c r="FI22" s="409" t="str">
        <f t="shared" si="73"/>
        <v/>
      </c>
    </row>
    <row r="23" spans="1:165" ht="30" customHeight="1" x14ac:dyDescent="0.3">
      <c r="E23" s="404">
        <v>20</v>
      </c>
      <c r="F23" s="405">
        <f t="shared" si="74"/>
        <v>2352</v>
      </c>
      <c r="G23" s="405">
        <v>2402</v>
      </c>
      <c r="H23" s="405">
        <f t="shared" si="34"/>
        <v>50</v>
      </c>
      <c r="I23" s="405">
        <v>1</v>
      </c>
      <c r="J23" s="406">
        <f t="shared" si="35"/>
        <v>50</v>
      </c>
      <c r="L23" s="404">
        <v>20</v>
      </c>
      <c r="M23" s="491"/>
      <c r="N23" s="405">
        <f t="shared" si="75"/>
        <v>0</v>
      </c>
      <c r="O23" s="405"/>
      <c r="P23" s="405">
        <f t="shared" si="36"/>
        <v>0</v>
      </c>
      <c r="Q23" s="405">
        <v>1</v>
      </c>
      <c r="R23" s="406">
        <f t="shared" si="37"/>
        <v>0</v>
      </c>
      <c r="S23" s="404">
        <v>20</v>
      </c>
      <c r="T23" s="405">
        <f t="shared" si="76"/>
        <v>0</v>
      </c>
      <c r="U23" s="405"/>
      <c r="V23" s="405">
        <f t="shared" si="38"/>
        <v>0</v>
      </c>
      <c r="W23" s="405">
        <v>1</v>
      </c>
      <c r="X23" s="406">
        <f t="shared" si="39"/>
        <v>0</v>
      </c>
      <c r="Y23" s="404"/>
      <c r="Z23" s="324"/>
      <c r="AA23" s="324"/>
      <c r="AB23" s="324"/>
      <c r="AC23" s="265"/>
      <c r="AD23" s="265">
        <v>1</v>
      </c>
      <c r="AE23" s="324"/>
      <c r="AF23" s="324">
        <f t="shared" si="40"/>
        <v>0</v>
      </c>
      <c r="AG23" s="324"/>
      <c r="AH23" s="407"/>
      <c r="AI23" s="408" t="str">
        <f t="shared" si="0"/>
        <v/>
      </c>
      <c r="AJ23" s="324" t="str">
        <f t="shared" si="1"/>
        <v/>
      </c>
      <c r="AK23" s="324" t="str">
        <f t="shared" si="2"/>
        <v/>
      </c>
      <c r="AL23" s="324" t="str">
        <f t="shared" si="3"/>
        <v/>
      </c>
      <c r="AM23" s="324" t="str">
        <f t="shared" si="4"/>
        <v/>
      </c>
      <c r="AN23" s="324" t="str">
        <f t="shared" si="5"/>
        <v/>
      </c>
      <c r="AO23" s="324" t="str">
        <f t="shared" si="6"/>
        <v/>
      </c>
      <c r="AP23" s="324" t="str">
        <f t="shared" si="7"/>
        <v/>
      </c>
      <c r="AQ23" s="407">
        <f t="shared" si="8"/>
        <v>0</v>
      </c>
      <c r="AR23" s="408" t="str">
        <f t="shared" si="41"/>
        <v/>
      </c>
      <c r="AS23" s="324" t="str">
        <f t="shared" si="9"/>
        <v/>
      </c>
      <c r="AT23" s="324" t="str">
        <f t="shared" si="10"/>
        <v/>
      </c>
      <c r="AU23" s="324" t="str">
        <f t="shared" si="11"/>
        <v/>
      </c>
      <c r="AV23" s="324" t="str">
        <f t="shared" si="12"/>
        <v/>
      </c>
      <c r="AW23" s="324" t="str">
        <f t="shared" si="13"/>
        <v/>
      </c>
      <c r="AX23" s="324" t="str">
        <f t="shared" si="14"/>
        <v/>
      </c>
      <c r="AY23" s="324" t="str">
        <f t="shared" si="15"/>
        <v/>
      </c>
      <c r="AZ23" s="324" t="str">
        <f t="shared" si="16"/>
        <v/>
      </c>
      <c r="BA23" s="324"/>
      <c r="BB23" s="324" t="str">
        <f t="shared" si="42"/>
        <v/>
      </c>
      <c r="BC23" s="409">
        <f t="shared" si="43"/>
        <v>0</v>
      </c>
      <c r="BD23" s="22"/>
      <c r="BE23" s="404">
        <v>20</v>
      </c>
      <c r="BF23" s="405">
        <f t="shared" si="77"/>
        <v>0</v>
      </c>
      <c r="BG23" s="405"/>
      <c r="BH23" s="405">
        <f t="shared" si="44"/>
        <v>0</v>
      </c>
      <c r="BI23" s="405">
        <v>1</v>
      </c>
      <c r="BJ23" s="406">
        <f t="shared" si="45"/>
        <v>0</v>
      </c>
      <c r="BK23" s="410"/>
      <c r="BL23" s="265"/>
      <c r="BM23" s="265"/>
      <c r="BN23" s="265"/>
      <c r="BO23" s="265"/>
      <c r="BP23" s="265">
        <v>1</v>
      </c>
      <c r="BQ23" s="265"/>
      <c r="BR23" s="265">
        <f t="shared" si="46"/>
        <v>0</v>
      </c>
      <c r="BS23" s="265"/>
      <c r="BT23" s="411"/>
      <c r="BU23" s="412" t="str">
        <f t="shared" si="17"/>
        <v/>
      </c>
      <c r="BV23" s="265" t="str">
        <f t="shared" si="18"/>
        <v/>
      </c>
      <c r="BW23" s="324" t="str">
        <f t="shared" si="19"/>
        <v/>
      </c>
      <c r="BX23" s="265" t="str">
        <f t="shared" si="20"/>
        <v/>
      </c>
      <c r="BY23" s="265" t="str">
        <f t="shared" si="21"/>
        <v/>
      </c>
      <c r="BZ23" s="265" t="str">
        <f t="shared" si="22"/>
        <v/>
      </c>
      <c r="CA23" s="265" t="str">
        <f t="shared" si="23"/>
        <v/>
      </c>
      <c r="CB23" s="265" t="str">
        <f t="shared" si="24"/>
        <v/>
      </c>
      <c r="CC23" s="411">
        <f t="shared" si="25"/>
        <v>0</v>
      </c>
      <c r="CD23" s="412" t="str">
        <f t="shared" si="47"/>
        <v/>
      </c>
      <c r="CE23" s="265" t="str">
        <f t="shared" si="26"/>
        <v/>
      </c>
      <c r="CF23" s="324" t="str">
        <f t="shared" si="27"/>
        <v/>
      </c>
      <c r="CG23" s="265" t="str">
        <f t="shared" si="28"/>
        <v/>
      </c>
      <c r="CH23" s="265" t="str">
        <f t="shared" si="29"/>
        <v/>
      </c>
      <c r="CI23" s="265" t="str">
        <f t="shared" si="30"/>
        <v/>
      </c>
      <c r="CJ23" s="265" t="str">
        <f t="shared" si="31"/>
        <v/>
      </c>
      <c r="CK23" s="265" t="str">
        <f t="shared" si="32"/>
        <v/>
      </c>
      <c r="CL23" s="265" t="str">
        <f t="shared" si="33"/>
        <v/>
      </c>
      <c r="CM23" s="265"/>
      <c r="CN23" s="265" t="str">
        <f t="shared" si="48"/>
        <v/>
      </c>
      <c r="CO23" s="413">
        <f t="shared" si="49"/>
        <v>0</v>
      </c>
      <c r="CQ23" s="404">
        <v>20</v>
      </c>
      <c r="CR23" s="405">
        <f t="shared" si="78"/>
        <v>0</v>
      </c>
      <c r="CS23" s="405"/>
      <c r="CT23" s="405">
        <f t="shared" si="50"/>
        <v>0</v>
      </c>
      <c r="CU23" s="405">
        <v>1</v>
      </c>
      <c r="CV23" s="406">
        <f t="shared" si="51"/>
        <v>0</v>
      </c>
      <c r="CW23" s="414"/>
      <c r="CX23" s="324"/>
      <c r="CY23" s="324"/>
      <c r="CZ23" s="324" t="str">
        <f t="shared" si="52"/>
        <v/>
      </c>
      <c r="DA23" s="409" t="str">
        <f t="shared" si="53"/>
        <v/>
      </c>
      <c r="DC23" s="404">
        <v>20</v>
      </c>
      <c r="DD23" s="405">
        <f t="shared" si="79"/>
        <v>0</v>
      </c>
      <c r="DE23" s="405"/>
      <c r="DF23" s="405">
        <f t="shared" si="54"/>
        <v>0</v>
      </c>
      <c r="DG23" s="405">
        <v>1</v>
      </c>
      <c r="DH23" s="406">
        <f t="shared" si="55"/>
        <v>0</v>
      </c>
      <c r="DI23" s="414"/>
      <c r="DJ23" s="324"/>
      <c r="DK23" s="324"/>
      <c r="DL23" s="324" t="str">
        <f t="shared" si="56"/>
        <v/>
      </c>
      <c r="DM23" s="409" t="str">
        <f t="shared" si="57"/>
        <v/>
      </c>
      <c r="DO23" s="404">
        <v>20</v>
      </c>
      <c r="DP23" s="405">
        <f t="shared" si="80"/>
        <v>0</v>
      </c>
      <c r="DQ23" s="405"/>
      <c r="DR23" s="405">
        <f t="shared" si="58"/>
        <v>0</v>
      </c>
      <c r="DS23" s="405">
        <v>1</v>
      </c>
      <c r="DT23" s="406">
        <f t="shared" si="59"/>
        <v>0</v>
      </c>
      <c r="DU23" s="414"/>
      <c r="DV23" s="324"/>
      <c r="DW23" s="324"/>
      <c r="DX23" s="324" t="str">
        <f t="shared" si="60"/>
        <v/>
      </c>
      <c r="DY23" s="409" t="str">
        <f t="shared" si="61"/>
        <v/>
      </c>
      <c r="EA23" s="404">
        <v>20</v>
      </c>
      <c r="EB23" s="405">
        <f t="shared" si="81"/>
        <v>0</v>
      </c>
      <c r="EC23" s="405"/>
      <c r="ED23" s="405">
        <f t="shared" si="62"/>
        <v>0</v>
      </c>
      <c r="EE23" s="405">
        <v>1</v>
      </c>
      <c r="EF23" s="406">
        <f t="shared" si="63"/>
        <v>0</v>
      </c>
      <c r="EG23" s="414"/>
      <c r="EH23" s="324"/>
      <c r="EI23" s="324"/>
      <c r="EJ23" s="324" t="str">
        <f t="shared" si="64"/>
        <v/>
      </c>
      <c r="EK23" s="409" t="str">
        <f t="shared" si="65"/>
        <v/>
      </c>
      <c r="EM23" s="404">
        <v>20</v>
      </c>
      <c r="EN23" s="405">
        <f t="shared" si="82"/>
        <v>0</v>
      </c>
      <c r="EO23" s="405"/>
      <c r="EP23" s="405">
        <f t="shared" si="66"/>
        <v>0</v>
      </c>
      <c r="EQ23" s="405">
        <v>1</v>
      </c>
      <c r="ER23" s="406">
        <f t="shared" si="67"/>
        <v>0</v>
      </c>
      <c r="ES23" s="414"/>
      <c r="ET23" s="324"/>
      <c r="EU23" s="324"/>
      <c r="EV23" s="324" t="str">
        <f t="shared" si="68"/>
        <v/>
      </c>
      <c r="EW23" s="409" t="str">
        <f t="shared" si="69"/>
        <v/>
      </c>
      <c r="EY23" s="404">
        <v>20</v>
      </c>
      <c r="EZ23" s="405">
        <f t="shared" si="83"/>
        <v>0</v>
      </c>
      <c r="FA23" s="405"/>
      <c r="FB23" s="405">
        <f t="shared" si="70"/>
        <v>0</v>
      </c>
      <c r="FC23" s="405">
        <v>1</v>
      </c>
      <c r="FD23" s="406">
        <f t="shared" si="71"/>
        <v>0</v>
      </c>
      <c r="FE23" s="414"/>
      <c r="FF23" s="324"/>
      <c r="FG23" s="324"/>
      <c r="FH23" s="324" t="str">
        <f t="shared" si="72"/>
        <v/>
      </c>
      <c r="FI23" s="409" t="str">
        <f t="shared" si="73"/>
        <v/>
      </c>
    </row>
    <row r="24" spans="1:165" ht="30" customHeight="1" x14ac:dyDescent="0.3">
      <c r="E24" s="404">
        <v>21</v>
      </c>
      <c r="F24" s="405">
        <f t="shared" si="74"/>
        <v>2402</v>
      </c>
      <c r="G24" s="405">
        <v>2468</v>
      </c>
      <c r="H24" s="405">
        <f t="shared" si="34"/>
        <v>66</v>
      </c>
      <c r="I24" s="405">
        <v>1</v>
      </c>
      <c r="J24" s="406">
        <f t="shared" si="35"/>
        <v>66</v>
      </c>
      <c r="L24" s="404">
        <v>21</v>
      </c>
      <c r="M24" s="491"/>
      <c r="N24" s="405">
        <f t="shared" si="75"/>
        <v>0</v>
      </c>
      <c r="O24" s="405"/>
      <c r="P24" s="405">
        <f t="shared" si="36"/>
        <v>0</v>
      </c>
      <c r="Q24" s="405">
        <v>1</v>
      </c>
      <c r="R24" s="406">
        <f t="shared" si="37"/>
        <v>0</v>
      </c>
      <c r="S24" s="404">
        <v>21</v>
      </c>
      <c r="T24" s="405">
        <f t="shared" si="76"/>
        <v>0</v>
      </c>
      <c r="U24" s="405"/>
      <c r="V24" s="405">
        <f t="shared" si="38"/>
        <v>0</v>
      </c>
      <c r="W24" s="405">
        <v>1</v>
      </c>
      <c r="X24" s="406">
        <f t="shared" si="39"/>
        <v>0</v>
      </c>
      <c r="Y24" s="404"/>
      <c r="Z24" s="324"/>
      <c r="AA24" s="324"/>
      <c r="AB24" s="324"/>
      <c r="AC24" s="265"/>
      <c r="AD24" s="265">
        <v>1</v>
      </c>
      <c r="AE24" s="324"/>
      <c r="AF24" s="324">
        <f t="shared" si="40"/>
        <v>0</v>
      </c>
      <c r="AG24" s="324"/>
      <c r="AH24" s="407"/>
      <c r="AI24" s="408" t="str">
        <f t="shared" si="0"/>
        <v/>
      </c>
      <c r="AJ24" s="324" t="str">
        <f t="shared" si="1"/>
        <v/>
      </c>
      <c r="AK24" s="324" t="str">
        <f t="shared" si="2"/>
        <v/>
      </c>
      <c r="AL24" s="324" t="str">
        <f t="shared" si="3"/>
        <v/>
      </c>
      <c r="AM24" s="324" t="str">
        <f t="shared" si="4"/>
        <v/>
      </c>
      <c r="AN24" s="324" t="str">
        <f t="shared" si="5"/>
        <v/>
      </c>
      <c r="AO24" s="324" t="str">
        <f t="shared" si="6"/>
        <v/>
      </c>
      <c r="AP24" s="324" t="str">
        <f t="shared" si="7"/>
        <v/>
      </c>
      <c r="AQ24" s="407">
        <f t="shared" si="8"/>
        <v>0</v>
      </c>
      <c r="AR24" s="408" t="str">
        <f t="shared" si="41"/>
        <v/>
      </c>
      <c r="AS24" s="324" t="str">
        <f t="shared" si="9"/>
        <v/>
      </c>
      <c r="AT24" s="324" t="str">
        <f t="shared" si="10"/>
        <v/>
      </c>
      <c r="AU24" s="324" t="str">
        <f t="shared" si="11"/>
        <v/>
      </c>
      <c r="AV24" s="324" t="str">
        <f t="shared" si="12"/>
        <v/>
      </c>
      <c r="AW24" s="324" t="str">
        <f t="shared" si="13"/>
        <v/>
      </c>
      <c r="AX24" s="324" t="str">
        <f t="shared" si="14"/>
        <v/>
      </c>
      <c r="AY24" s="324" t="str">
        <f t="shared" si="15"/>
        <v/>
      </c>
      <c r="AZ24" s="324" t="str">
        <f t="shared" si="16"/>
        <v/>
      </c>
      <c r="BA24" s="324"/>
      <c r="BB24" s="324" t="str">
        <f t="shared" si="42"/>
        <v/>
      </c>
      <c r="BC24" s="409">
        <f t="shared" si="43"/>
        <v>0</v>
      </c>
      <c r="BD24" s="22"/>
      <c r="BE24" s="404">
        <v>21</v>
      </c>
      <c r="BF24" s="405">
        <f t="shared" si="77"/>
        <v>0</v>
      </c>
      <c r="BG24" s="405"/>
      <c r="BH24" s="405">
        <f t="shared" si="44"/>
        <v>0</v>
      </c>
      <c r="BI24" s="405">
        <v>1</v>
      </c>
      <c r="BJ24" s="406">
        <f t="shared" si="45"/>
        <v>0</v>
      </c>
      <c r="BK24" s="410"/>
      <c r="BL24" s="265"/>
      <c r="BM24" s="265"/>
      <c r="BN24" s="265"/>
      <c r="BO24" s="265"/>
      <c r="BP24" s="265">
        <v>1</v>
      </c>
      <c r="BQ24" s="265"/>
      <c r="BR24" s="265">
        <f t="shared" si="46"/>
        <v>0</v>
      </c>
      <c r="BS24" s="265"/>
      <c r="BT24" s="411"/>
      <c r="BU24" s="412" t="str">
        <f t="shared" si="17"/>
        <v/>
      </c>
      <c r="BV24" s="265" t="str">
        <f t="shared" si="18"/>
        <v/>
      </c>
      <c r="BW24" s="324" t="str">
        <f t="shared" si="19"/>
        <v/>
      </c>
      <c r="BX24" s="265" t="str">
        <f t="shared" si="20"/>
        <v/>
      </c>
      <c r="BY24" s="265" t="str">
        <f t="shared" si="21"/>
        <v/>
      </c>
      <c r="BZ24" s="265" t="str">
        <f t="shared" si="22"/>
        <v/>
      </c>
      <c r="CA24" s="265" t="str">
        <f t="shared" si="23"/>
        <v/>
      </c>
      <c r="CB24" s="265" t="str">
        <f t="shared" si="24"/>
        <v/>
      </c>
      <c r="CC24" s="411">
        <f t="shared" si="25"/>
        <v>0</v>
      </c>
      <c r="CD24" s="412" t="str">
        <f t="shared" si="47"/>
        <v/>
      </c>
      <c r="CE24" s="265" t="str">
        <f t="shared" si="26"/>
        <v/>
      </c>
      <c r="CF24" s="324" t="str">
        <f t="shared" si="27"/>
        <v/>
      </c>
      <c r="CG24" s="265" t="str">
        <f t="shared" si="28"/>
        <v/>
      </c>
      <c r="CH24" s="265" t="str">
        <f t="shared" si="29"/>
        <v/>
      </c>
      <c r="CI24" s="265" t="str">
        <f t="shared" si="30"/>
        <v/>
      </c>
      <c r="CJ24" s="265" t="str">
        <f t="shared" si="31"/>
        <v/>
      </c>
      <c r="CK24" s="265" t="str">
        <f t="shared" si="32"/>
        <v/>
      </c>
      <c r="CL24" s="265" t="str">
        <f t="shared" si="33"/>
        <v/>
      </c>
      <c r="CM24" s="265"/>
      <c r="CN24" s="265" t="str">
        <f t="shared" si="48"/>
        <v/>
      </c>
      <c r="CO24" s="413">
        <f t="shared" si="49"/>
        <v>0</v>
      </c>
      <c r="CQ24" s="404">
        <v>21</v>
      </c>
      <c r="CR24" s="405">
        <f t="shared" si="78"/>
        <v>0</v>
      </c>
      <c r="CS24" s="405"/>
      <c r="CT24" s="405">
        <f t="shared" si="50"/>
        <v>0</v>
      </c>
      <c r="CU24" s="405">
        <v>1</v>
      </c>
      <c r="CV24" s="406">
        <f t="shared" si="51"/>
        <v>0</v>
      </c>
      <c r="CW24" s="414"/>
      <c r="CX24" s="324"/>
      <c r="CY24" s="324"/>
      <c r="CZ24" s="324" t="str">
        <f t="shared" si="52"/>
        <v/>
      </c>
      <c r="DA24" s="409" t="str">
        <f t="shared" si="53"/>
        <v/>
      </c>
      <c r="DC24" s="404">
        <v>21</v>
      </c>
      <c r="DD24" s="405">
        <f t="shared" si="79"/>
        <v>0</v>
      </c>
      <c r="DE24" s="405"/>
      <c r="DF24" s="405">
        <f t="shared" si="54"/>
        <v>0</v>
      </c>
      <c r="DG24" s="405">
        <v>1</v>
      </c>
      <c r="DH24" s="406">
        <f t="shared" si="55"/>
        <v>0</v>
      </c>
      <c r="DI24" s="414"/>
      <c r="DJ24" s="324"/>
      <c r="DK24" s="324"/>
      <c r="DL24" s="324" t="str">
        <f t="shared" si="56"/>
        <v/>
      </c>
      <c r="DM24" s="409" t="str">
        <f t="shared" si="57"/>
        <v/>
      </c>
      <c r="DO24" s="404">
        <v>21</v>
      </c>
      <c r="DP24" s="405">
        <f t="shared" si="80"/>
        <v>0</v>
      </c>
      <c r="DQ24" s="405"/>
      <c r="DR24" s="405">
        <f t="shared" si="58"/>
        <v>0</v>
      </c>
      <c r="DS24" s="405">
        <v>1</v>
      </c>
      <c r="DT24" s="406">
        <f t="shared" si="59"/>
        <v>0</v>
      </c>
      <c r="DU24" s="414"/>
      <c r="DV24" s="324"/>
      <c r="DW24" s="324"/>
      <c r="DX24" s="324" t="str">
        <f t="shared" si="60"/>
        <v/>
      </c>
      <c r="DY24" s="409" t="str">
        <f t="shared" si="61"/>
        <v/>
      </c>
      <c r="EA24" s="404">
        <v>21</v>
      </c>
      <c r="EB24" s="405">
        <f t="shared" si="81"/>
        <v>0</v>
      </c>
      <c r="EC24" s="405"/>
      <c r="ED24" s="405">
        <f t="shared" si="62"/>
        <v>0</v>
      </c>
      <c r="EE24" s="405">
        <v>1</v>
      </c>
      <c r="EF24" s="406">
        <f t="shared" si="63"/>
        <v>0</v>
      </c>
      <c r="EG24" s="414"/>
      <c r="EH24" s="324"/>
      <c r="EI24" s="324"/>
      <c r="EJ24" s="324" t="str">
        <f t="shared" si="64"/>
        <v/>
      </c>
      <c r="EK24" s="409" t="str">
        <f t="shared" si="65"/>
        <v/>
      </c>
      <c r="EM24" s="404">
        <v>21</v>
      </c>
      <c r="EN24" s="405">
        <f t="shared" si="82"/>
        <v>0</v>
      </c>
      <c r="EO24" s="405"/>
      <c r="EP24" s="405">
        <f t="shared" si="66"/>
        <v>0</v>
      </c>
      <c r="EQ24" s="405">
        <v>1</v>
      </c>
      <c r="ER24" s="406">
        <f t="shared" si="67"/>
        <v>0</v>
      </c>
      <c r="ES24" s="414"/>
      <c r="ET24" s="324"/>
      <c r="EU24" s="324"/>
      <c r="EV24" s="324" t="str">
        <f t="shared" si="68"/>
        <v/>
      </c>
      <c r="EW24" s="409" t="str">
        <f t="shared" si="69"/>
        <v/>
      </c>
      <c r="EY24" s="404">
        <v>21</v>
      </c>
      <c r="EZ24" s="405">
        <f t="shared" si="83"/>
        <v>0</v>
      </c>
      <c r="FA24" s="405"/>
      <c r="FB24" s="405">
        <f t="shared" si="70"/>
        <v>0</v>
      </c>
      <c r="FC24" s="405">
        <v>1</v>
      </c>
      <c r="FD24" s="406">
        <f t="shared" si="71"/>
        <v>0</v>
      </c>
      <c r="FE24" s="414"/>
      <c r="FF24" s="324"/>
      <c r="FG24" s="324"/>
      <c r="FH24" s="324" t="str">
        <f t="shared" si="72"/>
        <v/>
      </c>
      <c r="FI24" s="409" t="str">
        <f t="shared" si="73"/>
        <v/>
      </c>
    </row>
    <row r="25" spans="1:165" ht="30" customHeight="1" x14ac:dyDescent="0.3">
      <c r="E25" s="404">
        <v>22</v>
      </c>
      <c r="F25" s="405">
        <f t="shared" si="74"/>
        <v>2468</v>
      </c>
      <c r="G25" s="405">
        <v>2543</v>
      </c>
      <c r="H25" s="405">
        <f t="shared" si="34"/>
        <v>75</v>
      </c>
      <c r="I25" s="405">
        <v>1</v>
      </c>
      <c r="J25" s="406">
        <f t="shared" si="35"/>
        <v>75</v>
      </c>
      <c r="L25" s="404">
        <v>22</v>
      </c>
      <c r="M25" s="491"/>
      <c r="N25" s="405">
        <f t="shared" si="75"/>
        <v>0</v>
      </c>
      <c r="O25" s="405"/>
      <c r="P25" s="405">
        <f t="shared" si="36"/>
        <v>0</v>
      </c>
      <c r="Q25" s="405">
        <v>1</v>
      </c>
      <c r="R25" s="406">
        <f t="shared" si="37"/>
        <v>0</v>
      </c>
      <c r="S25" s="404">
        <v>22</v>
      </c>
      <c r="T25" s="405">
        <f t="shared" si="76"/>
        <v>0</v>
      </c>
      <c r="U25" s="405"/>
      <c r="V25" s="405">
        <f t="shared" si="38"/>
        <v>0</v>
      </c>
      <c r="W25" s="405">
        <v>1</v>
      </c>
      <c r="X25" s="406">
        <f t="shared" si="39"/>
        <v>0</v>
      </c>
      <c r="Y25" s="404"/>
      <c r="Z25" s="324"/>
      <c r="AA25" s="324"/>
      <c r="AB25" s="324"/>
      <c r="AC25" s="265"/>
      <c r="AD25" s="265">
        <v>1</v>
      </c>
      <c r="AE25" s="324"/>
      <c r="AF25" s="324">
        <f t="shared" si="40"/>
        <v>0</v>
      </c>
      <c r="AG25" s="324"/>
      <c r="AH25" s="407"/>
      <c r="AI25" s="408" t="str">
        <f t="shared" si="0"/>
        <v/>
      </c>
      <c r="AJ25" s="324" t="str">
        <f t="shared" si="1"/>
        <v/>
      </c>
      <c r="AK25" s="324" t="str">
        <f t="shared" si="2"/>
        <v/>
      </c>
      <c r="AL25" s="324" t="str">
        <f t="shared" si="3"/>
        <v/>
      </c>
      <c r="AM25" s="324" t="str">
        <f t="shared" si="4"/>
        <v/>
      </c>
      <c r="AN25" s="324" t="str">
        <f t="shared" si="5"/>
        <v/>
      </c>
      <c r="AO25" s="324" t="str">
        <f t="shared" si="6"/>
        <v/>
      </c>
      <c r="AP25" s="324" t="str">
        <f t="shared" si="7"/>
        <v/>
      </c>
      <c r="AQ25" s="407">
        <f t="shared" si="8"/>
        <v>0</v>
      </c>
      <c r="AR25" s="408" t="str">
        <f t="shared" si="41"/>
        <v/>
      </c>
      <c r="AS25" s="324" t="str">
        <f t="shared" si="9"/>
        <v/>
      </c>
      <c r="AT25" s="324" t="str">
        <f t="shared" si="10"/>
        <v/>
      </c>
      <c r="AU25" s="324" t="str">
        <f t="shared" si="11"/>
        <v/>
      </c>
      <c r="AV25" s="324" t="str">
        <f t="shared" si="12"/>
        <v/>
      </c>
      <c r="AW25" s="324" t="str">
        <f t="shared" si="13"/>
        <v/>
      </c>
      <c r="AX25" s="324" t="str">
        <f t="shared" si="14"/>
        <v/>
      </c>
      <c r="AY25" s="324" t="str">
        <f t="shared" si="15"/>
        <v/>
      </c>
      <c r="AZ25" s="324" t="str">
        <f t="shared" si="16"/>
        <v/>
      </c>
      <c r="BA25" s="324"/>
      <c r="BB25" s="324" t="str">
        <f t="shared" si="42"/>
        <v/>
      </c>
      <c r="BC25" s="409">
        <f t="shared" si="43"/>
        <v>0</v>
      </c>
      <c r="BD25" s="22"/>
      <c r="BE25" s="404">
        <v>22</v>
      </c>
      <c r="BF25" s="405">
        <f t="shared" si="77"/>
        <v>0</v>
      </c>
      <c r="BG25" s="405"/>
      <c r="BH25" s="405">
        <f t="shared" si="44"/>
        <v>0</v>
      </c>
      <c r="BI25" s="405">
        <v>1</v>
      </c>
      <c r="BJ25" s="406">
        <f t="shared" si="45"/>
        <v>0</v>
      </c>
      <c r="BK25" s="410"/>
      <c r="BL25" s="265"/>
      <c r="BM25" s="265"/>
      <c r="BN25" s="265"/>
      <c r="BO25" s="265"/>
      <c r="BP25" s="265">
        <v>1</v>
      </c>
      <c r="BQ25" s="265"/>
      <c r="BR25" s="265">
        <f t="shared" si="46"/>
        <v>0</v>
      </c>
      <c r="BS25" s="265"/>
      <c r="BT25" s="411"/>
      <c r="BU25" s="412" t="str">
        <f t="shared" si="17"/>
        <v/>
      </c>
      <c r="BV25" s="265" t="str">
        <f t="shared" si="18"/>
        <v/>
      </c>
      <c r="BW25" s="324" t="str">
        <f t="shared" si="19"/>
        <v/>
      </c>
      <c r="BX25" s="265" t="str">
        <f t="shared" si="20"/>
        <v/>
      </c>
      <c r="BY25" s="265" t="str">
        <f t="shared" si="21"/>
        <v/>
      </c>
      <c r="BZ25" s="265" t="str">
        <f t="shared" si="22"/>
        <v/>
      </c>
      <c r="CA25" s="265" t="str">
        <f t="shared" si="23"/>
        <v/>
      </c>
      <c r="CB25" s="265" t="str">
        <f t="shared" si="24"/>
        <v/>
      </c>
      <c r="CC25" s="411">
        <f t="shared" si="25"/>
        <v>0</v>
      </c>
      <c r="CD25" s="412" t="str">
        <f t="shared" si="47"/>
        <v/>
      </c>
      <c r="CE25" s="265" t="str">
        <f t="shared" si="26"/>
        <v/>
      </c>
      <c r="CF25" s="324" t="str">
        <f t="shared" si="27"/>
        <v/>
      </c>
      <c r="CG25" s="265" t="str">
        <f t="shared" si="28"/>
        <v/>
      </c>
      <c r="CH25" s="265" t="str">
        <f t="shared" si="29"/>
        <v/>
      </c>
      <c r="CI25" s="265" t="str">
        <f t="shared" si="30"/>
        <v/>
      </c>
      <c r="CJ25" s="265" t="str">
        <f t="shared" si="31"/>
        <v/>
      </c>
      <c r="CK25" s="265" t="str">
        <f t="shared" si="32"/>
        <v/>
      </c>
      <c r="CL25" s="265" t="str">
        <f t="shared" si="33"/>
        <v/>
      </c>
      <c r="CM25" s="265"/>
      <c r="CN25" s="265" t="str">
        <f t="shared" si="48"/>
        <v/>
      </c>
      <c r="CO25" s="413">
        <f t="shared" si="49"/>
        <v>0</v>
      </c>
      <c r="CQ25" s="404">
        <v>22</v>
      </c>
      <c r="CR25" s="405">
        <f t="shared" si="78"/>
        <v>0</v>
      </c>
      <c r="CS25" s="405"/>
      <c r="CT25" s="405">
        <f t="shared" si="50"/>
        <v>0</v>
      </c>
      <c r="CU25" s="405">
        <v>1</v>
      </c>
      <c r="CV25" s="406">
        <f t="shared" si="51"/>
        <v>0</v>
      </c>
      <c r="CW25" s="414"/>
      <c r="CX25" s="324"/>
      <c r="CY25" s="324"/>
      <c r="CZ25" s="324" t="str">
        <f t="shared" si="52"/>
        <v/>
      </c>
      <c r="DA25" s="409" t="str">
        <f t="shared" si="53"/>
        <v/>
      </c>
      <c r="DC25" s="404">
        <v>22</v>
      </c>
      <c r="DD25" s="405">
        <f t="shared" si="79"/>
        <v>0</v>
      </c>
      <c r="DE25" s="405"/>
      <c r="DF25" s="405">
        <f t="shared" si="54"/>
        <v>0</v>
      </c>
      <c r="DG25" s="405">
        <v>1</v>
      </c>
      <c r="DH25" s="406">
        <f t="shared" si="55"/>
        <v>0</v>
      </c>
      <c r="DI25" s="414"/>
      <c r="DJ25" s="324"/>
      <c r="DK25" s="324"/>
      <c r="DL25" s="324" t="str">
        <f t="shared" si="56"/>
        <v/>
      </c>
      <c r="DM25" s="409" t="str">
        <f t="shared" si="57"/>
        <v/>
      </c>
      <c r="DO25" s="404">
        <v>22</v>
      </c>
      <c r="DP25" s="405">
        <f t="shared" si="80"/>
        <v>0</v>
      </c>
      <c r="DQ25" s="405"/>
      <c r="DR25" s="405">
        <f t="shared" si="58"/>
        <v>0</v>
      </c>
      <c r="DS25" s="405">
        <v>1</v>
      </c>
      <c r="DT25" s="406">
        <f t="shared" si="59"/>
        <v>0</v>
      </c>
      <c r="DU25" s="414"/>
      <c r="DV25" s="324"/>
      <c r="DW25" s="324"/>
      <c r="DX25" s="324" t="str">
        <f t="shared" si="60"/>
        <v/>
      </c>
      <c r="DY25" s="409" t="str">
        <f t="shared" si="61"/>
        <v/>
      </c>
      <c r="EA25" s="404">
        <v>22</v>
      </c>
      <c r="EB25" s="405">
        <f t="shared" si="81"/>
        <v>0</v>
      </c>
      <c r="EC25" s="405"/>
      <c r="ED25" s="405">
        <f t="shared" si="62"/>
        <v>0</v>
      </c>
      <c r="EE25" s="405">
        <v>1</v>
      </c>
      <c r="EF25" s="406">
        <f t="shared" si="63"/>
        <v>0</v>
      </c>
      <c r="EG25" s="414"/>
      <c r="EH25" s="324"/>
      <c r="EI25" s="324"/>
      <c r="EJ25" s="324" t="str">
        <f t="shared" si="64"/>
        <v/>
      </c>
      <c r="EK25" s="409" t="str">
        <f t="shared" si="65"/>
        <v/>
      </c>
      <c r="EM25" s="404">
        <v>22</v>
      </c>
      <c r="EN25" s="405">
        <f t="shared" si="82"/>
        <v>0</v>
      </c>
      <c r="EO25" s="405"/>
      <c r="EP25" s="405">
        <f t="shared" si="66"/>
        <v>0</v>
      </c>
      <c r="EQ25" s="405">
        <v>1</v>
      </c>
      <c r="ER25" s="406">
        <f t="shared" si="67"/>
        <v>0</v>
      </c>
      <c r="ES25" s="414"/>
      <c r="ET25" s="324"/>
      <c r="EU25" s="324"/>
      <c r="EV25" s="324" t="str">
        <f t="shared" si="68"/>
        <v/>
      </c>
      <c r="EW25" s="409" t="str">
        <f t="shared" si="69"/>
        <v/>
      </c>
      <c r="EY25" s="404">
        <v>22</v>
      </c>
      <c r="EZ25" s="405">
        <f t="shared" si="83"/>
        <v>0</v>
      </c>
      <c r="FA25" s="405"/>
      <c r="FB25" s="405">
        <f t="shared" si="70"/>
        <v>0</v>
      </c>
      <c r="FC25" s="405">
        <v>1</v>
      </c>
      <c r="FD25" s="406">
        <f t="shared" si="71"/>
        <v>0</v>
      </c>
      <c r="FE25" s="414"/>
      <c r="FF25" s="324"/>
      <c r="FG25" s="324"/>
      <c r="FH25" s="324" t="str">
        <f t="shared" si="72"/>
        <v/>
      </c>
      <c r="FI25" s="409" t="str">
        <f t="shared" si="73"/>
        <v/>
      </c>
    </row>
    <row r="26" spans="1:165" ht="30" customHeight="1" x14ac:dyDescent="0.3">
      <c r="E26" s="404">
        <v>23</v>
      </c>
      <c r="F26" s="405">
        <f t="shared" si="74"/>
        <v>2543</v>
      </c>
      <c r="G26" s="405">
        <v>2598</v>
      </c>
      <c r="H26" s="405">
        <f t="shared" si="34"/>
        <v>55</v>
      </c>
      <c r="I26" s="405">
        <v>1</v>
      </c>
      <c r="J26" s="406">
        <f t="shared" si="35"/>
        <v>55</v>
      </c>
      <c r="L26" s="404">
        <v>23</v>
      </c>
      <c r="M26" s="491"/>
      <c r="N26" s="405">
        <f t="shared" si="75"/>
        <v>0</v>
      </c>
      <c r="O26" s="405"/>
      <c r="P26" s="405">
        <f t="shared" si="36"/>
        <v>0</v>
      </c>
      <c r="Q26" s="405">
        <v>1</v>
      </c>
      <c r="R26" s="406">
        <f t="shared" si="37"/>
        <v>0</v>
      </c>
      <c r="S26" s="404">
        <v>23</v>
      </c>
      <c r="T26" s="405">
        <f t="shared" si="76"/>
        <v>0</v>
      </c>
      <c r="U26" s="405"/>
      <c r="V26" s="405">
        <f t="shared" si="38"/>
        <v>0</v>
      </c>
      <c r="W26" s="405">
        <v>1</v>
      </c>
      <c r="X26" s="406">
        <f t="shared" si="39"/>
        <v>0</v>
      </c>
      <c r="Y26" s="404"/>
      <c r="Z26" s="324"/>
      <c r="AA26" s="324"/>
      <c r="AB26" s="324"/>
      <c r="AC26" s="265"/>
      <c r="AD26" s="265">
        <v>1</v>
      </c>
      <c r="AE26" s="324"/>
      <c r="AF26" s="324">
        <f t="shared" si="40"/>
        <v>0</v>
      </c>
      <c r="AG26" s="324"/>
      <c r="AH26" s="407"/>
      <c r="AI26" s="408" t="str">
        <f t="shared" si="0"/>
        <v/>
      </c>
      <c r="AJ26" s="324" t="str">
        <f t="shared" si="1"/>
        <v/>
      </c>
      <c r="AK26" s="324" t="str">
        <f t="shared" si="2"/>
        <v/>
      </c>
      <c r="AL26" s="324" t="str">
        <f t="shared" si="3"/>
        <v/>
      </c>
      <c r="AM26" s="324" t="str">
        <f t="shared" si="4"/>
        <v/>
      </c>
      <c r="AN26" s="324" t="str">
        <f t="shared" si="5"/>
        <v/>
      </c>
      <c r="AO26" s="324" t="str">
        <f t="shared" si="6"/>
        <v/>
      </c>
      <c r="AP26" s="324" t="str">
        <f t="shared" si="7"/>
        <v/>
      </c>
      <c r="AQ26" s="407">
        <f t="shared" si="8"/>
        <v>0</v>
      </c>
      <c r="AR26" s="408" t="str">
        <f t="shared" si="41"/>
        <v/>
      </c>
      <c r="AS26" s="324" t="str">
        <f t="shared" si="9"/>
        <v/>
      </c>
      <c r="AT26" s="324" t="str">
        <f t="shared" si="10"/>
        <v/>
      </c>
      <c r="AU26" s="324" t="str">
        <f t="shared" si="11"/>
        <v/>
      </c>
      <c r="AV26" s="324" t="str">
        <f t="shared" si="12"/>
        <v/>
      </c>
      <c r="AW26" s="324" t="str">
        <f t="shared" si="13"/>
        <v/>
      </c>
      <c r="AX26" s="324" t="str">
        <f t="shared" si="14"/>
        <v/>
      </c>
      <c r="AY26" s="324" t="str">
        <f t="shared" si="15"/>
        <v/>
      </c>
      <c r="AZ26" s="324" t="str">
        <f t="shared" si="16"/>
        <v/>
      </c>
      <c r="BA26" s="324"/>
      <c r="BB26" s="324" t="str">
        <f t="shared" si="42"/>
        <v/>
      </c>
      <c r="BC26" s="409">
        <f t="shared" si="43"/>
        <v>0</v>
      </c>
      <c r="BD26" s="22"/>
      <c r="BE26" s="404">
        <v>23</v>
      </c>
      <c r="BF26" s="405">
        <f t="shared" si="77"/>
        <v>0</v>
      </c>
      <c r="BG26" s="405"/>
      <c r="BH26" s="405">
        <f t="shared" si="44"/>
        <v>0</v>
      </c>
      <c r="BI26" s="405">
        <v>1</v>
      </c>
      <c r="BJ26" s="406">
        <f t="shared" si="45"/>
        <v>0</v>
      </c>
      <c r="BK26" s="410"/>
      <c r="BL26" s="265"/>
      <c r="BM26" s="265"/>
      <c r="BN26" s="265"/>
      <c r="BO26" s="265"/>
      <c r="BP26" s="265">
        <v>1</v>
      </c>
      <c r="BQ26" s="265"/>
      <c r="BR26" s="265">
        <f t="shared" si="46"/>
        <v>0</v>
      </c>
      <c r="BS26" s="265"/>
      <c r="BT26" s="411"/>
      <c r="BU26" s="412" t="str">
        <f t="shared" si="17"/>
        <v/>
      </c>
      <c r="BV26" s="265" t="str">
        <f t="shared" si="18"/>
        <v/>
      </c>
      <c r="BW26" s="324" t="str">
        <f t="shared" si="19"/>
        <v/>
      </c>
      <c r="BX26" s="265" t="str">
        <f t="shared" si="20"/>
        <v/>
      </c>
      <c r="BY26" s="265" t="str">
        <f t="shared" si="21"/>
        <v/>
      </c>
      <c r="BZ26" s="265" t="str">
        <f t="shared" si="22"/>
        <v/>
      </c>
      <c r="CA26" s="265" t="str">
        <f t="shared" si="23"/>
        <v/>
      </c>
      <c r="CB26" s="265" t="str">
        <f t="shared" si="24"/>
        <v/>
      </c>
      <c r="CC26" s="411">
        <f t="shared" si="25"/>
        <v>0</v>
      </c>
      <c r="CD26" s="412" t="str">
        <f t="shared" si="47"/>
        <v/>
      </c>
      <c r="CE26" s="265" t="str">
        <f t="shared" si="26"/>
        <v/>
      </c>
      <c r="CF26" s="324" t="str">
        <f t="shared" si="27"/>
        <v/>
      </c>
      <c r="CG26" s="265" t="str">
        <f t="shared" si="28"/>
        <v/>
      </c>
      <c r="CH26" s="265" t="str">
        <f t="shared" si="29"/>
        <v/>
      </c>
      <c r="CI26" s="265" t="str">
        <f t="shared" si="30"/>
        <v/>
      </c>
      <c r="CJ26" s="265" t="str">
        <f t="shared" si="31"/>
        <v/>
      </c>
      <c r="CK26" s="265" t="str">
        <f t="shared" si="32"/>
        <v/>
      </c>
      <c r="CL26" s="265" t="str">
        <f t="shared" si="33"/>
        <v/>
      </c>
      <c r="CM26" s="265"/>
      <c r="CN26" s="265" t="str">
        <f t="shared" si="48"/>
        <v/>
      </c>
      <c r="CO26" s="413">
        <f t="shared" si="49"/>
        <v>0</v>
      </c>
      <c r="CQ26" s="404">
        <v>23</v>
      </c>
      <c r="CR26" s="405">
        <f t="shared" si="78"/>
        <v>0</v>
      </c>
      <c r="CS26" s="405"/>
      <c r="CT26" s="405">
        <f t="shared" si="50"/>
        <v>0</v>
      </c>
      <c r="CU26" s="405">
        <v>1</v>
      </c>
      <c r="CV26" s="406">
        <f t="shared" si="51"/>
        <v>0</v>
      </c>
      <c r="CW26" s="414"/>
      <c r="CX26" s="324"/>
      <c r="CY26" s="324"/>
      <c r="CZ26" s="324" t="str">
        <f t="shared" si="52"/>
        <v/>
      </c>
      <c r="DA26" s="409" t="str">
        <f t="shared" si="53"/>
        <v/>
      </c>
      <c r="DC26" s="404">
        <v>23</v>
      </c>
      <c r="DD26" s="405">
        <f t="shared" si="79"/>
        <v>0</v>
      </c>
      <c r="DE26" s="405"/>
      <c r="DF26" s="405">
        <f t="shared" si="54"/>
        <v>0</v>
      </c>
      <c r="DG26" s="405">
        <v>1</v>
      </c>
      <c r="DH26" s="406">
        <f t="shared" si="55"/>
        <v>0</v>
      </c>
      <c r="DI26" s="414"/>
      <c r="DJ26" s="324"/>
      <c r="DK26" s="324"/>
      <c r="DL26" s="324" t="str">
        <f t="shared" si="56"/>
        <v/>
      </c>
      <c r="DM26" s="409" t="str">
        <f t="shared" si="57"/>
        <v/>
      </c>
      <c r="DO26" s="404">
        <v>23</v>
      </c>
      <c r="DP26" s="405">
        <f t="shared" si="80"/>
        <v>0</v>
      </c>
      <c r="DQ26" s="405"/>
      <c r="DR26" s="405">
        <f t="shared" si="58"/>
        <v>0</v>
      </c>
      <c r="DS26" s="405">
        <v>1</v>
      </c>
      <c r="DT26" s="406">
        <f t="shared" si="59"/>
        <v>0</v>
      </c>
      <c r="DU26" s="414"/>
      <c r="DV26" s="324"/>
      <c r="DW26" s="324"/>
      <c r="DX26" s="324" t="str">
        <f t="shared" si="60"/>
        <v/>
      </c>
      <c r="DY26" s="409" t="str">
        <f t="shared" si="61"/>
        <v/>
      </c>
      <c r="EA26" s="404">
        <v>23</v>
      </c>
      <c r="EB26" s="405">
        <f t="shared" si="81"/>
        <v>0</v>
      </c>
      <c r="EC26" s="405"/>
      <c r="ED26" s="405">
        <f t="shared" si="62"/>
        <v>0</v>
      </c>
      <c r="EE26" s="405">
        <v>1</v>
      </c>
      <c r="EF26" s="406">
        <f t="shared" si="63"/>
        <v>0</v>
      </c>
      <c r="EG26" s="414"/>
      <c r="EH26" s="324"/>
      <c r="EI26" s="324"/>
      <c r="EJ26" s="324" t="str">
        <f t="shared" si="64"/>
        <v/>
      </c>
      <c r="EK26" s="409" t="str">
        <f t="shared" si="65"/>
        <v/>
      </c>
      <c r="EM26" s="404">
        <v>23</v>
      </c>
      <c r="EN26" s="405">
        <f t="shared" si="82"/>
        <v>0</v>
      </c>
      <c r="EO26" s="405"/>
      <c r="EP26" s="405">
        <f t="shared" si="66"/>
        <v>0</v>
      </c>
      <c r="EQ26" s="405">
        <v>1</v>
      </c>
      <c r="ER26" s="406">
        <f t="shared" si="67"/>
        <v>0</v>
      </c>
      <c r="ES26" s="414"/>
      <c r="ET26" s="324"/>
      <c r="EU26" s="324"/>
      <c r="EV26" s="324" t="str">
        <f t="shared" si="68"/>
        <v/>
      </c>
      <c r="EW26" s="409" t="str">
        <f t="shared" si="69"/>
        <v/>
      </c>
      <c r="EY26" s="404">
        <v>23</v>
      </c>
      <c r="EZ26" s="405">
        <f t="shared" si="83"/>
        <v>0</v>
      </c>
      <c r="FA26" s="405"/>
      <c r="FB26" s="405">
        <f t="shared" si="70"/>
        <v>0</v>
      </c>
      <c r="FC26" s="405">
        <v>1</v>
      </c>
      <c r="FD26" s="406">
        <f t="shared" si="71"/>
        <v>0</v>
      </c>
      <c r="FE26" s="414"/>
      <c r="FF26" s="324"/>
      <c r="FG26" s="324"/>
      <c r="FH26" s="324" t="str">
        <f t="shared" si="72"/>
        <v/>
      </c>
      <c r="FI26" s="409" t="str">
        <f t="shared" si="73"/>
        <v/>
      </c>
    </row>
    <row r="27" spans="1:165" ht="30" customHeight="1" x14ac:dyDescent="0.3">
      <c r="E27" s="404">
        <v>24</v>
      </c>
      <c r="F27" s="405">
        <f t="shared" si="74"/>
        <v>2598</v>
      </c>
      <c r="G27" s="405">
        <v>2657</v>
      </c>
      <c r="H27" s="405">
        <f t="shared" si="34"/>
        <v>59</v>
      </c>
      <c r="I27" s="405">
        <v>1</v>
      </c>
      <c r="J27" s="406">
        <f t="shared" si="35"/>
        <v>59</v>
      </c>
      <c r="L27" s="404">
        <v>24</v>
      </c>
      <c r="M27" s="491"/>
      <c r="N27" s="405">
        <f t="shared" si="75"/>
        <v>0</v>
      </c>
      <c r="O27" s="405"/>
      <c r="P27" s="405">
        <f t="shared" si="36"/>
        <v>0</v>
      </c>
      <c r="Q27" s="405">
        <v>1</v>
      </c>
      <c r="R27" s="406">
        <f t="shared" si="37"/>
        <v>0</v>
      </c>
      <c r="S27" s="404">
        <v>24</v>
      </c>
      <c r="T27" s="405">
        <f t="shared" si="76"/>
        <v>0</v>
      </c>
      <c r="U27" s="405"/>
      <c r="V27" s="405">
        <f t="shared" si="38"/>
        <v>0</v>
      </c>
      <c r="W27" s="405">
        <v>1</v>
      </c>
      <c r="X27" s="406">
        <f t="shared" si="39"/>
        <v>0</v>
      </c>
      <c r="Y27" s="404"/>
      <c r="Z27" s="324"/>
      <c r="AA27" s="324"/>
      <c r="AB27" s="324"/>
      <c r="AC27" s="265"/>
      <c r="AD27" s="265">
        <v>1</v>
      </c>
      <c r="AE27" s="324"/>
      <c r="AF27" s="324">
        <f t="shared" si="40"/>
        <v>0</v>
      </c>
      <c r="AG27" s="324"/>
      <c r="AH27" s="407"/>
      <c r="AI27" s="408" t="str">
        <f t="shared" si="0"/>
        <v/>
      </c>
      <c r="AJ27" s="324" t="str">
        <f t="shared" si="1"/>
        <v/>
      </c>
      <c r="AK27" s="324" t="str">
        <f t="shared" si="2"/>
        <v/>
      </c>
      <c r="AL27" s="324" t="str">
        <f t="shared" si="3"/>
        <v/>
      </c>
      <c r="AM27" s="324" t="str">
        <f t="shared" si="4"/>
        <v/>
      </c>
      <c r="AN27" s="324" t="str">
        <f t="shared" si="5"/>
        <v/>
      </c>
      <c r="AO27" s="324" t="str">
        <f t="shared" si="6"/>
        <v/>
      </c>
      <c r="AP27" s="324" t="str">
        <f t="shared" si="7"/>
        <v/>
      </c>
      <c r="AQ27" s="407">
        <f t="shared" si="8"/>
        <v>0</v>
      </c>
      <c r="AR27" s="408" t="str">
        <f t="shared" si="41"/>
        <v/>
      </c>
      <c r="AS27" s="324" t="str">
        <f t="shared" si="9"/>
        <v/>
      </c>
      <c r="AT27" s="324" t="str">
        <f t="shared" si="10"/>
        <v/>
      </c>
      <c r="AU27" s="324" t="str">
        <f t="shared" si="11"/>
        <v/>
      </c>
      <c r="AV27" s="324" t="str">
        <f t="shared" si="12"/>
        <v/>
      </c>
      <c r="AW27" s="324" t="str">
        <f t="shared" si="13"/>
        <v/>
      </c>
      <c r="AX27" s="324" t="str">
        <f t="shared" si="14"/>
        <v/>
      </c>
      <c r="AY27" s="324" t="str">
        <f t="shared" si="15"/>
        <v/>
      </c>
      <c r="AZ27" s="324" t="str">
        <f t="shared" si="16"/>
        <v/>
      </c>
      <c r="BA27" s="324"/>
      <c r="BB27" s="324" t="str">
        <f t="shared" si="42"/>
        <v/>
      </c>
      <c r="BC27" s="409">
        <f t="shared" si="43"/>
        <v>0</v>
      </c>
      <c r="BD27" s="22"/>
      <c r="BE27" s="404">
        <v>24</v>
      </c>
      <c r="BF27" s="405">
        <f t="shared" si="77"/>
        <v>0</v>
      </c>
      <c r="BG27" s="405"/>
      <c r="BH27" s="405">
        <f t="shared" si="44"/>
        <v>0</v>
      </c>
      <c r="BI27" s="405">
        <v>1</v>
      </c>
      <c r="BJ27" s="406">
        <f t="shared" si="45"/>
        <v>0</v>
      </c>
      <c r="BK27" s="410"/>
      <c r="BL27" s="265"/>
      <c r="BM27" s="265"/>
      <c r="BN27" s="265"/>
      <c r="BO27" s="265"/>
      <c r="BP27" s="265">
        <v>1</v>
      </c>
      <c r="BQ27" s="265"/>
      <c r="BR27" s="265">
        <f t="shared" si="46"/>
        <v>0</v>
      </c>
      <c r="BS27" s="265"/>
      <c r="BT27" s="411"/>
      <c r="BU27" s="412" t="str">
        <f t="shared" si="17"/>
        <v/>
      </c>
      <c r="BV27" s="265" t="str">
        <f t="shared" si="18"/>
        <v/>
      </c>
      <c r="BW27" s="324" t="str">
        <f t="shared" si="19"/>
        <v/>
      </c>
      <c r="BX27" s="265" t="str">
        <f t="shared" si="20"/>
        <v/>
      </c>
      <c r="BY27" s="265" t="str">
        <f t="shared" si="21"/>
        <v/>
      </c>
      <c r="BZ27" s="265" t="str">
        <f t="shared" si="22"/>
        <v/>
      </c>
      <c r="CA27" s="265" t="str">
        <f t="shared" si="23"/>
        <v/>
      </c>
      <c r="CB27" s="265" t="str">
        <f t="shared" si="24"/>
        <v/>
      </c>
      <c r="CC27" s="411">
        <f t="shared" si="25"/>
        <v>0</v>
      </c>
      <c r="CD27" s="412" t="str">
        <f t="shared" si="47"/>
        <v/>
      </c>
      <c r="CE27" s="265" t="str">
        <f t="shared" si="26"/>
        <v/>
      </c>
      <c r="CF27" s="324" t="str">
        <f t="shared" si="27"/>
        <v/>
      </c>
      <c r="CG27" s="265" t="str">
        <f t="shared" si="28"/>
        <v/>
      </c>
      <c r="CH27" s="265" t="str">
        <f t="shared" si="29"/>
        <v/>
      </c>
      <c r="CI27" s="265" t="str">
        <f t="shared" si="30"/>
        <v/>
      </c>
      <c r="CJ27" s="265" t="str">
        <f t="shared" si="31"/>
        <v/>
      </c>
      <c r="CK27" s="265" t="str">
        <f t="shared" si="32"/>
        <v/>
      </c>
      <c r="CL27" s="265" t="str">
        <f t="shared" si="33"/>
        <v/>
      </c>
      <c r="CM27" s="265"/>
      <c r="CN27" s="265" t="str">
        <f t="shared" si="48"/>
        <v/>
      </c>
      <c r="CO27" s="413">
        <f t="shared" si="49"/>
        <v>0</v>
      </c>
      <c r="CQ27" s="404">
        <v>24</v>
      </c>
      <c r="CR27" s="405">
        <f t="shared" si="78"/>
        <v>0</v>
      </c>
      <c r="CS27" s="405"/>
      <c r="CT27" s="405">
        <f t="shared" si="50"/>
        <v>0</v>
      </c>
      <c r="CU27" s="405">
        <v>1</v>
      </c>
      <c r="CV27" s="406">
        <f t="shared" si="51"/>
        <v>0</v>
      </c>
      <c r="CW27" s="414"/>
      <c r="CX27" s="324"/>
      <c r="CY27" s="324"/>
      <c r="CZ27" s="324" t="str">
        <f t="shared" si="52"/>
        <v/>
      </c>
      <c r="DA27" s="409" t="str">
        <f t="shared" si="53"/>
        <v/>
      </c>
      <c r="DC27" s="404">
        <v>24</v>
      </c>
      <c r="DD27" s="405">
        <f t="shared" si="79"/>
        <v>0</v>
      </c>
      <c r="DE27" s="405"/>
      <c r="DF27" s="405">
        <f t="shared" si="54"/>
        <v>0</v>
      </c>
      <c r="DG27" s="405">
        <v>1</v>
      </c>
      <c r="DH27" s="406">
        <f t="shared" si="55"/>
        <v>0</v>
      </c>
      <c r="DI27" s="414"/>
      <c r="DJ27" s="324"/>
      <c r="DK27" s="324"/>
      <c r="DL27" s="324" t="str">
        <f t="shared" si="56"/>
        <v/>
      </c>
      <c r="DM27" s="409" t="str">
        <f t="shared" si="57"/>
        <v/>
      </c>
      <c r="DO27" s="404">
        <v>24</v>
      </c>
      <c r="DP27" s="405">
        <f t="shared" si="80"/>
        <v>0</v>
      </c>
      <c r="DQ27" s="405"/>
      <c r="DR27" s="405">
        <f t="shared" si="58"/>
        <v>0</v>
      </c>
      <c r="DS27" s="405">
        <v>1</v>
      </c>
      <c r="DT27" s="406">
        <f t="shared" si="59"/>
        <v>0</v>
      </c>
      <c r="DU27" s="414"/>
      <c r="DV27" s="324"/>
      <c r="DW27" s="324"/>
      <c r="DX27" s="324" t="str">
        <f t="shared" si="60"/>
        <v/>
      </c>
      <c r="DY27" s="409" t="str">
        <f t="shared" si="61"/>
        <v/>
      </c>
      <c r="EA27" s="404">
        <v>24</v>
      </c>
      <c r="EB27" s="405">
        <f t="shared" si="81"/>
        <v>0</v>
      </c>
      <c r="EC27" s="405"/>
      <c r="ED27" s="405">
        <f t="shared" si="62"/>
        <v>0</v>
      </c>
      <c r="EE27" s="405">
        <v>1</v>
      </c>
      <c r="EF27" s="406">
        <f t="shared" si="63"/>
        <v>0</v>
      </c>
      <c r="EG27" s="414"/>
      <c r="EH27" s="324"/>
      <c r="EI27" s="324"/>
      <c r="EJ27" s="324" t="str">
        <f t="shared" si="64"/>
        <v/>
      </c>
      <c r="EK27" s="409" t="str">
        <f t="shared" si="65"/>
        <v/>
      </c>
      <c r="EM27" s="404">
        <v>24</v>
      </c>
      <c r="EN27" s="405">
        <f t="shared" si="82"/>
        <v>0</v>
      </c>
      <c r="EO27" s="405"/>
      <c r="EP27" s="405">
        <f t="shared" si="66"/>
        <v>0</v>
      </c>
      <c r="EQ27" s="405">
        <v>1</v>
      </c>
      <c r="ER27" s="406">
        <f t="shared" si="67"/>
        <v>0</v>
      </c>
      <c r="ES27" s="414"/>
      <c r="ET27" s="324"/>
      <c r="EU27" s="324"/>
      <c r="EV27" s="324" t="str">
        <f t="shared" si="68"/>
        <v/>
      </c>
      <c r="EW27" s="409" t="str">
        <f t="shared" si="69"/>
        <v/>
      </c>
      <c r="EY27" s="404">
        <v>24</v>
      </c>
      <c r="EZ27" s="405">
        <f t="shared" si="83"/>
        <v>0</v>
      </c>
      <c r="FA27" s="405"/>
      <c r="FB27" s="405">
        <f t="shared" si="70"/>
        <v>0</v>
      </c>
      <c r="FC27" s="405">
        <v>1</v>
      </c>
      <c r="FD27" s="406">
        <f t="shared" si="71"/>
        <v>0</v>
      </c>
      <c r="FE27" s="414"/>
      <c r="FF27" s="324"/>
      <c r="FG27" s="324"/>
      <c r="FH27" s="324" t="str">
        <f t="shared" si="72"/>
        <v/>
      </c>
      <c r="FI27" s="409" t="str">
        <f t="shared" si="73"/>
        <v/>
      </c>
    </row>
    <row r="28" spans="1:165" ht="30" customHeight="1" x14ac:dyDescent="0.3">
      <c r="E28" s="404">
        <v>25</v>
      </c>
      <c r="F28" s="405">
        <f t="shared" si="74"/>
        <v>2657</v>
      </c>
      <c r="G28" s="405">
        <v>2701</v>
      </c>
      <c r="H28" s="405">
        <f t="shared" si="34"/>
        <v>44</v>
      </c>
      <c r="I28" s="405">
        <v>1</v>
      </c>
      <c r="J28" s="406">
        <f t="shared" si="35"/>
        <v>44</v>
      </c>
      <c r="L28" s="404">
        <v>25</v>
      </c>
      <c r="M28" s="491"/>
      <c r="N28" s="405">
        <f t="shared" si="75"/>
        <v>0</v>
      </c>
      <c r="O28" s="405"/>
      <c r="P28" s="405">
        <f t="shared" si="36"/>
        <v>0</v>
      </c>
      <c r="Q28" s="405">
        <v>1</v>
      </c>
      <c r="R28" s="406">
        <f t="shared" si="37"/>
        <v>0</v>
      </c>
      <c r="S28" s="404">
        <v>25</v>
      </c>
      <c r="T28" s="405">
        <f t="shared" si="76"/>
        <v>0</v>
      </c>
      <c r="U28" s="405"/>
      <c r="V28" s="405">
        <f t="shared" si="38"/>
        <v>0</v>
      </c>
      <c r="W28" s="405">
        <v>1</v>
      </c>
      <c r="X28" s="406">
        <f t="shared" si="39"/>
        <v>0</v>
      </c>
      <c r="Y28" s="404"/>
      <c r="Z28" s="324"/>
      <c r="AA28" s="324"/>
      <c r="AB28" s="324"/>
      <c r="AC28" s="265"/>
      <c r="AD28" s="265">
        <v>1</v>
      </c>
      <c r="AE28" s="324"/>
      <c r="AF28" s="324">
        <f t="shared" si="40"/>
        <v>0</v>
      </c>
      <c r="AG28" s="324"/>
      <c r="AH28" s="407"/>
      <c r="AI28" s="408" t="str">
        <f t="shared" si="0"/>
        <v/>
      </c>
      <c r="AJ28" s="324" t="str">
        <f t="shared" si="1"/>
        <v/>
      </c>
      <c r="AK28" s="324" t="str">
        <f t="shared" si="2"/>
        <v/>
      </c>
      <c r="AL28" s="324" t="str">
        <f t="shared" si="3"/>
        <v/>
      </c>
      <c r="AM28" s="324" t="str">
        <f t="shared" si="4"/>
        <v/>
      </c>
      <c r="AN28" s="324" t="str">
        <f t="shared" si="5"/>
        <v/>
      </c>
      <c r="AO28" s="324" t="str">
        <f t="shared" si="6"/>
        <v/>
      </c>
      <c r="AP28" s="324" t="str">
        <f t="shared" si="7"/>
        <v/>
      </c>
      <c r="AQ28" s="407">
        <f t="shared" si="8"/>
        <v>0</v>
      </c>
      <c r="AR28" s="408" t="str">
        <f t="shared" si="41"/>
        <v/>
      </c>
      <c r="AS28" s="324" t="str">
        <f t="shared" si="9"/>
        <v/>
      </c>
      <c r="AT28" s="324" t="str">
        <f t="shared" si="10"/>
        <v/>
      </c>
      <c r="AU28" s="324" t="str">
        <f t="shared" si="11"/>
        <v/>
      </c>
      <c r="AV28" s="324" t="str">
        <f t="shared" si="12"/>
        <v/>
      </c>
      <c r="AW28" s="324" t="str">
        <f t="shared" si="13"/>
        <v/>
      </c>
      <c r="AX28" s="324" t="str">
        <f t="shared" si="14"/>
        <v/>
      </c>
      <c r="AY28" s="324" t="str">
        <f t="shared" si="15"/>
        <v/>
      </c>
      <c r="AZ28" s="324" t="str">
        <f t="shared" si="16"/>
        <v/>
      </c>
      <c r="BA28" s="324"/>
      <c r="BB28" s="324" t="str">
        <f t="shared" si="42"/>
        <v/>
      </c>
      <c r="BC28" s="409">
        <f t="shared" si="43"/>
        <v>0</v>
      </c>
      <c r="BD28" s="22"/>
      <c r="BE28" s="404">
        <v>25</v>
      </c>
      <c r="BF28" s="405">
        <f t="shared" si="77"/>
        <v>0</v>
      </c>
      <c r="BG28" s="405"/>
      <c r="BH28" s="405">
        <f t="shared" si="44"/>
        <v>0</v>
      </c>
      <c r="BI28" s="405">
        <v>1</v>
      </c>
      <c r="BJ28" s="406">
        <f t="shared" si="45"/>
        <v>0</v>
      </c>
      <c r="BK28" s="410"/>
      <c r="BL28" s="265"/>
      <c r="BM28" s="265"/>
      <c r="BN28" s="265"/>
      <c r="BO28" s="265"/>
      <c r="BP28" s="265">
        <v>1</v>
      </c>
      <c r="BQ28" s="265"/>
      <c r="BR28" s="265">
        <f t="shared" si="46"/>
        <v>0</v>
      </c>
      <c r="BS28" s="265"/>
      <c r="BT28" s="411"/>
      <c r="BU28" s="412" t="str">
        <f t="shared" si="17"/>
        <v/>
      </c>
      <c r="BV28" s="265" t="str">
        <f t="shared" si="18"/>
        <v/>
      </c>
      <c r="BW28" s="324" t="str">
        <f t="shared" si="19"/>
        <v/>
      </c>
      <c r="BX28" s="265" t="str">
        <f t="shared" si="20"/>
        <v/>
      </c>
      <c r="BY28" s="265" t="str">
        <f t="shared" si="21"/>
        <v/>
      </c>
      <c r="BZ28" s="265" t="str">
        <f t="shared" si="22"/>
        <v/>
      </c>
      <c r="CA28" s="265" t="str">
        <f t="shared" si="23"/>
        <v/>
      </c>
      <c r="CB28" s="265" t="str">
        <f t="shared" si="24"/>
        <v/>
      </c>
      <c r="CC28" s="411">
        <f t="shared" si="25"/>
        <v>0</v>
      </c>
      <c r="CD28" s="412" t="str">
        <f t="shared" si="47"/>
        <v/>
      </c>
      <c r="CE28" s="265" t="str">
        <f t="shared" si="26"/>
        <v/>
      </c>
      <c r="CF28" s="324" t="str">
        <f t="shared" si="27"/>
        <v/>
      </c>
      <c r="CG28" s="265" t="str">
        <f t="shared" si="28"/>
        <v/>
      </c>
      <c r="CH28" s="265" t="str">
        <f t="shared" si="29"/>
        <v/>
      </c>
      <c r="CI28" s="265" t="str">
        <f t="shared" si="30"/>
        <v/>
      </c>
      <c r="CJ28" s="265" t="str">
        <f t="shared" si="31"/>
        <v/>
      </c>
      <c r="CK28" s="265" t="str">
        <f t="shared" si="32"/>
        <v/>
      </c>
      <c r="CL28" s="265" t="str">
        <f t="shared" si="33"/>
        <v/>
      </c>
      <c r="CM28" s="265"/>
      <c r="CN28" s="265" t="str">
        <f t="shared" si="48"/>
        <v/>
      </c>
      <c r="CO28" s="413">
        <f t="shared" si="49"/>
        <v>0</v>
      </c>
      <c r="CQ28" s="404">
        <v>25</v>
      </c>
      <c r="CR28" s="405">
        <f t="shared" si="78"/>
        <v>0</v>
      </c>
      <c r="CS28" s="405"/>
      <c r="CT28" s="405">
        <f t="shared" si="50"/>
        <v>0</v>
      </c>
      <c r="CU28" s="405">
        <v>1</v>
      </c>
      <c r="CV28" s="406">
        <f t="shared" si="51"/>
        <v>0</v>
      </c>
      <c r="CW28" s="414"/>
      <c r="CX28" s="324"/>
      <c r="CY28" s="324"/>
      <c r="CZ28" s="324" t="str">
        <f t="shared" si="52"/>
        <v/>
      </c>
      <c r="DA28" s="409" t="str">
        <f t="shared" si="53"/>
        <v/>
      </c>
      <c r="DC28" s="404">
        <v>25</v>
      </c>
      <c r="DD28" s="405">
        <f t="shared" si="79"/>
        <v>0</v>
      </c>
      <c r="DE28" s="405"/>
      <c r="DF28" s="405">
        <f t="shared" si="54"/>
        <v>0</v>
      </c>
      <c r="DG28" s="405">
        <v>1</v>
      </c>
      <c r="DH28" s="406">
        <f t="shared" si="55"/>
        <v>0</v>
      </c>
      <c r="DI28" s="414"/>
      <c r="DJ28" s="324"/>
      <c r="DK28" s="324"/>
      <c r="DL28" s="324" t="str">
        <f t="shared" si="56"/>
        <v/>
      </c>
      <c r="DM28" s="409" t="str">
        <f t="shared" si="57"/>
        <v/>
      </c>
      <c r="DO28" s="404">
        <v>25</v>
      </c>
      <c r="DP28" s="405">
        <f t="shared" si="80"/>
        <v>0</v>
      </c>
      <c r="DQ28" s="405"/>
      <c r="DR28" s="405">
        <f t="shared" si="58"/>
        <v>0</v>
      </c>
      <c r="DS28" s="405">
        <v>1</v>
      </c>
      <c r="DT28" s="406">
        <f t="shared" si="59"/>
        <v>0</v>
      </c>
      <c r="DU28" s="414"/>
      <c r="DV28" s="324"/>
      <c r="DW28" s="324"/>
      <c r="DX28" s="324" t="str">
        <f t="shared" si="60"/>
        <v/>
      </c>
      <c r="DY28" s="409" t="str">
        <f t="shared" si="61"/>
        <v/>
      </c>
      <c r="EA28" s="404">
        <v>25</v>
      </c>
      <c r="EB28" s="405">
        <f t="shared" si="81"/>
        <v>0</v>
      </c>
      <c r="EC28" s="405"/>
      <c r="ED28" s="405">
        <f t="shared" si="62"/>
        <v>0</v>
      </c>
      <c r="EE28" s="405">
        <v>1</v>
      </c>
      <c r="EF28" s="406">
        <f t="shared" si="63"/>
        <v>0</v>
      </c>
      <c r="EG28" s="414"/>
      <c r="EH28" s="324"/>
      <c r="EI28" s="324"/>
      <c r="EJ28" s="324" t="str">
        <f t="shared" si="64"/>
        <v/>
      </c>
      <c r="EK28" s="409" t="str">
        <f t="shared" si="65"/>
        <v/>
      </c>
      <c r="EM28" s="404">
        <v>25</v>
      </c>
      <c r="EN28" s="405">
        <f t="shared" si="82"/>
        <v>0</v>
      </c>
      <c r="EO28" s="405"/>
      <c r="EP28" s="405">
        <f t="shared" si="66"/>
        <v>0</v>
      </c>
      <c r="EQ28" s="405">
        <v>1</v>
      </c>
      <c r="ER28" s="406">
        <f t="shared" si="67"/>
        <v>0</v>
      </c>
      <c r="ES28" s="414"/>
      <c r="ET28" s="324"/>
      <c r="EU28" s="324"/>
      <c r="EV28" s="324" t="str">
        <f t="shared" si="68"/>
        <v/>
      </c>
      <c r="EW28" s="409" t="str">
        <f t="shared" si="69"/>
        <v/>
      </c>
      <c r="EY28" s="404">
        <v>25</v>
      </c>
      <c r="EZ28" s="405">
        <f t="shared" si="83"/>
        <v>0</v>
      </c>
      <c r="FA28" s="405"/>
      <c r="FB28" s="405">
        <f t="shared" si="70"/>
        <v>0</v>
      </c>
      <c r="FC28" s="405">
        <v>1</v>
      </c>
      <c r="FD28" s="406">
        <f t="shared" si="71"/>
        <v>0</v>
      </c>
      <c r="FE28" s="414"/>
      <c r="FF28" s="324"/>
      <c r="FG28" s="324"/>
      <c r="FH28" s="324" t="str">
        <f t="shared" si="72"/>
        <v/>
      </c>
      <c r="FI28" s="409" t="str">
        <f t="shared" si="73"/>
        <v/>
      </c>
    </row>
    <row r="29" spans="1:165" ht="30" customHeight="1" x14ac:dyDescent="0.3">
      <c r="E29" s="404">
        <v>26</v>
      </c>
      <c r="F29" s="405">
        <f t="shared" si="74"/>
        <v>2701</v>
      </c>
      <c r="G29" s="405">
        <v>2759</v>
      </c>
      <c r="H29" s="405">
        <f t="shared" si="34"/>
        <v>58</v>
      </c>
      <c r="I29" s="405">
        <v>1</v>
      </c>
      <c r="J29" s="406">
        <f t="shared" si="35"/>
        <v>58</v>
      </c>
      <c r="L29" s="404">
        <v>26</v>
      </c>
      <c r="M29" s="491"/>
      <c r="N29" s="405">
        <f t="shared" si="75"/>
        <v>0</v>
      </c>
      <c r="O29" s="405"/>
      <c r="P29" s="405">
        <f t="shared" si="36"/>
        <v>0</v>
      </c>
      <c r="Q29" s="405">
        <v>1</v>
      </c>
      <c r="R29" s="406">
        <f t="shared" si="37"/>
        <v>0</v>
      </c>
      <c r="S29" s="404">
        <v>26</v>
      </c>
      <c r="T29" s="405">
        <f t="shared" si="76"/>
        <v>0</v>
      </c>
      <c r="U29" s="405"/>
      <c r="V29" s="405">
        <f t="shared" si="38"/>
        <v>0</v>
      </c>
      <c r="W29" s="405">
        <v>1</v>
      </c>
      <c r="X29" s="406">
        <f t="shared" si="39"/>
        <v>0</v>
      </c>
      <c r="Y29" s="404"/>
      <c r="Z29" s="324"/>
      <c r="AA29" s="324"/>
      <c r="AB29" s="324"/>
      <c r="AC29" s="265"/>
      <c r="AD29" s="265">
        <v>1</v>
      </c>
      <c r="AE29" s="324"/>
      <c r="AF29" s="324">
        <f t="shared" si="40"/>
        <v>0</v>
      </c>
      <c r="AG29" s="324"/>
      <c r="AH29" s="407"/>
      <c r="AI29" s="408" t="str">
        <f t="shared" si="0"/>
        <v/>
      </c>
      <c r="AJ29" s="324" t="str">
        <f t="shared" si="1"/>
        <v/>
      </c>
      <c r="AK29" s="324" t="str">
        <f t="shared" si="2"/>
        <v/>
      </c>
      <c r="AL29" s="324" t="str">
        <f t="shared" si="3"/>
        <v/>
      </c>
      <c r="AM29" s="324" t="str">
        <f t="shared" si="4"/>
        <v/>
      </c>
      <c r="AN29" s="324" t="str">
        <f t="shared" si="5"/>
        <v/>
      </c>
      <c r="AO29" s="324" t="str">
        <f t="shared" si="6"/>
        <v/>
      </c>
      <c r="AP29" s="324" t="str">
        <f t="shared" si="7"/>
        <v/>
      </c>
      <c r="AQ29" s="407">
        <f t="shared" si="8"/>
        <v>0</v>
      </c>
      <c r="AR29" s="408" t="str">
        <f t="shared" si="41"/>
        <v/>
      </c>
      <c r="AS29" s="324" t="str">
        <f t="shared" si="9"/>
        <v/>
      </c>
      <c r="AT29" s="324" t="str">
        <f t="shared" si="10"/>
        <v/>
      </c>
      <c r="AU29" s="324" t="str">
        <f t="shared" si="11"/>
        <v/>
      </c>
      <c r="AV29" s="324" t="str">
        <f t="shared" si="12"/>
        <v/>
      </c>
      <c r="AW29" s="324" t="str">
        <f t="shared" si="13"/>
        <v/>
      </c>
      <c r="AX29" s="324" t="str">
        <f t="shared" si="14"/>
        <v/>
      </c>
      <c r="AY29" s="324" t="str">
        <f t="shared" si="15"/>
        <v/>
      </c>
      <c r="AZ29" s="324" t="str">
        <f t="shared" si="16"/>
        <v/>
      </c>
      <c r="BA29" s="324"/>
      <c r="BB29" s="324" t="str">
        <f t="shared" si="42"/>
        <v/>
      </c>
      <c r="BC29" s="409">
        <f t="shared" si="43"/>
        <v>0</v>
      </c>
      <c r="BD29" s="22"/>
      <c r="BE29" s="404">
        <v>26</v>
      </c>
      <c r="BF29" s="405">
        <f t="shared" si="77"/>
        <v>0</v>
      </c>
      <c r="BG29" s="405"/>
      <c r="BH29" s="405">
        <f t="shared" si="44"/>
        <v>0</v>
      </c>
      <c r="BI29" s="405">
        <v>1</v>
      </c>
      <c r="BJ29" s="406">
        <f t="shared" si="45"/>
        <v>0</v>
      </c>
      <c r="BK29" s="410"/>
      <c r="BL29" s="265"/>
      <c r="BM29" s="265"/>
      <c r="BN29" s="265"/>
      <c r="BO29" s="265"/>
      <c r="BP29" s="265">
        <v>1</v>
      </c>
      <c r="BQ29" s="265"/>
      <c r="BR29" s="265">
        <f t="shared" si="46"/>
        <v>0</v>
      </c>
      <c r="BS29" s="265"/>
      <c r="BT29" s="411"/>
      <c r="BU29" s="412" t="str">
        <f t="shared" si="17"/>
        <v/>
      </c>
      <c r="BV29" s="265" t="str">
        <f t="shared" si="18"/>
        <v/>
      </c>
      <c r="BW29" s="324" t="str">
        <f t="shared" si="19"/>
        <v/>
      </c>
      <c r="BX29" s="265" t="str">
        <f t="shared" si="20"/>
        <v/>
      </c>
      <c r="BY29" s="265" t="str">
        <f t="shared" si="21"/>
        <v/>
      </c>
      <c r="BZ29" s="265" t="str">
        <f t="shared" si="22"/>
        <v/>
      </c>
      <c r="CA29" s="265" t="str">
        <f t="shared" si="23"/>
        <v/>
      </c>
      <c r="CB29" s="265" t="str">
        <f t="shared" si="24"/>
        <v/>
      </c>
      <c r="CC29" s="411">
        <f t="shared" si="25"/>
        <v>0</v>
      </c>
      <c r="CD29" s="412" t="str">
        <f t="shared" si="47"/>
        <v/>
      </c>
      <c r="CE29" s="265" t="str">
        <f t="shared" si="26"/>
        <v/>
      </c>
      <c r="CF29" s="324" t="str">
        <f t="shared" si="27"/>
        <v/>
      </c>
      <c r="CG29" s="265" t="str">
        <f t="shared" si="28"/>
        <v/>
      </c>
      <c r="CH29" s="265" t="str">
        <f t="shared" si="29"/>
        <v/>
      </c>
      <c r="CI29" s="265" t="str">
        <f t="shared" si="30"/>
        <v/>
      </c>
      <c r="CJ29" s="265" t="str">
        <f t="shared" si="31"/>
        <v/>
      </c>
      <c r="CK29" s="265" t="str">
        <f t="shared" si="32"/>
        <v/>
      </c>
      <c r="CL29" s="265" t="str">
        <f t="shared" si="33"/>
        <v/>
      </c>
      <c r="CM29" s="265"/>
      <c r="CN29" s="265" t="str">
        <f t="shared" si="48"/>
        <v/>
      </c>
      <c r="CO29" s="413">
        <f t="shared" si="49"/>
        <v>0</v>
      </c>
      <c r="CQ29" s="404">
        <v>26</v>
      </c>
      <c r="CR29" s="405">
        <f t="shared" si="78"/>
        <v>0</v>
      </c>
      <c r="CS29" s="405"/>
      <c r="CT29" s="405">
        <f t="shared" si="50"/>
        <v>0</v>
      </c>
      <c r="CU29" s="405">
        <v>1</v>
      </c>
      <c r="CV29" s="406">
        <f t="shared" si="51"/>
        <v>0</v>
      </c>
      <c r="CW29" s="414"/>
      <c r="CX29" s="324"/>
      <c r="CY29" s="324"/>
      <c r="CZ29" s="324" t="str">
        <f t="shared" si="52"/>
        <v/>
      </c>
      <c r="DA29" s="409" t="str">
        <f t="shared" si="53"/>
        <v/>
      </c>
      <c r="DC29" s="404">
        <v>26</v>
      </c>
      <c r="DD29" s="405">
        <f t="shared" si="79"/>
        <v>0</v>
      </c>
      <c r="DE29" s="405"/>
      <c r="DF29" s="405">
        <f t="shared" si="54"/>
        <v>0</v>
      </c>
      <c r="DG29" s="405">
        <v>1</v>
      </c>
      <c r="DH29" s="406">
        <f t="shared" si="55"/>
        <v>0</v>
      </c>
      <c r="DI29" s="414"/>
      <c r="DJ29" s="324"/>
      <c r="DK29" s="324"/>
      <c r="DL29" s="324" t="str">
        <f t="shared" si="56"/>
        <v/>
      </c>
      <c r="DM29" s="409" t="str">
        <f t="shared" si="57"/>
        <v/>
      </c>
      <c r="DO29" s="404">
        <v>26</v>
      </c>
      <c r="DP29" s="405">
        <f t="shared" si="80"/>
        <v>0</v>
      </c>
      <c r="DQ29" s="405"/>
      <c r="DR29" s="405">
        <f t="shared" si="58"/>
        <v>0</v>
      </c>
      <c r="DS29" s="405">
        <v>1</v>
      </c>
      <c r="DT29" s="406">
        <f t="shared" si="59"/>
        <v>0</v>
      </c>
      <c r="DU29" s="414"/>
      <c r="DV29" s="324"/>
      <c r="DW29" s="324"/>
      <c r="DX29" s="324" t="str">
        <f t="shared" si="60"/>
        <v/>
      </c>
      <c r="DY29" s="409" t="str">
        <f t="shared" si="61"/>
        <v/>
      </c>
      <c r="EA29" s="404">
        <v>26</v>
      </c>
      <c r="EB29" s="405">
        <f t="shared" si="81"/>
        <v>0</v>
      </c>
      <c r="EC29" s="405"/>
      <c r="ED29" s="405">
        <f t="shared" si="62"/>
        <v>0</v>
      </c>
      <c r="EE29" s="405">
        <v>1</v>
      </c>
      <c r="EF29" s="406">
        <f t="shared" si="63"/>
        <v>0</v>
      </c>
      <c r="EG29" s="414"/>
      <c r="EH29" s="324"/>
      <c r="EI29" s="324"/>
      <c r="EJ29" s="324" t="str">
        <f t="shared" si="64"/>
        <v/>
      </c>
      <c r="EK29" s="409" t="str">
        <f t="shared" si="65"/>
        <v/>
      </c>
      <c r="EM29" s="404">
        <v>26</v>
      </c>
      <c r="EN29" s="405">
        <f t="shared" si="82"/>
        <v>0</v>
      </c>
      <c r="EO29" s="405"/>
      <c r="EP29" s="405">
        <f t="shared" si="66"/>
        <v>0</v>
      </c>
      <c r="EQ29" s="405">
        <v>1</v>
      </c>
      <c r="ER29" s="406">
        <f t="shared" si="67"/>
        <v>0</v>
      </c>
      <c r="ES29" s="414"/>
      <c r="ET29" s="324"/>
      <c r="EU29" s="324"/>
      <c r="EV29" s="324" t="str">
        <f t="shared" si="68"/>
        <v/>
      </c>
      <c r="EW29" s="409" t="str">
        <f t="shared" si="69"/>
        <v/>
      </c>
      <c r="EY29" s="404">
        <v>26</v>
      </c>
      <c r="EZ29" s="405">
        <f t="shared" si="83"/>
        <v>0</v>
      </c>
      <c r="FA29" s="405"/>
      <c r="FB29" s="405">
        <f t="shared" si="70"/>
        <v>0</v>
      </c>
      <c r="FC29" s="405">
        <v>1</v>
      </c>
      <c r="FD29" s="406">
        <f t="shared" si="71"/>
        <v>0</v>
      </c>
      <c r="FE29" s="414"/>
      <c r="FF29" s="324"/>
      <c r="FG29" s="324"/>
      <c r="FH29" s="324" t="str">
        <f t="shared" si="72"/>
        <v/>
      </c>
      <c r="FI29" s="409" t="str">
        <f t="shared" si="73"/>
        <v/>
      </c>
    </row>
    <row r="30" spans="1:165" ht="30" customHeight="1" x14ac:dyDescent="0.3">
      <c r="E30" s="404">
        <v>27</v>
      </c>
      <c r="F30" s="405">
        <f t="shared" si="74"/>
        <v>2759</v>
      </c>
      <c r="G30" s="405">
        <v>2842</v>
      </c>
      <c r="H30" s="405">
        <f t="shared" si="34"/>
        <v>83</v>
      </c>
      <c r="I30" s="405">
        <v>1</v>
      </c>
      <c r="J30" s="406">
        <f t="shared" si="35"/>
        <v>83</v>
      </c>
      <c r="L30" s="404">
        <v>27</v>
      </c>
      <c r="M30" s="491"/>
      <c r="N30" s="405">
        <f t="shared" si="75"/>
        <v>0</v>
      </c>
      <c r="O30" s="405"/>
      <c r="P30" s="405">
        <f t="shared" si="36"/>
        <v>0</v>
      </c>
      <c r="Q30" s="405">
        <v>1</v>
      </c>
      <c r="R30" s="406">
        <f t="shared" si="37"/>
        <v>0</v>
      </c>
      <c r="S30" s="404">
        <v>27</v>
      </c>
      <c r="T30" s="405">
        <f t="shared" si="76"/>
        <v>0</v>
      </c>
      <c r="U30" s="405"/>
      <c r="V30" s="405">
        <f t="shared" si="38"/>
        <v>0</v>
      </c>
      <c r="W30" s="405">
        <v>1</v>
      </c>
      <c r="X30" s="406">
        <f t="shared" si="39"/>
        <v>0</v>
      </c>
      <c r="Y30" s="404"/>
      <c r="Z30" s="324"/>
      <c r="AA30" s="324"/>
      <c r="AB30" s="324"/>
      <c r="AC30" s="265"/>
      <c r="AD30" s="265">
        <v>1</v>
      </c>
      <c r="AE30" s="324"/>
      <c r="AF30" s="324">
        <f t="shared" si="40"/>
        <v>0</v>
      </c>
      <c r="AG30" s="324"/>
      <c r="AH30" s="407"/>
      <c r="AI30" s="408" t="str">
        <f t="shared" si="0"/>
        <v/>
      </c>
      <c r="AJ30" s="324" t="str">
        <f t="shared" si="1"/>
        <v/>
      </c>
      <c r="AK30" s="324" t="str">
        <f t="shared" si="2"/>
        <v/>
      </c>
      <c r="AL30" s="324" t="str">
        <f t="shared" si="3"/>
        <v/>
      </c>
      <c r="AM30" s="324" t="str">
        <f t="shared" si="4"/>
        <v/>
      </c>
      <c r="AN30" s="324" t="str">
        <f t="shared" si="5"/>
        <v/>
      </c>
      <c r="AO30" s="324" t="str">
        <f t="shared" si="6"/>
        <v/>
      </c>
      <c r="AP30" s="324" t="str">
        <f t="shared" si="7"/>
        <v/>
      </c>
      <c r="AQ30" s="407">
        <f t="shared" si="8"/>
        <v>0</v>
      </c>
      <c r="AR30" s="408" t="str">
        <f t="shared" si="41"/>
        <v/>
      </c>
      <c r="AS30" s="324" t="str">
        <f t="shared" si="9"/>
        <v/>
      </c>
      <c r="AT30" s="324" t="str">
        <f t="shared" si="10"/>
        <v/>
      </c>
      <c r="AU30" s="324" t="str">
        <f t="shared" si="11"/>
        <v/>
      </c>
      <c r="AV30" s="324" t="str">
        <f t="shared" si="12"/>
        <v/>
      </c>
      <c r="AW30" s="324" t="str">
        <f t="shared" si="13"/>
        <v/>
      </c>
      <c r="AX30" s="324" t="str">
        <f t="shared" si="14"/>
        <v/>
      </c>
      <c r="AY30" s="324" t="str">
        <f t="shared" si="15"/>
        <v/>
      </c>
      <c r="AZ30" s="324" t="str">
        <f t="shared" si="16"/>
        <v/>
      </c>
      <c r="BA30" s="324"/>
      <c r="BB30" s="324" t="str">
        <f t="shared" si="42"/>
        <v/>
      </c>
      <c r="BC30" s="409">
        <f t="shared" si="43"/>
        <v>0</v>
      </c>
      <c r="BD30" s="22"/>
      <c r="BE30" s="404">
        <v>27</v>
      </c>
      <c r="BF30" s="405">
        <f t="shared" si="77"/>
        <v>0</v>
      </c>
      <c r="BG30" s="405"/>
      <c r="BH30" s="405">
        <f t="shared" si="44"/>
        <v>0</v>
      </c>
      <c r="BI30" s="405">
        <v>1</v>
      </c>
      <c r="BJ30" s="406">
        <f t="shared" si="45"/>
        <v>0</v>
      </c>
      <c r="BK30" s="410"/>
      <c r="BL30" s="265"/>
      <c r="BM30" s="265"/>
      <c r="BN30" s="265"/>
      <c r="BO30" s="265"/>
      <c r="BP30" s="265">
        <v>1</v>
      </c>
      <c r="BQ30" s="265"/>
      <c r="BR30" s="265">
        <f t="shared" si="46"/>
        <v>0</v>
      </c>
      <c r="BS30" s="265"/>
      <c r="BT30" s="411"/>
      <c r="BU30" s="412" t="str">
        <f t="shared" si="17"/>
        <v/>
      </c>
      <c r="BV30" s="265" t="str">
        <f t="shared" si="18"/>
        <v/>
      </c>
      <c r="BW30" s="324" t="str">
        <f t="shared" si="19"/>
        <v/>
      </c>
      <c r="BX30" s="265" t="str">
        <f t="shared" si="20"/>
        <v/>
      </c>
      <c r="BY30" s="265" t="str">
        <f t="shared" si="21"/>
        <v/>
      </c>
      <c r="BZ30" s="265" t="str">
        <f t="shared" si="22"/>
        <v/>
      </c>
      <c r="CA30" s="265" t="str">
        <f t="shared" si="23"/>
        <v/>
      </c>
      <c r="CB30" s="265" t="str">
        <f t="shared" si="24"/>
        <v/>
      </c>
      <c r="CC30" s="411">
        <f t="shared" si="25"/>
        <v>0</v>
      </c>
      <c r="CD30" s="412" t="str">
        <f t="shared" si="47"/>
        <v/>
      </c>
      <c r="CE30" s="265" t="str">
        <f t="shared" si="26"/>
        <v/>
      </c>
      <c r="CF30" s="324" t="str">
        <f t="shared" si="27"/>
        <v/>
      </c>
      <c r="CG30" s="265" t="str">
        <f t="shared" si="28"/>
        <v/>
      </c>
      <c r="CH30" s="265" t="str">
        <f t="shared" si="29"/>
        <v/>
      </c>
      <c r="CI30" s="265" t="str">
        <f t="shared" si="30"/>
        <v/>
      </c>
      <c r="CJ30" s="265" t="str">
        <f t="shared" si="31"/>
        <v/>
      </c>
      <c r="CK30" s="265" t="str">
        <f t="shared" si="32"/>
        <v/>
      </c>
      <c r="CL30" s="265" t="str">
        <f t="shared" si="33"/>
        <v/>
      </c>
      <c r="CM30" s="265"/>
      <c r="CN30" s="265" t="str">
        <f t="shared" si="48"/>
        <v/>
      </c>
      <c r="CO30" s="413">
        <f t="shared" si="49"/>
        <v>0</v>
      </c>
      <c r="CQ30" s="404">
        <v>27</v>
      </c>
      <c r="CR30" s="405">
        <f t="shared" si="78"/>
        <v>0</v>
      </c>
      <c r="CS30" s="405"/>
      <c r="CT30" s="405">
        <f t="shared" si="50"/>
        <v>0</v>
      </c>
      <c r="CU30" s="405">
        <v>1</v>
      </c>
      <c r="CV30" s="406">
        <f t="shared" si="51"/>
        <v>0</v>
      </c>
      <c r="CW30" s="414"/>
      <c r="CX30" s="324"/>
      <c r="CY30" s="324"/>
      <c r="CZ30" s="324" t="str">
        <f t="shared" si="52"/>
        <v/>
      </c>
      <c r="DA30" s="409" t="str">
        <f t="shared" si="53"/>
        <v/>
      </c>
      <c r="DC30" s="404">
        <v>27</v>
      </c>
      <c r="DD30" s="405">
        <f t="shared" si="79"/>
        <v>0</v>
      </c>
      <c r="DE30" s="405"/>
      <c r="DF30" s="405">
        <f t="shared" si="54"/>
        <v>0</v>
      </c>
      <c r="DG30" s="405">
        <v>1</v>
      </c>
      <c r="DH30" s="406">
        <f t="shared" si="55"/>
        <v>0</v>
      </c>
      <c r="DI30" s="414"/>
      <c r="DJ30" s="324"/>
      <c r="DK30" s="324"/>
      <c r="DL30" s="324" t="str">
        <f t="shared" si="56"/>
        <v/>
      </c>
      <c r="DM30" s="409" t="str">
        <f t="shared" si="57"/>
        <v/>
      </c>
      <c r="DO30" s="404">
        <v>27</v>
      </c>
      <c r="DP30" s="405">
        <f t="shared" si="80"/>
        <v>0</v>
      </c>
      <c r="DQ30" s="405"/>
      <c r="DR30" s="405">
        <f t="shared" si="58"/>
        <v>0</v>
      </c>
      <c r="DS30" s="405">
        <v>1</v>
      </c>
      <c r="DT30" s="406">
        <f t="shared" si="59"/>
        <v>0</v>
      </c>
      <c r="DU30" s="414"/>
      <c r="DV30" s="324"/>
      <c r="DW30" s="324"/>
      <c r="DX30" s="324" t="str">
        <f t="shared" si="60"/>
        <v/>
      </c>
      <c r="DY30" s="409" t="str">
        <f t="shared" si="61"/>
        <v/>
      </c>
      <c r="EA30" s="404">
        <v>27</v>
      </c>
      <c r="EB30" s="405">
        <f t="shared" si="81"/>
        <v>0</v>
      </c>
      <c r="EC30" s="405"/>
      <c r="ED30" s="405">
        <f t="shared" si="62"/>
        <v>0</v>
      </c>
      <c r="EE30" s="405">
        <v>1</v>
      </c>
      <c r="EF30" s="406">
        <f t="shared" si="63"/>
        <v>0</v>
      </c>
      <c r="EG30" s="414"/>
      <c r="EH30" s="324"/>
      <c r="EI30" s="324"/>
      <c r="EJ30" s="324" t="str">
        <f t="shared" si="64"/>
        <v/>
      </c>
      <c r="EK30" s="409" t="str">
        <f t="shared" si="65"/>
        <v/>
      </c>
      <c r="EM30" s="404">
        <v>27</v>
      </c>
      <c r="EN30" s="405">
        <f t="shared" si="82"/>
        <v>0</v>
      </c>
      <c r="EO30" s="405"/>
      <c r="EP30" s="405">
        <f t="shared" si="66"/>
        <v>0</v>
      </c>
      <c r="EQ30" s="405">
        <v>1</v>
      </c>
      <c r="ER30" s="406">
        <f t="shared" si="67"/>
        <v>0</v>
      </c>
      <c r="ES30" s="414"/>
      <c r="ET30" s="324"/>
      <c r="EU30" s="324"/>
      <c r="EV30" s="324" t="str">
        <f t="shared" si="68"/>
        <v/>
      </c>
      <c r="EW30" s="409" t="str">
        <f t="shared" si="69"/>
        <v/>
      </c>
      <c r="EY30" s="404">
        <v>27</v>
      </c>
      <c r="EZ30" s="405">
        <f t="shared" si="83"/>
        <v>0</v>
      </c>
      <c r="FA30" s="405"/>
      <c r="FB30" s="405">
        <f t="shared" si="70"/>
        <v>0</v>
      </c>
      <c r="FC30" s="405">
        <v>1</v>
      </c>
      <c r="FD30" s="406">
        <f t="shared" si="71"/>
        <v>0</v>
      </c>
      <c r="FE30" s="414"/>
      <c r="FF30" s="324"/>
      <c r="FG30" s="324"/>
      <c r="FH30" s="324" t="str">
        <f t="shared" si="72"/>
        <v/>
      </c>
      <c r="FI30" s="409" t="str">
        <f t="shared" si="73"/>
        <v/>
      </c>
    </row>
    <row r="31" spans="1:165" ht="30" customHeight="1" x14ac:dyDescent="0.3">
      <c r="E31" s="404">
        <v>28</v>
      </c>
      <c r="F31" s="405">
        <f t="shared" si="74"/>
        <v>2842</v>
      </c>
      <c r="G31" s="405">
        <v>2886</v>
      </c>
      <c r="H31" s="405">
        <f t="shared" si="34"/>
        <v>44</v>
      </c>
      <c r="I31" s="405">
        <v>1</v>
      </c>
      <c r="J31" s="406">
        <f t="shared" si="35"/>
        <v>44</v>
      </c>
      <c r="L31" s="404">
        <v>28</v>
      </c>
      <c r="M31" s="491"/>
      <c r="N31" s="405">
        <f t="shared" si="75"/>
        <v>0</v>
      </c>
      <c r="O31" s="405"/>
      <c r="P31" s="405">
        <f t="shared" si="36"/>
        <v>0</v>
      </c>
      <c r="Q31" s="405">
        <v>1</v>
      </c>
      <c r="R31" s="406">
        <f t="shared" si="37"/>
        <v>0</v>
      </c>
      <c r="S31" s="404">
        <v>28</v>
      </c>
      <c r="T31" s="405">
        <f t="shared" si="76"/>
        <v>0</v>
      </c>
      <c r="U31" s="405"/>
      <c r="V31" s="405">
        <f t="shared" si="38"/>
        <v>0</v>
      </c>
      <c r="W31" s="405">
        <v>1</v>
      </c>
      <c r="X31" s="406">
        <f t="shared" si="39"/>
        <v>0</v>
      </c>
      <c r="Y31" s="404"/>
      <c r="Z31" s="324"/>
      <c r="AA31" s="324"/>
      <c r="AB31" s="324"/>
      <c r="AC31" s="265"/>
      <c r="AD31" s="265">
        <v>1</v>
      </c>
      <c r="AE31" s="324"/>
      <c r="AF31" s="324">
        <f t="shared" si="40"/>
        <v>0</v>
      </c>
      <c r="AG31" s="324"/>
      <c r="AH31" s="407"/>
      <c r="AI31" s="408" t="str">
        <f t="shared" si="0"/>
        <v/>
      </c>
      <c r="AJ31" s="324" t="str">
        <f t="shared" si="1"/>
        <v/>
      </c>
      <c r="AK31" s="324" t="str">
        <f t="shared" si="2"/>
        <v/>
      </c>
      <c r="AL31" s="324" t="str">
        <f t="shared" si="3"/>
        <v/>
      </c>
      <c r="AM31" s="324" t="str">
        <f t="shared" si="4"/>
        <v/>
      </c>
      <c r="AN31" s="324" t="str">
        <f t="shared" si="5"/>
        <v/>
      </c>
      <c r="AO31" s="324" t="str">
        <f t="shared" si="6"/>
        <v/>
      </c>
      <c r="AP31" s="324" t="str">
        <f t="shared" si="7"/>
        <v/>
      </c>
      <c r="AQ31" s="407">
        <f t="shared" si="8"/>
        <v>0</v>
      </c>
      <c r="AR31" s="408" t="str">
        <f t="shared" si="41"/>
        <v/>
      </c>
      <c r="AS31" s="324" t="str">
        <f t="shared" si="9"/>
        <v/>
      </c>
      <c r="AT31" s="324" t="str">
        <f t="shared" si="10"/>
        <v/>
      </c>
      <c r="AU31" s="324" t="str">
        <f t="shared" si="11"/>
        <v/>
      </c>
      <c r="AV31" s="324" t="str">
        <f t="shared" si="12"/>
        <v/>
      </c>
      <c r="AW31" s="324" t="str">
        <f t="shared" si="13"/>
        <v/>
      </c>
      <c r="AX31" s="324" t="str">
        <f t="shared" si="14"/>
        <v/>
      </c>
      <c r="AY31" s="324" t="str">
        <f t="shared" si="15"/>
        <v/>
      </c>
      <c r="AZ31" s="324" t="str">
        <f t="shared" si="16"/>
        <v/>
      </c>
      <c r="BA31" s="324"/>
      <c r="BB31" s="324" t="str">
        <f t="shared" si="42"/>
        <v/>
      </c>
      <c r="BC31" s="409">
        <f t="shared" si="43"/>
        <v>0</v>
      </c>
      <c r="BD31" s="22"/>
      <c r="BE31" s="404">
        <v>28</v>
      </c>
      <c r="BF31" s="405">
        <f t="shared" si="77"/>
        <v>0</v>
      </c>
      <c r="BG31" s="405"/>
      <c r="BH31" s="405">
        <f t="shared" si="44"/>
        <v>0</v>
      </c>
      <c r="BI31" s="405">
        <v>1</v>
      </c>
      <c r="BJ31" s="406">
        <f t="shared" si="45"/>
        <v>0</v>
      </c>
      <c r="BK31" s="410"/>
      <c r="BL31" s="265"/>
      <c r="BM31" s="265"/>
      <c r="BN31" s="265"/>
      <c r="BO31" s="265"/>
      <c r="BP31" s="265">
        <v>1</v>
      </c>
      <c r="BQ31" s="265"/>
      <c r="BR31" s="265">
        <f t="shared" si="46"/>
        <v>0</v>
      </c>
      <c r="BS31" s="265"/>
      <c r="BT31" s="411"/>
      <c r="BU31" s="412" t="str">
        <f t="shared" si="17"/>
        <v/>
      </c>
      <c r="BV31" s="265" t="str">
        <f t="shared" si="18"/>
        <v/>
      </c>
      <c r="BW31" s="324" t="str">
        <f t="shared" si="19"/>
        <v/>
      </c>
      <c r="BX31" s="265" t="str">
        <f t="shared" si="20"/>
        <v/>
      </c>
      <c r="BY31" s="265" t="str">
        <f t="shared" si="21"/>
        <v/>
      </c>
      <c r="BZ31" s="265" t="str">
        <f t="shared" si="22"/>
        <v/>
      </c>
      <c r="CA31" s="265" t="str">
        <f t="shared" si="23"/>
        <v/>
      </c>
      <c r="CB31" s="265" t="str">
        <f t="shared" si="24"/>
        <v/>
      </c>
      <c r="CC31" s="411">
        <f t="shared" si="25"/>
        <v>0</v>
      </c>
      <c r="CD31" s="412" t="str">
        <f t="shared" si="47"/>
        <v/>
      </c>
      <c r="CE31" s="265" t="str">
        <f t="shared" si="26"/>
        <v/>
      </c>
      <c r="CF31" s="324" t="str">
        <f t="shared" si="27"/>
        <v/>
      </c>
      <c r="CG31" s="265" t="str">
        <f t="shared" si="28"/>
        <v/>
      </c>
      <c r="CH31" s="265" t="str">
        <f t="shared" si="29"/>
        <v/>
      </c>
      <c r="CI31" s="265" t="str">
        <f t="shared" si="30"/>
        <v/>
      </c>
      <c r="CJ31" s="265" t="str">
        <f t="shared" si="31"/>
        <v/>
      </c>
      <c r="CK31" s="265" t="str">
        <f t="shared" si="32"/>
        <v/>
      </c>
      <c r="CL31" s="265" t="str">
        <f t="shared" si="33"/>
        <v/>
      </c>
      <c r="CM31" s="265"/>
      <c r="CN31" s="265" t="str">
        <f t="shared" si="48"/>
        <v/>
      </c>
      <c r="CO31" s="413">
        <f t="shared" si="49"/>
        <v>0</v>
      </c>
      <c r="CQ31" s="404">
        <v>28</v>
      </c>
      <c r="CR31" s="405">
        <f t="shared" si="78"/>
        <v>0</v>
      </c>
      <c r="CS31" s="405"/>
      <c r="CT31" s="405">
        <f t="shared" si="50"/>
        <v>0</v>
      </c>
      <c r="CU31" s="405">
        <v>1</v>
      </c>
      <c r="CV31" s="406">
        <f t="shared" si="51"/>
        <v>0</v>
      </c>
      <c r="CW31" s="414"/>
      <c r="CX31" s="324"/>
      <c r="CY31" s="324"/>
      <c r="CZ31" s="324" t="str">
        <f t="shared" si="52"/>
        <v/>
      </c>
      <c r="DA31" s="409" t="str">
        <f t="shared" si="53"/>
        <v/>
      </c>
      <c r="DC31" s="404">
        <v>28</v>
      </c>
      <c r="DD31" s="405">
        <f t="shared" si="79"/>
        <v>0</v>
      </c>
      <c r="DE31" s="405"/>
      <c r="DF31" s="405">
        <f t="shared" si="54"/>
        <v>0</v>
      </c>
      <c r="DG31" s="405">
        <v>1</v>
      </c>
      <c r="DH31" s="406">
        <f t="shared" si="55"/>
        <v>0</v>
      </c>
      <c r="DI31" s="414"/>
      <c r="DJ31" s="324"/>
      <c r="DK31" s="324"/>
      <c r="DL31" s="324" t="str">
        <f t="shared" si="56"/>
        <v/>
      </c>
      <c r="DM31" s="409" t="str">
        <f t="shared" si="57"/>
        <v/>
      </c>
      <c r="DO31" s="404">
        <v>28</v>
      </c>
      <c r="DP31" s="405">
        <f t="shared" si="80"/>
        <v>0</v>
      </c>
      <c r="DQ31" s="405"/>
      <c r="DR31" s="405">
        <f t="shared" si="58"/>
        <v>0</v>
      </c>
      <c r="DS31" s="405">
        <v>1</v>
      </c>
      <c r="DT31" s="406">
        <f t="shared" si="59"/>
        <v>0</v>
      </c>
      <c r="DU31" s="414"/>
      <c r="DV31" s="324"/>
      <c r="DW31" s="324"/>
      <c r="DX31" s="324" t="str">
        <f t="shared" si="60"/>
        <v/>
      </c>
      <c r="DY31" s="409" t="str">
        <f t="shared" si="61"/>
        <v/>
      </c>
      <c r="EA31" s="404">
        <v>28</v>
      </c>
      <c r="EB31" s="405">
        <f t="shared" si="81"/>
        <v>0</v>
      </c>
      <c r="EC31" s="405"/>
      <c r="ED31" s="405">
        <f t="shared" si="62"/>
        <v>0</v>
      </c>
      <c r="EE31" s="405">
        <v>1</v>
      </c>
      <c r="EF31" s="406">
        <f t="shared" si="63"/>
        <v>0</v>
      </c>
      <c r="EG31" s="414"/>
      <c r="EH31" s="324"/>
      <c r="EI31" s="324"/>
      <c r="EJ31" s="324" t="str">
        <f t="shared" si="64"/>
        <v/>
      </c>
      <c r="EK31" s="409" t="str">
        <f t="shared" si="65"/>
        <v/>
      </c>
      <c r="EM31" s="404">
        <v>28</v>
      </c>
      <c r="EN31" s="405">
        <f t="shared" si="82"/>
        <v>0</v>
      </c>
      <c r="EO31" s="405"/>
      <c r="EP31" s="405">
        <f t="shared" si="66"/>
        <v>0</v>
      </c>
      <c r="EQ31" s="405">
        <v>1</v>
      </c>
      <c r="ER31" s="406">
        <f t="shared" si="67"/>
        <v>0</v>
      </c>
      <c r="ES31" s="414"/>
      <c r="ET31" s="324"/>
      <c r="EU31" s="324"/>
      <c r="EV31" s="324" t="str">
        <f t="shared" si="68"/>
        <v/>
      </c>
      <c r="EW31" s="409" t="str">
        <f t="shared" si="69"/>
        <v/>
      </c>
      <c r="EY31" s="404">
        <v>28</v>
      </c>
      <c r="EZ31" s="405">
        <f t="shared" si="83"/>
        <v>0</v>
      </c>
      <c r="FA31" s="405"/>
      <c r="FB31" s="405">
        <f t="shared" si="70"/>
        <v>0</v>
      </c>
      <c r="FC31" s="405">
        <v>1</v>
      </c>
      <c r="FD31" s="406">
        <f t="shared" si="71"/>
        <v>0</v>
      </c>
      <c r="FE31" s="414"/>
      <c r="FF31" s="324"/>
      <c r="FG31" s="324"/>
      <c r="FH31" s="324" t="str">
        <f t="shared" si="72"/>
        <v/>
      </c>
      <c r="FI31" s="409" t="str">
        <f t="shared" si="73"/>
        <v/>
      </c>
    </row>
    <row r="32" spans="1:165" ht="30" customHeight="1" x14ac:dyDescent="0.3">
      <c r="E32" s="404">
        <v>29</v>
      </c>
      <c r="F32" s="405">
        <f t="shared" si="74"/>
        <v>2886</v>
      </c>
      <c r="G32" s="405">
        <v>2944</v>
      </c>
      <c r="H32" s="405">
        <f t="shared" si="34"/>
        <v>58</v>
      </c>
      <c r="I32" s="405">
        <v>1</v>
      </c>
      <c r="J32" s="406">
        <f t="shared" si="35"/>
        <v>58</v>
      </c>
      <c r="L32" s="404">
        <v>29</v>
      </c>
      <c r="M32" s="491"/>
      <c r="N32" s="405">
        <f t="shared" si="75"/>
        <v>0</v>
      </c>
      <c r="O32" s="405"/>
      <c r="P32" s="405">
        <f t="shared" si="36"/>
        <v>0</v>
      </c>
      <c r="Q32" s="405">
        <v>1</v>
      </c>
      <c r="R32" s="406">
        <f t="shared" si="37"/>
        <v>0</v>
      </c>
      <c r="S32" s="404">
        <v>29</v>
      </c>
      <c r="T32" s="405">
        <f t="shared" si="76"/>
        <v>0</v>
      </c>
      <c r="U32" s="405"/>
      <c r="V32" s="405">
        <f t="shared" si="38"/>
        <v>0</v>
      </c>
      <c r="W32" s="405">
        <v>1</v>
      </c>
      <c r="X32" s="406">
        <f t="shared" si="39"/>
        <v>0</v>
      </c>
      <c r="Y32" s="404"/>
      <c r="Z32" s="324"/>
      <c r="AA32" s="324"/>
      <c r="AB32" s="324"/>
      <c r="AC32" s="265"/>
      <c r="AD32" s="265">
        <v>1</v>
      </c>
      <c r="AE32" s="324"/>
      <c r="AF32" s="324">
        <f t="shared" si="40"/>
        <v>0</v>
      </c>
      <c r="AG32" s="324"/>
      <c r="AH32" s="407"/>
      <c r="AI32" s="408" t="str">
        <f t="shared" si="0"/>
        <v/>
      </c>
      <c r="AJ32" s="324" t="str">
        <f t="shared" si="1"/>
        <v/>
      </c>
      <c r="AK32" s="324" t="str">
        <f t="shared" si="2"/>
        <v/>
      </c>
      <c r="AL32" s="324" t="str">
        <f t="shared" si="3"/>
        <v/>
      </c>
      <c r="AM32" s="324" t="str">
        <f t="shared" si="4"/>
        <v/>
      </c>
      <c r="AN32" s="324" t="str">
        <f t="shared" si="5"/>
        <v/>
      </c>
      <c r="AO32" s="324" t="str">
        <f t="shared" si="6"/>
        <v/>
      </c>
      <c r="AP32" s="324" t="str">
        <f t="shared" si="7"/>
        <v/>
      </c>
      <c r="AQ32" s="407">
        <f t="shared" si="8"/>
        <v>0</v>
      </c>
      <c r="AR32" s="408" t="str">
        <f t="shared" si="41"/>
        <v/>
      </c>
      <c r="AS32" s="324" t="str">
        <f t="shared" si="9"/>
        <v/>
      </c>
      <c r="AT32" s="324" t="str">
        <f t="shared" si="10"/>
        <v/>
      </c>
      <c r="AU32" s="324" t="str">
        <f t="shared" si="11"/>
        <v/>
      </c>
      <c r="AV32" s="324" t="str">
        <f t="shared" si="12"/>
        <v/>
      </c>
      <c r="AW32" s="324" t="str">
        <f t="shared" si="13"/>
        <v/>
      </c>
      <c r="AX32" s="324" t="str">
        <f t="shared" si="14"/>
        <v/>
      </c>
      <c r="AY32" s="324" t="str">
        <f t="shared" si="15"/>
        <v/>
      </c>
      <c r="AZ32" s="324" t="str">
        <f t="shared" si="16"/>
        <v/>
      </c>
      <c r="BA32" s="324"/>
      <c r="BB32" s="324" t="str">
        <f t="shared" si="42"/>
        <v/>
      </c>
      <c r="BC32" s="409">
        <f t="shared" si="43"/>
        <v>0</v>
      </c>
      <c r="BD32" s="22"/>
      <c r="BE32" s="404">
        <v>29</v>
      </c>
      <c r="BF32" s="405">
        <f t="shared" si="77"/>
        <v>0</v>
      </c>
      <c r="BG32" s="405"/>
      <c r="BH32" s="405">
        <f t="shared" si="44"/>
        <v>0</v>
      </c>
      <c r="BI32" s="405">
        <v>1</v>
      </c>
      <c r="BJ32" s="406">
        <f t="shared" si="45"/>
        <v>0</v>
      </c>
      <c r="BK32" s="410"/>
      <c r="BL32" s="265"/>
      <c r="BM32" s="265"/>
      <c r="BN32" s="265"/>
      <c r="BO32" s="265"/>
      <c r="BP32" s="265">
        <v>1</v>
      </c>
      <c r="BQ32" s="265"/>
      <c r="BR32" s="265">
        <f t="shared" si="46"/>
        <v>0</v>
      </c>
      <c r="BS32" s="265"/>
      <c r="BT32" s="411"/>
      <c r="BU32" s="412" t="str">
        <f t="shared" si="17"/>
        <v/>
      </c>
      <c r="BV32" s="265" t="str">
        <f t="shared" si="18"/>
        <v/>
      </c>
      <c r="BW32" s="324" t="str">
        <f t="shared" si="19"/>
        <v/>
      </c>
      <c r="BX32" s="265" t="str">
        <f t="shared" si="20"/>
        <v/>
      </c>
      <c r="BY32" s="265" t="str">
        <f t="shared" si="21"/>
        <v/>
      </c>
      <c r="BZ32" s="265" t="str">
        <f t="shared" si="22"/>
        <v/>
      </c>
      <c r="CA32" s="265" t="str">
        <f t="shared" si="23"/>
        <v/>
      </c>
      <c r="CB32" s="265" t="str">
        <f t="shared" si="24"/>
        <v/>
      </c>
      <c r="CC32" s="411">
        <f t="shared" si="25"/>
        <v>0</v>
      </c>
      <c r="CD32" s="412" t="str">
        <f t="shared" si="47"/>
        <v/>
      </c>
      <c r="CE32" s="265" t="str">
        <f t="shared" si="26"/>
        <v/>
      </c>
      <c r="CF32" s="324" t="str">
        <f t="shared" si="27"/>
        <v/>
      </c>
      <c r="CG32" s="265" t="str">
        <f t="shared" si="28"/>
        <v/>
      </c>
      <c r="CH32" s="265" t="str">
        <f t="shared" si="29"/>
        <v/>
      </c>
      <c r="CI32" s="265" t="str">
        <f t="shared" si="30"/>
        <v/>
      </c>
      <c r="CJ32" s="265" t="str">
        <f t="shared" si="31"/>
        <v/>
      </c>
      <c r="CK32" s="265" t="str">
        <f t="shared" si="32"/>
        <v/>
      </c>
      <c r="CL32" s="265" t="str">
        <f t="shared" si="33"/>
        <v/>
      </c>
      <c r="CM32" s="265"/>
      <c r="CN32" s="265" t="str">
        <f t="shared" si="48"/>
        <v/>
      </c>
      <c r="CO32" s="413">
        <f t="shared" si="49"/>
        <v>0</v>
      </c>
      <c r="CQ32" s="404">
        <v>29</v>
      </c>
      <c r="CR32" s="405">
        <f t="shared" si="78"/>
        <v>0</v>
      </c>
      <c r="CS32" s="405"/>
      <c r="CT32" s="405">
        <f t="shared" si="50"/>
        <v>0</v>
      </c>
      <c r="CU32" s="405">
        <v>1</v>
      </c>
      <c r="CV32" s="406">
        <f t="shared" si="51"/>
        <v>0</v>
      </c>
      <c r="CW32" s="414"/>
      <c r="CX32" s="324"/>
      <c r="CY32" s="324"/>
      <c r="CZ32" s="324" t="str">
        <f t="shared" si="52"/>
        <v/>
      </c>
      <c r="DA32" s="409" t="str">
        <f t="shared" si="53"/>
        <v/>
      </c>
      <c r="DC32" s="404">
        <v>29</v>
      </c>
      <c r="DD32" s="405">
        <f t="shared" si="79"/>
        <v>0</v>
      </c>
      <c r="DE32" s="405"/>
      <c r="DF32" s="405">
        <f t="shared" si="54"/>
        <v>0</v>
      </c>
      <c r="DG32" s="405">
        <v>1</v>
      </c>
      <c r="DH32" s="406">
        <f t="shared" si="55"/>
        <v>0</v>
      </c>
      <c r="DI32" s="414"/>
      <c r="DJ32" s="324"/>
      <c r="DK32" s="324"/>
      <c r="DL32" s="324" t="str">
        <f t="shared" si="56"/>
        <v/>
      </c>
      <c r="DM32" s="409" t="str">
        <f t="shared" si="57"/>
        <v/>
      </c>
      <c r="DO32" s="404">
        <v>29</v>
      </c>
      <c r="DP32" s="405">
        <f t="shared" si="80"/>
        <v>0</v>
      </c>
      <c r="DQ32" s="405"/>
      <c r="DR32" s="405">
        <f t="shared" si="58"/>
        <v>0</v>
      </c>
      <c r="DS32" s="405">
        <v>1</v>
      </c>
      <c r="DT32" s="406">
        <f t="shared" si="59"/>
        <v>0</v>
      </c>
      <c r="DU32" s="414"/>
      <c r="DV32" s="324"/>
      <c r="DW32" s="324"/>
      <c r="DX32" s="324" t="str">
        <f t="shared" si="60"/>
        <v/>
      </c>
      <c r="DY32" s="409" t="str">
        <f t="shared" si="61"/>
        <v/>
      </c>
      <c r="EA32" s="404">
        <v>29</v>
      </c>
      <c r="EB32" s="405">
        <f t="shared" si="81"/>
        <v>0</v>
      </c>
      <c r="EC32" s="405"/>
      <c r="ED32" s="405">
        <f t="shared" si="62"/>
        <v>0</v>
      </c>
      <c r="EE32" s="405">
        <v>1</v>
      </c>
      <c r="EF32" s="406">
        <f t="shared" si="63"/>
        <v>0</v>
      </c>
      <c r="EG32" s="414"/>
      <c r="EH32" s="324"/>
      <c r="EI32" s="324"/>
      <c r="EJ32" s="324" t="str">
        <f t="shared" si="64"/>
        <v/>
      </c>
      <c r="EK32" s="409" t="str">
        <f t="shared" si="65"/>
        <v/>
      </c>
      <c r="EM32" s="404">
        <v>29</v>
      </c>
      <c r="EN32" s="405">
        <f t="shared" si="82"/>
        <v>0</v>
      </c>
      <c r="EO32" s="405"/>
      <c r="EP32" s="405">
        <f t="shared" si="66"/>
        <v>0</v>
      </c>
      <c r="EQ32" s="405">
        <v>1</v>
      </c>
      <c r="ER32" s="406">
        <f t="shared" si="67"/>
        <v>0</v>
      </c>
      <c r="ES32" s="414"/>
      <c r="ET32" s="324"/>
      <c r="EU32" s="324"/>
      <c r="EV32" s="324" t="str">
        <f t="shared" si="68"/>
        <v/>
      </c>
      <c r="EW32" s="409" t="str">
        <f t="shared" si="69"/>
        <v/>
      </c>
      <c r="EY32" s="404">
        <v>29</v>
      </c>
      <c r="EZ32" s="405">
        <f t="shared" si="83"/>
        <v>0</v>
      </c>
      <c r="FA32" s="405"/>
      <c r="FB32" s="405">
        <f t="shared" si="70"/>
        <v>0</v>
      </c>
      <c r="FC32" s="405">
        <v>1</v>
      </c>
      <c r="FD32" s="406">
        <f t="shared" si="71"/>
        <v>0</v>
      </c>
      <c r="FE32" s="414"/>
      <c r="FF32" s="324"/>
      <c r="FG32" s="324"/>
      <c r="FH32" s="324" t="str">
        <f t="shared" si="72"/>
        <v/>
      </c>
      <c r="FI32" s="409" t="str">
        <f t="shared" si="73"/>
        <v/>
      </c>
    </row>
    <row r="33" spans="1:165" ht="30" customHeight="1" x14ac:dyDescent="0.3">
      <c r="E33" s="404">
        <v>30</v>
      </c>
      <c r="F33" s="405">
        <f t="shared" si="74"/>
        <v>2944</v>
      </c>
      <c r="G33" s="405">
        <v>2981</v>
      </c>
      <c r="H33" s="405">
        <f t="shared" si="34"/>
        <v>37</v>
      </c>
      <c r="I33" s="405">
        <v>1</v>
      </c>
      <c r="J33" s="406">
        <f t="shared" si="35"/>
        <v>37</v>
      </c>
      <c r="L33" s="404">
        <v>30</v>
      </c>
      <c r="M33" s="491"/>
      <c r="N33" s="405">
        <f t="shared" si="75"/>
        <v>0</v>
      </c>
      <c r="O33" s="405"/>
      <c r="P33" s="405">
        <f t="shared" si="36"/>
        <v>0</v>
      </c>
      <c r="Q33" s="405">
        <v>1</v>
      </c>
      <c r="R33" s="406">
        <f t="shared" si="37"/>
        <v>0</v>
      </c>
      <c r="S33" s="404">
        <v>30</v>
      </c>
      <c r="T33" s="405">
        <f t="shared" si="76"/>
        <v>0</v>
      </c>
      <c r="U33" s="405"/>
      <c r="V33" s="405">
        <f t="shared" si="38"/>
        <v>0</v>
      </c>
      <c r="W33" s="405">
        <v>1</v>
      </c>
      <c r="X33" s="406">
        <f t="shared" si="39"/>
        <v>0</v>
      </c>
      <c r="Y33" s="404"/>
      <c r="Z33" s="324"/>
      <c r="AA33" s="324"/>
      <c r="AB33" s="324"/>
      <c r="AC33" s="265"/>
      <c r="AD33" s="265">
        <v>1</v>
      </c>
      <c r="AE33" s="324"/>
      <c r="AF33" s="324">
        <f t="shared" si="40"/>
        <v>0</v>
      </c>
      <c r="AG33" s="324"/>
      <c r="AH33" s="407"/>
      <c r="AI33" s="408" t="str">
        <f t="shared" si="0"/>
        <v/>
      </c>
      <c r="AJ33" s="324" t="str">
        <f t="shared" si="1"/>
        <v/>
      </c>
      <c r="AK33" s="324" t="str">
        <f t="shared" si="2"/>
        <v/>
      </c>
      <c r="AL33" s="324" t="str">
        <f t="shared" si="3"/>
        <v/>
      </c>
      <c r="AM33" s="324" t="str">
        <f t="shared" si="4"/>
        <v/>
      </c>
      <c r="AN33" s="324" t="str">
        <f t="shared" si="5"/>
        <v/>
      </c>
      <c r="AO33" s="324" t="str">
        <f t="shared" si="6"/>
        <v/>
      </c>
      <c r="AP33" s="324" t="str">
        <f t="shared" si="7"/>
        <v/>
      </c>
      <c r="AQ33" s="407">
        <f t="shared" si="8"/>
        <v>0</v>
      </c>
      <c r="AR33" s="408" t="str">
        <f t="shared" si="41"/>
        <v/>
      </c>
      <c r="AS33" s="324" t="str">
        <f t="shared" si="9"/>
        <v/>
      </c>
      <c r="AT33" s="324" t="str">
        <f t="shared" si="10"/>
        <v/>
      </c>
      <c r="AU33" s="324" t="str">
        <f t="shared" si="11"/>
        <v/>
      </c>
      <c r="AV33" s="324" t="str">
        <f t="shared" si="12"/>
        <v/>
      </c>
      <c r="AW33" s="324" t="str">
        <f t="shared" si="13"/>
        <v/>
      </c>
      <c r="AX33" s="324" t="str">
        <f t="shared" si="14"/>
        <v/>
      </c>
      <c r="AY33" s="324" t="str">
        <f t="shared" si="15"/>
        <v/>
      </c>
      <c r="AZ33" s="324" t="str">
        <f t="shared" si="16"/>
        <v/>
      </c>
      <c r="BA33" s="324"/>
      <c r="BB33" s="324" t="str">
        <f t="shared" si="42"/>
        <v/>
      </c>
      <c r="BC33" s="409">
        <f t="shared" si="43"/>
        <v>0</v>
      </c>
      <c r="BD33" s="22"/>
      <c r="BE33" s="404">
        <v>30</v>
      </c>
      <c r="BF33" s="405">
        <f t="shared" si="77"/>
        <v>0</v>
      </c>
      <c r="BG33" s="405"/>
      <c r="BH33" s="405">
        <f t="shared" si="44"/>
        <v>0</v>
      </c>
      <c r="BI33" s="405">
        <v>1</v>
      </c>
      <c r="BJ33" s="406">
        <f t="shared" si="45"/>
        <v>0</v>
      </c>
      <c r="BK33" s="410"/>
      <c r="BL33" s="265"/>
      <c r="BM33" s="265"/>
      <c r="BN33" s="265"/>
      <c r="BO33" s="265"/>
      <c r="BP33" s="265">
        <v>1</v>
      </c>
      <c r="BQ33" s="265"/>
      <c r="BR33" s="265">
        <f t="shared" si="46"/>
        <v>0</v>
      </c>
      <c r="BS33" s="265"/>
      <c r="BT33" s="411"/>
      <c r="BU33" s="412" t="str">
        <f t="shared" si="17"/>
        <v/>
      </c>
      <c r="BV33" s="265" t="str">
        <f t="shared" si="18"/>
        <v/>
      </c>
      <c r="BW33" s="324" t="str">
        <f t="shared" si="19"/>
        <v/>
      </c>
      <c r="BX33" s="265" t="str">
        <f t="shared" si="20"/>
        <v/>
      </c>
      <c r="BY33" s="265" t="str">
        <f t="shared" si="21"/>
        <v/>
      </c>
      <c r="BZ33" s="265" t="str">
        <f t="shared" si="22"/>
        <v/>
      </c>
      <c r="CA33" s="265" t="str">
        <f t="shared" si="23"/>
        <v/>
      </c>
      <c r="CB33" s="265" t="str">
        <f t="shared" si="24"/>
        <v/>
      </c>
      <c r="CC33" s="411">
        <f t="shared" si="25"/>
        <v>0</v>
      </c>
      <c r="CD33" s="412" t="str">
        <f t="shared" si="47"/>
        <v/>
      </c>
      <c r="CE33" s="265" t="str">
        <f t="shared" si="26"/>
        <v/>
      </c>
      <c r="CF33" s="324" t="str">
        <f t="shared" si="27"/>
        <v/>
      </c>
      <c r="CG33" s="265" t="str">
        <f t="shared" si="28"/>
        <v/>
      </c>
      <c r="CH33" s="265" t="str">
        <f t="shared" si="29"/>
        <v/>
      </c>
      <c r="CI33" s="265" t="str">
        <f t="shared" si="30"/>
        <v/>
      </c>
      <c r="CJ33" s="265" t="str">
        <f t="shared" si="31"/>
        <v/>
      </c>
      <c r="CK33" s="265" t="str">
        <f t="shared" si="32"/>
        <v/>
      </c>
      <c r="CL33" s="265" t="str">
        <f t="shared" si="33"/>
        <v/>
      </c>
      <c r="CM33" s="265"/>
      <c r="CN33" s="265" t="str">
        <f t="shared" si="48"/>
        <v/>
      </c>
      <c r="CO33" s="413">
        <f t="shared" si="49"/>
        <v>0</v>
      </c>
      <c r="CQ33" s="404">
        <v>30</v>
      </c>
      <c r="CR33" s="405">
        <f t="shared" si="78"/>
        <v>0</v>
      </c>
      <c r="CS33" s="405"/>
      <c r="CT33" s="405">
        <f t="shared" si="50"/>
        <v>0</v>
      </c>
      <c r="CU33" s="405">
        <v>1</v>
      </c>
      <c r="CV33" s="406">
        <f t="shared" si="51"/>
        <v>0</v>
      </c>
      <c r="CW33" s="414"/>
      <c r="CX33" s="324"/>
      <c r="CY33" s="324"/>
      <c r="CZ33" s="324" t="str">
        <f t="shared" si="52"/>
        <v/>
      </c>
      <c r="DA33" s="409" t="str">
        <f t="shared" si="53"/>
        <v/>
      </c>
      <c r="DC33" s="404">
        <v>30</v>
      </c>
      <c r="DD33" s="405">
        <f t="shared" si="79"/>
        <v>0</v>
      </c>
      <c r="DE33" s="405"/>
      <c r="DF33" s="405">
        <f t="shared" si="54"/>
        <v>0</v>
      </c>
      <c r="DG33" s="405">
        <v>1</v>
      </c>
      <c r="DH33" s="406">
        <f t="shared" si="55"/>
        <v>0</v>
      </c>
      <c r="DI33" s="414"/>
      <c r="DJ33" s="324"/>
      <c r="DK33" s="324"/>
      <c r="DL33" s="324" t="str">
        <f t="shared" si="56"/>
        <v/>
      </c>
      <c r="DM33" s="409" t="str">
        <f t="shared" si="57"/>
        <v/>
      </c>
      <c r="DO33" s="404">
        <v>30</v>
      </c>
      <c r="DP33" s="405">
        <f t="shared" si="80"/>
        <v>0</v>
      </c>
      <c r="DQ33" s="405"/>
      <c r="DR33" s="405">
        <f t="shared" si="58"/>
        <v>0</v>
      </c>
      <c r="DS33" s="405">
        <v>1</v>
      </c>
      <c r="DT33" s="406">
        <f t="shared" si="59"/>
        <v>0</v>
      </c>
      <c r="DU33" s="414"/>
      <c r="DV33" s="324"/>
      <c r="DW33" s="324"/>
      <c r="DX33" s="324" t="str">
        <f t="shared" si="60"/>
        <v/>
      </c>
      <c r="DY33" s="409" t="str">
        <f t="shared" si="61"/>
        <v/>
      </c>
      <c r="EA33" s="404">
        <v>30</v>
      </c>
      <c r="EB33" s="405">
        <f t="shared" si="81"/>
        <v>0</v>
      </c>
      <c r="EC33" s="405"/>
      <c r="ED33" s="405">
        <f t="shared" si="62"/>
        <v>0</v>
      </c>
      <c r="EE33" s="405">
        <v>1</v>
      </c>
      <c r="EF33" s="406">
        <f t="shared" si="63"/>
        <v>0</v>
      </c>
      <c r="EG33" s="414"/>
      <c r="EH33" s="324"/>
      <c r="EI33" s="324"/>
      <c r="EJ33" s="324" t="str">
        <f t="shared" si="64"/>
        <v/>
      </c>
      <c r="EK33" s="409" t="str">
        <f t="shared" si="65"/>
        <v/>
      </c>
      <c r="EM33" s="404">
        <v>30</v>
      </c>
      <c r="EN33" s="405">
        <f t="shared" si="82"/>
        <v>0</v>
      </c>
      <c r="EO33" s="405"/>
      <c r="EP33" s="405">
        <f t="shared" si="66"/>
        <v>0</v>
      </c>
      <c r="EQ33" s="405">
        <v>1</v>
      </c>
      <c r="ER33" s="406">
        <f t="shared" si="67"/>
        <v>0</v>
      </c>
      <c r="ES33" s="414"/>
      <c r="ET33" s="324"/>
      <c r="EU33" s="324"/>
      <c r="EV33" s="324" t="str">
        <f t="shared" si="68"/>
        <v/>
      </c>
      <c r="EW33" s="409" t="str">
        <f t="shared" si="69"/>
        <v/>
      </c>
      <c r="EY33" s="404">
        <v>30</v>
      </c>
      <c r="EZ33" s="405">
        <f t="shared" si="83"/>
        <v>0</v>
      </c>
      <c r="FA33" s="405"/>
      <c r="FB33" s="405">
        <f t="shared" si="70"/>
        <v>0</v>
      </c>
      <c r="FC33" s="405">
        <v>1</v>
      </c>
      <c r="FD33" s="406">
        <f t="shared" si="71"/>
        <v>0</v>
      </c>
      <c r="FE33" s="414"/>
      <c r="FF33" s="324"/>
      <c r="FG33" s="324"/>
      <c r="FH33" s="324" t="str">
        <f t="shared" si="72"/>
        <v/>
      </c>
      <c r="FI33" s="409" t="str">
        <f t="shared" si="73"/>
        <v/>
      </c>
    </row>
    <row r="34" spans="1:165" ht="16.5" hidden="1" customHeight="1" x14ac:dyDescent="0.3">
      <c r="E34" s="47">
        <v>31</v>
      </c>
      <c r="F34" s="405">
        <f t="shared" si="74"/>
        <v>2981</v>
      </c>
      <c r="G34" s="405"/>
      <c r="H34" s="405">
        <f t="shared" si="34"/>
        <v>-2981</v>
      </c>
      <c r="I34" s="405">
        <v>1</v>
      </c>
      <c r="J34" s="406">
        <f t="shared" si="35"/>
        <v>-2981</v>
      </c>
      <c r="L34" s="47">
        <v>31</v>
      </c>
      <c r="M34" s="92"/>
      <c r="N34" s="48">
        <f t="shared" si="75"/>
        <v>0</v>
      </c>
      <c r="O34" s="48"/>
      <c r="P34" s="48">
        <f t="shared" si="36"/>
        <v>0</v>
      </c>
      <c r="Q34" s="48">
        <v>1</v>
      </c>
      <c r="R34" s="44">
        <f t="shared" si="37"/>
        <v>0</v>
      </c>
      <c r="S34" s="47">
        <v>31</v>
      </c>
      <c r="T34" s="48">
        <f t="shared" si="76"/>
        <v>0</v>
      </c>
      <c r="U34" s="48"/>
      <c r="V34" s="48">
        <f t="shared" si="38"/>
        <v>0</v>
      </c>
      <c r="W34" s="48">
        <v>1</v>
      </c>
      <c r="X34" s="44">
        <f t="shared" si="39"/>
        <v>0</v>
      </c>
      <c r="Y34" s="404"/>
      <c r="Z34" s="324"/>
      <c r="AA34" s="324"/>
      <c r="AB34" s="324"/>
      <c r="AC34" s="265"/>
      <c r="AD34" s="265">
        <v>1</v>
      </c>
      <c r="AE34" s="324"/>
      <c r="AF34" s="324">
        <f t="shared" si="40"/>
        <v>0</v>
      </c>
      <c r="AG34" s="324"/>
      <c r="AH34" s="407"/>
      <c r="AI34" s="408" t="str">
        <f t="shared" si="0"/>
        <v/>
      </c>
      <c r="AJ34" s="324" t="str">
        <f t="shared" si="1"/>
        <v/>
      </c>
      <c r="AK34" s="324" t="str">
        <f t="shared" si="2"/>
        <v/>
      </c>
      <c r="AL34" s="324" t="str">
        <f t="shared" si="3"/>
        <v/>
      </c>
      <c r="AM34" s="324" t="str">
        <f t="shared" si="4"/>
        <v/>
      </c>
      <c r="AN34" s="324" t="str">
        <f t="shared" si="5"/>
        <v/>
      </c>
      <c r="AO34" s="324" t="str">
        <f t="shared" si="6"/>
        <v/>
      </c>
      <c r="AP34" s="324" t="str">
        <f t="shared" si="7"/>
        <v/>
      </c>
      <c r="AQ34" s="407">
        <f t="shared" si="8"/>
        <v>0</v>
      </c>
      <c r="AR34" s="408" t="str">
        <f t="shared" si="41"/>
        <v/>
      </c>
      <c r="AS34" s="324" t="str">
        <f t="shared" si="9"/>
        <v/>
      </c>
      <c r="AT34" s="324" t="str">
        <f t="shared" si="10"/>
        <v/>
      </c>
      <c r="AU34" s="324" t="str">
        <f t="shared" si="11"/>
        <v/>
      </c>
      <c r="AV34" s="324" t="str">
        <f t="shared" si="12"/>
        <v/>
      </c>
      <c r="AW34" s="324" t="str">
        <f t="shared" si="13"/>
        <v/>
      </c>
      <c r="AX34" s="324" t="str">
        <f t="shared" si="14"/>
        <v/>
      </c>
      <c r="AY34" s="324" t="str">
        <f t="shared" si="15"/>
        <v/>
      </c>
      <c r="AZ34" s="324" t="str">
        <f t="shared" si="16"/>
        <v/>
      </c>
      <c r="BA34" s="324"/>
      <c r="BB34" s="324" t="str">
        <f t="shared" si="42"/>
        <v/>
      </c>
      <c r="BC34" s="409">
        <f t="shared" si="43"/>
        <v>0</v>
      </c>
      <c r="BD34" s="22"/>
      <c r="BE34" s="47">
        <v>31</v>
      </c>
      <c r="BF34" s="48">
        <f t="shared" si="77"/>
        <v>0</v>
      </c>
      <c r="BG34" s="48"/>
      <c r="BH34" s="48">
        <f t="shared" si="44"/>
        <v>0</v>
      </c>
      <c r="BI34" s="48">
        <v>1</v>
      </c>
      <c r="BJ34" s="44">
        <f t="shared" si="45"/>
        <v>0</v>
      </c>
      <c r="BK34" s="410"/>
      <c r="BL34" s="265"/>
      <c r="BM34" s="265"/>
      <c r="BN34" s="265"/>
      <c r="BO34" s="265"/>
      <c r="BP34" s="265">
        <v>1</v>
      </c>
      <c r="BQ34" s="265"/>
      <c r="BR34" s="265">
        <f t="shared" si="46"/>
        <v>0</v>
      </c>
      <c r="BS34" s="265"/>
      <c r="BT34" s="411"/>
      <c r="BU34" s="412" t="str">
        <f t="shared" si="17"/>
        <v/>
      </c>
      <c r="BV34" s="265" t="str">
        <f t="shared" si="18"/>
        <v/>
      </c>
      <c r="BW34" s="324" t="str">
        <f t="shared" si="19"/>
        <v/>
      </c>
      <c r="BX34" s="265" t="str">
        <f t="shared" si="20"/>
        <v/>
      </c>
      <c r="BY34" s="265" t="str">
        <f t="shared" si="21"/>
        <v/>
      </c>
      <c r="BZ34" s="265" t="str">
        <f t="shared" si="22"/>
        <v/>
      </c>
      <c r="CA34" s="265" t="str">
        <f t="shared" si="23"/>
        <v/>
      </c>
      <c r="CB34" s="265" t="str">
        <f t="shared" si="24"/>
        <v/>
      </c>
      <c r="CC34" s="411">
        <f t="shared" si="25"/>
        <v>0</v>
      </c>
      <c r="CD34" s="412" t="str">
        <f t="shared" si="47"/>
        <v/>
      </c>
      <c r="CE34" s="265" t="str">
        <f t="shared" si="26"/>
        <v/>
      </c>
      <c r="CF34" s="324" t="str">
        <f t="shared" si="27"/>
        <v/>
      </c>
      <c r="CG34" s="265" t="str">
        <f t="shared" si="28"/>
        <v/>
      </c>
      <c r="CH34" s="265" t="str">
        <f t="shared" si="29"/>
        <v/>
      </c>
      <c r="CI34" s="265" t="str">
        <f t="shared" si="30"/>
        <v/>
      </c>
      <c r="CJ34" s="265" t="str">
        <f t="shared" si="31"/>
        <v/>
      </c>
      <c r="CK34" s="265" t="str">
        <f t="shared" si="32"/>
        <v/>
      </c>
      <c r="CL34" s="265" t="str">
        <f t="shared" si="33"/>
        <v/>
      </c>
      <c r="CM34" s="265"/>
      <c r="CN34" s="265" t="str">
        <f t="shared" si="48"/>
        <v/>
      </c>
      <c r="CO34" s="413">
        <f t="shared" si="49"/>
        <v>0</v>
      </c>
      <c r="CQ34" s="47">
        <v>31</v>
      </c>
      <c r="CR34" s="48">
        <f t="shared" si="78"/>
        <v>0</v>
      </c>
      <c r="CS34" s="48"/>
      <c r="CT34" s="48">
        <f t="shared" si="50"/>
        <v>0</v>
      </c>
      <c r="CU34" s="48">
        <v>1</v>
      </c>
      <c r="CV34" s="44">
        <f t="shared" si="51"/>
        <v>0</v>
      </c>
      <c r="CW34" s="414"/>
      <c r="CX34" s="49"/>
      <c r="CY34" s="49"/>
      <c r="CZ34" s="49" t="str">
        <f t="shared" si="52"/>
        <v/>
      </c>
      <c r="DA34" s="50" t="str">
        <f t="shared" si="53"/>
        <v/>
      </c>
      <c r="DC34" s="47">
        <v>31</v>
      </c>
      <c r="DD34" s="48">
        <f t="shared" si="79"/>
        <v>0</v>
      </c>
      <c r="DE34" s="48"/>
      <c r="DF34" s="48">
        <f t="shared" si="54"/>
        <v>0</v>
      </c>
      <c r="DG34" s="48">
        <v>1</v>
      </c>
      <c r="DH34" s="44">
        <f t="shared" si="55"/>
        <v>0</v>
      </c>
      <c r="DI34" s="414"/>
      <c r="DJ34" s="49"/>
      <c r="DK34" s="49"/>
      <c r="DL34" s="49" t="str">
        <f t="shared" si="56"/>
        <v/>
      </c>
      <c r="DM34" s="50" t="str">
        <f t="shared" si="57"/>
        <v/>
      </c>
      <c r="DO34" s="47">
        <v>31</v>
      </c>
      <c r="DP34" s="48">
        <f t="shared" si="80"/>
        <v>0</v>
      </c>
      <c r="DQ34" s="48"/>
      <c r="DR34" s="48">
        <f t="shared" si="58"/>
        <v>0</v>
      </c>
      <c r="DS34" s="48">
        <v>1</v>
      </c>
      <c r="DT34" s="44">
        <f t="shared" si="59"/>
        <v>0</v>
      </c>
      <c r="DU34" s="414"/>
      <c r="DV34" s="49"/>
      <c r="DW34" s="49"/>
      <c r="DX34" s="49" t="str">
        <f t="shared" si="60"/>
        <v/>
      </c>
      <c r="DY34" s="50" t="str">
        <f t="shared" si="61"/>
        <v/>
      </c>
      <c r="EA34" s="47">
        <v>31</v>
      </c>
      <c r="EB34" s="48">
        <f t="shared" si="81"/>
        <v>0</v>
      </c>
      <c r="EC34" s="48"/>
      <c r="ED34" s="48">
        <f t="shared" si="62"/>
        <v>0</v>
      </c>
      <c r="EE34" s="48">
        <v>1</v>
      </c>
      <c r="EF34" s="44">
        <f t="shared" si="63"/>
        <v>0</v>
      </c>
      <c r="EG34" s="414"/>
      <c r="EH34" s="49"/>
      <c r="EI34" s="49"/>
      <c r="EJ34" s="49" t="str">
        <f t="shared" si="64"/>
        <v/>
      </c>
      <c r="EK34" s="50" t="str">
        <f t="shared" si="65"/>
        <v/>
      </c>
      <c r="EM34" s="47">
        <v>31</v>
      </c>
      <c r="EN34" s="48">
        <f t="shared" si="82"/>
        <v>0</v>
      </c>
      <c r="EO34" s="48"/>
      <c r="EP34" s="48">
        <f t="shared" si="66"/>
        <v>0</v>
      </c>
      <c r="EQ34" s="48">
        <v>1</v>
      </c>
      <c r="ER34" s="44">
        <f t="shared" si="67"/>
        <v>0</v>
      </c>
      <c r="ES34" s="414"/>
      <c r="ET34" s="49"/>
      <c r="EU34" s="49"/>
      <c r="EV34" s="49" t="str">
        <f t="shared" si="68"/>
        <v/>
      </c>
      <c r="EW34" s="50" t="str">
        <f t="shared" si="69"/>
        <v/>
      </c>
      <c r="EY34" s="47">
        <v>31</v>
      </c>
      <c r="EZ34" s="48">
        <f t="shared" si="83"/>
        <v>0</v>
      </c>
      <c r="FA34" s="48"/>
      <c r="FB34" s="48">
        <f t="shared" si="70"/>
        <v>0</v>
      </c>
      <c r="FC34" s="48">
        <v>1</v>
      </c>
      <c r="FD34" s="44">
        <f t="shared" si="71"/>
        <v>0</v>
      </c>
      <c r="FE34" s="414"/>
      <c r="FF34" s="49"/>
      <c r="FG34" s="49"/>
      <c r="FH34" s="49" t="str">
        <f t="shared" si="72"/>
        <v/>
      </c>
      <c r="FI34" s="50" t="str">
        <f t="shared" si="73"/>
        <v/>
      </c>
    </row>
    <row r="35" spans="1:165" ht="15" thickBot="1" x14ac:dyDescent="0.35">
      <c r="E35" s="746" t="s">
        <v>59</v>
      </c>
      <c r="F35" s="747"/>
      <c r="G35" s="747"/>
      <c r="H35" s="747"/>
      <c r="I35" s="749"/>
      <c r="J35" s="472">
        <f>SUM(J4:J33)</f>
        <v>1735</v>
      </c>
      <c r="K35" s="473"/>
      <c r="L35" s="746" t="s">
        <v>59</v>
      </c>
      <c r="M35" s="790"/>
      <c r="N35" s="747"/>
      <c r="O35" s="747"/>
      <c r="P35" s="747"/>
      <c r="Q35" s="749"/>
      <c r="R35" s="472">
        <f>SUM(R4:R33)</f>
        <v>0</v>
      </c>
      <c r="S35" s="746" t="s">
        <v>59</v>
      </c>
      <c r="T35" s="747"/>
      <c r="U35" s="747"/>
      <c r="V35" s="747"/>
      <c r="W35" s="748"/>
      <c r="X35" s="474">
        <f>SUM(X4:X34)</f>
        <v>0</v>
      </c>
      <c r="Y35" s="54"/>
      <c r="Z35" s="55"/>
      <c r="AA35" s="55"/>
      <c r="AB35" s="55"/>
      <c r="AC35" s="56"/>
      <c r="AD35" s="56"/>
      <c r="AE35" s="57"/>
      <c r="AF35" s="57"/>
      <c r="AG35" s="55"/>
      <c r="AH35" s="58"/>
      <c r="AI35" s="59"/>
      <c r="AJ35" s="55"/>
      <c r="AK35" s="55"/>
      <c r="AL35" s="55"/>
      <c r="AM35" s="55"/>
      <c r="AN35" s="55"/>
      <c r="AO35" s="55"/>
      <c r="AP35" s="55"/>
      <c r="AQ35" s="60">
        <f>SUM(AQ4:AQ34)</f>
        <v>0</v>
      </c>
      <c r="AR35" s="475"/>
      <c r="AS35" s="332"/>
      <c r="AT35" s="332"/>
      <c r="AU35" s="332"/>
      <c r="AV35" s="332"/>
      <c r="AW35" s="332"/>
      <c r="AX35" s="332"/>
      <c r="AY35" s="332"/>
      <c r="AZ35" s="332"/>
      <c r="BA35" s="332"/>
      <c r="BB35" s="332"/>
      <c r="BC35" s="476">
        <f>SUM(BC4:BC34)</f>
        <v>0</v>
      </c>
      <c r="BD35" s="22"/>
      <c r="BE35" s="746" t="s">
        <v>59</v>
      </c>
      <c r="BF35" s="747"/>
      <c r="BG35" s="747"/>
      <c r="BH35" s="747"/>
      <c r="BI35" s="748"/>
      <c r="BJ35" s="474">
        <f>SUM(BJ4:BJ34)</f>
        <v>0</v>
      </c>
      <c r="BK35" s="64"/>
      <c r="BL35" s="56"/>
      <c r="BM35" s="56"/>
      <c r="BN35" s="56"/>
      <c r="BO35" s="56"/>
      <c r="BP35" s="56"/>
      <c r="BQ35" s="65"/>
      <c r="BR35" s="65"/>
      <c r="BS35" s="56"/>
      <c r="BT35" s="66"/>
      <c r="BU35" s="67"/>
      <c r="BV35" s="56"/>
      <c r="BW35" s="56"/>
      <c r="BX35" s="56"/>
      <c r="BY35" s="56"/>
      <c r="BZ35" s="56"/>
      <c r="CA35" s="56"/>
      <c r="CB35" s="56"/>
      <c r="CC35" s="68">
        <f>SUM(CC4:CC34)</f>
        <v>0</v>
      </c>
      <c r="CD35" s="477"/>
      <c r="CE35" s="269"/>
      <c r="CF35" s="269"/>
      <c r="CG35" s="269"/>
      <c r="CH35" s="269"/>
      <c r="CI35" s="269"/>
      <c r="CJ35" s="269"/>
      <c r="CK35" s="269"/>
      <c r="CL35" s="269"/>
      <c r="CM35" s="269"/>
      <c r="CN35" s="269"/>
      <c r="CO35" s="478">
        <f>SUM(CO4:CO34)</f>
        <v>0</v>
      </c>
      <c r="CQ35" s="746" t="s">
        <v>59</v>
      </c>
      <c r="CR35" s="747"/>
      <c r="CS35" s="747"/>
      <c r="CT35" s="747"/>
      <c r="CU35" s="748"/>
      <c r="CV35" s="474">
        <f>SUM(CV4:CV34)</f>
        <v>0</v>
      </c>
      <c r="CW35" s="479"/>
      <c r="CX35" s="480"/>
      <c r="CY35" s="480"/>
      <c r="CZ35" s="481">
        <f>SUM(CZ4:CZ34)</f>
        <v>0</v>
      </c>
      <c r="DA35" s="482">
        <f>SUM(DA4:DA34)</f>
        <v>0</v>
      </c>
      <c r="DC35" s="746" t="s">
        <v>59</v>
      </c>
      <c r="DD35" s="747"/>
      <c r="DE35" s="747"/>
      <c r="DF35" s="747"/>
      <c r="DG35" s="748"/>
      <c r="DH35" s="474">
        <f>SUM(DH4:DH34)</f>
        <v>0</v>
      </c>
      <c r="DI35" s="479"/>
      <c r="DJ35" s="480"/>
      <c r="DK35" s="480"/>
      <c r="DL35" s="481">
        <f>SUM(DL4:DL34)</f>
        <v>0</v>
      </c>
      <c r="DM35" s="482">
        <f>SUM(DM4:DM34)</f>
        <v>0</v>
      </c>
      <c r="DO35" s="746" t="s">
        <v>59</v>
      </c>
      <c r="DP35" s="747"/>
      <c r="DQ35" s="747"/>
      <c r="DR35" s="747"/>
      <c r="DS35" s="748"/>
      <c r="DT35" s="474">
        <f>SUM(DT4:DT34)</f>
        <v>0</v>
      </c>
      <c r="DU35" s="479"/>
      <c r="DV35" s="480"/>
      <c r="DW35" s="480"/>
      <c r="DX35" s="481">
        <f>SUM(DX4:DX34)</f>
        <v>0</v>
      </c>
      <c r="DY35" s="482">
        <f>SUM(DY4:DY34)</f>
        <v>0</v>
      </c>
      <c r="EA35" s="746" t="s">
        <v>59</v>
      </c>
      <c r="EB35" s="747"/>
      <c r="EC35" s="747"/>
      <c r="ED35" s="747"/>
      <c r="EE35" s="748"/>
      <c r="EF35" s="474">
        <f>SUM(EF4:EF34)</f>
        <v>0</v>
      </c>
      <c r="EG35" s="479"/>
      <c r="EH35" s="480"/>
      <c r="EI35" s="480"/>
      <c r="EJ35" s="481">
        <f>SUM(EJ4:EJ34)</f>
        <v>0</v>
      </c>
      <c r="EK35" s="482">
        <f>SUM(EK4:EK34)</f>
        <v>0</v>
      </c>
      <c r="EM35" s="746" t="s">
        <v>59</v>
      </c>
      <c r="EN35" s="747"/>
      <c r="EO35" s="747"/>
      <c r="EP35" s="747"/>
      <c r="EQ35" s="748"/>
      <c r="ER35" s="474">
        <f>SUM(ER4:ER34)</f>
        <v>0</v>
      </c>
      <c r="ES35" s="479"/>
      <c r="ET35" s="480"/>
      <c r="EU35" s="480"/>
      <c r="EV35" s="481">
        <f>SUM(EV4:EV34)</f>
        <v>0</v>
      </c>
      <c r="EW35" s="482">
        <f>SUM(EW4:EW34)</f>
        <v>0</v>
      </c>
      <c r="EY35" s="746" t="s">
        <v>59</v>
      </c>
      <c r="EZ35" s="747"/>
      <c r="FA35" s="747"/>
      <c r="FB35" s="747"/>
      <c r="FC35" s="748"/>
      <c r="FD35" s="474">
        <f>SUM(FD4:FD34)</f>
        <v>0</v>
      </c>
      <c r="FE35" s="479"/>
      <c r="FF35" s="480"/>
      <c r="FG35" s="480"/>
      <c r="FH35" s="481">
        <f>SUM(FH4:FH34)</f>
        <v>0</v>
      </c>
      <c r="FI35" s="482">
        <f>SUM(FI4:FI34)</f>
        <v>0</v>
      </c>
    </row>
    <row r="36" spans="1:165" x14ac:dyDescent="0.3">
      <c r="Z36" s="77"/>
      <c r="AA36" s="77"/>
      <c r="AB36" s="77"/>
      <c r="AC36" s="78"/>
      <c r="AD36" s="78"/>
      <c r="AE36" s="79"/>
      <c r="AF36" s="79"/>
      <c r="BD36" s="22"/>
      <c r="BE36" s="22"/>
      <c r="BF36" s="22"/>
      <c r="BG36" s="22"/>
    </row>
    <row r="37" spans="1:165" x14ac:dyDescent="0.3">
      <c r="Z37" s="77"/>
      <c r="AA37" s="77"/>
      <c r="AB37" s="77"/>
      <c r="AC37" s="78"/>
      <c r="AD37" s="78"/>
      <c r="AE37" s="22"/>
      <c r="AF37" s="22"/>
      <c r="BD37" s="22"/>
      <c r="BE37" s="22"/>
      <c r="BF37" s="22"/>
      <c r="BG37" s="22"/>
    </row>
    <row r="39" spans="1:165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65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65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Y41" s="76"/>
      <c r="Z41" s="76"/>
      <c r="AA41" s="76"/>
      <c r="AB41" s="76"/>
      <c r="AC41" s="81"/>
      <c r="AD41" s="81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</row>
    <row r="42" spans="1:165" x14ac:dyDescent="0.3">
      <c r="A42">
        <v>4</v>
      </c>
      <c r="C42" s="80" t="s">
        <v>67</v>
      </c>
      <c r="E42"/>
      <c r="F42" s="80" t="s">
        <v>68</v>
      </c>
      <c r="G42"/>
    </row>
    <row r="43" spans="1:165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65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65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65" x14ac:dyDescent="0.3">
      <c r="A46">
        <v>8</v>
      </c>
      <c r="C46" s="80" t="s">
        <v>47</v>
      </c>
      <c r="E46"/>
      <c r="F46" s="76" t="s">
        <v>25</v>
      </c>
      <c r="G46"/>
      <c r="J46"/>
    </row>
    <row r="47" spans="1:165" x14ac:dyDescent="0.3">
      <c r="A47">
        <v>9</v>
      </c>
      <c r="C47" t="s">
        <v>46</v>
      </c>
      <c r="E47"/>
      <c r="F47" s="80" t="s">
        <v>26</v>
      </c>
      <c r="G47"/>
      <c r="J47"/>
    </row>
    <row r="48" spans="1:165" x14ac:dyDescent="0.3">
      <c r="A48">
        <v>10</v>
      </c>
      <c r="C48" t="s">
        <v>45</v>
      </c>
      <c r="E48"/>
      <c r="F48" s="80" t="s">
        <v>73</v>
      </c>
      <c r="G48"/>
      <c r="J48"/>
    </row>
    <row r="49" spans="1:55" x14ac:dyDescent="0.3">
      <c r="A49">
        <v>11</v>
      </c>
      <c r="C49" t="s">
        <v>74</v>
      </c>
      <c r="E49"/>
      <c r="F49" s="80" t="s">
        <v>75</v>
      </c>
      <c r="G49"/>
      <c r="J49"/>
      <c r="Y49"/>
      <c r="Z49"/>
      <c r="AA49"/>
      <c r="AB49"/>
      <c r="AC49"/>
      <c r="AD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1:55" x14ac:dyDescent="0.3">
      <c r="A50">
        <v>12</v>
      </c>
      <c r="B50" s="80"/>
      <c r="E50"/>
      <c r="F50" s="80" t="s">
        <v>23</v>
      </c>
      <c r="G50"/>
      <c r="J50"/>
      <c r="Y50"/>
      <c r="Z50"/>
      <c r="AA50"/>
      <c r="AB50"/>
      <c r="AC50"/>
      <c r="AD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x14ac:dyDescent="0.3">
      <c r="A51">
        <v>13</v>
      </c>
      <c r="B51" s="80"/>
      <c r="E51"/>
      <c r="F51" s="80"/>
      <c r="G51"/>
      <c r="I51"/>
      <c r="J51"/>
      <c r="Y51"/>
      <c r="Z51"/>
      <c r="AA51"/>
      <c r="AB51"/>
      <c r="AC51"/>
      <c r="AD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1:55" x14ac:dyDescent="0.3">
      <c r="A52">
        <v>14</v>
      </c>
      <c r="B52" s="80"/>
      <c r="E52"/>
      <c r="G52"/>
      <c r="I52"/>
      <c r="J52"/>
      <c r="Y52"/>
      <c r="Z52"/>
      <c r="AA52"/>
      <c r="AB52"/>
      <c r="AC52"/>
      <c r="AD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1:55" x14ac:dyDescent="0.3">
      <c r="A53">
        <v>15</v>
      </c>
      <c r="B53" s="80"/>
      <c r="E53"/>
      <c r="G53"/>
      <c r="I53"/>
      <c r="J53"/>
      <c r="Y53"/>
      <c r="Z53"/>
      <c r="AA53"/>
      <c r="AB53"/>
      <c r="AC53"/>
      <c r="AD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1:55" x14ac:dyDescent="0.3">
      <c r="A54">
        <v>16</v>
      </c>
      <c r="B54" s="80"/>
      <c r="E54"/>
      <c r="F54"/>
      <c r="G54"/>
      <c r="I54"/>
      <c r="J54"/>
      <c r="Y54"/>
      <c r="Z54"/>
      <c r="AA54"/>
      <c r="AB54"/>
      <c r="AC54"/>
      <c r="AD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1:55" x14ac:dyDescent="0.3">
      <c r="A55">
        <v>17</v>
      </c>
      <c r="B55" s="80"/>
      <c r="E55"/>
      <c r="F55"/>
      <c r="G55"/>
      <c r="I55"/>
      <c r="J55"/>
      <c r="Y55"/>
      <c r="Z55"/>
      <c r="AA55"/>
      <c r="AB55"/>
      <c r="AC55"/>
      <c r="AD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1:55" x14ac:dyDescent="0.3">
      <c r="A56">
        <v>18</v>
      </c>
      <c r="B56" s="80"/>
      <c r="E56"/>
      <c r="F56"/>
      <c r="G56"/>
      <c r="I56"/>
      <c r="J56"/>
      <c r="Y56"/>
      <c r="Z56"/>
      <c r="AA56"/>
      <c r="AB56"/>
      <c r="AC56"/>
      <c r="AD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1:55" x14ac:dyDescent="0.3">
      <c r="A57">
        <v>19</v>
      </c>
      <c r="B57" s="80"/>
      <c r="E57"/>
      <c r="F57"/>
      <c r="G57"/>
      <c r="I57"/>
      <c r="J57"/>
      <c r="Y57"/>
      <c r="Z57"/>
      <c r="AA57"/>
      <c r="AB57"/>
      <c r="AC57"/>
      <c r="AD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1:55" x14ac:dyDescent="0.3">
      <c r="A58">
        <v>20</v>
      </c>
      <c r="B58" s="80"/>
      <c r="E58"/>
      <c r="F58"/>
      <c r="G58"/>
      <c r="I58"/>
      <c r="J58"/>
      <c r="Y58"/>
      <c r="Z58"/>
      <c r="AA58"/>
      <c r="AB58"/>
      <c r="AC58"/>
      <c r="AD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1:55" x14ac:dyDescent="0.3">
      <c r="A59">
        <v>21</v>
      </c>
      <c r="B59" s="80"/>
      <c r="E59"/>
      <c r="F59"/>
      <c r="G59"/>
      <c r="H59"/>
      <c r="I59"/>
      <c r="J59"/>
      <c r="Y59"/>
      <c r="Z59"/>
      <c r="AA59"/>
      <c r="AB59"/>
      <c r="AC59"/>
      <c r="AD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1:55" x14ac:dyDescent="0.3">
      <c r="A60">
        <v>22</v>
      </c>
      <c r="B60" s="80"/>
      <c r="E60"/>
      <c r="F60"/>
      <c r="G60"/>
      <c r="H60"/>
      <c r="I60"/>
      <c r="J60"/>
      <c r="Y60"/>
      <c r="Z60"/>
      <c r="AA60"/>
      <c r="AB60"/>
      <c r="AC60"/>
      <c r="AD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1:55" x14ac:dyDescent="0.3">
      <c r="A61">
        <v>23</v>
      </c>
      <c r="E61"/>
      <c r="F61"/>
      <c r="G61"/>
      <c r="H61"/>
      <c r="I61"/>
      <c r="J61"/>
      <c r="Y61"/>
      <c r="Z61"/>
      <c r="AA61"/>
      <c r="AB61"/>
      <c r="AC61"/>
      <c r="AD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1:55" x14ac:dyDescent="0.3">
      <c r="A62">
        <v>24</v>
      </c>
      <c r="E62"/>
      <c r="F62"/>
      <c r="G62"/>
      <c r="H62"/>
      <c r="I62"/>
      <c r="J62"/>
      <c r="Y62"/>
      <c r="Z62"/>
      <c r="AA62"/>
      <c r="AB62"/>
      <c r="AC62"/>
      <c r="AD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</sheetData>
  <mergeCells count="157">
    <mergeCell ref="E35:I35"/>
    <mergeCell ref="S1:BC1"/>
    <mergeCell ref="BE1:CO1"/>
    <mergeCell ref="CQ1:DA1"/>
    <mergeCell ref="X2:X3"/>
    <mergeCell ref="Y2:Y3"/>
    <mergeCell ref="Z2:Z3"/>
    <mergeCell ref="AA2:AA3"/>
    <mergeCell ref="EM1:EW1"/>
    <mergeCell ref="AK2:AK3"/>
    <mergeCell ref="AL2:AL3"/>
    <mergeCell ref="AM2:AM3"/>
    <mergeCell ref="AN2:AN3"/>
    <mergeCell ref="AO2:AO3"/>
    <mergeCell ref="BB2:BB3"/>
    <mergeCell ref="BC2:BC3"/>
    <mergeCell ref="BE2:BE3"/>
    <mergeCell ref="BF2:BF3"/>
    <mergeCell ref="BG2:BG3"/>
    <mergeCell ref="BH2:BH3"/>
    <mergeCell ref="AV2:AV3"/>
    <mergeCell ref="AW2:AW3"/>
    <mergeCell ref="AX2:AX3"/>
    <mergeCell ref="AY2:AY3"/>
    <mergeCell ref="EY1:FI1"/>
    <mergeCell ref="S2:S3"/>
    <mergeCell ref="T2:T3"/>
    <mergeCell ref="U2:U3"/>
    <mergeCell ref="V2:V3"/>
    <mergeCell ref="W2:W3"/>
    <mergeCell ref="A1:C2"/>
    <mergeCell ref="E1:J2"/>
    <mergeCell ref="AB2:AB3"/>
    <mergeCell ref="AC2:AC3"/>
    <mergeCell ref="AD2:AF2"/>
    <mergeCell ref="AG2:AG3"/>
    <mergeCell ref="AH2:AH3"/>
    <mergeCell ref="AI2:AI3"/>
    <mergeCell ref="DC1:DM1"/>
    <mergeCell ref="DO1:DY1"/>
    <mergeCell ref="EA1:EK1"/>
    <mergeCell ref="AP2:AP3"/>
    <mergeCell ref="AQ2:AQ3"/>
    <mergeCell ref="AR2:AR3"/>
    <mergeCell ref="AS2:AS3"/>
    <mergeCell ref="AT2:AT3"/>
    <mergeCell ref="AU2:AU3"/>
    <mergeCell ref="AJ2:AJ3"/>
    <mergeCell ref="AZ2:AZ3"/>
    <mergeCell ref="BA2:BA3"/>
    <mergeCell ref="BO2:BO3"/>
    <mergeCell ref="BP2:BR2"/>
    <mergeCell ref="BS2:BS3"/>
    <mergeCell ref="BT2:BT3"/>
    <mergeCell ref="BU2:BU3"/>
    <mergeCell ref="BV2:BV3"/>
    <mergeCell ref="BI2:BI3"/>
    <mergeCell ref="BJ2:BJ3"/>
    <mergeCell ref="BK2:BK3"/>
    <mergeCell ref="BL2:BL3"/>
    <mergeCell ref="BM2:BM3"/>
    <mergeCell ref="BN2:BN3"/>
    <mergeCell ref="CC2:CC3"/>
    <mergeCell ref="CD2:CD3"/>
    <mergeCell ref="CE2:CE3"/>
    <mergeCell ref="CF2:CF3"/>
    <mergeCell ref="CG2:CG3"/>
    <mergeCell ref="CH2:CH3"/>
    <mergeCell ref="BW2:BW3"/>
    <mergeCell ref="BX2:BX3"/>
    <mergeCell ref="BY2:BY3"/>
    <mergeCell ref="BZ2:BZ3"/>
    <mergeCell ref="CA2:CA3"/>
    <mergeCell ref="CB2:CB3"/>
    <mergeCell ref="CO2:CO3"/>
    <mergeCell ref="CQ2:CQ3"/>
    <mergeCell ref="CR2:CR3"/>
    <mergeCell ref="CS2:CS3"/>
    <mergeCell ref="CT2:CT3"/>
    <mergeCell ref="CU2:CU3"/>
    <mergeCell ref="CI2:CI3"/>
    <mergeCell ref="CJ2:CJ3"/>
    <mergeCell ref="CK2:CK3"/>
    <mergeCell ref="CL2:CL3"/>
    <mergeCell ref="CM2:CM3"/>
    <mergeCell ref="CN2:CN3"/>
    <mergeCell ref="DC2:DC3"/>
    <mergeCell ref="DD2:DD3"/>
    <mergeCell ref="DE2:DE3"/>
    <mergeCell ref="DF2:DF3"/>
    <mergeCell ref="DG2:DG3"/>
    <mergeCell ref="DH2:DH3"/>
    <mergeCell ref="CV2:CV3"/>
    <mergeCell ref="CW2:CW3"/>
    <mergeCell ref="CX2:CX3"/>
    <mergeCell ref="CY2:CY3"/>
    <mergeCell ref="CZ2:CZ3"/>
    <mergeCell ref="DA2:DA3"/>
    <mergeCell ref="DP2:DP3"/>
    <mergeCell ref="DQ2:DQ3"/>
    <mergeCell ref="DR2:DR3"/>
    <mergeCell ref="DS2:DS3"/>
    <mergeCell ref="DT2:DT3"/>
    <mergeCell ref="DU2:DU3"/>
    <mergeCell ref="DI2:DI3"/>
    <mergeCell ref="DJ2:DJ3"/>
    <mergeCell ref="DK2:DK3"/>
    <mergeCell ref="DL2:DL3"/>
    <mergeCell ref="DM2:DM3"/>
    <mergeCell ref="DO2:DO3"/>
    <mergeCell ref="EC2:EC3"/>
    <mergeCell ref="ED2:ED3"/>
    <mergeCell ref="EE2:EE3"/>
    <mergeCell ref="EF2:EF3"/>
    <mergeCell ref="EG2:EG3"/>
    <mergeCell ref="EH2:EH3"/>
    <mergeCell ref="DV2:DV3"/>
    <mergeCell ref="DW2:DW3"/>
    <mergeCell ref="DX2:DX3"/>
    <mergeCell ref="DY2:DY3"/>
    <mergeCell ref="EA2:EA3"/>
    <mergeCell ref="EB2:EB3"/>
    <mergeCell ref="EQ2:EQ3"/>
    <mergeCell ref="ER2:ER3"/>
    <mergeCell ref="ES2:ES3"/>
    <mergeCell ref="ET2:ET3"/>
    <mergeCell ref="EU2:EU3"/>
    <mergeCell ref="EI2:EI3"/>
    <mergeCell ref="EJ2:EJ3"/>
    <mergeCell ref="EK2:EK3"/>
    <mergeCell ref="EM2:EM3"/>
    <mergeCell ref="EN2:EN3"/>
    <mergeCell ref="EO2:EO3"/>
    <mergeCell ref="L1:R2"/>
    <mergeCell ref="L35:Q35"/>
    <mergeCell ref="FI2:FI3"/>
    <mergeCell ref="S35:W35"/>
    <mergeCell ref="BE35:BI35"/>
    <mergeCell ref="CQ35:CU35"/>
    <mergeCell ref="DC35:DG35"/>
    <mergeCell ref="DO35:DS35"/>
    <mergeCell ref="EA35:EE35"/>
    <mergeCell ref="EM35:EQ35"/>
    <mergeCell ref="EY35:FC35"/>
    <mergeCell ref="FC2:FC3"/>
    <mergeCell ref="FD2:FD3"/>
    <mergeCell ref="FE2:FE3"/>
    <mergeCell ref="FF2:FF3"/>
    <mergeCell ref="FG2:FG3"/>
    <mergeCell ref="FH2:FH3"/>
    <mergeCell ref="EV2:EV3"/>
    <mergeCell ref="EW2:EW3"/>
    <mergeCell ref="EY2:EY3"/>
    <mergeCell ref="EZ2:EZ3"/>
    <mergeCell ref="FA2:FA3"/>
    <mergeCell ref="FB2:FB3"/>
    <mergeCell ref="EP2:EP3"/>
  </mergeCells>
  <conditionalFormatting sqref="C8">
    <cfRule type="cellIs" dxfId="41" priority="4" operator="lessThan">
      <formula>0</formula>
    </cfRule>
    <cfRule type="cellIs" dxfId="40" priority="5" operator="equal">
      <formula>0</formula>
    </cfRule>
    <cfRule type="cellIs" dxfId="39" priority="6" operator="greaterThan">
      <formula>0</formula>
    </cfRule>
  </conditionalFormatting>
  <conditionalFormatting sqref="C11">
    <cfRule type="cellIs" dxfId="38" priority="1" operator="lessThan">
      <formula>0</formula>
    </cfRule>
    <cfRule type="cellIs" dxfId="37" priority="2" operator="equal">
      <formula>0</formula>
    </cfRule>
    <cfRule type="cellIs" dxfId="36" priority="3" operator="greaterThan">
      <formula>0</formula>
    </cfRule>
  </conditionalFormatting>
  <conditionalFormatting sqref="C14">
    <cfRule type="cellIs" dxfId="35" priority="7" operator="lessThan">
      <formula>0</formula>
    </cfRule>
    <cfRule type="cellIs" dxfId="34" priority="8" operator="equal">
      <formula>0</formula>
    </cfRule>
    <cfRule type="cellIs" dxfId="33" priority="9" operator="greaterThan">
      <formula>0</formula>
    </cfRule>
  </conditionalFormatting>
  <conditionalFormatting sqref="C17">
    <cfRule type="cellIs" dxfId="32" priority="10" operator="lessThan">
      <formula>0</formula>
    </cfRule>
    <cfRule type="cellIs" dxfId="31" priority="11" operator="equal">
      <formula>0</formula>
    </cfRule>
    <cfRule type="cellIs" dxfId="30" priority="12" operator="greaterThan">
      <formula>0</formula>
    </cfRule>
  </conditionalFormatting>
  <dataValidations count="6">
    <dataValidation type="list" allowBlank="1" showInputMessage="1" showErrorMessage="1" sqref="AH4:AH34 BT4:BT34" xr:uid="{00000000-0002-0000-0F00-000000000000}">
      <formula1>$A$39:$A$50</formula1>
    </dataValidation>
    <dataValidation type="list" allowBlank="1" showInputMessage="1" showErrorMessage="1" sqref="AE4:AE34 BQ4:BQ34" xr:uid="{00000000-0002-0000-0F00-000001000000}">
      <formula1>$A$39:$A$61</formula1>
    </dataValidation>
    <dataValidation type="list" allowBlank="1" showInputMessage="1" showErrorMessage="1" sqref="Z4:Z34 BL4:BL34 CW4:CW34 CY4:CY34 DI4:DI34 DK4:DK34 DU4:DU34 DW4:DW34 EG4:EG34 EI4:EI34 FE4:FE34 EU4:EU34 FG4:FG34 ES4:ES34" xr:uid="{00000000-0002-0000-0F00-000002000000}">
      <formula1>$C$39:$C$49</formula1>
    </dataValidation>
    <dataValidation type="list" allowBlank="1" showInputMessage="1" showErrorMessage="1" sqref="Y4:Y34 BK4:BK34" xr:uid="{00000000-0002-0000-0F00-000003000000}">
      <formula1>$B$39:$B$40</formula1>
    </dataValidation>
    <dataValidation type="list" allowBlank="1" showInputMessage="1" showErrorMessage="1" sqref="BO4:BO34 AC4:AC34" xr:uid="{00000000-0002-0000-0F00-000004000000}">
      <formula1>$F$39:$F$50</formula1>
    </dataValidation>
    <dataValidation type="list" allowBlank="1" showInputMessage="1" showErrorMessage="1" sqref="Z35 BL35" xr:uid="{00000000-0002-0000-0F00-000005000000}">
      <formula1>#REF!</formula1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B62"/>
  <sheetViews>
    <sheetView topLeftCell="C16" workbookViewId="0">
      <selection activeCell="Q29" sqref="Q29"/>
    </sheetView>
  </sheetViews>
  <sheetFormatPr defaultRowHeight="14.4" x14ac:dyDescent="0.3"/>
  <cols>
    <col min="1" max="1" width="6.109375" customWidth="1"/>
    <col min="2" max="2" width="51.44140625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0.109375" style="76" customWidth="1"/>
    <col min="19" max="19" width="13.44140625" style="76" customWidth="1"/>
    <col min="20" max="20" width="18.109375" style="76" customWidth="1"/>
    <col min="21" max="21" width="9.44140625" style="76" hidden="1" customWidth="1"/>
    <col min="22" max="22" width="14.44140625" style="81" customWidth="1"/>
    <col min="23" max="23" width="7" style="81" hidden="1" customWidth="1"/>
    <col min="24" max="24" width="6.6640625" hidden="1" customWidth="1"/>
    <col min="25" max="25" width="8.109375" hidden="1" customWidth="1"/>
    <col min="26" max="27" width="8.109375" style="77" hidden="1" customWidth="1"/>
    <col min="28" max="28" width="0" style="77" hidden="1" customWidth="1"/>
    <col min="29" max="32" width="9.6640625" style="77" hidden="1" customWidth="1"/>
    <col min="33" max="35" width="0" style="77" hidden="1" customWidth="1"/>
    <col min="36" max="36" width="8.88671875" style="77"/>
    <col min="37" max="37" width="10" style="77" hidden="1" customWidth="1"/>
    <col min="38" max="47" width="0" style="77" hidden="1" customWidth="1"/>
    <col min="48" max="48" width="8.88671875" style="77"/>
    <col min="49" max="49" width="2.44140625" customWidth="1"/>
    <col min="50" max="52" width="0" hidden="1" customWidth="1"/>
    <col min="53" max="53" width="10" hidden="1" customWidth="1"/>
    <col min="54" max="55" width="0" hidden="1" customWidth="1"/>
    <col min="56" max="56" width="10.6640625" hidden="1" customWidth="1"/>
    <col min="57" max="57" width="11.109375" hidden="1" customWidth="1"/>
    <col min="58" max="58" width="18.109375" hidden="1" customWidth="1"/>
    <col min="59" max="59" width="0" hidden="1" customWidth="1"/>
    <col min="60" max="60" width="18.6640625" hidden="1" customWidth="1"/>
    <col min="61" max="86" width="0" hidden="1" customWidth="1"/>
    <col min="87" max="87" width="3" hidden="1" customWidth="1"/>
    <col min="88" max="90" width="0" hidden="1" customWidth="1"/>
    <col min="91" max="91" width="10" hidden="1" customWidth="1"/>
    <col min="92" max="93" width="0" hidden="1" customWidth="1"/>
    <col min="94" max="94" width="24" hidden="1" customWidth="1"/>
    <col min="95" max="96" width="12.5546875" hidden="1" customWidth="1"/>
    <col min="97" max="98" width="0" hidden="1" customWidth="1"/>
    <col min="99" max="99" width="2.6640625" hidden="1" customWidth="1"/>
    <col min="100" max="102" width="0" hidden="1" customWidth="1"/>
    <col min="103" max="103" width="9.6640625" hidden="1" customWidth="1"/>
    <col min="104" max="105" width="0" hidden="1" customWidth="1"/>
    <col min="106" max="106" width="23.88671875" hidden="1" customWidth="1"/>
    <col min="107" max="110" width="0" hidden="1" customWidth="1"/>
    <col min="111" max="111" width="2.6640625" hidden="1" customWidth="1"/>
    <col min="112" max="114" width="0" hidden="1" customWidth="1"/>
    <col min="115" max="115" width="10" hidden="1" customWidth="1"/>
    <col min="116" max="117" width="0" hidden="1" customWidth="1"/>
    <col min="118" max="118" width="23.88671875" hidden="1" customWidth="1"/>
    <col min="119" max="122" width="0" hidden="1" customWidth="1"/>
    <col min="123" max="123" width="2.6640625" hidden="1" customWidth="1"/>
    <col min="124" max="126" width="0" hidden="1" customWidth="1"/>
    <col min="127" max="127" width="10.44140625" hidden="1" customWidth="1"/>
    <col min="128" max="129" width="0" hidden="1" customWidth="1"/>
    <col min="130" max="130" width="23.88671875" hidden="1" customWidth="1"/>
    <col min="131" max="134" width="0" hidden="1" customWidth="1"/>
    <col min="135" max="135" width="2.6640625" hidden="1" customWidth="1"/>
    <col min="136" max="138" width="0" hidden="1" customWidth="1"/>
    <col min="139" max="139" width="9.5546875" hidden="1" customWidth="1"/>
    <col min="140" max="141" width="0" hidden="1" customWidth="1"/>
    <col min="142" max="142" width="23.88671875" hidden="1" customWidth="1"/>
    <col min="143" max="146" width="0" hidden="1" customWidth="1"/>
    <col min="147" max="147" width="2.6640625" hidden="1" customWidth="1"/>
    <col min="148" max="150" width="0" hidden="1" customWidth="1"/>
    <col min="151" max="151" width="9.5546875" hidden="1" customWidth="1"/>
    <col min="152" max="153" width="0" hidden="1" customWidth="1"/>
    <col min="154" max="154" width="23.44140625" hidden="1" customWidth="1"/>
    <col min="155" max="158" width="0" hidden="1" customWidth="1"/>
  </cols>
  <sheetData>
    <row r="1" spans="1:158" x14ac:dyDescent="0.3">
      <c r="A1" s="771" t="s">
        <v>464</v>
      </c>
      <c r="B1" s="772"/>
      <c r="C1" s="773"/>
      <c r="E1" s="768" t="s">
        <v>128</v>
      </c>
      <c r="F1" s="769"/>
      <c r="G1" s="769"/>
      <c r="H1" s="769"/>
      <c r="I1" s="769"/>
      <c r="J1" s="770"/>
      <c r="L1" s="682" t="s">
        <v>444</v>
      </c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783"/>
      <c r="AX1" s="682" t="s">
        <v>121</v>
      </c>
      <c r="AY1" s="684"/>
      <c r="AZ1" s="684"/>
      <c r="BA1" s="684"/>
      <c r="BB1" s="684"/>
      <c r="BC1" s="684"/>
      <c r="BD1" s="684"/>
      <c r="BE1" s="684"/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783"/>
      <c r="CJ1" s="765" t="s">
        <v>85</v>
      </c>
      <c r="CK1" s="766"/>
      <c r="CL1" s="766"/>
      <c r="CM1" s="766"/>
      <c r="CN1" s="766"/>
      <c r="CO1" s="766"/>
      <c r="CP1" s="766"/>
      <c r="CQ1" s="766"/>
      <c r="CR1" s="766"/>
      <c r="CS1" s="766"/>
      <c r="CT1" s="767"/>
      <c r="CV1" s="765" t="s">
        <v>86</v>
      </c>
      <c r="CW1" s="766"/>
      <c r="CX1" s="766"/>
      <c r="CY1" s="766"/>
      <c r="CZ1" s="766"/>
      <c r="DA1" s="766"/>
      <c r="DB1" s="766"/>
      <c r="DC1" s="766"/>
      <c r="DD1" s="766"/>
      <c r="DE1" s="766"/>
      <c r="DF1" s="767"/>
      <c r="DH1" s="765" t="s">
        <v>87</v>
      </c>
      <c r="DI1" s="766"/>
      <c r="DJ1" s="766"/>
      <c r="DK1" s="766"/>
      <c r="DL1" s="766"/>
      <c r="DM1" s="766"/>
      <c r="DN1" s="766"/>
      <c r="DO1" s="766"/>
      <c r="DP1" s="766"/>
      <c r="DQ1" s="766"/>
      <c r="DR1" s="767"/>
      <c r="DT1" s="765" t="s">
        <v>86</v>
      </c>
      <c r="DU1" s="766"/>
      <c r="DV1" s="766"/>
      <c r="DW1" s="766"/>
      <c r="DX1" s="766"/>
      <c r="DY1" s="766"/>
      <c r="DZ1" s="766"/>
      <c r="EA1" s="766"/>
      <c r="EB1" s="766"/>
      <c r="EC1" s="766"/>
      <c r="ED1" s="767"/>
      <c r="EF1" s="765" t="s">
        <v>86</v>
      </c>
      <c r="EG1" s="766"/>
      <c r="EH1" s="766"/>
      <c r="EI1" s="766"/>
      <c r="EJ1" s="766"/>
      <c r="EK1" s="766"/>
      <c r="EL1" s="766"/>
      <c r="EM1" s="766"/>
      <c r="EN1" s="766"/>
      <c r="EO1" s="766"/>
      <c r="EP1" s="767"/>
      <c r="ER1" s="765" t="s">
        <v>88</v>
      </c>
      <c r="ES1" s="766"/>
      <c r="ET1" s="766"/>
      <c r="EU1" s="766"/>
      <c r="EV1" s="766"/>
      <c r="EW1" s="766"/>
      <c r="EX1" s="766"/>
      <c r="EY1" s="766"/>
      <c r="EZ1" s="766"/>
      <c r="FA1" s="766"/>
      <c r="FB1" s="767"/>
    </row>
    <row r="2" spans="1:158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759" t="s">
        <v>7</v>
      </c>
      <c r="M2" s="757" t="s">
        <v>8</v>
      </c>
      <c r="N2" s="757" t="s">
        <v>9</v>
      </c>
      <c r="O2" s="757" t="s">
        <v>10</v>
      </c>
      <c r="P2" s="757" t="s">
        <v>11</v>
      </c>
      <c r="Q2" s="757" t="s">
        <v>12</v>
      </c>
      <c r="R2" s="764" t="s">
        <v>13</v>
      </c>
      <c r="S2" s="764" t="s">
        <v>14</v>
      </c>
      <c r="T2" s="764" t="s">
        <v>15</v>
      </c>
      <c r="U2" s="757" t="s">
        <v>16</v>
      </c>
      <c r="V2" s="757" t="s">
        <v>17</v>
      </c>
      <c r="W2" s="763" t="s">
        <v>18</v>
      </c>
      <c r="X2" s="763"/>
      <c r="Y2" s="763"/>
      <c r="Z2" s="760" t="s">
        <v>19</v>
      </c>
      <c r="AA2" s="760" t="s">
        <v>20</v>
      </c>
      <c r="AB2" s="760" t="s">
        <v>21</v>
      </c>
      <c r="AC2" s="760" t="s">
        <v>22</v>
      </c>
      <c r="AD2" s="760" t="s">
        <v>23</v>
      </c>
      <c r="AE2" s="760" t="s">
        <v>24</v>
      </c>
      <c r="AF2" s="760" t="s">
        <v>25</v>
      </c>
      <c r="AG2" s="760" t="s">
        <v>26</v>
      </c>
      <c r="AH2" s="760" t="s">
        <v>27</v>
      </c>
      <c r="AI2" s="760" t="s">
        <v>28</v>
      </c>
      <c r="AJ2" s="757" t="s">
        <v>29</v>
      </c>
      <c r="AK2" s="760" t="s">
        <v>30</v>
      </c>
      <c r="AL2" s="760" t="s">
        <v>22</v>
      </c>
      <c r="AM2" s="760" t="s">
        <v>23</v>
      </c>
      <c r="AN2" s="760" t="s">
        <v>31</v>
      </c>
      <c r="AO2" s="760" t="s">
        <v>24</v>
      </c>
      <c r="AP2" s="760" t="s">
        <v>25</v>
      </c>
      <c r="AQ2" s="760" t="s">
        <v>26</v>
      </c>
      <c r="AR2" s="760" t="s">
        <v>27</v>
      </c>
      <c r="AS2" s="760" t="s">
        <v>28</v>
      </c>
      <c r="AT2" s="760" t="s">
        <v>32</v>
      </c>
      <c r="AU2" s="760" t="s">
        <v>33</v>
      </c>
      <c r="AV2" s="754" t="s">
        <v>34</v>
      </c>
      <c r="AX2" s="759" t="s">
        <v>7</v>
      </c>
      <c r="AY2" s="757" t="s">
        <v>8</v>
      </c>
      <c r="AZ2" s="757" t="s">
        <v>9</v>
      </c>
      <c r="BA2" s="757" t="s">
        <v>10</v>
      </c>
      <c r="BB2" s="757" t="s">
        <v>11</v>
      </c>
      <c r="BC2" s="757" t="s">
        <v>12</v>
      </c>
      <c r="BD2" s="764" t="s">
        <v>13</v>
      </c>
      <c r="BE2" s="764" t="s">
        <v>14</v>
      </c>
      <c r="BF2" s="764" t="s">
        <v>15</v>
      </c>
      <c r="BG2" s="757" t="s">
        <v>16</v>
      </c>
      <c r="BH2" s="757" t="s">
        <v>17</v>
      </c>
      <c r="BI2" s="763" t="s">
        <v>18</v>
      </c>
      <c r="BJ2" s="763"/>
      <c r="BK2" s="763"/>
      <c r="BL2" s="760" t="s">
        <v>19</v>
      </c>
      <c r="BM2" s="760" t="s">
        <v>20</v>
      </c>
      <c r="BN2" s="760" t="s">
        <v>21</v>
      </c>
      <c r="BO2" s="760" t="s">
        <v>22</v>
      </c>
      <c r="BP2" s="761" t="s">
        <v>23</v>
      </c>
      <c r="BQ2" s="760" t="s">
        <v>24</v>
      </c>
      <c r="BR2" s="760" t="s">
        <v>25</v>
      </c>
      <c r="BS2" s="760" t="s">
        <v>26</v>
      </c>
      <c r="BT2" s="760" t="s">
        <v>27</v>
      </c>
      <c r="BU2" s="760" t="s">
        <v>28</v>
      </c>
      <c r="BV2" s="757" t="s">
        <v>29</v>
      </c>
      <c r="BW2" s="760" t="s">
        <v>30</v>
      </c>
      <c r="BX2" s="760" t="s">
        <v>22</v>
      </c>
      <c r="BY2" s="761" t="s">
        <v>23</v>
      </c>
      <c r="BZ2" s="760" t="s">
        <v>31</v>
      </c>
      <c r="CA2" s="760" t="s">
        <v>24</v>
      </c>
      <c r="CB2" s="760" t="s">
        <v>25</v>
      </c>
      <c r="CC2" s="760" t="s">
        <v>26</v>
      </c>
      <c r="CD2" s="760" t="s">
        <v>27</v>
      </c>
      <c r="CE2" s="760" t="s">
        <v>28</v>
      </c>
      <c r="CF2" s="760" t="s">
        <v>32</v>
      </c>
      <c r="CG2" s="760" t="s">
        <v>33</v>
      </c>
      <c r="CH2" s="754" t="s">
        <v>34</v>
      </c>
      <c r="CJ2" s="759" t="s">
        <v>7</v>
      </c>
      <c r="CK2" s="757" t="s">
        <v>8</v>
      </c>
      <c r="CL2" s="757" t="s">
        <v>9</v>
      </c>
      <c r="CM2" s="757" t="s">
        <v>10</v>
      </c>
      <c r="CN2" s="757" t="s">
        <v>11</v>
      </c>
      <c r="CO2" s="757" t="s">
        <v>12</v>
      </c>
      <c r="CP2" s="757" t="s">
        <v>14</v>
      </c>
      <c r="CQ2" s="758" t="s">
        <v>35</v>
      </c>
      <c r="CR2" s="758" t="s">
        <v>36</v>
      </c>
      <c r="CS2" s="758" t="s">
        <v>37</v>
      </c>
      <c r="CT2" s="754" t="s">
        <v>38</v>
      </c>
      <c r="CV2" s="759" t="s">
        <v>7</v>
      </c>
      <c r="CW2" s="757" t="s">
        <v>8</v>
      </c>
      <c r="CX2" s="757" t="s">
        <v>9</v>
      </c>
      <c r="CY2" s="757" t="s">
        <v>10</v>
      </c>
      <c r="CZ2" s="757" t="s">
        <v>11</v>
      </c>
      <c r="DA2" s="757" t="s">
        <v>12</v>
      </c>
      <c r="DB2" s="757" t="s">
        <v>14</v>
      </c>
      <c r="DC2" s="758" t="s">
        <v>35</v>
      </c>
      <c r="DD2" s="758" t="s">
        <v>36</v>
      </c>
      <c r="DE2" s="758" t="s">
        <v>37</v>
      </c>
      <c r="DF2" s="754" t="s">
        <v>38</v>
      </c>
      <c r="DH2" s="759" t="s">
        <v>7</v>
      </c>
      <c r="DI2" s="757" t="s">
        <v>8</v>
      </c>
      <c r="DJ2" s="757" t="s">
        <v>9</v>
      </c>
      <c r="DK2" s="757" t="s">
        <v>10</v>
      </c>
      <c r="DL2" s="757" t="s">
        <v>11</v>
      </c>
      <c r="DM2" s="757" t="s">
        <v>12</v>
      </c>
      <c r="DN2" s="757" t="s">
        <v>14</v>
      </c>
      <c r="DO2" s="758" t="s">
        <v>35</v>
      </c>
      <c r="DP2" s="758" t="s">
        <v>36</v>
      </c>
      <c r="DQ2" s="758" t="s">
        <v>37</v>
      </c>
      <c r="DR2" s="754" t="s">
        <v>38</v>
      </c>
      <c r="DT2" s="759" t="s">
        <v>7</v>
      </c>
      <c r="DU2" s="757" t="s">
        <v>8</v>
      </c>
      <c r="DV2" s="757" t="s">
        <v>9</v>
      </c>
      <c r="DW2" s="757" t="s">
        <v>10</v>
      </c>
      <c r="DX2" s="757" t="s">
        <v>11</v>
      </c>
      <c r="DY2" s="757" t="s">
        <v>12</v>
      </c>
      <c r="DZ2" s="757" t="s">
        <v>14</v>
      </c>
      <c r="EA2" s="758" t="s">
        <v>35</v>
      </c>
      <c r="EB2" s="758" t="s">
        <v>36</v>
      </c>
      <c r="EC2" s="758" t="s">
        <v>37</v>
      </c>
      <c r="ED2" s="754" t="s">
        <v>38</v>
      </c>
      <c r="EF2" s="759" t="s">
        <v>7</v>
      </c>
      <c r="EG2" s="757" t="s">
        <v>8</v>
      </c>
      <c r="EH2" s="757" t="s">
        <v>9</v>
      </c>
      <c r="EI2" s="757" t="s">
        <v>10</v>
      </c>
      <c r="EJ2" s="757" t="s">
        <v>11</v>
      </c>
      <c r="EK2" s="757" t="s">
        <v>12</v>
      </c>
      <c r="EL2" s="757" t="s">
        <v>14</v>
      </c>
      <c r="EM2" s="758" t="s">
        <v>35</v>
      </c>
      <c r="EN2" s="758" t="s">
        <v>36</v>
      </c>
      <c r="EO2" s="758" t="s">
        <v>37</v>
      </c>
      <c r="EP2" s="754" t="s">
        <v>38</v>
      </c>
      <c r="ER2" s="759" t="s">
        <v>7</v>
      </c>
      <c r="ES2" s="757" t="s">
        <v>8</v>
      </c>
      <c r="ET2" s="757" t="s">
        <v>9</v>
      </c>
      <c r="EU2" s="757" t="s">
        <v>10</v>
      </c>
      <c r="EV2" s="757" t="s">
        <v>11</v>
      </c>
      <c r="EW2" s="757" t="s">
        <v>12</v>
      </c>
      <c r="EX2" s="757" t="s">
        <v>14</v>
      </c>
      <c r="EY2" s="758" t="s">
        <v>35</v>
      </c>
      <c r="EZ2" s="758" t="s">
        <v>36</v>
      </c>
      <c r="FA2" s="758" t="s">
        <v>37</v>
      </c>
      <c r="FB2" s="754" t="s">
        <v>38</v>
      </c>
    </row>
    <row r="3" spans="1:158" ht="51" x14ac:dyDescent="0.3">
      <c r="A3" s="483" t="s">
        <v>39</v>
      </c>
      <c r="B3" s="484" t="s">
        <v>40</v>
      </c>
      <c r="C3" s="485" t="s">
        <v>12</v>
      </c>
      <c r="E3" s="465" t="s">
        <v>7</v>
      </c>
      <c r="F3" s="402" t="s">
        <v>8</v>
      </c>
      <c r="G3" s="402" t="s">
        <v>9</v>
      </c>
      <c r="H3" s="466" t="s">
        <v>10</v>
      </c>
      <c r="I3" s="466" t="s">
        <v>11</v>
      </c>
      <c r="J3" s="467" t="s">
        <v>12</v>
      </c>
      <c r="L3" s="759"/>
      <c r="M3" s="757"/>
      <c r="N3" s="757"/>
      <c r="O3" s="757"/>
      <c r="P3" s="757"/>
      <c r="Q3" s="757"/>
      <c r="R3" s="764"/>
      <c r="S3" s="764"/>
      <c r="T3" s="764"/>
      <c r="U3" s="757"/>
      <c r="V3" s="757"/>
      <c r="W3" s="468" t="s">
        <v>41</v>
      </c>
      <c r="X3" s="469" t="s">
        <v>42</v>
      </c>
      <c r="Y3" s="468" t="s">
        <v>43</v>
      </c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57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54"/>
      <c r="AX3" s="759"/>
      <c r="AY3" s="757"/>
      <c r="AZ3" s="757"/>
      <c r="BA3" s="757"/>
      <c r="BB3" s="757"/>
      <c r="BC3" s="757"/>
      <c r="BD3" s="764"/>
      <c r="BE3" s="764"/>
      <c r="BF3" s="764"/>
      <c r="BG3" s="757"/>
      <c r="BH3" s="757"/>
      <c r="BI3" s="468" t="s">
        <v>41</v>
      </c>
      <c r="BJ3" s="469" t="s">
        <v>42</v>
      </c>
      <c r="BK3" s="468" t="s">
        <v>43</v>
      </c>
      <c r="BL3" s="760"/>
      <c r="BM3" s="760"/>
      <c r="BN3" s="760"/>
      <c r="BO3" s="760"/>
      <c r="BP3" s="762"/>
      <c r="BQ3" s="760"/>
      <c r="BR3" s="760"/>
      <c r="BS3" s="760"/>
      <c r="BT3" s="760"/>
      <c r="BU3" s="760"/>
      <c r="BV3" s="757"/>
      <c r="BW3" s="760"/>
      <c r="BX3" s="760"/>
      <c r="BY3" s="762"/>
      <c r="BZ3" s="760"/>
      <c r="CA3" s="760"/>
      <c r="CB3" s="760"/>
      <c r="CC3" s="760"/>
      <c r="CD3" s="760"/>
      <c r="CE3" s="760"/>
      <c r="CF3" s="760"/>
      <c r="CG3" s="760"/>
      <c r="CH3" s="754"/>
      <c r="CJ3" s="759"/>
      <c r="CK3" s="757"/>
      <c r="CL3" s="757"/>
      <c r="CM3" s="757"/>
      <c r="CN3" s="757"/>
      <c r="CO3" s="757"/>
      <c r="CP3" s="757"/>
      <c r="CQ3" s="594"/>
      <c r="CR3" s="594"/>
      <c r="CS3" s="594"/>
      <c r="CT3" s="754"/>
      <c r="CV3" s="759"/>
      <c r="CW3" s="757"/>
      <c r="CX3" s="757"/>
      <c r="CY3" s="757"/>
      <c r="CZ3" s="757"/>
      <c r="DA3" s="757"/>
      <c r="DB3" s="757"/>
      <c r="DC3" s="594"/>
      <c r="DD3" s="594"/>
      <c r="DE3" s="594"/>
      <c r="DF3" s="754"/>
      <c r="DH3" s="759"/>
      <c r="DI3" s="757"/>
      <c r="DJ3" s="757"/>
      <c r="DK3" s="757"/>
      <c r="DL3" s="757"/>
      <c r="DM3" s="757"/>
      <c r="DN3" s="757"/>
      <c r="DO3" s="594"/>
      <c r="DP3" s="594"/>
      <c r="DQ3" s="594"/>
      <c r="DR3" s="754"/>
      <c r="DT3" s="759"/>
      <c r="DU3" s="757"/>
      <c r="DV3" s="757"/>
      <c r="DW3" s="757"/>
      <c r="DX3" s="757"/>
      <c r="DY3" s="757"/>
      <c r="DZ3" s="757"/>
      <c r="EA3" s="594"/>
      <c r="EB3" s="594"/>
      <c r="EC3" s="594"/>
      <c r="ED3" s="754"/>
      <c r="EF3" s="759"/>
      <c r="EG3" s="757"/>
      <c r="EH3" s="757"/>
      <c r="EI3" s="757"/>
      <c r="EJ3" s="757"/>
      <c r="EK3" s="757"/>
      <c r="EL3" s="757"/>
      <c r="EM3" s="594"/>
      <c r="EN3" s="594"/>
      <c r="EO3" s="594"/>
      <c r="EP3" s="754"/>
      <c r="ER3" s="786"/>
      <c r="ES3" s="758"/>
      <c r="ET3" s="758"/>
      <c r="EU3" s="758"/>
      <c r="EV3" s="758"/>
      <c r="EW3" s="758"/>
      <c r="EX3" s="758"/>
      <c r="EY3" s="614"/>
      <c r="EZ3" s="614"/>
      <c r="FA3" s="614"/>
      <c r="FB3" s="754"/>
    </row>
    <row r="4" spans="1:158" ht="26.25" customHeight="1" x14ac:dyDescent="0.3">
      <c r="A4" s="10">
        <v>1</v>
      </c>
      <c r="B4" s="11" t="s">
        <v>129</v>
      </c>
      <c r="C4" s="12">
        <f>J35</f>
        <v>1237</v>
      </c>
      <c r="E4" s="13">
        <v>1</v>
      </c>
      <c r="F4" s="405">
        <v>333</v>
      </c>
      <c r="G4" s="405">
        <v>342</v>
      </c>
      <c r="H4" s="14">
        <f>G4-F4</f>
        <v>9</v>
      </c>
      <c r="I4" s="15">
        <v>1</v>
      </c>
      <c r="J4" s="16">
        <f>I4*H4</f>
        <v>9</v>
      </c>
      <c r="L4" s="13">
        <v>1</v>
      </c>
      <c r="M4" s="405">
        <v>312</v>
      </c>
      <c r="N4" s="405">
        <v>319</v>
      </c>
      <c r="O4" s="14">
        <f>N4-M4</f>
        <v>7</v>
      </c>
      <c r="P4" s="15">
        <v>1</v>
      </c>
      <c r="Q4" s="16">
        <f>O4*P4</f>
        <v>7</v>
      </c>
      <c r="R4" s="97" t="s">
        <v>60</v>
      </c>
      <c r="S4" s="17" t="s">
        <v>46</v>
      </c>
      <c r="T4" s="17"/>
      <c r="U4" s="17"/>
      <c r="V4" s="18"/>
      <c r="W4" s="18">
        <v>1</v>
      </c>
      <c r="X4" s="17"/>
      <c r="Y4" s="17">
        <f>(X4*20)/W4</f>
        <v>0</v>
      </c>
      <c r="Z4" s="17"/>
      <c r="AA4" s="19"/>
      <c r="AB4" s="20" t="str">
        <f>IF(AND(R4=$B$40,(OR(V4=$F$39,(V4=$F$40),(V4=$F$41),(V4=$F$42),(V4=$F$43))),(S4=$C$48)),(Q4),(IF(AND(R4=$B$40,(OR(V4=$F$39,(V4=$F$40),(V4=$F$41),(V4=$F$42),(V4=$F$43))),(Z4&gt;0),(S4=$C$49)),(Q4-Z4),(""))))</f>
        <v/>
      </c>
      <c r="AC4" s="17" t="str">
        <f>IF(AND(R4=$B$40,(V4=$F$44),(Q4&gt;300),(S4=$C$48)),(Q4-300),(IF(AND(R4=$B$40,(V4=$F$44),(Q4&gt;300),(Z4&gt;0),(S4=$C$49)),(Q4-(300+Z4)),"")))</f>
        <v/>
      </c>
      <c r="AD4" s="17" t="str">
        <f>IF(AND(R4=$B$40,(V4=$F$50),(W4&gt;1),((Q4+BC4)&gt;300),(S4=$C$48)),((Q4+BC4)-300),(IF(AND(R4=$B$40,(V4=$F$50),(W4&gt;1),((Q4+BC4)&gt;300),(Z4&gt;0),(S4=$C$49)),((Q4+BC4)-(300+Z4)),"")))</f>
        <v/>
      </c>
      <c r="AE4" s="17" t="str">
        <f>(IF(AND(R4=$B$40,(S4=$C$48),(V4=$F$45),(Y4&gt;0),(Q4&gt;(300+Y4))),(Q4-(300+Y4)),""))</f>
        <v/>
      </c>
      <c r="AF4" s="17" t="str">
        <f>(IF(AND(R4=$B$40,(S4=$C$49),(V4=$F$46),(Y4&gt;0),(Q4&gt;(300+Y4+Z4))),(Q4-(300+Y4+Z4)),""))</f>
        <v/>
      </c>
      <c r="AG4" s="17" t="str">
        <f>IF(AND(R4=$B$40,(S4=$C$48),(V4=$F$47),(AA4=1),(Q4&gt;300)),(Q4-300),(IF(AND(R4=$B$40,(S4=$C$48),(V4=$F$47),(AA4&gt;1),(Q4&gt;150)),(Q4-150),"")))</f>
        <v/>
      </c>
      <c r="AH4" s="17" t="str">
        <f>IF(AND(R4=$B$40,(S4=$C$48),(V4=$F$48),(AA4=1),(Q4&gt;(300+Y4))),(Q4-(300+Y4)),(IF(AND(R4=$B$40,(S4=$C$48),(V4=$F$48),(AA4&gt;1),(Q4&gt;(150+Y4))),(Q4-(150+Y4)),"")))</f>
        <v/>
      </c>
      <c r="AI4" s="17" t="str">
        <f>IF(AND(R4=$B$40,(S4=$C$49),(V4=$F$49),(AA4=1),(Q4&gt;(300+Y4+Z4))),(Q4-(300+Y4+Z4)),(IF(AND(R4=$B$40,(S4=$C$49),(V4=$F$49),(AA4&gt;1),(Q4&gt;(150+Y4+Z4))),(Q4-(150+Y4+Z4)),"")))</f>
        <v/>
      </c>
      <c r="AJ4" s="19">
        <f t="shared" ref="AJ4:AJ34" si="0">SUM(AB4:AI4)</f>
        <v>0</v>
      </c>
      <c r="AK4" s="20">
        <f>IF(AND(R4=$B$39,(OR(S4=$C$39,(S4=$C$40),(S4=$C$41),(S4=$C$42),(S4=$C$43),(S4=$C$44),(S4=$C$46),(S4=$C$47)))),Q4,"")</f>
        <v>7</v>
      </c>
      <c r="AL4" s="17" t="str">
        <f>IF(AND(R4=$B$40,(S4=$C$48),(V4=$F$44),(Q4&lt;=300)),(Q4),(IF(AND(R4=$B$40,(S4=$C$48),(V4=$F$44),(Q4&gt;300)),(300),"")))</f>
        <v/>
      </c>
      <c r="AM4" s="17" t="str">
        <f>IF(AND(R4=$B$40,(S4=$C$48),(V4=$F$50),(W4&gt;1),((Q4+BC4)&lt;=300)),(Q4+BC4),(IF(AND(R4=$B$40,(S4=$C$48),(V4=$F$50),(W4&gt;1),((Q4+BC4)&gt;300)),(300),"")))</f>
        <v/>
      </c>
      <c r="AN4" s="17" t="str">
        <f>IF(AND(R4=$B$40,(S4=$C$49),(V4=$F$44),(Z4&gt;0),(Q4&lt;=300)),(Q4-Z4),(IF(AND(R4=$B$40,(S4=$C$49),(V4=$F$44),(Z4&gt;0),(Q4&gt;300)),(300),"")))</f>
        <v/>
      </c>
      <c r="AO4" s="17" t="str">
        <f>(IF(AND(R4=$B$40,(S4=$C$48),(V4=$F$45),(Y4&gt;0),(Q4&lt;=(300+Y4))),(Q4),(IF(AND(R4=$B$40,(S4=$C$48),(V4=$F$45),(Q4&gt;(300+Y4))),(300+Y4),""))))</f>
        <v/>
      </c>
      <c r="AP4" s="17" t="str">
        <f>(IF(AND(R4=$B$40,(S4=$C$49),(V4=$F$46),(Y4&gt;0),(Q4&lt;=(300+Y4+Z4))),(Q4-Z4),(IF(AND(R4=$B$40,(S4=$C$49),(V4=$F$46),(Q4&gt;(300+Y4+Z4))),(300+Y4),""))))</f>
        <v/>
      </c>
      <c r="AQ4" s="17" t="str">
        <f>IF(AND(R4=$B$40,(S4=$C$48),(V4=$F$47),(AA4=1),(Q4&lt;=300)),(Q4),(IF(AND(R4=$B$40,(S4=$C$48),(V4=$F$47),(AA4=1),(Q4&gt;300)),(300),(IF(AND(R4=$B$40,(S4=$C$48),(V4=$F$47),(AA4&gt;1),(Q4&lt;=150)),(Q4),(IF(AND(R4=$B$40,(S4=$C$48),(V4=$F$47),(AA4&gt;1),(Q4&gt;150)),(150),"")))))))</f>
        <v/>
      </c>
      <c r="AR4" s="17" t="str">
        <f>IF(AND(R4=$B$40,(S4=$C$48),(V4=$F$48),(Y4&gt;0),(AA4=1),(Q4&lt;=(300+Y4))),(Q4),(IF(AND(R4=$B$40,(S4=$C$48),(V4=$F$48),(AA4=1),(Y4&gt;0),(Q4&gt;(300+Y4))),(300+Y4),(IF(AND(R4=$B$40,(S4=$C$48),(V4=$F$48),(AA4&gt;1),(Y4&gt;0),(Q4&lt;=(150+Y4))),(Q4),(IF(AND(R4=$B$40,(S4=$C$48),(V4=$F$48),(AA4&gt;1),(Y4&gt;0),(Q4&gt;150)),(150+Y4),"")))))))</f>
        <v/>
      </c>
      <c r="AS4" s="17" t="str">
        <f>IF(AND(R4=$B$40,(S4=$C$49),(V4=$F$49),(Y4&gt;0),(Z4&gt;0)*(AA4=1),(Q4&lt;=(300+Y4+Z4))),(Q4-Z4),(IF(AND(R4=$B$40,(S4=$C$49),(V4=$F$49),(AA4=1),(Z4&gt;0),(Q4&gt;(300+Y4+Z4))),(300+Y4),(IF(AND(R4=$B$40,(S4=$C$49),(V4=$F$49),(AA4&gt;1),(Y4&gt;0),(Z4&gt;0),(Q4&lt;=(150+Y4+Z4))),(Q4-Z4),(IF(AND(R4=$B$40,(S4=$C$49),(V4=$F$49),(AA4&gt;1),(Y4&gt;0),(Z4&gt;0),(Q4&gt;150)),(150+Y4),"")))))))</f>
        <v/>
      </c>
      <c r="AT4" s="17" t="str">
        <f>IF(AND(R4=$B$40,(S4=$C$49),(Z4&gt;0)),Z4,"")</f>
        <v/>
      </c>
      <c r="AU4" s="17" t="str">
        <f>IF(AND(R4=$B$39,(S4=$C$45)),(Q4),"")</f>
        <v/>
      </c>
      <c r="AV4" s="21">
        <f>SUM(AK4:AU4)</f>
        <v>7</v>
      </c>
      <c r="AW4" s="22"/>
      <c r="AX4" s="13">
        <v>1</v>
      </c>
      <c r="AY4" s="14">
        <v>0</v>
      </c>
      <c r="AZ4" s="14"/>
      <c r="BA4" s="14">
        <f>AZ4-AY4</f>
        <v>0</v>
      </c>
      <c r="BB4" s="15">
        <v>1</v>
      </c>
      <c r="BC4" s="16">
        <f>BA4*BB4</f>
        <v>0</v>
      </c>
      <c r="BD4" s="23"/>
      <c r="BE4" s="18"/>
      <c r="BF4" s="18"/>
      <c r="BG4" s="18"/>
      <c r="BH4" s="18"/>
      <c r="BI4" s="18">
        <v>1</v>
      </c>
      <c r="BJ4" s="18"/>
      <c r="BK4" s="18">
        <f>(BJ4*20)/BI4</f>
        <v>0</v>
      </c>
      <c r="BL4" s="18"/>
      <c r="BM4" s="24"/>
      <c r="BN4" s="25" t="str">
        <f>IF(AND(BD4=$B$40,(OR(BH4=$F$39,(BH4=$F$40),(BH4=$F$41),(BH4=$F$42),(BH4=$F$43))),(BE4=$C$48)),(BC4),(IF(AND(BD4=$B$40,(OR(BH4=$F$39,(BH4=$F$40),(BH4=$F$41),(BH4=$F$42),(BH4=$F$43))),(BL4&gt;0),(BE4=$C$49)),(BC4-BL4),(""))))</f>
        <v/>
      </c>
      <c r="BO4" s="18" t="str">
        <f>IF(AND(BD4=$B$40,(BH4=$F$44),(BC4&gt;300),(BE4=$C$48)),(BC4-300),(IF(AND(BD4=$B$40,(BH4=$F$44),(BC4&gt;300),(BL4&gt;0),(BE4=$C$49)),(BC4-(300+BL4)),"")))</f>
        <v/>
      </c>
      <c r="BP4" s="17" t="str">
        <f>IF(AND(BD4=$B$40,(BH4=$F$50),(BI4&gt;1)),(0),"")</f>
        <v/>
      </c>
      <c r="BQ4" s="18" t="str">
        <f>(IF(AND(BD4=$B$40,(BE4=$C$48),(BH4=$F$45),(BK4&gt;0),(BC4&gt;(300+BK4))),(BC4-(300+BK4)),""))</f>
        <v/>
      </c>
      <c r="BR4" s="18" t="str">
        <f>(IF(AND(BD4=$B$40,(BE4=$C$49),(BH4=$F$46),(BK4&gt;0),(BC4&gt;(300+BK4+BL4))),(BC4-(300+BK4+BL4)),""))</f>
        <v/>
      </c>
      <c r="BS4" s="18" t="str">
        <f>IF(AND(BD4=$B$40,(BE4=$C$48),(BH4=$F$47),(BM4=1),(BC4&gt;300)),(BC4-300),(IF(AND(BD4=$B$40,(BE4=$C$48),(BH4=$F$47),(BM4&gt;1),(BC4&gt;150)),(BC4-150),"")))</f>
        <v/>
      </c>
      <c r="BT4" s="18" t="str">
        <f>IF(AND(BD4=$B$40,(BE4=$C$48),(BH4=$F$48),(BM4=1),(BC4&gt;(300+BK4))),(BC4-(300+BK4)),(IF(AND(BD4=$B$40,(BE4=$C$48),(BH4=$F$48),(BM4&gt;1),(BC4&gt;(150+BK4))),(BC4-(150+BK4)),"")))</f>
        <v/>
      </c>
      <c r="BU4" s="18" t="str">
        <f>IF(AND(BD4=$B$40,(BE4=$C$49),(BH4=$F$49),(BM4=1),(BC4&gt;(300+BK4+BL4))),(BC4-(300+BK4+BL4)),(IF(AND(BD4=$B$40,(BE4=$C$49),(BH4=$F$49),(BM4&gt;1),(BC4&gt;(150+BK4+BL4))),(BC4-(150+BK4+BL4)),"")))</f>
        <v/>
      </c>
      <c r="BV4" s="24">
        <f t="shared" ref="BV4:BV34" si="1">SUM(BN4:BU4)</f>
        <v>0</v>
      </c>
      <c r="BW4" s="25" t="str">
        <f>IF(AND(BD4=$B$39,(OR(BE4=$C$39,(BE4=$C$40),(BE4=$C$41),(BE4=$C$42),(BE4=$C$43),(BE4=$C$44),(BE4=$C$46),(BE4=$C$47)))),BC4,"")</f>
        <v/>
      </c>
      <c r="BX4" s="18" t="str">
        <f>IF(AND(BD4=$B$40,(BE4=$C$48),(BH4=$F$44),(BC4&lt;=300)),(BC4),(IF(AND(BD4=$B$40,(BE4=$C$48),(BH4=$F$44),(BC4&gt;300)),(300),"")))</f>
        <v/>
      </c>
      <c r="BY4" s="17" t="str">
        <f>IF(AND(BD4=$B$40,(BE4=$C$48),(BH4=$F$50),(BI4&gt;1)),(0),"")</f>
        <v/>
      </c>
      <c r="BZ4" s="18" t="str">
        <f>IF(AND(BD4=$B$40,(BE4=$C$49),(BH4=$F$44),(BL4&gt;0),(BC4&lt;=300)),(BC4-BL4),(IF(AND(BD4=$B$40,(BE4=$C$49),(BH4=$F$44),(BL4&gt;0),(BC4&gt;300)),(300),"")))</f>
        <v/>
      </c>
      <c r="CA4" s="18" t="str">
        <f>(IF(AND(BD4=$B$40,(BE4=$C$48),(BH4=$F$45),(BK4&gt;0),(BC4&lt;=(300+BK4))),(BC4),(IF(AND(BD4=$B$40,(BE4=$C$48),(BH4=$F$45),(BC4&gt;(300+BK4))),(300+BK4),""))))</f>
        <v/>
      </c>
      <c r="CB4" s="18" t="str">
        <f>(IF(AND(BD4=$B$40,(BE4=$C$49),(BH4=$F$46),(BK4&gt;0),(BC4&lt;=(300+BK4+BL4))),(BC4-BL4),(IF(AND(BD4=$B$40,(BE4=$C$49),(BH4=$F$46),(BC4&gt;(300+BK4+BL4))),(300+BK4),""))))</f>
        <v/>
      </c>
      <c r="CC4" s="18" t="str">
        <f>IF(AND(BD4=$B$40,(BE4=$C$48),(BH4=$F$47),(BM4=1),(BC4&lt;=300)),(BC4),(IF(AND(BD4=$B$40,(BE4=$C$48),(BH4=$F$47),(BM4=1),(BC4&gt;300)),(300),(IF(AND(BD4=$B$40,(BE4=$C$48),(BH4=$F$47),(BM4&gt;1),(BC4&lt;=150)),(BC4),(IF(AND(BD4=$B$40,(BE4=$C$48),(BH4=$F$47),(BM4&gt;1),(BC4&gt;150)),(150),"")))))))</f>
        <v/>
      </c>
      <c r="CD4" s="18" t="str">
        <f>IF(AND(BD4=$B$40,(BE4=$C$48),(BH4=$F$48),(BK4&gt;0),(BM4=1),(BC4&lt;=(300+BK4))),(BC4),(IF(AND(BD4=$B$40,(BE4=$C$48),(BH4=$F$48),(BM4=1),(BK4&gt;0),(BC4&gt;(300+BK4))),(300+BK4),(IF(AND(BD4=$B$40,(BE4=$C$48),(BH4=$F$48),(BM4&gt;1),(BK4&gt;0),(BC4&lt;=(150+BK4))),(BC4),(IF(AND(BD4=$B$40,(BE4=$C$48),(BH4=$F$48),(BM4&gt;1),(BK4&gt;0),(BC4&gt;150)),(150+BK4),"")))))))</f>
        <v/>
      </c>
      <c r="CE4" s="18" t="str">
        <f>IF(AND(BD4=$B$40,(BE4=$C$49),(BH4=$F$49),(BK4&gt;0),(BL4&gt;0)*(BM4=1),(BC4&lt;=(300+BK4+BL4))),(BC4-BL4),(IF(AND(BD4=$B$40,(BE4=$C$49),(BH4=$F$49),(BM4=1),(BL4&gt;0),(BC4&gt;(300+BK4+BL4))),(300+BK4),(IF(AND(BD4=$B$40,(BE4=$C$49),(BH4=$F$49),(BM4&gt;1),(BK4&gt;0),(BL4&gt;0),(BC4&lt;=(150+BK4+BL4))),(BC4-BL4),(IF(AND(BD4=$B$40,(BE4=$C$49),(BH4=$F$49),(BM4&gt;1),(BK4&gt;0),(BL4&gt;0),(BC4&gt;150)),(150+BK4),"")))))))</f>
        <v/>
      </c>
      <c r="CF4" s="18" t="str">
        <f>IF(AND(BD4=$B$40,(BE4=$C$49),(BL4&gt;0)),BL4,"")</f>
        <v/>
      </c>
      <c r="CG4" s="18" t="str">
        <f>IF(AND(BD4=$B$39,(BE4=$C$45)),(BC4),"")</f>
        <v/>
      </c>
      <c r="CH4" s="26">
        <f>SUM(BW4:CG4)</f>
        <v>0</v>
      </c>
      <c r="CJ4" s="404">
        <v>1</v>
      </c>
      <c r="CK4" s="405">
        <v>0</v>
      </c>
      <c r="CL4" s="405"/>
      <c r="CM4" s="405">
        <f>CL4-CK4</f>
        <v>0</v>
      </c>
      <c r="CN4" s="405">
        <v>1</v>
      </c>
      <c r="CO4" s="406">
        <f>CM4*CN4</f>
        <v>0</v>
      </c>
      <c r="CP4" s="414"/>
      <c r="CQ4" s="324"/>
      <c r="CR4" s="324"/>
      <c r="CS4" s="324"/>
      <c r="CT4" s="409" t="str">
        <f>IF(OR(CP4=$C$39,(CP4=$C$40),(CP4=$C$41),(CP4=$C$42),(CP4=$C$43),(CP4=$C$44),(CP4=$C$45),(CP4=$C$46),(CP4=$C$47)),(CO4),"")</f>
        <v/>
      </c>
      <c r="CV4" s="404">
        <v>1</v>
      </c>
      <c r="CW4" s="405">
        <v>0</v>
      </c>
      <c r="CX4" s="405"/>
      <c r="CY4" s="405">
        <f>CX4-CW4</f>
        <v>0</v>
      </c>
      <c r="CZ4" s="405">
        <v>1</v>
      </c>
      <c r="DA4" s="406">
        <f>CY4*CZ4</f>
        <v>0</v>
      </c>
      <c r="DB4" s="414"/>
      <c r="DC4" s="324"/>
      <c r="DD4" s="324"/>
      <c r="DE4" s="324"/>
      <c r="DF4" s="409" t="str">
        <f>IF(OR(DB4=$C$39,(DB4=$C$40),(DB4=$C$41),(DB4=$C$42),(DB4=$C$43),(DB4=$C$44),(DB4=$C$45),(DB4=$C$46),(DB4=$C$47)),(DA4),"")</f>
        <v/>
      </c>
      <c r="DH4" s="404">
        <v>1</v>
      </c>
      <c r="DI4" s="405">
        <v>0</v>
      </c>
      <c r="DJ4" s="405"/>
      <c r="DK4" s="405">
        <f>DJ4-DI4</f>
        <v>0</v>
      </c>
      <c r="DL4" s="405">
        <v>1</v>
      </c>
      <c r="DM4" s="406">
        <f>DK4*DL4</f>
        <v>0</v>
      </c>
      <c r="DN4" s="414"/>
      <c r="DO4" s="324"/>
      <c r="DP4" s="324"/>
      <c r="DQ4" s="324"/>
      <c r="DR4" s="409" t="str">
        <f>IF(OR(DN4=$C$39,(DN4=$C$40),(DN4=$C$41),(DN4=$C$42),(DN4=$C$43),(DN4=$C$44),(DN4=$C$45),(DN4=$C$46),(DN4=$C$47)),(DM4),"")</f>
        <v/>
      </c>
      <c r="DT4" s="404">
        <v>1</v>
      </c>
      <c r="DU4" s="405">
        <v>0</v>
      </c>
      <c r="DV4" s="405"/>
      <c r="DW4" s="405">
        <f>DV4-DU4</f>
        <v>0</v>
      </c>
      <c r="DX4" s="405">
        <v>1</v>
      </c>
      <c r="DY4" s="406">
        <f>DW4*DX4</f>
        <v>0</v>
      </c>
      <c r="DZ4" s="414"/>
      <c r="EA4" s="324"/>
      <c r="EB4" s="324"/>
      <c r="EC4" s="324"/>
      <c r="ED4" s="409" t="str">
        <f>IF(OR(DZ4=$C$39,(DZ4=$C$40),(DZ4=$C$41),(DZ4=$C$42),(DZ4=$C$43),(DZ4=$C$44),(DZ4=$C$45),(DZ4=$C$46),(DZ4=$C$47)),(DY4),"")</f>
        <v/>
      </c>
      <c r="EF4" s="404">
        <v>1</v>
      </c>
      <c r="EG4" s="405">
        <v>0</v>
      </c>
      <c r="EH4" s="405"/>
      <c r="EI4" s="405">
        <f>EH4-EG4</f>
        <v>0</v>
      </c>
      <c r="EJ4" s="405">
        <v>1</v>
      </c>
      <c r="EK4" s="406">
        <f>EJ4*EI4</f>
        <v>0</v>
      </c>
      <c r="EL4" s="414"/>
      <c r="EM4" s="324"/>
      <c r="EN4" s="324"/>
      <c r="EO4" s="324"/>
      <c r="EP4" s="409" t="str">
        <f>IF(OR(EL4=$C$39,(EL4=$C$40),(EL4=$C$41),(EL4=$C$42),(EL4=$C$43),(EL4=$C$44),(EL4=$C$45),(EL4=$C$46),(EL4=$C$47)),(EK4),"")</f>
        <v/>
      </c>
      <c r="ER4" s="404">
        <v>1</v>
      </c>
      <c r="ES4" s="405">
        <v>0</v>
      </c>
      <c r="ET4" s="405"/>
      <c r="EU4" s="405">
        <f>ET4-ES4</f>
        <v>0</v>
      </c>
      <c r="EV4" s="405">
        <v>1</v>
      </c>
      <c r="EW4" s="406">
        <f>EU4*EV4</f>
        <v>0</v>
      </c>
      <c r="EX4" s="414"/>
      <c r="EY4" s="324"/>
      <c r="EZ4" s="324"/>
      <c r="FA4" s="324"/>
      <c r="FB4" s="409" t="str">
        <f>IF(OR(EX4=$C$39,(EX4=$C$40),(EX4=$C$41),(EX4=$C$42),(EX4=$C$43),(EX4=$C$44),(EX4=$C$45),(EX4=$C$46),(EX4=$C$47)),(EW4),"")</f>
        <v/>
      </c>
    </row>
    <row r="5" spans="1:158" ht="36.75" customHeight="1" x14ac:dyDescent="0.3">
      <c r="A5" s="414">
        <v>2</v>
      </c>
      <c r="B5" s="470" t="s">
        <v>131</v>
      </c>
      <c r="C5" s="409">
        <f>Q35</f>
        <v>1212</v>
      </c>
      <c r="E5" s="404">
        <v>2</v>
      </c>
      <c r="F5" s="405">
        <f>G4</f>
        <v>342</v>
      </c>
      <c r="G5" s="405">
        <v>348</v>
      </c>
      <c r="H5" s="405">
        <f t="shared" ref="H5:H34" si="2">G5-F5</f>
        <v>6</v>
      </c>
      <c r="I5" s="405">
        <v>1</v>
      </c>
      <c r="J5" s="406">
        <f t="shared" ref="J5:J34" si="3">I5*H5</f>
        <v>6</v>
      </c>
      <c r="L5" s="404">
        <v>2</v>
      </c>
      <c r="M5" s="405">
        <f>N4</f>
        <v>319</v>
      </c>
      <c r="N5" s="405">
        <v>323</v>
      </c>
      <c r="O5" s="405">
        <f t="shared" ref="O5:O34" si="4">N5-M5</f>
        <v>4</v>
      </c>
      <c r="P5" s="405">
        <v>1</v>
      </c>
      <c r="Q5" s="406">
        <f t="shared" ref="Q5:Q34" si="5">P5*O5</f>
        <v>4</v>
      </c>
      <c r="R5" s="414" t="s">
        <v>60</v>
      </c>
      <c r="S5" s="324" t="s">
        <v>46</v>
      </c>
      <c r="T5" s="324"/>
      <c r="U5" s="324"/>
      <c r="V5" s="265"/>
      <c r="W5" s="265">
        <v>1</v>
      </c>
      <c r="X5" s="324"/>
      <c r="Y5" s="324">
        <f t="shared" ref="Y5:Y34" si="6">(X5*20)/W5</f>
        <v>0</v>
      </c>
      <c r="Z5" s="324"/>
      <c r="AA5" s="407"/>
      <c r="AB5" s="408" t="str">
        <f t="shared" ref="AB5:AB34" si="7">IF(AND(R5=$B$40,(OR(V5=$F$39,(V5=$F$40),(V5=$F$41),(V5=$F$42),(V5=$F$43))),(S5=$C$48)),(Q5),(IF(AND(R5=$B$40,(OR(V5=$F$39,(V5=$F$40),(V5=$F$41),(V5=$F$42),(V5=$F$43))),(Z5&gt;0),(S5=$C$49)),(Q5-Z5),(""))))</f>
        <v/>
      </c>
      <c r="AC5" s="324" t="str">
        <f t="shared" ref="AC5:AC34" si="8">IF(AND(R5=$B$40,(V5=$F$44),(Q5&gt;300),(S5=$C$48)),(Q5-300),(IF(AND(R5=$B$40,(V5=$F$44),(Q5&gt;300),(Z5&gt;0),(S5=$C$49)),(Q5-(300+Z5)),"")))</f>
        <v/>
      </c>
      <c r="AD5" s="324" t="str">
        <f t="shared" ref="AD5:AD34" si="9">IF(AND(R5=$B$40,(V5=$F$50),(W5&gt;1),((Q5+BC5)&gt;300),(S5=$C$48)),((Q5+BC5)-300),(IF(AND(R5=$B$40,(V5=$F$50),(W5&gt;1),((Q5+BC5)&gt;300),(Z5&gt;0),(S5=$C$49)),((Q5+BC5)-(300+Z5)),"")))</f>
        <v/>
      </c>
      <c r="AE5" s="324" t="str">
        <f t="shared" ref="AE5:AE34" si="10">(IF(AND(R5=$B$40,(S5=$C$48),(V5=$F$45),(Y5&gt;0),(Q5&gt;(300+Y5))),(Q5-(300+Y5)),""))</f>
        <v/>
      </c>
      <c r="AF5" s="324" t="str">
        <f t="shared" ref="AF5:AF34" si="11">(IF(AND(R5=$B$40,(S5=$C$49),(V5=$F$46),(Y5&gt;0),(Q5&gt;(300+Y5+Z5))),(Q5-(300+Y5+Z5)),""))</f>
        <v/>
      </c>
      <c r="AG5" s="324" t="str">
        <f t="shared" ref="AG5:AG34" si="12">IF(AND(R5=$B$40,(S5=$C$48),(V5=$F$47),(AA5=1),(Q5&gt;300)),(Q5-300),(IF(AND(R5=$B$40,(S5=$C$48),(V5=$F$47),(AA5&gt;1),(Q5&gt;150)),(Q5-150),"")))</f>
        <v/>
      </c>
      <c r="AH5" s="324" t="str">
        <f t="shared" ref="AH5:AH34" si="13">IF(AND(R5=$B$40,(S5=$C$48),(V5=$F$48),(AA5=1),(Q5&gt;(300+Y5))),(Q5-(300+Y5)),(IF(AND(R5=$B$40,(S5=$C$48),(V5=$F$48),(AA5&gt;1),(Q5&gt;(150+Y5))),(Q5-(150+Y5)),"")))</f>
        <v/>
      </c>
      <c r="AI5" s="324" t="str">
        <f t="shared" ref="AI5:AI34" si="14">IF(AND(R5=$B$40,(S5=$C$49),(V5=$F$49),(AA5=1),(Q5&gt;(300+Y5+Z5))),(Q5-(300+Y5+Z5)),(IF(AND(R5=$B$40,(S5=$C$49),(V5=$F$49),(AA5&gt;1),(Q5&gt;(150+Y5+Z5))),(Q5-(150+Y5+Z5)),"")))</f>
        <v/>
      </c>
      <c r="AJ5" s="407">
        <f t="shared" si="0"/>
        <v>0</v>
      </c>
      <c r="AK5" s="408">
        <f t="shared" ref="AK5:AK34" si="15">IF(AND(R5=$B$39,(OR(S5=$C$39,(S5=$C$40),(S5=$C$41),(S5=$C$42),(S5=$C$43),(S5=$C$44),(S5=$C$46),(S5=$C$47)))),Q5,"")</f>
        <v>4</v>
      </c>
      <c r="AL5" s="324" t="str">
        <f t="shared" ref="AL5:AL34" si="16">IF(AND(R5=$B$40,(S5=$C$48),(V5=$F$44),(Q5&lt;=300)),(Q5),(IF(AND(R5=$B$40,(S5=$C$48),(V5=$F$44),(Q5&gt;300)),(300),"")))</f>
        <v/>
      </c>
      <c r="AM5" s="324" t="str">
        <f t="shared" ref="AM5:AM34" si="17">IF(AND(R5=$B$40,(S5=$C$48),(V5=$F$50),(W5&gt;1),((Q5+BC5)&lt;=300)),(Q5+BC5),(IF(AND(R5=$B$40,(S5=$C$48),(V5=$F$50),(W5&gt;1),((Q5+BC5)&gt;300)),(300),"")))</f>
        <v/>
      </c>
      <c r="AN5" s="324" t="str">
        <f t="shared" ref="AN5:AN34" si="18">IF(AND(R5=$B$40,(S5=$C$49),(V5=$F$44),(Z5&gt;0),(Q5&lt;=300)),(Q5-Z5),(IF(AND(R5=$B$40,(S5=$C$49),(V5=$F$44),(Z5&gt;0),(Q5&gt;300)),(300),"")))</f>
        <v/>
      </c>
      <c r="AO5" s="324" t="str">
        <f t="shared" ref="AO5:AO34" si="19">(IF(AND(R5=$B$40,(S5=$C$48),(V5=$F$45),(Y5&gt;0),(Q5&lt;=(300+Y5))),(Q5),(IF(AND(R5=$B$40,(S5=$C$48),(V5=$F$45),(Q5&gt;(300+Y5))),(300+Y5),""))))</f>
        <v/>
      </c>
      <c r="AP5" s="324" t="str">
        <f t="shared" ref="AP5:AP34" si="20">(IF(AND(R5=$B$40,(S5=$C$49),(V5=$F$46),(Y5&gt;0),(Q5&lt;=(300+Y5+Z5))),(Q5-Z5),(IF(AND(R5=$B$40,(S5=$C$49),(V5=$F$46),(Q5&gt;(300+Y5+Z5))),(300+Y5),""))))</f>
        <v/>
      </c>
      <c r="AQ5" s="324" t="str">
        <f t="shared" ref="AQ5:AQ34" si="21">IF(AND(R5=$B$40,(S5=$C$48),(V5=$F$47),(AA5=1),(Q5&lt;=300)),(Q5),(IF(AND(R5=$B$40,(S5=$C$48),(V5=$F$47),(AA5=1),(Q5&gt;300)),(300),(IF(AND(R5=$B$40,(S5=$C$48),(V5=$F$47),(AA5&gt;1),(Q5&lt;=150)),(Q5),(IF(AND(R5=$B$40,(S5=$C$48),(V5=$F$47),(AA5&gt;1),(Q5&gt;150)),(150),"")))))))</f>
        <v/>
      </c>
      <c r="AR5" s="324" t="str">
        <f t="shared" ref="AR5:AR34" si="22">IF(AND(R5=$B$40,(S5=$C$48),(V5=$F$48),(Y5&gt;0),(AA5=1),(Q5&lt;=(300+Y5))),(Q5),(IF(AND(R5=$B$40,(S5=$C$48),(V5=$F$48),(AA5=1),(Y5&gt;0),(Q5&gt;(300+Y5))),(300+Y5),(IF(AND(R5=$B$40,(S5=$C$48),(V5=$F$48),(AA5&gt;1),(Y5&gt;0),(Q5&lt;=(150+Y5))),(Q5),(IF(AND(R5=$B$40,(S5=$C$48),(V5=$F$48),(AA5&gt;1),(Y5&gt;0),(Q5&gt;150)),(150+Y5),"")))))))</f>
        <v/>
      </c>
      <c r="AS5" s="324" t="str">
        <f t="shared" ref="AS5:AS34" si="23">IF(AND(R5=$B$40,(S5=$C$49),(V5=$F$49),(Y5&gt;0),(Z5&gt;0)*(AA5=1),(Q5&lt;=(300+Y5+Z5))),(Q5-Z5),(IF(AND(R5=$B$40,(S5=$C$49),(V5=$F$49),(AA5=1),(Z5&gt;0),(Q5&gt;(300+Y5+Z5))),(300+Y5),(IF(AND(R5=$B$40,(S5=$C$49),(V5=$F$49),(AA5&gt;1),(Y5&gt;0),(Z5&gt;0),(Q5&lt;=(150+Y5+Z5))),(Q5-Z5),(IF(AND(R5=$B$40,(S5=$C$49),(V5=$F$49),(AA5&gt;1),(Y5&gt;0),(Z5&gt;0),(Q5&gt;150)),(150+Y5),"")))))))</f>
        <v/>
      </c>
      <c r="AT5" s="324"/>
      <c r="AU5" s="324" t="str">
        <f t="shared" ref="AU5:AU34" si="24">IF(AND(R5=$B$39,(S5=$C$45)),(Q5),"")</f>
        <v/>
      </c>
      <c r="AV5" s="409">
        <f t="shared" ref="AV5:AV34" si="25">SUM(AK5:AU5)</f>
        <v>4</v>
      </c>
      <c r="AW5" s="22"/>
      <c r="AX5" s="404">
        <v>2</v>
      </c>
      <c r="AY5" s="405">
        <f>AZ4</f>
        <v>0</v>
      </c>
      <c r="AZ5" s="405"/>
      <c r="BA5" s="405">
        <f t="shared" ref="BA5:BA34" si="26">AZ5-AY5</f>
        <v>0</v>
      </c>
      <c r="BB5" s="405">
        <v>1</v>
      </c>
      <c r="BC5" s="406">
        <f t="shared" ref="BC5:BC34" si="27">BB5*BA5</f>
        <v>0</v>
      </c>
      <c r="BD5" s="410"/>
      <c r="BE5" s="265"/>
      <c r="BF5" s="265"/>
      <c r="BG5" s="265"/>
      <c r="BH5" s="265"/>
      <c r="BI5" s="265">
        <v>1</v>
      </c>
      <c r="BJ5" s="265"/>
      <c r="BK5" s="265">
        <f t="shared" ref="BK5:BK34" si="28">(BJ5*20)/BI5</f>
        <v>0</v>
      </c>
      <c r="BL5" s="265"/>
      <c r="BM5" s="411"/>
      <c r="BN5" s="412" t="str">
        <f t="shared" ref="BN5:BN34" si="29">IF(AND(BD5=$B$40,(OR(BH5=$F$39,(BH5=$F$40),(BH5=$F$41),(BH5=$F$42),(BH5=$F$43))),(BE5=$C$48)),(BC5),(IF(AND(BD5=$B$40,(OR(BH5=$F$39,(BH5=$F$40),(BH5=$F$41),(BH5=$F$42),(BH5=$F$43))),(BL5&gt;0),(BE5=$C$49)),(BC5-BL5),(""))))</f>
        <v/>
      </c>
      <c r="BO5" s="265" t="str">
        <f t="shared" ref="BO5:BO34" si="30">IF(AND(BD5=$B$40,(BH5=$F$44),(BC5&gt;300),(BE5=$C$48)),(BC5-300),(IF(AND(BD5=$B$40,(BH5=$F$44),(BC5&gt;300),(BL5&gt;0),(BE5=$C$49)),(BC5-(300+BL5)),"")))</f>
        <v/>
      </c>
      <c r="BP5" s="324" t="str">
        <f t="shared" ref="BP5:BP34" si="31">IF(AND(BD5=$B$40,(BH5=$F$50),(BI5&gt;1)),(0),"")</f>
        <v/>
      </c>
      <c r="BQ5" s="265" t="str">
        <f t="shared" ref="BQ5:BQ34" si="32">(IF(AND(BD5=$B$40,(BE5=$C$48),(BH5=$F$45),(BK5&gt;0),(BC5&gt;(300+BK5))),(BC5-(300+BK5)),""))</f>
        <v/>
      </c>
      <c r="BR5" s="265" t="str">
        <f t="shared" ref="BR5:BR34" si="33">(IF(AND(BD5=$B$40,(BE5=$C$49),(BH5=$F$46),(BK5&gt;0),(BC5&gt;(300+BK5+BL5))),(BC5-(300+BK5+BL5)),""))</f>
        <v/>
      </c>
      <c r="BS5" s="265" t="str">
        <f t="shared" ref="BS5:BS34" si="34">IF(AND(BD5=$B$40,(BE5=$C$48),(BH5=$F$47),(BM5=1),(BC5&gt;300)),(BC5-300),(IF(AND(BD5=$B$40,(BE5=$C$48),(BH5=$F$47),(BM5&gt;1),(BC5&gt;150)),(BC5-150),"")))</f>
        <v/>
      </c>
      <c r="BT5" s="265" t="str">
        <f t="shared" ref="BT5:BT34" si="35">IF(AND(BD5=$B$40,(BE5=$C$48),(BH5=$F$48),(BM5=1),(BC5&gt;(300+BK5))),(BC5-(300+BK5)),(IF(AND(BD5=$B$40,(BE5=$C$48),(BH5=$F$48),(BM5&gt;1),(BC5&gt;(150+BK5))),(BC5-(150+BK5)),"")))</f>
        <v/>
      </c>
      <c r="BU5" s="265" t="str">
        <f t="shared" ref="BU5:BU34" si="36">IF(AND(BD5=$B$40,(BE5=$C$49),(BH5=$F$49),(BM5=1),(BC5&gt;(300+BK5+BL5))),(BC5-(300+BK5+BL5)),(IF(AND(BD5=$B$40,(BE5=$C$49),(BH5=$F$49),(BM5&gt;1),(BC5&gt;(150+BK5+BL5))),(BC5-(150+BK5+BL5)),"")))</f>
        <v/>
      </c>
      <c r="BV5" s="411">
        <f t="shared" si="1"/>
        <v>0</v>
      </c>
      <c r="BW5" s="412" t="str">
        <f t="shared" ref="BW5:BW34" si="37">IF(AND(BD5=$B$39,(OR(BE5=$C$39,(BE5=$C$40),(BE5=$C$41),(BE5=$C$42),(BE5=$C$43),(BE5=$C$44),(BE5=$C$46),(BE5=$C$47)))),BC5,"")</f>
        <v/>
      </c>
      <c r="BX5" s="265" t="str">
        <f t="shared" ref="BX5:BX34" si="38">IF(AND(BD5=$B$40,(BE5=$C$48),(BH5=$F$44),(BC5&lt;=300)),(BC5),(IF(AND(BD5=$B$40,(BE5=$C$48),(BH5=$F$44),(BC5&gt;300)),(300),"")))</f>
        <v/>
      </c>
      <c r="BY5" s="324" t="str">
        <f t="shared" ref="BY5:BY34" si="39">IF(AND(BD5=$B$40,(BE5=$C$48),(BH5=$F$50),(BI5&gt;1)),(0),"")</f>
        <v/>
      </c>
      <c r="BZ5" s="265" t="str">
        <f t="shared" ref="BZ5:BZ34" si="40">IF(AND(BD5=$B$40,(BE5=$C$49),(BH5=$F$44),(BL5&gt;0),(BC5&lt;=300)),(BC5-BL5),(IF(AND(BD5=$B$40,(BE5=$C$49),(BH5=$F$44),(BL5&gt;0),(BC5&gt;300)),(300),"")))</f>
        <v/>
      </c>
      <c r="CA5" s="265" t="str">
        <f t="shared" ref="CA5:CA34" si="41">(IF(AND(BD5=$B$40,(BE5=$C$48),(BH5=$F$45),(BK5&gt;0),(BC5&lt;=(300+BK5))),(BC5),(IF(AND(BD5=$B$40,(BE5=$C$48),(BH5=$F$45),(BC5&gt;(300+BK5))),(300+BK5),""))))</f>
        <v/>
      </c>
      <c r="CB5" s="265" t="str">
        <f t="shared" ref="CB5:CB34" si="42">(IF(AND(BD5=$B$40,(BE5=$C$49),(BH5=$F$46),(BK5&gt;0),(BC5&lt;=(300+BK5+BL5))),(BC5-BL5),(IF(AND(BD5=$B$40,(BE5=$C$49),(BH5=$F$46),(BC5&gt;(300+BK5+BL5))),(300+BK5),""))))</f>
        <v/>
      </c>
      <c r="CC5" s="265" t="str">
        <f t="shared" ref="CC5:CC34" si="43">IF(AND(BD5=$B$40,(BE5=$C$48),(BH5=$F$47),(BM5=1),(BC5&lt;=300)),(BC5),(IF(AND(BD5=$B$40,(BE5=$C$48),(BH5=$F$47),(BM5=1),(BC5&gt;300)),(300),(IF(AND(BD5=$B$40,(BE5=$C$48),(BH5=$F$47),(BM5&gt;1),(BC5&lt;=150)),(BC5),(IF(AND(BD5=$B$40,(BE5=$C$48),(BH5=$F$47),(BM5&gt;1),(BC5&gt;150)),(150),"")))))))</f>
        <v/>
      </c>
      <c r="CD5" s="265" t="str">
        <f t="shared" ref="CD5:CD34" si="44">IF(AND(BD5=$B$40,(BE5=$C$48),(BH5=$F$48),(BK5&gt;0),(BM5=1),(BC5&lt;=(300+BK5))),(BC5),(IF(AND(BD5=$B$40,(BE5=$C$48),(BH5=$F$48),(BM5=1),(BK5&gt;0),(BC5&gt;(300+BK5))),(300+BK5),(IF(AND(BD5=$B$40,(BE5=$C$48),(BH5=$F$48),(BM5&gt;1),(BK5&gt;0),(BC5&lt;=(150+BK5))),(BC5),(IF(AND(BD5=$B$40,(BE5=$C$48),(BH5=$F$48),(BM5&gt;1),(BK5&gt;0),(BC5&gt;150)),(150+BK5),"")))))))</f>
        <v/>
      </c>
      <c r="CE5" s="265" t="str">
        <f t="shared" ref="CE5:CE34" si="45">IF(AND(BD5=$B$40,(BE5=$C$49),(BH5=$F$49),(BK5&gt;0),(BL5&gt;0)*(BM5=1),(BC5&lt;=(300+BK5+BL5))),(BC5-BL5),(IF(AND(BD5=$B$40,(BE5=$C$49),(BH5=$F$49),(BM5=1),(BL5&gt;0),(BC5&gt;(300+BK5+BL5))),(300+BK5),(IF(AND(BD5=$B$40,(BE5=$C$49),(BH5=$F$49),(BM5&gt;1),(BK5&gt;0),(BL5&gt;0),(BC5&lt;=(150+BK5+BL5))),(BC5-BL5),(IF(AND(BD5=$B$40,(BE5=$C$49),(BH5=$F$49),(BM5&gt;1),(BK5&gt;0),(BL5&gt;0),(BC5&gt;150)),(150+BK5),"")))))))</f>
        <v/>
      </c>
      <c r="CF5" s="265"/>
      <c r="CG5" s="265" t="str">
        <f t="shared" ref="CG5:CG34" si="46">IF(AND(BD5=$B$39,(BE5=$C$45)),(BC5),"")</f>
        <v/>
      </c>
      <c r="CH5" s="413">
        <f t="shared" ref="CH5:CH34" si="47">SUM(BW5:CG5)</f>
        <v>0</v>
      </c>
      <c r="CJ5" s="404">
        <v>2</v>
      </c>
      <c r="CK5" s="405">
        <f>CL4</f>
        <v>0</v>
      </c>
      <c r="CL5" s="405"/>
      <c r="CM5" s="405">
        <f t="shared" ref="CM5:CM34" si="48">CL5-CK5</f>
        <v>0</v>
      </c>
      <c r="CN5" s="405">
        <v>1</v>
      </c>
      <c r="CO5" s="406">
        <f t="shared" ref="CO5:CO34" si="49">CN5*CM5</f>
        <v>0</v>
      </c>
      <c r="CP5" s="414"/>
      <c r="CQ5" s="324"/>
      <c r="CR5" s="324"/>
      <c r="CS5" s="324" t="str">
        <f t="shared" ref="CS5:CS34" si="50">IF(CP5=$C$48,CO5,"")</f>
        <v/>
      </c>
      <c r="CT5" s="409" t="str">
        <f t="shared" ref="CT5:CT34" si="51">IF(OR(CP5=$C$39,(CP5=$C$40),(CP5=$C$41),(CP5=$C$42),(CP5=$C$43),(CP5=$C$44),(CP5=$C$45),(CP5=$C$46),(CP5=$C$47)),(CO5),"")</f>
        <v/>
      </c>
      <c r="CV5" s="404">
        <v>2</v>
      </c>
      <c r="CW5" s="405">
        <f>CX4</f>
        <v>0</v>
      </c>
      <c r="CX5" s="405"/>
      <c r="CY5" s="405">
        <f t="shared" ref="CY5:CY34" si="52">CX5-CW5</f>
        <v>0</v>
      </c>
      <c r="CZ5" s="405">
        <v>1</v>
      </c>
      <c r="DA5" s="406">
        <f t="shared" ref="DA5:DA34" si="53">CZ5*CY5</f>
        <v>0</v>
      </c>
      <c r="DB5" s="414"/>
      <c r="DC5" s="324"/>
      <c r="DD5" s="324"/>
      <c r="DE5" s="324" t="str">
        <f t="shared" ref="DE5:DE34" si="54">IF(DB5=$C$48,DA5,"")</f>
        <v/>
      </c>
      <c r="DF5" s="409" t="str">
        <f t="shared" ref="DF5:DF34" si="55">IF(OR(DB5=$C$39,(DB5=$C$40),(DB5=$C$41),(DB5=$C$42),(DB5=$C$43),(DB5=$C$44),(DB5=$C$45),(DB5=$C$46),(DB5=$C$47)),(DA5),"")</f>
        <v/>
      </c>
      <c r="DH5" s="404">
        <v>2</v>
      </c>
      <c r="DI5" s="405">
        <f>DJ4</f>
        <v>0</v>
      </c>
      <c r="DJ5" s="405"/>
      <c r="DK5" s="405">
        <f t="shared" ref="DK5:DK34" si="56">DJ5-DI5</f>
        <v>0</v>
      </c>
      <c r="DL5" s="405">
        <v>1</v>
      </c>
      <c r="DM5" s="406">
        <f t="shared" ref="DM5:DM34" si="57">DL5*DK5</f>
        <v>0</v>
      </c>
      <c r="DN5" s="414"/>
      <c r="DO5" s="324"/>
      <c r="DP5" s="324"/>
      <c r="DQ5" s="324" t="str">
        <f t="shared" ref="DQ5:DQ34" si="58">IF(DN5=$C$48,DM5,"")</f>
        <v/>
      </c>
      <c r="DR5" s="409" t="str">
        <f t="shared" ref="DR5:DR34" si="59">IF(OR(DN5=$C$39,(DN5=$C$40),(DN5=$C$41),(DN5=$C$42),(DN5=$C$43),(DN5=$C$44),(DN5=$C$45),(DN5=$C$46),(DN5=$C$47)),(DM5),"")</f>
        <v/>
      </c>
      <c r="DT5" s="404">
        <v>2</v>
      </c>
      <c r="DU5" s="405">
        <f>DV4</f>
        <v>0</v>
      </c>
      <c r="DV5" s="405"/>
      <c r="DW5" s="405">
        <f t="shared" ref="DW5:DW34" si="60">DV5-DU5</f>
        <v>0</v>
      </c>
      <c r="DX5" s="405">
        <v>1</v>
      </c>
      <c r="DY5" s="406">
        <f t="shared" ref="DY5:DY34" si="61">DX5*DW5</f>
        <v>0</v>
      </c>
      <c r="DZ5" s="414"/>
      <c r="EA5" s="324"/>
      <c r="EB5" s="324"/>
      <c r="EC5" s="324" t="str">
        <f t="shared" ref="EC5:EC34" si="62">IF(DZ5=$C$48,DY5,"")</f>
        <v/>
      </c>
      <c r="ED5" s="409" t="str">
        <f t="shared" ref="ED5:ED34" si="63">IF(OR(DZ5=$C$39,(DZ5=$C$40),(DZ5=$C$41),(DZ5=$C$42),(DZ5=$C$43),(DZ5=$C$44),(DZ5=$C$45),(DZ5=$C$46),(DZ5=$C$47)),(DY5),"")</f>
        <v/>
      </c>
      <c r="EF5" s="404">
        <v>2</v>
      </c>
      <c r="EG5" s="405">
        <f>EH4</f>
        <v>0</v>
      </c>
      <c r="EH5" s="405"/>
      <c r="EI5" s="405">
        <f t="shared" ref="EI5:EI34" si="64">EH5-EG5</f>
        <v>0</v>
      </c>
      <c r="EJ5" s="405">
        <v>1</v>
      </c>
      <c r="EK5" s="406">
        <f t="shared" ref="EK5:EK34" si="65">EJ5*EI5</f>
        <v>0</v>
      </c>
      <c r="EL5" s="414"/>
      <c r="EM5" s="324"/>
      <c r="EN5" s="324"/>
      <c r="EO5" s="324" t="str">
        <f t="shared" ref="EO5:EO34" si="66">IF(EL5=$C$48,EK5,"")</f>
        <v/>
      </c>
      <c r="EP5" s="409" t="str">
        <f t="shared" ref="EP5:EP34" si="67">IF(OR(EL5=$C$39,(EL5=$C$40),(EL5=$C$41),(EL5=$C$42),(EL5=$C$43),(EL5=$C$44),(EL5=$C$45),(EL5=$C$46),(EL5=$C$47)),(EK5),"")</f>
        <v/>
      </c>
      <c r="ER5" s="404">
        <v>2</v>
      </c>
      <c r="ES5" s="405">
        <f>ET4</f>
        <v>0</v>
      </c>
      <c r="ET5" s="405"/>
      <c r="EU5" s="405">
        <f t="shared" ref="EU5:EU34" si="68">ET5-ES5</f>
        <v>0</v>
      </c>
      <c r="EV5" s="405">
        <v>1</v>
      </c>
      <c r="EW5" s="406">
        <f t="shared" ref="EW5:EW34" si="69">EV5*EU5</f>
        <v>0</v>
      </c>
      <c r="EX5" s="414"/>
      <c r="EY5" s="324"/>
      <c r="EZ5" s="324"/>
      <c r="FA5" s="324" t="str">
        <f t="shared" ref="FA5:FA34" si="70">IF(EX5=$C$48,EW5,"")</f>
        <v/>
      </c>
      <c r="FB5" s="409" t="str">
        <f t="shared" ref="FB5:FB34" si="71">IF(OR(EX5=$C$39,(EX5=$C$40),(EX5=$C$41),(EX5=$C$42),(EX5=$C$43),(EX5=$C$44),(EX5=$C$45),(EX5=$C$46),(EX5=$C$47)),(EW5),"")</f>
        <v/>
      </c>
    </row>
    <row r="6" spans="1:158" ht="35.25" customHeight="1" thickBot="1" x14ac:dyDescent="0.35">
      <c r="A6" s="91">
        <v>3</v>
      </c>
      <c r="B6" s="43" t="s">
        <v>124</v>
      </c>
      <c r="C6" s="44">
        <f>C4-C5</f>
        <v>25</v>
      </c>
      <c r="E6" s="404">
        <v>3</v>
      </c>
      <c r="F6" s="405">
        <f t="shared" ref="F6:F34" si="72">G5</f>
        <v>348</v>
      </c>
      <c r="G6" s="405">
        <v>350</v>
      </c>
      <c r="H6" s="405">
        <f t="shared" si="2"/>
        <v>2</v>
      </c>
      <c r="I6" s="405">
        <v>1</v>
      </c>
      <c r="J6" s="406">
        <f t="shared" si="3"/>
        <v>2</v>
      </c>
      <c r="L6" s="404">
        <v>3</v>
      </c>
      <c r="M6" s="405">
        <f t="shared" ref="M6:M34" si="73">N5</f>
        <v>323</v>
      </c>
      <c r="N6" s="15">
        <v>326</v>
      </c>
      <c r="O6" s="405">
        <f t="shared" si="4"/>
        <v>3</v>
      </c>
      <c r="P6" s="405">
        <v>1</v>
      </c>
      <c r="Q6" s="406">
        <f t="shared" si="5"/>
        <v>3</v>
      </c>
      <c r="R6" s="414" t="s">
        <v>60</v>
      </c>
      <c r="S6" s="324" t="s">
        <v>46</v>
      </c>
      <c r="T6" s="324"/>
      <c r="U6" s="324"/>
      <c r="V6" s="265"/>
      <c r="W6" s="265">
        <v>1</v>
      </c>
      <c r="X6" s="324"/>
      <c r="Y6" s="324">
        <f t="shared" si="6"/>
        <v>0</v>
      </c>
      <c r="Z6" s="324"/>
      <c r="AA6" s="407"/>
      <c r="AB6" s="408" t="str">
        <f t="shared" si="7"/>
        <v/>
      </c>
      <c r="AC6" s="324" t="str">
        <f t="shared" si="8"/>
        <v/>
      </c>
      <c r="AD6" s="324" t="str">
        <f t="shared" si="9"/>
        <v/>
      </c>
      <c r="AE6" s="324" t="str">
        <f t="shared" si="10"/>
        <v/>
      </c>
      <c r="AF6" s="324" t="str">
        <f t="shared" si="11"/>
        <v/>
      </c>
      <c r="AG6" s="324" t="str">
        <f t="shared" si="12"/>
        <v/>
      </c>
      <c r="AH6" s="324" t="str">
        <f t="shared" si="13"/>
        <v/>
      </c>
      <c r="AI6" s="324" t="str">
        <f t="shared" si="14"/>
        <v/>
      </c>
      <c r="AJ6" s="407">
        <f t="shared" si="0"/>
        <v>0</v>
      </c>
      <c r="AK6" s="408">
        <f t="shared" si="15"/>
        <v>3</v>
      </c>
      <c r="AL6" s="324" t="str">
        <f t="shared" si="16"/>
        <v/>
      </c>
      <c r="AM6" s="324" t="str">
        <f t="shared" si="17"/>
        <v/>
      </c>
      <c r="AN6" s="324" t="str">
        <f t="shared" si="18"/>
        <v/>
      </c>
      <c r="AO6" s="324" t="str">
        <f t="shared" si="19"/>
        <v/>
      </c>
      <c r="AP6" s="324" t="str">
        <f t="shared" si="20"/>
        <v/>
      </c>
      <c r="AQ6" s="324" t="str">
        <f t="shared" si="21"/>
        <v/>
      </c>
      <c r="AR6" s="324" t="str">
        <f t="shared" si="22"/>
        <v/>
      </c>
      <c r="AS6" s="324" t="str">
        <f t="shared" si="23"/>
        <v/>
      </c>
      <c r="AT6" s="324"/>
      <c r="AU6" s="324" t="str">
        <f t="shared" si="24"/>
        <v/>
      </c>
      <c r="AV6" s="409">
        <f t="shared" si="25"/>
        <v>3</v>
      </c>
      <c r="AW6" s="22"/>
      <c r="AX6" s="404">
        <v>3</v>
      </c>
      <c r="AY6" s="405">
        <f t="shared" ref="AY6:AY34" si="74">AZ5</f>
        <v>0</v>
      </c>
      <c r="AZ6" s="405"/>
      <c r="BA6" s="405">
        <f t="shared" si="26"/>
        <v>0</v>
      </c>
      <c r="BB6" s="405">
        <v>1</v>
      </c>
      <c r="BC6" s="406">
        <f t="shared" si="27"/>
        <v>0</v>
      </c>
      <c r="BD6" s="410"/>
      <c r="BE6" s="265"/>
      <c r="BF6" s="265"/>
      <c r="BG6" s="265"/>
      <c r="BH6" s="265"/>
      <c r="BI6" s="265">
        <v>1</v>
      </c>
      <c r="BJ6" s="265"/>
      <c r="BK6" s="265">
        <f t="shared" si="28"/>
        <v>0</v>
      </c>
      <c r="BL6" s="265"/>
      <c r="BM6" s="411"/>
      <c r="BN6" s="412" t="str">
        <f t="shared" si="29"/>
        <v/>
      </c>
      <c r="BO6" s="265" t="str">
        <f t="shared" si="30"/>
        <v/>
      </c>
      <c r="BP6" s="324" t="str">
        <f t="shared" si="31"/>
        <v/>
      </c>
      <c r="BQ6" s="265" t="str">
        <f t="shared" si="32"/>
        <v/>
      </c>
      <c r="BR6" s="265" t="str">
        <f t="shared" si="33"/>
        <v/>
      </c>
      <c r="BS6" s="265" t="str">
        <f t="shared" si="34"/>
        <v/>
      </c>
      <c r="BT6" s="265" t="str">
        <f t="shared" si="35"/>
        <v/>
      </c>
      <c r="BU6" s="265" t="str">
        <f t="shared" si="36"/>
        <v/>
      </c>
      <c r="BV6" s="411">
        <f t="shared" si="1"/>
        <v>0</v>
      </c>
      <c r="BW6" s="412" t="str">
        <f t="shared" si="37"/>
        <v/>
      </c>
      <c r="BX6" s="265" t="str">
        <f t="shared" si="38"/>
        <v/>
      </c>
      <c r="BY6" s="324" t="str">
        <f t="shared" si="39"/>
        <v/>
      </c>
      <c r="BZ6" s="265" t="str">
        <f t="shared" si="40"/>
        <v/>
      </c>
      <c r="CA6" s="265" t="str">
        <f t="shared" si="41"/>
        <v/>
      </c>
      <c r="CB6" s="265" t="str">
        <f t="shared" si="42"/>
        <v/>
      </c>
      <c r="CC6" s="265" t="str">
        <f t="shared" si="43"/>
        <v/>
      </c>
      <c r="CD6" s="265" t="str">
        <f t="shared" si="44"/>
        <v/>
      </c>
      <c r="CE6" s="265" t="str">
        <f t="shared" si="45"/>
        <v/>
      </c>
      <c r="CF6" s="265"/>
      <c r="CG6" s="265" t="str">
        <f t="shared" si="46"/>
        <v/>
      </c>
      <c r="CH6" s="413">
        <f t="shared" si="47"/>
        <v>0</v>
      </c>
      <c r="CJ6" s="404">
        <v>3</v>
      </c>
      <c r="CK6" s="405">
        <f t="shared" ref="CK6:CK34" si="75">CL5</f>
        <v>0</v>
      </c>
      <c r="CL6" s="405"/>
      <c r="CM6" s="405">
        <f t="shared" si="48"/>
        <v>0</v>
      </c>
      <c r="CN6" s="405">
        <v>1</v>
      </c>
      <c r="CO6" s="406">
        <f t="shared" si="49"/>
        <v>0</v>
      </c>
      <c r="CP6" s="414"/>
      <c r="CQ6" s="324"/>
      <c r="CR6" s="324"/>
      <c r="CS6" s="324" t="str">
        <f t="shared" si="50"/>
        <v/>
      </c>
      <c r="CT6" s="409" t="str">
        <f t="shared" si="51"/>
        <v/>
      </c>
      <c r="CV6" s="404">
        <v>3</v>
      </c>
      <c r="CW6" s="405">
        <f t="shared" ref="CW6:CW34" si="76">CX5</f>
        <v>0</v>
      </c>
      <c r="CX6" s="405"/>
      <c r="CY6" s="405">
        <f t="shared" si="52"/>
        <v>0</v>
      </c>
      <c r="CZ6" s="405">
        <v>1</v>
      </c>
      <c r="DA6" s="406">
        <f t="shared" si="53"/>
        <v>0</v>
      </c>
      <c r="DB6" s="414"/>
      <c r="DC6" s="324"/>
      <c r="DD6" s="324"/>
      <c r="DE6" s="324" t="str">
        <f t="shared" si="54"/>
        <v/>
      </c>
      <c r="DF6" s="409" t="str">
        <f t="shared" si="55"/>
        <v/>
      </c>
      <c r="DH6" s="404">
        <v>3</v>
      </c>
      <c r="DI6" s="405">
        <f t="shared" ref="DI6:DI34" si="77">DJ5</f>
        <v>0</v>
      </c>
      <c r="DJ6" s="405"/>
      <c r="DK6" s="405">
        <f t="shared" si="56"/>
        <v>0</v>
      </c>
      <c r="DL6" s="405">
        <v>1</v>
      </c>
      <c r="DM6" s="406">
        <f t="shared" si="57"/>
        <v>0</v>
      </c>
      <c r="DN6" s="414"/>
      <c r="DO6" s="324"/>
      <c r="DP6" s="324"/>
      <c r="DQ6" s="324" t="str">
        <f t="shared" si="58"/>
        <v/>
      </c>
      <c r="DR6" s="409" t="str">
        <f t="shared" si="59"/>
        <v/>
      </c>
      <c r="DT6" s="404">
        <v>3</v>
      </c>
      <c r="DU6" s="405">
        <f t="shared" ref="DU6:DU34" si="78">DV5</f>
        <v>0</v>
      </c>
      <c r="DV6" s="405"/>
      <c r="DW6" s="405">
        <f t="shared" si="60"/>
        <v>0</v>
      </c>
      <c r="DX6" s="405">
        <v>1</v>
      </c>
      <c r="DY6" s="406">
        <f t="shared" si="61"/>
        <v>0</v>
      </c>
      <c r="DZ6" s="414"/>
      <c r="EA6" s="324"/>
      <c r="EB6" s="324"/>
      <c r="EC6" s="324" t="str">
        <f t="shared" si="62"/>
        <v/>
      </c>
      <c r="ED6" s="409" t="str">
        <f t="shared" si="63"/>
        <v/>
      </c>
      <c r="EF6" s="404">
        <v>3</v>
      </c>
      <c r="EG6" s="405">
        <f t="shared" ref="EG6:EG34" si="79">EH5</f>
        <v>0</v>
      </c>
      <c r="EH6" s="405"/>
      <c r="EI6" s="405">
        <f t="shared" si="64"/>
        <v>0</v>
      </c>
      <c r="EJ6" s="405">
        <v>1</v>
      </c>
      <c r="EK6" s="406">
        <f t="shared" si="65"/>
        <v>0</v>
      </c>
      <c r="EL6" s="414"/>
      <c r="EM6" s="324"/>
      <c r="EN6" s="324"/>
      <c r="EO6" s="324" t="str">
        <f t="shared" si="66"/>
        <v/>
      </c>
      <c r="EP6" s="409" t="str">
        <f t="shared" si="67"/>
        <v/>
      </c>
      <c r="ER6" s="404">
        <v>3</v>
      </c>
      <c r="ES6" s="405">
        <f t="shared" ref="ES6:ES34" si="80">ET5</f>
        <v>0</v>
      </c>
      <c r="ET6" s="405"/>
      <c r="EU6" s="405">
        <f t="shared" si="68"/>
        <v>0</v>
      </c>
      <c r="EV6" s="405">
        <v>1</v>
      </c>
      <c r="EW6" s="406">
        <f t="shared" si="69"/>
        <v>0</v>
      </c>
      <c r="EX6" s="414"/>
      <c r="EY6" s="324"/>
      <c r="EZ6" s="324"/>
      <c r="FA6" s="324" t="str">
        <f t="shared" si="70"/>
        <v/>
      </c>
      <c r="FB6" s="409" t="str">
        <f t="shared" si="71"/>
        <v/>
      </c>
    </row>
    <row r="7" spans="1:158" ht="28.95" customHeight="1" x14ac:dyDescent="0.3">
      <c r="A7" s="45"/>
      <c r="B7" s="46"/>
      <c r="C7" s="45"/>
      <c r="E7" s="404">
        <v>4</v>
      </c>
      <c r="F7" s="405">
        <f t="shared" si="72"/>
        <v>350</v>
      </c>
      <c r="G7" s="405">
        <v>361</v>
      </c>
      <c r="H7" s="405">
        <f t="shared" si="2"/>
        <v>11</v>
      </c>
      <c r="I7" s="405">
        <v>1</v>
      </c>
      <c r="J7" s="406">
        <f t="shared" si="3"/>
        <v>11</v>
      </c>
      <c r="L7" s="404">
        <v>4</v>
      </c>
      <c r="M7" s="405">
        <f t="shared" si="73"/>
        <v>326</v>
      </c>
      <c r="N7" s="405">
        <v>336</v>
      </c>
      <c r="O7" s="405">
        <f t="shared" si="4"/>
        <v>10</v>
      </c>
      <c r="P7" s="405">
        <v>1</v>
      </c>
      <c r="Q7" s="406">
        <f t="shared" si="5"/>
        <v>10</v>
      </c>
      <c r="R7" s="414" t="s">
        <v>60</v>
      </c>
      <c r="S7" s="324" t="s">
        <v>46</v>
      </c>
      <c r="T7" s="324"/>
      <c r="U7" s="324"/>
      <c r="V7" s="265"/>
      <c r="W7" s="265">
        <v>1</v>
      </c>
      <c r="X7" s="324"/>
      <c r="Y7" s="324">
        <f t="shared" si="6"/>
        <v>0</v>
      </c>
      <c r="Z7" s="324"/>
      <c r="AA7" s="407"/>
      <c r="AB7" s="408" t="str">
        <f t="shared" si="7"/>
        <v/>
      </c>
      <c r="AC7" s="324" t="str">
        <f t="shared" si="8"/>
        <v/>
      </c>
      <c r="AD7" s="324" t="str">
        <f t="shared" si="9"/>
        <v/>
      </c>
      <c r="AE7" s="324" t="str">
        <f t="shared" si="10"/>
        <v/>
      </c>
      <c r="AF7" s="324" t="str">
        <f t="shared" si="11"/>
        <v/>
      </c>
      <c r="AG7" s="324" t="str">
        <f t="shared" si="12"/>
        <v/>
      </c>
      <c r="AH7" s="324" t="str">
        <f t="shared" si="13"/>
        <v/>
      </c>
      <c r="AI7" s="324" t="str">
        <f t="shared" si="14"/>
        <v/>
      </c>
      <c r="AJ7" s="407">
        <f t="shared" si="0"/>
        <v>0</v>
      </c>
      <c r="AK7" s="408">
        <f t="shared" si="15"/>
        <v>10</v>
      </c>
      <c r="AL7" s="324" t="str">
        <f t="shared" si="16"/>
        <v/>
      </c>
      <c r="AM7" s="324" t="str">
        <f t="shared" si="17"/>
        <v/>
      </c>
      <c r="AN7" s="324" t="str">
        <f t="shared" si="18"/>
        <v/>
      </c>
      <c r="AO7" s="324" t="str">
        <f t="shared" si="19"/>
        <v/>
      </c>
      <c r="AP7" s="324" t="str">
        <f t="shared" si="20"/>
        <v/>
      </c>
      <c r="AQ7" s="324" t="str">
        <f t="shared" si="21"/>
        <v/>
      </c>
      <c r="AR7" s="324" t="str">
        <f t="shared" si="22"/>
        <v/>
      </c>
      <c r="AS7" s="324" t="str">
        <f t="shared" si="23"/>
        <v/>
      </c>
      <c r="AT7" s="324"/>
      <c r="AU7" s="324" t="str">
        <f t="shared" si="24"/>
        <v/>
      </c>
      <c r="AV7" s="409">
        <f t="shared" si="25"/>
        <v>10</v>
      </c>
      <c r="AW7" s="22"/>
      <c r="AX7" s="404">
        <v>4</v>
      </c>
      <c r="AY7" s="405">
        <f t="shared" si="74"/>
        <v>0</v>
      </c>
      <c r="AZ7" s="405"/>
      <c r="BA7" s="405">
        <f t="shared" si="26"/>
        <v>0</v>
      </c>
      <c r="BB7" s="405">
        <v>1</v>
      </c>
      <c r="BC7" s="406">
        <f t="shared" si="27"/>
        <v>0</v>
      </c>
      <c r="BD7" s="410"/>
      <c r="BE7" s="265"/>
      <c r="BF7" s="265"/>
      <c r="BG7" s="265"/>
      <c r="BH7" s="265"/>
      <c r="BI7" s="265">
        <v>1</v>
      </c>
      <c r="BJ7" s="265"/>
      <c r="BK7" s="265">
        <f t="shared" si="28"/>
        <v>0</v>
      </c>
      <c r="BL7" s="265"/>
      <c r="BM7" s="411"/>
      <c r="BN7" s="412" t="str">
        <f t="shared" si="29"/>
        <v/>
      </c>
      <c r="BO7" s="265" t="str">
        <f t="shared" si="30"/>
        <v/>
      </c>
      <c r="BP7" s="324" t="str">
        <f t="shared" si="31"/>
        <v/>
      </c>
      <c r="BQ7" s="265" t="str">
        <f t="shared" si="32"/>
        <v/>
      </c>
      <c r="BR7" s="265" t="str">
        <f t="shared" si="33"/>
        <v/>
      </c>
      <c r="BS7" s="265" t="str">
        <f t="shared" si="34"/>
        <v/>
      </c>
      <c r="BT7" s="265" t="str">
        <f t="shared" si="35"/>
        <v/>
      </c>
      <c r="BU7" s="265" t="str">
        <f t="shared" si="36"/>
        <v/>
      </c>
      <c r="BV7" s="411">
        <f t="shared" si="1"/>
        <v>0</v>
      </c>
      <c r="BW7" s="412" t="str">
        <f t="shared" si="37"/>
        <v/>
      </c>
      <c r="BX7" s="265" t="str">
        <f t="shared" si="38"/>
        <v/>
      </c>
      <c r="BY7" s="324" t="str">
        <f t="shared" si="39"/>
        <v/>
      </c>
      <c r="BZ7" s="265" t="str">
        <f t="shared" si="40"/>
        <v/>
      </c>
      <c r="CA7" s="265" t="str">
        <f t="shared" si="41"/>
        <v/>
      </c>
      <c r="CB7" s="265" t="str">
        <f t="shared" si="42"/>
        <v/>
      </c>
      <c r="CC7" s="265" t="str">
        <f t="shared" si="43"/>
        <v/>
      </c>
      <c r="CD7" s="265" t="str">
        <f t="shared" si="44"/>
        <v/>
      </c>
      <c r="CE7" s="265" t="str">
        <f t="shared" si="45"/>
        <v/>
      </c>
      <c r="CF7" s="265"/>
      <c r="CG7" s="265" t="str">
        <f t="shared" si="46"/>
        <v/>
      </c>
      <c r="CH7" s="413">
        <f t="shared" si="47"/>
        <v>0</v>
      </c>
      <c r="CJ7" s="404">
        <v>4</v>
      </c>
      <c r="CK7" s="405">
        <f t="shared" si="75"/>
        <v>0</v>
      </c>
      <c r="CL7" s="405"/>
      <c r="CM7" s="405">
        <f t="shared" si="48"/>
        <v>0</v>
      </c>
      <c r="CN7" s="405">
        <v>1</v>
      </c>
      <c r="CO7" s="406">
        <f t="shared" si="49"/>
        <v>0</v>
      </c>
      <c r="CP7" s="414"/>
      <c r="CQ7" s="324"/>
      <c r="CR7" s="324"/>
      <c r="CS7" s="324" t="str">
        <f t="shared" si="50"/>
        <v/>
      </c>
      <c r="CT7" s="409" t="str">
        <f t="shared" si="51"/>
        <v/>
      </c>
      <c r="CV7" s="404">
        <v>4</v>
      </c>
      <c r="CW7" s="405">
        <f t="shared" si="76"/>
        <v>0</v>
      </c>
      <c r="CX7" s="405"/>
      <c r="CY7" s="405">
        <f t="shared" si="52"/>
        <v>0</v>
      </c>
      <c r="CZ7" s="405">
        <v>1</v>
      </c>
      <c r="DA7" s="406">
        <f t="shared" si="53"/>
        <v>0</v>
      </c>
      <c r="DB7" s="414"/>
      <c r="DC7" s="324"/>
      <c r="DD7" s="324"/>
      <c r="DE7" s="324" t="str">
        <f t="shared" si="54"/>
        <v/>
      </c>
      <c r="DF7" s="409" t="str">
        <f t="shared" si="55"/>
        <v/>
      </c>
      <c r="DH7" s="404">
        <v>4</v>
      </c>
      <c r="DI7" s="405">
        <f t="shared" si="77"/>
        <v>0</v>
      </c>
      <c r="DJ7" s="405"/>
      <c r="DK7" s="405">
        <f t="shared" si="56"/>
        <v>0</v>
      </c>
      <c r="DL7" s="405">
        <v>1</v>
      </c>
      <c r="DM7" s="406">
        <f t="shared" si="57"/>
        <v>0</v>
      </c>
      <c r="DN7" s="414"/>
      <c r="DO7" s="324"/>
      <c r="DP7" s="324"/>
      <c r="DQ7" s="324" t="str">
        <f t="shared" si="58"/>
        <v/>
      </c>
      <c r="DR7" s="409" t="str">
        <f t="shared" si="59"/>
        <v/>
      </c>
      <c r="DT7" s="404">
        <v>4</v>
      </c>
      <c r="DU7" s="405">
        <f t="shared" si="78"/>
        <v>0</v>
      </c>
      <c r="DV7" s="405"/>
      <c r="DW7" s="405">
        <f t="shared" si="60"/>
        <v>0</v>
      </c>
      <c r="DX7" s="405">
        <v>1</v>
      </c>
      <c r="DY7" s="406">
        <f t="shared" si="61"/>
        <v>0</v>
      </c>
      <c r="DZ7" s="414"/>
      <c r="EA7" s="324"/>
      <c r="EB7" s="324"/>
      <c r="EC7" s="324" t="str">
        <f t="shared" si="62"/>
        <v/>
      </c>
      <c r="ED7" s="409" t="str">
        <f t="shared" si="63"/>
        <v/>
      </c>
      <c r="EF7" s="404">
        <v>4</v>
      </c>
      <c r="EG7" s="405">
        <f t="shared" si="79"/>
        <v>0</v>
      </c>
      <c r="EH7" s="405"/>
      <c r="EI7" s="405">
        <f t="shared" si="64"/>
        <v>0</v>
      </c>
      <c r="EJ7" s="405">
        <v>1</v>
      </c>
      <c r="EK7" s="406">
        <f t="shared" si="65"/>
        <v>0</v>
      </c>
      <c r="EL7" s="414"/>
      <c r="EM7" s="324"/>
      <c r="EN7" s="324"/>
      <c r="EO7" s="324" t="str">
        <f t="shared" si="66"/>
        <v/>
      </c>
      <c r="EP7" s="409" t="str">
        <f t="shared" si="67"/>
        <v/>
      </c>
      <c r="ER7" s="404">
        <v>4</v>
      </c>
      <c r="ES7" s="405">
        <f t="shared" si="80"/>
        <v>0</v>
      </c>
      <c r="ET7" s="405"/>
      <c r="EU7" s="405">
        <f t="shared" si="68"/>
        <v>0</v>
      </c>
      <c r="EV7" s="405">
        <v>1</v>
      </c>
      <c r="EW7" s="406">
        <f t="shared" si="69"/>
        <v>0</v>
      </c>
      <c r="EX7" s="414"/>
      <c r="EY7" s="324"/>
      <c r="EZ7" s="324"/>
      <c r="FA7" s="324" t="str">
        <f t="shared" si="70"/>
        <v/>
      </c>
      <c r="FB7" s="409" t="str">
        <f t="shared" si="71"/>
        <v/>
      </c>
    </row>
    <row r="8" spans="1:158" ht="28.95" customHeight="1" x14ac:dyDescent="0.3">
      <c r="A8" s="78"/>
      <c r="B8" s="85"/>
      <c r="C8" s="78"/>
      <c r="E8" s="404">
        <v>5</v>
      </c>
      <c r="F8" s="405">
        <f t="shared" si="72"/>
        <v>361</v>
      </c>
      <c r="G8" s="405">
        <v>381</v>
      </c>
      <c r="H8" s="405">
        <f t="shared" si="2"/>
        <v>20</v>
      </c>
      <c r="I8" s="405">
        <v>1</v>
      </c>
      <c r="J8" s="406">
        <f t="shared" si="3"/>
        <v>20</v>
      </c>
      <c r="L8" s="404">
        <v>5</v>
      </c>
      <c r="M8" s="405">
        <f t="shared" si="73"/>
        <v>336</v>
      </c>
      <c r="N8" s="405">
        <v>352</v>
      </c>
      <c r="O8" s="405">
        <f t="shared" si="4"/>
        <v>16</v>
      </c>
      <c r="P8" s="405">
        <v>1</v>
      </c>
      <c r="Q8" s="406">
        <f t="shared" si="5"/>
        <v>16</v>
      </c>
      <c r="R8" s="414" t="s">
        <v>60</v>
      </c>
      <c r="S8" s="324" t="s">
        <v>46</v>
      </c>
      <c r="T8" s="324"/>
      <c r="U8" s="324"/>
      <c r="V8" s="265"/>
      <c r="W8" s="265">
        <v>1</v>
      </c>
      <c r="X8" s="324"/>
      <c r="Y8" s="324">
        <f t="shared" si="6"/>
        <v>0</v>
      </c>
      <c r="Z8" s="324"/>
      <c r="AA8" s="407"/>
      <c r="AB8" s="408" t="str">
        <f t="shared" si="7"/>
        <v/>
      </c>
      <c r="AC8" s="324" t="str">
        <f t="shared" si="8"/>
        <v/>
      </c>
      <c r="AD8" s="324" t="str">
        <f t="shared" si="9"/>
        <v/>
      </c>
      <c r="AE8" s="324" t="str">
        <f t="shared" si="10"/>
        <v/>
      </c>
      <c r="AF8" s="324" t="str">
        <f t="shared" si="11"/>
        <v/>
      </c>
      <c r="AG8" s="324" t="str">
        <f t="shared" si="12"/>
        <v/>
      </c>
      <c r="AH8" s="324" t="str">
        <f t="shared" si="13"/>
        <v/>
      </c>
      <c r="AI8" s="324" t="str">
        <f t="shared" si="14"/>
        <v/>
      </c>
      <c r="AJ8" s="407">
        <f t="shared" si="0"/>
        <v>0</v>
      </c>
      <c r="AK8" s="408">
        <f t="shared" si="15"/>
        <v>16</v>
      </c>
      <c r="AL8" s="324" t="str">
        <f t="shared" si="16"/>
        <v/>
      </c>
      <c r="AM8" s="324" t="str">
        <f t="shared" si="17"/>
        <v/>
      </c>
      <c r="AN8" s="324" t="str">
        <f t="shared" si="18"/>
        <v/>
      </c>
      <c r="AO8" s="324" t="str">
        <f t="shared" si="19"/>
        <v/>
      </c>
      <c r="AP8" s="324" t="str">
        <f t="shared" si="20"/>
        <v/>
      </c>
      <c r="AQ8" s="324" t="str">
        <f t="shared" si="21"/>
        <v/>
      </c>
      <c r="AR8" s="324" t="str">
        <f t="shared" si="22"/>
        <v/>
      </c>
      <c r="AS8" s="324" t="str">
        <f t="shared" si="23"/>
        <v/>
      </c>
      <c r="AT8" s="324"/>
      <c r="AU8" s="324" t="str">
        <f t="shared" si="24"/>
        <v/>
      </c>
      <c r="AV8" s="409">
        <f t="shared" si="25"/>
        <v>16</v>
      </c>
      <c r="AW8" s="22"/>
      <c r="AX8" s="404">
        <v>5</v>
      </c>
      <c r="AY8" s="405">
        <f t="shared" si="74"/>
        <v>0</v>
      </c>
      <c r="AZ8" s="405"/>
      <c r="BA8" s="405">
        <f t="shared" si="26"/>
        <v>0</v>
      </c>
      <c r="BB8" s="405">
        <v>1</v>
      </c>
      <c r="BC8" s="406">
        <f t="shared" si="27"/>
        <v>0</v>
      </c>
      <c r="BD8" s="410"/>
      <c r="BE8" s="265"/>
      <c r="BF8" s="265"/>
      <c r="BG8" s="265"/>
      <c r="BH8" s="265"/>
      <c r="BI8" s="265">
        <v>1</v>
      </c>
      <c r="BJ8" s="265"/>
      <c r="BK8" s="265">
        <f t="shared" si="28"/>
        <v>0</v>
      </c>
      <c r="BL8" s="265"/>
      <c r="BM8" s="411"/>
      <c r="BN8" s="412" t="str">
        <f t="shared" si="29"/>
        <v/>
      </c>
      <c r="BO8" s="265" t="str">
        <f t="shared" si="30"/>
        <v/>
      </c>
      <c r="BP8" s="324" t="str">
        <f t="shared" si="31"/>
        <v/>
      </c>
      <c r="BQ8" s="265" t="str">
        <f t="shared" si="32"/>
        <v/>
      </c>
      <c r="BR8" s="265" t="str">
        <f t="shared" si="33"/>
        <v/>
      </c>
      <c r="BS8" s="265" t="str">
        <f t="shared" si="34"/>
        <v/>
      </c>
      <c r="BT8" s="265" t="str">
        <f t="shared" si="35"/>
        <v/>
      </c>
      <c r="BU8" s="265" t="str">
        <f t="shared" si="36"/>
        <v/>
      </c>
      <c r="BV8" s="411">
        <f t="shared" si="1"/>
        <v>0</v>
      </c>
      <c r="BW8" s="412" t="str">
        <f t="shared" si="37"/>
        <v/>
      </c>
      <c r="BX8" s="265" t="str">
        <f t="shared" si="38"/>
        <v/>
      </c>
      <c r="BY8" s="324" t="str">
        <f t="shared" si="39"/>
        <v/>
      </c>
      <c r="BZ8" s="265" t="str">
        <f t="shared" si="40"/>
        <v/>
      </c>
      <c r="CA8" s="265" t="str">
        <f t="shared" si="41"/>
        <v/>
      </c>
      <c r="CB8" s="265" t="str">
        <f t="shared" si="42"/>
        <v/>
      </c>
      <c r="CC8" s="265" t="str">
        <f t="shared" si="43"/>
        <v/>
      </c>
      <c r="CD8" s="265" t="str">
        <f t="shared" si="44"/>
        <v/>
      </c>
      <c r="CE8" s="265" t="str">
        <f t="shared" si="45"/>
        <v/>
      </c>
      <c r="CF8" s="265"/>
      <c r="CG8" s="265" t="str">
        <f t="shared" si="46"/>
        <v/>
      </c>
      <c r="CH8" s="413">
        <f t="shared" si="47"/>
        <v>0</v>
      </c>
      <c r="CJ8" s="404">
        <v>5</v>
      </c>
      <c r="CK8" s="405">
        <f t="shared" si="75"/>
        <v>0</v>
      </c>
      <c r="CL8" s="405"/>
      <c r="CM8" s="405">
        <f t="shared" si="48"/>
        <v>0</v>
      </c>
      <c r="CN8" s="405">
        <v>1</v>
      </c>
      <c r="CO8" s="406">
        <f t="shared" si="49"/>
        <v>0</v>
      </c>
      <c r="CP8" s="414"/>
      <c r="CQ8" s="324"/>
      <c r="CR8" s="324"/>
      <c r="CS8" s="324" t="str">
        <f t="shared" si="50"/>
        <v/>
      </c>
      <c r="CT8" s="409" t="str">
        <f t="shared" si="51"/>
        <v/>
      </c>
      <c r="CV8" s="404">
        <v>5</v>
      </c>
      <c r="CW8" s="405">
        <f t="shared" si="76"/>
        <v>0</v>
      </c>
      <c r="CX8" s="405"/>
      <c r="CY8" s="405">
        <f t="shared" si="52"/>
        <v>0</v>
      </c>
      <c r="CZ8" s="405">
        <v>1</v>
      </c>
      <c r="DA8" s="406">
        <f t="shared" si="53"/>
        <v>0</v>
      </c>
      <c r="DB8" s="414"/>
      <c r="DC8" s="324"/>
      <c r="DD8" s="324"/>
      <c r="DE8" s="324" t="str">
        <f t="shared" si="54"/>
        <v/>
      </c>
      <c r="DF8" s="409" t="str">
        <f t="shared" si="55"/>
        <v/>
      </c>
      <c r="DH8" s="404">
        <v>5</v>
      </c>
      <c r="DI8" s="405">
        <f t="shared" si="77"/>
        <v>0</v>
      </c>
      <c r="DJ8" s="405"/>
      <c r="DK8" s="405">
        <f t="shared" si="56"/>
        <v>0</v>
      </c>
      <c r="DL8" s="405">
        <v>1</v>
      </c>
      <c r="DM8" s="406">
        <f t="shared" si="57"/>
        <v>0</v>
      </c>
      <c r="DN8" s="414"/>
      <c r="DO8" s="324"/>
      <c r="DP8" s="324"/>
      <c r="DQ8" s="324" t="str">
        <f t="shared" si="58"/>
        <v/>
      </c>
      <c r="DR8" s="409" t="str">
        <f t="shared" si="59"/>
        <v/>
      </c>
      <c r="DT8" s="404">
        <v>5</v>
      </c>
      <c r="DU8" s="405">
        <f t="shared" si="78"/>
        <v>0</v>
      </c>
      <c r="DV8" s="405"/>
      <c r="DW8" s="405">
        <f t="shared" si="60"/>
        <v>0</v>
      </c>
      <c r="DX8" s="405">
        <v>1</v>
      </c>
      <c r="DY8" s="406">
        <f t="shared" si="61"/>
        <v>0</v>
      </c>
      <c r="DZ8" s="414"/>
      <c r="EA8" s="324"/>
      <c r="EB8" s="324"/>
      <c r="EC8" s="324" t="str">
        <f t="shared" si="62"/>
        <v/>
      </c>
      <c r="ED8" s="409" t="str">
        <f t="shared" si="63"/>
        <v/>
      </c>
      <c r="EF8" s="404">
        <v>5</v>
      </c>
      <c r="EG8" s="405">
        <f t="shared" si="79"/>
        <v>0</v>
      </c>
      <c r="EH8" s="405"/>
      <c r="EI8" s="405">
        <f t="shared" si="64"/>
        <v>0</v>
      </c>
      <c r="EJ8" s="405">
        <v>1</v>
      </c>
      <c r="EK8" s="406">
        <f t="shared" si="65"/>
        <v>0</v>
      </c>
      <c r="EL8" s="414"/>
      <c r="EM8" s="324"/>
      <c r="EN8" s="324"/>
      <c r="EO8" s="324" t="str">
        <f t="shared" si="66"/>
        <v/>
      </c>
      <c r="EP8" s="409" t="str">
        <f t="shared" si="67"/>
        <v/>
      </c>
      <c r="ER8" s="404">
        <v>5</v>
      </c>
      <c r="ES8" s="405">
        <f t="shared" si="80"/>
        <v>0</v>
      </c>
      <c r="ET8" s="405"/>
      <c r="EU8" s="405">
        <f t="shared" si="68"/>
        <v>0</v>
      </c>
      <c r="EV8" s="405">
        <v>1</v>
      </c>
      <c r="EW8" s="406">
        <f t="shared" si="69"/>
        <v>0</v>
      </c>
      <c r="EX8" s="414"/>
      <c r="EY8" s="324"/>
      <c r="EZ8" s="324"/>
      <c r="FA8" s="324" t="str">
        <f t="shared" si="70"/>
        <v/>
      </c>
      <c r="FB8" s="409" t="str">
        <f t="shared" si="71"/>
        <v/>
      </c>
    </row>
    <row r="9" spans="1:158" ht="28.95" customHeight="1" x14ac:dyDescent="0.3">
      <c r="A9" s="77"/>
      <c r="B9" s="85"/>
      <c r="C9" s="86"/>
      <c r="E9" s="404">
        <v>6</v>
      </c>
      <c r="F9" s="405">
        <f t="shared" si="72"/>
        <v>381</v>
      </c>
      <c r="G9" s="405">
        <v>395</v>
      </c>
      <c r="H9" s="405">
        <f t="shared" si="2"/>
        <v>14</v>
      </c>
      <c r="I9" s="405">
        <v>1</v>
      </c>
      <c r="J9" s="406">
        <f t="shared" si="3"/>
        <v>14</v>
      </c>
      <c r="L9" s="404">
        <v>6</v>
      </c>
      <c r="M9" s="405">
        <f t="shared" si="73"/>
        <v>352</v>
      </c>
      <c r="N9" s="405">
        <v>369</v>
      </c>
      <c r="O9" s="405">
        <f t="shared" si="4"/>
        <v>17</v>
      </c>
      <c r="P9" s="405">
        <v>1</v>
      </c>
      <c r="Q9" s="406">
        <f t="shared" si="5"/>
        <v>17</v>
      </c>
      <c r="R9" s="414" t="s">
        <v>60</v>
      </c>
      <c r="S9" s="324" t="s">
        <v>46</v>
      </c>
      <c r="T9" s="324"/>
      <c r="U9" s="324"/>
      <c r="V9" s="265"/>
      <c r="W9" s="265">
        <v>1</v>
      </c>
      <c r="X9" s="324"/>
      <c r="Y9" s="324">
        <f t="shared" si="6"/>
        <v>0</v>
      </c>
      <c r="Z9" s="324"/>
      <c r="AA9" s="407"/>
      <c r="AB9" s="408" t="str">
        <f t="shared" si="7"/>
        <v/>
      </c>
      <c r="AC9" s="324" t="str">
        <f t="shared" si="8"/>
        <v/>
      </c>
      <c r="AD9" s="324" t="str">
        <f t="shared" si="9"/>
        <v/>
      </c>
      <c r="AE9" s="324" t="str">
        <f t="shared" si="10"/>
        <v/>
      </c>
      <c r="AF9" s="324" t="str">
        <f t="shared" si="11"/>
        <v/>
      </c>
      <c r="AG9" s="324" t="str">
        <f t="shared" si="12"/>
        <v/>
      </c>
      <c r="AH9" s="324" t="str">
        <f t="shared" si="13"/>
        <v/>
      </c>
      <c r="AI9" s="324" t="str">
        <f t="shared" si="14"/>
        <v/>
      </c>
      <c r="AJ9" s="407">
        <f t="shared" si="0"/>
        <v>0</v>
      </c>
      <c r="AK9" s="408">
        <f t="shared" si="15"/>
        <v>17</v>
      </c>
      <c r="AL9" s="324" t="str">
        <f t="shared" si="16"/>
        <v/>
      </c>
      <c r="AM9" s="324" t="str">
        <f t="shared" si="17"/>
        <v/>
      </c>
      <c r="AN9" s="324" t="str">
        <f t="shared" si="18"/>
        <v/>
      </c>
      <c r="AO9" s="324" t="str">
        <f t="shared" si="19"/>
        <v/>
      </c>
      <c r="AP9" s="324" t="str">
        <f t="shared" si="20"/>
        <v/>
      </c>
      <c r="AQ9" s="324" t="str">
        <f t="shared" si="21"/>
        <v/>
      </c>
      <c r="AR9" s="324" t="str">
        <f t="shared" si="22"/>
        <v/>
      </c>
      <c r="AS9" s="324" t="str">
        <f t="shared" si="23"/>
        <v/>
      </c>
      <c r="AT9" s="324"/>
      <c r="AU9" s="324" t="str">
        <f t="shared" si="24"/>
        <v/>
      </c>
      <c r="AV9" s="409">
        <f t="shared" si="25"/>
        <v>17</v>
      </c>
      <c r="AW9" s="22"/>
      <c r="AX9" s="404">
        <v>6</v>
      </c>
      <c r="AY9" s="405">
        <f t="shared" si="74"/>
        <v>0</v>
      </c>
      <c r="AZ9" s="405"/>
      <c r="BA9" s="405">
        <f t="shared" si="26"/>
        <v>0</v>
      </c>
      <c r="BB9" s="405">
        <v>1</v>
      </c>
      <c r="BC9" s="406">
        <f t="shared" si="27"/>
        <v>0</v>
      </c>
      <c r="BD9" s="410"/>
      <c r="BE9" s="265"/>
      <c r="BF9" s="265"/>
      <c r="BG9" s="265"/>
      <c r="BH9" s="265"/>
      <c r="BI9" s="265">
        <v>1</v>
      </c>
      <c r="BJ9" s="265"/>
      <c r="BK9" s="265">
        <f t="shared" si="28"/>
        <v>0</v>
      </c>
      <c r="BL9" s="265"/>
      <c r="BM9" s="411"/>
      <c r="BN9" s="412" t="str">
        <f t="shared" si="29"/>
        <v/>
      </c>
      <c r="BO9" s="265" t="str">
        <f t="shared" si="30"/>
        <v/>
      </c>
      <c r="BP9" s="324" t="str">
        <f t="shared" si="31"/>
        <v/>
      </c>
      <c r="BQ9" s="265" t="str">
        <f t="shared" si="32"/>
        <v/>
      </c>
      <c r="BR9" s="265" t="str">
        <f t="shared" si="33"/>
        <v/>
      </c>
      <c r="BS9" s="265" t="str">
        <f t="shared" si="34"/>
        <v/>
      </c>
      <c r="BT9" s="265" t="str">
        <f t="shared" si="35"/>
        <v/>
      </c>
      <c r="BU9" s="265" t="str">
        <f t="shared" si="36"/>
        <v/>
      </c>
      <c r="BV9" s="411">
        <f t="shared" si="1"/>
        <v>0</v>
      </c>
      <c r="BW9" s="412" t="str">
        <f t="shared" si="37"/>
        <v/>
      </c>
      <c r="BX9" s="265" t="str">
        <f t="shared" si="38"/>
        <v/>
      </c>
      <c r="BY9" s="324" t="str">
        <f t="shared" si="39"/>
        <v/>
      </c>
      <c r="BZ9" s="265" t="str">
        <f t="shared" si="40"/>
        <v/>
      </c>
      <c r="CA9" s="265" t="str">
        <f t="shared" si="41"/>
        <v/>
      </c>
      <c r="CB9" s="265" t="str">
        <f t="shared" si="42"/>
        <v/>
      </c>
      <c r="CC9" s="265" t="str">
        <f t="shared" si="43"/>
        <v/>
      </c>
      <c r="CD9" s="265" t="str">
        <f t="shared" si="44"/>
        <v/>
      </c>
      <c r="CE9" s="265" t="str">
        <f t="shared" si="45"/>
        <v/>
      </c>
      <c r="CF9" s="265"/>
      <c r="CG9" s="265" t="str">
        <f t="shared" si="46"/>
        <v/>
      </c>
      <c r="CH9" s="413">
        <f t="shared" si="47"/>
        <v>0</v>
      </c>
      <c r="CJ9" s="404">
        <v>6</v>
      </c>
      <c r="CK9" s="405">
        <f t="shared" si="75"/>
        <v>0</v>
      </c>
      <c r="CL9" s="405"/>
      <c r="CM9" s="405">
        <f t="shared" si="48"/>
        <v>0</v>
      </c>
      <c r="CN9" s="405">
        <v>1</v>
      </c>
      <c r="CO9" s="406">
        <f t="shared" si="49"/>
        <v>0</v>
      </c>
      <c r="CP9" s="414"/>
      <c r="CQ9" s="324"/>
      <c r="CR9" s="324"/>
      <c r="CS9" s="324" t="str">
        <f t="shared" si="50"/>
        <v/>
      </c>
      <c r="CT9" s="409" t="str">
        <f t="shared" si="51"/>
        <v/>
      </c>
      <c r="CV9" s="404">
        <v>6</v>
      </c>
      <c r="CW9" s="405">
        <f t="shared" si="76"/>
        <v>0</v>
      </c>
      <c r="CX9" s="405"/>
      <c r="CY9" s="405">
        <f t="shared" si="52"/>
        <v>0</v>
      </c>
      <c r="CZ9" s="405">
        <v>1</v>
      </c>
      <c r="DA9" s="406">
        <f t="shared" si="53"/>
        <v>0</v>
      </c>
      <c r="DB9" s="414"/>
      <c r="DC9" s="324"/>
      <c r="DD9" s="324"/>
      <c r="DE9" s="324" t="str">
        <f t="shared" si="54"/>
        <v/>
      </c>
      <c r="DF9" s="409" t="str">
        <f t="shared" si="55"/>
        <v/>
      </c>
      <c r="DH9" s="404">
        <v>6</v>
      </c>
      <c r="DI9" s="405">
        <f t="shared" si="77"/>
        <v>0</v>
      </c>
      <c r="DJ9" s="405"/>
      <c r="DK9" s="405">
        <f t="shared" si="56"/>
        <v>0</v>
      </c>
      <c r="DL9" s="405">
        <v>1</v>
      </c>
      <c r="DM9" s="406">
        <f t="shared" si="57"/>
        <v>0</v>
      </c>
      <c r="DN9" s="414"/>
      <c r="DO9" s="324"/>
      <c r="DP9" s="324"/>
      <c r="DQ9" s="324" t="str">
        <f t="shared" si="58"/>
        <v/>
      </c>
      <c r="DR9" s="409" t="str">
        <f t="shared" si="59"/>
        <v/>
      </c>
      <c r="DT9" s="404">
        <v>6</v>
      </c>
      <c r="DU9" s="405">
        <f t="shared" si="78"/>
        <v>0</v>
      </c>
      <c r="DV9" s="405"/>
      <c r="DW9" s="405">
        <f t="shared" si="60"/>
        <v>0</v>
      </c>
      <c r="DX9" s="405">
        <v>1</v>
      </c>
      <c r="DY9" s="406">
        <f t="shared" si="61"/>
        <v>0</v>
      </c>
      <c r="DZ9" s="414"/>
      <c r="EA9" s="324"/>
      <c r="EB9" s="324"/>
      <c r="EC9" s="324" t="str">
        <f t="shared" si="62"/>
        <v/>
      </c>
      <c r="ED9" s="409" t="str">
        <f t="shared" si="63"/>
        <v/>
      </c>
      <c r="EF9" s="404">
        <v>6</v>
      </c>
      <c r="EG9" s="405">
        <f t="shared" si="79"/>
        <v>0</v>
      </c>
      <c r="EH9" s="405"/>
      <c r="EI9" s="405">
        <f t="shared" si="64"/>
        <v>0</v>
      </c>
      <c r="EJ9" s="405">
        <v>1</v>
      </c>
      <c r="EK9" s="406">
        <f t="shared" si="65"/>
        <v>0</v>
      </c>
      <c r="EL9" s="414"/>
      <c r="EM9" s="324"/>
      <c r="EN9" s="324"/>
      <c r="EO9" s="324" t="str">
        <f t="shared" si="66"/>
        <v/>
      </c>
      <c r="EP9" s="409" t="str">
        <f t="shared" si="67"/>
        <v/>
      </c>
      <c r="ER9" s="404">
        <v>6</v>
      </c>
      <c r="ES9" s="405">
        <f t="shared" si="80"/>
        <v>0</v>
      </c>
      <c r="ET9" s="405"/>
      <c r="EU9" s="405">
        <f t="shared" si="68"/>
        <v>0</v>
      </c>
      <c r="EV9" s="405">
        <v>1</v>
      </c>
      <c r="EW9" s="406">
        <f t="shared" si="69"/>
        <v>0</v>
      </c>
      <c r="EX9" s="414"/>
      <c r="EY9" s="324"/>
      <c r="EZ9" s="324"/>
      <c r="FA9" s="324" t="str">
        <f t="shared" si="70"/>
        <v/>
      </c>
      <c r="FB9" s="409" t="str">
        <f t="shared" si="71"/>
        <v/>
      </c>
    </row>
    <row r="10" spans="1:158" ht="28.95" customHeight="1" x14ac:dyDescent="0.3">
      <c r="A10" s="78"/>
      <c r="B10" s="85"/>
      <c r="C10" s="78"/>
      <c r="E10" s="404">
        <v>7</v>
      </c>
      <c r="F10" s="405">
        <f t="shared" si="72"/>
        <v>395</v>
      </c>
      <c r="G10" s="405">
        <v>407</v>
      </c>
      <c r="H10" s="405">
        <f t="shared" si="2"/>
        <v>12</v>
      </c>
      <c r="I10" s="405">
        <v>1</v>
      </c>
      <c r="J10" s="406">
        <f t="shared" si="3"/>
        <v>12</v>
      </c>
      <c r="L10" s="404">
        <v>7</v>
      </c>
      <c r="M10" s="405">
        <f t="shared" si="73"/>
        <v>369</v>
      </c>
      <c r="N10" s="405">
        <v>381</v>
      </c>
      <c r="O10" s="405">
        <f t="shared" si="4"/>
        <v>12</v>
      </c>
      <c r="P10" s="405">
        <v>1</v>
      </c>
      <c r="Q10" s="406">
        <f t="shared" si="5"/>
        <v>12</v>
      </c>
      <c r="R10" s="414" t="s">
        <v>60</v>
      </c>
      <c r="S10" s="324" t="s">
        <v>46</v>
      </c>
      <c r="T10" s="324"/>
      <c r="U10" s="324"/>
      <c r="V10" s="265"/>
      <c r="W10" s="265">
        <v>1</v>
      </c>
      <c r="X10" s="324"/>
      <c r="Y10" s="324">
        <f t="shared" si="6"/>
        <v>0</v>
      </c>
      <c r="Z10" s="324"/>
      <c r="AA10" s="407"/>
      <c r="AB10" s="408" t="str">
        <f t="shared" si="7"/>
        <v/>
      </c>
      <c r="AC10" s="324" t="str">
        <f t="shared" si="8"/>
        <v/>
      </c>
      <c r="AD10" s="324" t="str">
        <f t="shared" si="9"/>
        <v/>
      </c>
      <c r="AE10" s="324" t="str">
        <f t="shared" si="10"/>
        <v/>
      </c>
      <c r="AF10" s="324" t="str">
        <f t="shared" si="11"/>
        <v/>
      </c>
      <c r="AG10" s="324" t="str">
        <f t="shared" si="12"/>
        <v/>
      </c>
      <c r="AH10" s="324" t="str">
        <f t="shared" si="13"/>
        <v/>
      </c>
      <c r="AI10" s="324" t="str">
        <f t="shared" si="14"/>
        <v/>
      </c>
      <c r="AJ10" s="407">
        <f t="shared" si="0"/>
        <v>0</v>
      </c>
      <c r="AK10" s="408">
        <f t="shared" si="15"/>
        <v>12</v>
      </c>
      <c r="AL10" s="324" t="str">
        <f t="shared" si="16"/>
        <v/>
      </c>
      <c r="AM10" s="324" t="str">
        <f t="shared" si="17"/>
        <v/>
      </c>
      <c r="AN10" s="324" t="str">
        <f t="shared" si="18"/>
        <v/>
      </c>
      <c r="AO10" s="324" t="str">
        <f t="shared" si="19"/>
        <v/>
      </c>
      <c r="AP10" s="324" t="str">
        <f t="shared" si="20"/>
        <v/>
      </c>
      <c r="AQ10" s="324" t="str">
        <f t="shared" si="21"/>
        <v/>
      </c>
      <c r="AR10" s="324" t="str">
        <f t="shared" si="22"/>
        <v/>
      </c>
      <c r="AS10" s="324" t="str">
        <f t="shared" si="23"/>
        <v/>
      </c>
      <c r="AT10" s="324"/>
      <c r="AU10" s="324" t="str">
        <f t="shared" si="24"/>
        <v/>
      </c>
      <c r="AV10" s="409">
        <f t="shared" si="25"/>
        <v>12</v>
      </c>
      <c r="AW10" s="22"/>
      <c r="AX10" s="404">
        <v>7</v>
      </c>
      <c r="AY10" s="405">
        <f t="shared" si="74"/>
        <v>0</v>
      </c>
      <c r="AZ10" s="405"/>
      <c r="BA10" s="405">
        <f t="shared" si="26"/>
        <v>0</v>
      </c>
      <c r="BB10" s="405">
        <v>1</v>
      </c>
      <c r="BC10" s="406">
        <f t="shared" si="27"/>
        <v>0</v>
      </c>
      <c r="BD10" s="410"/>
      <c r="BE10" s="265"/>
      <c r="BF10" s="265"/>
      <c r="BG10" s="265"/>
      <c r="BH10" s="265"/>
      <c r="BI10" s="265">
        <v>1</v>
      </c>
      <c r="BJ10" s="265"/>
      <c r="BK10" s="265">
        <f t="shared" si="28"/>
        <v>0</v>
      </c>
      <c r="BL10" s="265"/>
      <c r="BM10" s="411"/>
      <c r="BN10" s="412" t="str">
        <f t="shared" si="29"/>
        <v/>
      </c>
      <c r="BO10" s="265" t="str">
        <f t="shared" si="30"/>
        <v/>
      </c>
      <c r="BP10" s="324" t="str">
        <f t="shared" si="31"/>
        <v/>
      </c>
      <c r="BQ10" s="265" t="str">
        <f t="shared" si="32"/>
        <v/>
      </c>
      <c r="BR10" s="265" t="str">
        <f t="shared" si="33"/>
        <v/>
      </c>
      <c r="BS10" s="265" t="str">
        <f t="shared" si="34"/>
        <v/>
      </c>
      <c r="BT10" s="265" t="str">
        <f t="shared" si="35"/>
        <v/>
      </c>
      <c r="BU10" s="265" t="str">
        <f t="shared" si="36"/>
        <v/>
      </c>
      <c r="BV10" s="411">
        <f t="shared" si="1"/>
        <v>0</v>
      </c>
      <c r="BW10" s="412" t="str">
        <f t="shared" si="37"/>
        <v/>
      </c>
      <c r="BX10" s="265" t="str">
        <f t="shared" si="38"/>
        <v/>
      </c>
      <c r="BY10" s="324" t="str">
        <f t="shared" si="39"/>
        <v/>
      </c>
      <c r="BZ10" s="265" t="str">
        <f t="shared" si="40"/>
        <v/>
      </c>
      <c r="CA10" s="265" t="str">
        <f t="shared" si="41"/>
        <v/>
      </c>
      <c r="CB10" s="265" t="str">
        <f t="shared" si="42"/>
        <v/>
      </c>
      <c r="CC10" s="265" t="str">
        <f t="shared" si="43"/>
        <v/>
      </c>
      <c r="CD10" s="265" t="str">
        <f t="shared" si="44"/>
        <v/>
      </c>
      <c r="CE10" s="265" t="str">
        <f t="shared" si="45"/>
        <v/>
      </c>
      <c r="CF10" s="265"/>
      <c r="CG10" s="265" t="str">
        <f t="shared" si="46"/>
        <v/>
      </c>
      <c r="CH10" s="413">
        <f t="shared" si="47"/>
        <v>0</v>
      </c>
      <c r="CJ10" s="404">
        <v>7</v>
      </c>
      <c r="CK10" s="405">
        <f t="shared" si="75"/>
        <v>0</v>
      </c>
      <c r="CL10" s="405"/>
      <c r="CM10" s="405">
        <f t="shared" si="48"/>
        <v>0</v>
      </c>
      <c r="CN10" s="405">
        <v>1</v>
      </c>
      <c r="CO10" s="406">
        <f t="shared" si="49"/>
        <v>0</v>
      </c>
      <c r="CP10" s="414"/>
      <c r="CQ10" s="324"/>
      <c r="CR10" s="324"/>
      <c r="CS10" s="324" t="str">
        <f t="shared" si="50"/>
        <v/>
      </c>
      <c r="CT10" s="409" t="str">
        <f t="shared" si="51"/>
        <v/>
      </c>
      <c r="CV10" s="404">
        <v>7</v>
      </c>
      <c r="CW10" s="405">
        <f t="shared" si="76"/>
        <v>0</v>
      </c>
      <c r="CX10" s="405"/>
      <c r="CY10" s="405">
        <f t="shared" si="52"/>
        <v>0</v>
      </c>
      <c r="CZ10" s="405">
        <v>1</v>
      </c>
      <c r="DA10" s="406">
        <f t="shared" si="53"/>
        <v>0</v>
      </c>
      <c r="DB10" s="414"/>
      <c r="DC10" s="324"/>
      <c r="DD10" s="324"/>
      <c r="DE10" s="324" t="str">
        <f t="shared" si="54"/>
        <v/>
      </c>
      <c r="DF10" s="409" t="str">
        <f t="shared" si="55"/>
        <v/>
      </c>
      <c r="DH10" s="404">
        <v>7</v>
      </c>
      <c r="DI10" s="405">
        <f t="shared" si="77"/>
        <v>0</v>
      </c>
      <c r="DJ10" s="405"/>
      <c r="DK10" s="405">
        <f t="shared" si="56"/>
        <v>0</v>
      </c>
      <c r="DL10" s="405">
        <v>1</v>
      </c>
      <c r="DM10" s="406">
        <f t="shared" si="57"/>
        <v>0</v>
      </c>
      <c r="DN10" s="414"/>
      <c r="DO10" s="324"/>
      <c r="DP10" s="324"/>
      <c r="DQ10" s="324" t="str">
        <f t="shared" si="58"/>
        <v/>
      </c>
      <c r="DR10" s="409" t="str">
        <f t="shared" si="59"/>
        <v/>
      </c>
      <c r="DT10" s="404">
        <v>7</v>
      </c>
      <c r="DU10" s="405">
        <f t="shared" si="78"/>
        <v>0</v>
      </c>
      <c r="DV10" s="405"/>
      <c r="DW10" s="405">
        <f t="shared" si="60"/>
        <v>0</v>
      </c>
      <c r="DX10" s="405">
        <v>1</v>
      </c>
      <c r="DY10" s="406">
        <f t="shared" si="61"/>
        <v>0</v>
      </c>
      <c r="DZ10" s="414"/>
      <c r="EA10" s="324"/>
      <c r="EB10" s="324"/>
      <c r="EC10" s="324" t="str">
        <f t="shared" si="62"/>
        <v/>
      </c>
      <c r="ED10" s="409" t="str">
        <f t="shared" si="63"/>
        <v/>
      </c>
      <c r="EF10" s="404">
        <v>7</v>
      </c>
      <c r="EG10" s="405">
        <f t="shared" si="79"/>
        <v>0</v>
      </c>
      <c r="EH10" s="405"/>
      <c r="EI10" s="405">
        <f t="shared" si="64"/>
        <v>0</v>
      </c>
      <c r="EJ10" s="405">
        <v>1</v>
      </c>
      <c r="EK10" s="406">
        <f t="shared" si="65"/>
        <v>0</v>
      </c>
      <c r="EL10" s="414"/>
      <c r="EM10" s="324"/>
      <c r="EN10" s="324"/>
      <c r="EO10" s="324" t="str">
        <f t="shared" si="66"/>
        <v/>
      </c>
      <c r="EP10" s="409" t="str">
        <f t="shared" si="67"/>
        <v/>
      </c>
      <c r="ER10" s="404">
        <v>7</v>
      </c>
      <c r="ES10" s="405">
        <f t="shared" si="80"/>
        <v>0</v>
      </c>
      <c r="ET10" s="405"/>
      <c r="EU10" s="405">
        <f t="shared" si="68"/>
        <v>0</v>
      </c>
      <c r="EV10" s="405">
        <v>1</v>
      </c>
      <c r="EW10" s="406">
        <f t="shared" si="69"/>
        <v>0</v>
      </c>
      <c r="EX10" s="414"/>
      <c r="EY10" s="324"/>
      <c r="EZ10" s="324"/>
      <c r="FA10" s="324" t="str">
        <f t="shared" si="70"/>
        <v/>
      </c>
      <c r="FB10" s="409" t="str">
        <f t="shared" si="71"/>
        <v/>
      </c>
    </row>
    <row r="11" spans="1:158" ht="28.95" customHeight="1" x14ac:dyDescent="0.3">
      <c r="A11" s="77"/>
      <c r="B11" s="85"/>
      <c r="C11" s="77"/>
      <c r="E11" s="404">
        <v>8</v>
      </c>
      <c r="F11" s="405">
        <f t="shared" si="72"/>
        <v>407</v>
      </c>
      <c r="G11" s="405">
        <v>414</v>
      </c>
      <c r="H11" s="405">
        <f t="shared" si="2"/>
        <v>7</v>
      </c>
      <c r="I11" s="405">
        <v>1</v>
      </c>
      <c r="J11" s="406">
        <f t="shared" si="3"/>
        <v>7</v>
      </c>
      <c r="L11" s="404">
        <v>8</v>
      </c>
      <c r="M11" s="405">
        <f t="shared" si="73"/>
        <v>381</v>
      </c>
      <c r="N11" s="405">
        <v>387</v>
      </c>
      <c r="O11" s="405">
        <f t="shared" si="4"/>
        <v>6</v>
      </c>
      <c r="P11" s="405">
        <v>1</v>
      </c>
      <c r="Q11" s="406">
        <f t="shared" si="5"/>
        <v>6</v>
      </c>
      <c r="R11" s="414" t="s">
        <v>60</v>
      </c>
      <c r="S11" s="324" t="s">
        <v>46</v>
      </c>
      <c r="T11" s="324"/>
      <c r="U11" s="324"/>
      <c r="V11" s="265"/>
      <c r="W11" s="265">
        <v>1</v>
      </c>
      <c r="X11" s="324"/>
      <c r="Y11" s="324">
        <f t="shared" si="6"/>
        <v>0</v>
      </c>
      <c r="Z11" s="324"/>
      <c r="AA11" s="407"/>
      <c r="AB11" s="408" t="str">
        <f t="shared" si="7"/>
        <v/>
      </c>
      <c r="AC11" s="324" t="str">
        <f t="shared" si="8"/>
        <v/>
      </c>
      <c r="AD11" s="324" t="str">
        <f t="shared" si="9"/>
        <v/>
      </c>
      <c r="AE11" s="324" t="str">
        <f t="shared" si="10"/>
        <v/>
      </c>
      <c r="AF11" s="324" t="str">
        <f t="shared" si="11"/>
        <v/>
      </c>
      <c r="AG11" s="324" t="str">
        <f t="shared" si="12"/>
        <v/>
      </c>
      <c r="AH11" s="324" t="str">
        <f t="shared" si="13"/>
        <v/>
      </c>
      <c r="AI11" s="324" t="str">
        <f t="shared" si="14"/>
        <v/>
      </c>
      <c r="AJ11" s="407">
        <f t="shared" si="0"/>
        <v>0</v>
      </c>
      <c r="AK11" s="408">
        <f t="shared" si="15"/>
        <v>6</v>
      </c>
      <c r="AL11" s="324" t="str">
        <f t="shared" si="16"/>
        <v/>
      </c>
      <c r="AM11" s="324" t="str">
        <f t="shared" si="17"/>
        <v/>
      </c>
      <c r="AN11" s="324" t="str">
        <f t="shared" si="18"/>
        <v/>
      </c>
      <c r="AO11" s="324" t="str">
        <f t="shared" si="19"/>
        <v/>
      </c>
      <c r="AP11" s="324" t="str">
        <f t="shared" si="20"/>
        <v/>
      </c>
      <c r="AQ11" s="324" t="str">
        <f t="shared" si="21"/>
        <v/>
      </c>
      <c r="AR11" s="324" t="str">
        <f t="shared" si="22"/>
        <v/>
      </c>
      <c r="AS11" s="324" t="str">
        <f t="shared" si="23"/>
        <v/>
      </c>
      <c r="AT11" s="324"/>
      <c r="AU11" s="324" t="str">
        <f t="shared" si="24"/>
        <v/>
      </c>
      <c r="AV11" s="409">
        <f t="shared" si="25"/>
        <v>6</v>
      </c>
      <c r="AW11" s="22"/>
      <c r="AX11" s="404">
        <v>8</v>
      </c>
      <c r="AY11" s="405">
        <f t="shared" si="74"/>
        <v>0</v>
      </c>
      <c r="AZ11" s="405"/>
      <c r="BA11" s="405">
        <f t="shared" si="26"/>
        <v>0</v>
      </c>
      <c r="BB11" s="405">
        <v>1</v>
      </c>
      <c r="BC11" s="406">
        <f t="shared" si="27"/>
        <v>0</v>
      </c>
      <c r="BD11" s="410"/>
      <c r="BE11" s="265"/>
      <c r="BF11" s="265"/>
      <c r="BG11" s="265"/>
      <c r="BH11" s="265"/>
      <c r="BI11" s="265">
        <v>1</v>
      </c>
      <c r="BJ11" s="265"/>
      <c r="BK11" s="265">
        <f t="shared" si="28"/>
        <v>0</v>
      </c>
      <c r="BL11" s="265"/>
      <c r="BM11" s="411"/>
      <c r="BN11" s="412" t="str">
        <f t="shared" si="29"/>
        <v/>
      </c>
      <c r="BO11" s="265" t="str">
        <f t="shared" si="30"/>
        <v/>
      </c>
      <c r="BP11" s="324" t="str">
        <f t="shared" si="31"/>
        <v/>
      </c>
      <c r="BQ11" s="265" t="str">
        <f t="shared" si="32"/>
        <v/>
      </c>
      <c r="BR11" s="265" t="str">
        <f t="shared" si="33"/>
        <v/>
      </c>
      <c r="BS11" s="265" t="str">
        <f t="shared" si="34"/>
        <v/>
      </c>
      <c r="BT11" s="265" t="str">
        <f t="shared" si="35"/>
        <v/>
      </c>
      <c r="BU11" s="265" t="str">
        <f t="shared" si="36"/>
        <v/>
      </c>
      <c r="BV11" s="411">
        <f t="shared" si="1"/>
        <v>0</v>
      </c>
      <c r="BW11" s="412" t="str">
        <f t="shared" si="37"/>
        <v/>
      </c>
      <c r="BX11" s="265" t="str">
        <f t="shared" si="38"/>
        <v/>
      </c>
      <c r="BY11" s="324" t="str">
        <f t="shared" si="39"/>
        <v/>
      </c>
      <c r="BZ11" s="265" t="str">
        <f t="shared" si="40"/>
        <v/>
      </c>
      <c r="CA11" s="265" t="str">
        <f t="shared" si="41"/>
        <v/>
      </c>
      <c r="CB11" s="265" t="str">
        <f t="shared" si="42"/>
        <v/>
      </c>
      <c r="CC11" s="265" t="str">
        <f t="shared" si="43"/>
        <v/>
      </c>
      <c r="CD11" s="265" t="str">
        <f t="shared" si="44"/>
        <v/>
      </c>
      <c r="CE11" s="265" t="str">
        <f t="shared" si="45"/>
        <v/>
      </c>
      <c r="CF11" s="265"/>
      <c r="CG11" s="265" t="str">
        <f t="shared" si="46"/>
        <v/>
      </c>
      <c r="CH11" s="413">
        <f t="shared" si="47"/>
        <v>0</v>
      </c>
      <c r="CJ11" s="404">
        <v>8</v>
      </c>
      <c r="CK11" s="405">
        <f t="shared" si="75"/>
        <v>0</v>
      </c>
      <c r="CL11" s="405"/>
      <c r="CM11" s="405">
        <f t="shared" si="48"/>
        <v>0</v>
      </c>
      <c r="CN11" s="405">
        <v>1</v>
      </c>
      <c r="CO11" s="406">
        <f t="shared" si="49"/>
        <v>0</v>
      </c>
      <c r="CP11" s="414"/>
      <c r="CQ11" s="324"/>
      <c r="CR11" s="324"/>
      <c r="CS11" s="324" t="str">
        <f t="shared" si="50"/>
        <v/>
      </c>
      <c r="CT11" s="409" t="str">
        <f t="shared" si="51"/>
        <v/>
      </c>
      <c r="CV11" s="404">
        <v>8</v>
      </c>
      <c r="CW11" s="405">
        <f t="shared" si="76"/>
        <v>0</v>
      </c>
      <c r="CX11" s="405"/>
      <c r="CY11" s="405">
        <f t="shared" si="52"/>
        <v>0</v>
      </c>
      <c r="CZ11" s="405">
        <v>1</v>
      </c>
      <c r="DA11" s="406">
        <f t="shared" si="53"/>
        <v>0</v>
      </c>
      <c r="DB11" s="414"/>
      <c r="DC11" s="324"/>
      <c r="DD11" s="324"/>
      <c r="DE11" s="324" t="str">
        <f t="shared" si="54"/>
        <v/>
      </c>
      <c r="DF11" s="409" t="str">
        <f t="shared" si="55"/>
        <v/>
      </c>
      <c r="DH11" s="404">
        <v>8</v>
      </c>
      <c r="DI11" s="405">
        <f t="shared" si="77"/>
        <v>0</v>
      </c>
      <c r="DJ11" s="405"/>
      <c r="DK11" s="405">
        <f t="shared" si="56"/>
        <v>0</v>
      </c>
      <c r="DL11" s="405">
        <v>1</v>
      </c>
      <c r="DM11" s="406">
        <f t="shared" si="57"/>
        <v>0</v>
      </c>
      <c r="DN11" s="414"/>
      <c r="DO11" s="324"/>
      <c r="DP11" s="324"/>
      <c r="DQ11" s="324" t="str">
        <f t="shared" si="58"/>
        <v/>
      </c>
      <c r="DR11" s="409" t="str">
        <f t="shared" si="59"/>
        <v/>
      </c>
      <c r="DT11" s="404">
        <v>8</v>
      </c>
      <c r="DU11" s="405">
        <f t="shared" si="78"/>
        <v>0</v>
      </c>
      <c r="DV11" s="405"/>
      <c r="DW11" s="405">
        <f t="shared" si="60"/>
        <v>0</v>
      </c>
      <c r="DX11" s="405">
        <v>1</v>
      </c>
      <c r="DY11" s="406">
        <f t="shared" si="61"/>
        <v>0</v>
      </c>
      <c r="DZ11" s="414"/>
      <c r="EA11" s="324"/>
      <c r="EB11" s="324"/>
      <c r="EC11" s="324" t="str">
        <f t="shared" si="62"/>
        <v/>
      </c>
      <c r="ED11" s="409" t="str">
        <f t="shared" si="63"/>
        <v/>
      </c>
      <c r="EF11" s="404">
        <v>8</v>
      </c>
      <c r="EG11" s="405">
        <f t="shared" si="79"/>
        <v>0</v>
      </c>
      <c r="EH11" s="405"/>
      <c r="EI11" s="405">
        <f t="shared" si="64"/>
        <v>0</v>
      </c>
      <c r="EJ11" s="405">
        <v>1</v>
      </c>
      <c r="EK11" s="406">
        <f t="shared" si="65"/>
        <v>0</v>
      </c>
      <c r="EL11" s="414"/>
      <c r="EM11" s="324"/>
      <c r="EN11" s="324"/>
      <c r="EO11" s="324" t="str">
        <f t="shared" si="66"/>
        <v/>
      </c>
      <c r="EP11" s="409" t="str">
        <f t="shared" si="67"/>
        <v/>
      </c>
      <c r="ER11" s="404">
        <v>8</v>
      </c>
      <c r="ES11" s="405">
        <f t="shared" si="80"/>
        <v>0</v>
      </c>
      <c r="ET11" s="405"/>
      <c r="EU11" s="405">
        <f t="shared" si="68"/>
        <v>0</v>
      </c>
      <c r="EV11" s="405">
        <v>1</v>
      </c>
      <c r="EW11" s="406">
        <f t="shared" si="69"/>
        <v>0</v>
      </c>
      <c r="EX11" s="414"/>
      <c r="EY11" s="324"/>
      <c r="EZ11" s="324"/>
      <c r="FA11" s="324" t="str">
        <f t="shared" si="70"/>
        <v/>
      </c>
      <c r="FB11" s="409" t="str">
        <f t="shared" si="71"/>
        <v/>
      </c>
    </row>
    <row r="12" spans="1:158" ht="28.95" customHeight="1" x14ac:dyDescent="0.3">
      <c r="A12" s="78"/>
      <c r="B12" s="85"/>
      <c r="C12" s="78"/>
      <c r="E12" s="404">
        <v>9</v>
      </c>
      <c r="F12" s="405">
        <f t="shared" si="72"/>
        <v>414</v>
      </c>
      <c r="G12" s="405">
        <v>443</v>
      </c>
      <c r="H12" s="405">
        <f t="shared" si="2"/>
        <v>29</v>
      </c>
      <c r="I12" s="405">
        <v>1</v>
      </c>
      <c r="J12" s="406">
        <f t="shared" si="3"/>
        <v>29</v>
      </c>
      <c r="L12" s="404">
        <v>9</v>
      </c>
      <c r="M12" s="405">
        <f t="shared" si="73"/>
        <v>387</v>
      </c>
      <c r="N12" s="405">
        <v>416</v>
      </c>
      <c r="O12" s="405">
        <f t="shared" si="4"/>
        <v>29</v>
      </c>
      <c r="P12" s="405">
        <v>1</v>
      </c>
      <c r="Q12" s="406">
        <f t="shared" si="5"/>
        <v>29</v>
      </c>
      <c r="R12" s="414" t="s">
        <v>60</v>
      </c>
      <c r="S12" s="324" t="s">
        <v>46</v>
      </c>
      <c r="T12" s="324"/>
      <c r="U12" s="324"/>
      <c r="V12" s="265"/>
      <c r="W12" s="265">
        <v>1</v>
      </c>
      <c r="X12" s="324"/>
      <c r="Y12" s="324">
        <f t="shared" si="6"/>
        <v>0</v>
      </c>
      <c r="Z12" s="324"/>
      <c r="AA12" s="407"/>
      <c r="AB12" s="408" t="str">
        <f t="shared" si="7"/>
        <v/>
      </c>
      <c r="AC12" s="324" t="str">
        <f t="shared" si="8"/>
        <v/>
      </c>
      <c r="AD12" s="324" t="str">
        <f t="shared" si="9"/>
        <v/>
      </c>
      <c r="AE12" s="324" t="str">
        <f t="shared" si="10"/>
        <v/>
      </c>
      <c r="AF12" s="324" t="str">
        <f t="shared" si="11"/>
        <v/>
      </c>
      <c r="AG12" s="324" t="str">
        <f t="shared" si="12"/>
        <v/>
      </c>
      <c r="AH12" s="324" t="str">
        <f t="shared" si="13"/>
        <v/>
      </c>
      <c r="AI12" s="324" t="str">
        <f t="shared" si="14"/>
        <v/>
      </c>
      <c r="AJ12" s="407">
        <f t="shared" si="0"/>
        <v>0</v>
      </c>
      <c r="AK12" s="408">
        <f t="shared" si="15"/>
        <v>29</v>
      </c>
      <c r="AL12" s="324" t="str">
        <f t="shared" si="16"/>
        <v/>
      </c>
      <c r="AM12" s="324" t="str">
        <f t="shared" si="17"/>
        <v/>
      </c>
      <c r="AN12" s="324" t="str">
        <f t="shared" si="18"/>
        <v/>
      </c>
      <c r="AO12" s="324" t="str">
        <f t="shared" si="19"/>
        <v/>
      </c>
      <c r="AP12" s="324" t="str">
        <f t="shared" si="20"/>
        <v/>
      </c>
      <c r="AQ12" s="324" t="str">
        <f t="shared" si="21"/>
        <v/>
      </c>
      <c r="AR12" s="324" t="str">
        <f t="shared" si="22"/>
        <v/>
      </c>
      <c r="AS12" s="324" t="str">
        <f t="shared" si="23"/>
        <v/>
      </c>
      <c r="AT12" s="324"/>
      <c r="AU12" s="324" t="str">
        <f t="shared" si="24"/>
        <v/>
      </c>
      <c r="AV12" s="409">
        <f t="shared" si="25"/>
        <v>29</v>
      </c>
      <c r="AW12" s="22"/>
      <c r="AX12" s="404">
        <v>9</v>
      </c>
      <c r="AY12" s="405">
        <f t="shared" si="74"/>
        <v>0</v>
      </c>
      <c r="AZ12" s="405"/>
      <c r="BA12" s="405">
        <f t="shared" si="26"/>
        <v>0</v>
      </c>
      <c r="BB12" s="405">
        <v>1</v>
      </c>
      <c r="BC12" s="406">
        <f t="shared" si="27"/>
        <v>0</v>
      </c>
      <c r="BD12" s="410"/>
      <c r="BE12" s="265"/>
      <c r="BF12" s="265"/>
      <c r="BG12" s="265"/>
      <c r="BH12" s="265"/>
      <c r="BI12" s="265">
        <v>1</v>
      </c>
      <c r="BJ12" s="265"/>
      <c r="BK12" s="265">
        <f t="shared" si="28"/>
        <v>0</v>
      </c>
      <c r="BL12" s="265"/>
      <c r="BM12" s="411"/>
      <c r="BN12" s="412" t="str">
        <f t="shared" si="29"/>
        <v/>
      </c>
      <c r="BO12" s="265" t="str">
        <f t="shared" si="30"/>
        <v/>
      </c>
      <c r="BP12" s="324" t="str">
        <f t="shared" si="31"/>
        <v/>
      </c>
      <c r="BQ12" s="265" t="str">
        <f t="shared" si="32"/>
        <v/>
      </c>
      <c r="BR12" s="265" t="str">
        <f t="shared" si="33"/>
        <v/>
      </c>
      <c r="BS12" s="265" t="str">
        <f t="shared" si="34"/>
        <v/>
      </c>
      <c r="BT12" s="265" t="str">
        <f t="shared" si="35"/>
        <v/>
      </c>
      <c r="BU12" s="265" t="str">
        <f t="shared" si="36"/>
        <v/>
      </c>
      <c r="BV12" s="411">
        <f t="shared" si="1"/>
        <v>0</v>
      </c>
      <c r="BW12" s="412" t="str">
        <f t="shared" si="37"/>
        <v/>
      </c>
      <c r="BX12" s="265" t="str">
        <f t="shared" si="38"/>
        <v/>
      </c>
      <c r="BY12" s="324" t="str">
        <f t="shared" si="39"/>
        <v/>
      </c>
      <c r="BZ12" s="265" t="str">
        <f t="shared" si="40"/>
        <v/>
      </c>
      <c r="CA12" s="265" t="str">
        <f t="shared" si="41"/>
        <v/>
      </c>
      <c r="CB12" s="265" t="str">
        <f t="shared" si="42"/>
        <v/>
      </c>
      <c r="CC12" s="265" t="str">
        <f t="shared" si="43"/>
        <v/>
      </c>
      <c r="CD12" s="265" t="str">
        <f t="shared" si="44"/>
        <v/>
      </c>
      <c r="CE12" s="265" t="str">
        <f t="shared" si="45"/>
        <v/>
      </c>
      <c r="CF12" s="265"/>
      <c r="CG12" s="265" t="str">
        <f t="shared" si="46"/>
        <v/>
      </c>
      <c r="CH12" s="413">
        <f t="shared" si="47"/>
        <v>0</v>
      </c>
      <c r="CJ12" s="404">
        <v>9</v>
      </c>
      <c r="CK12" s="405">
        <f t="shared" si="75"/>
        <v>0</v>
      </c>
      <c r="CL12" s="405"/>
      <c r="CM12" s="405">
        <f t="shared" si="48"/>
        <v>0</v>
      </c>
      <c r="CN12" s="405">
        <v>1</v>
      </c>
      <c r="CO12" s="406">
        <f t="shared" si="49"/>
        <v>0</v>
      </c>
      <c r="CP12" s="414"/>
      <c r="CQ12" s="324"/>
      <c r="CR12" s="324"/>
      <c r="CS12" s="324" t="str">
        <f t="shared" si="50"/>
        <v/>
      </c>
      <c r="CT12" s="409" t="str">
        <f t="shared" si="51"/>
        <v/>
      </c>
      <c r="CV12" s="404">
        <v>9</v>
      </c>
      <c r="CW12" s="405">
        <f t="shared" si="76"/>
        <v>0</v>
      </c>
      <c r="CX12" s="405"/>
      <c r="CY12" s="405">
        <f t="shared" si="52"/>
        <v>0</v>
      </c>
      <c r="CZ12" s="405">
        <v>1</v>
      </c>
      <c r="DA12" s="406">
        <f t="shared" si="53"/>
        <v>0</v>
      </c>
      <c r="DB12" s="414"/>
      <c r="DC12" s="324"/>
      <c r="DD12" s="324"/>
      <c r="DE12" s="324" t="str">
        <f t="shared" si="54"/>
        <v/>
      </c>
      <c r="DF12" s="409" t="str">
        <f t="shared" si="55"/>
        <v/>
      </c>
      <c r="DH12" s="404">
        <v>9</v>
      </c>
      <c r="DI12" s="405">
        <f t="shared" si="77"/>
        <v>0</v>
      </c>
      <c r="DJ12" s="405"/>
      <c r="DK12" s="405">
        <f t="shared" si="56"/>
        <v>0</v>
      </c>
      <c r="DL12" s="405">
        <v>1</v>
      </c>
      <c r="DM12" s="406">
        <f t="shared" si="57"/>
        <v>0</v>
      </c>
      <c r="DN12" s="414"/>
      <c r="DO12" s="324"/>
      <c r="DP12" s="324"/>
      <c r="DQ12" s="324" t="str">
        <f t="shared" si="58"/>
        <v/>
      </c>
      <c r="DR12" s="409" t="str">
        <f t="shared" si="59"/>
        <v/>
      </c>
      <c r="DT12" s="404">
        <v>9</v>
      </c>
      <c r="DU12" s="405">
        <f t="shared" si="78"/>
        <v>0</v>
      </c>
      <c r="DV12" s="405"/>
      <c r="DW12" s="405">
        <f t="shared" si="60"/>
        <v>0</v>
      </c>
      <c r="DX12" s="405">
        <v>1</v>
      </c>
      <c r="DY12" s="406">
        <f t="shared" si="61"/>
        <v>0</v>
      </c>
      <c r="DZ12" s="414"/>
      <c r="EA12" s="324"/>
      <c r="EB12" s="324"/>
      <c r="EC12" s="324" t="str">
        <f t="shared" si="62"/>
        <v/>
      </c>
      <c r="ED12" s="409" t="str">
        <f t="shared" si="63"/>
        <v/>
      </c>
      <c r="EF12" s="404">
        <v>9</v>
      </c>
      <c r="EG12" s="405">
        <f t="shared" si="79"/>
        <v>0</v>
      </c>
      <c r="EH12" s="405"/>
      <c r="EI12" s="405">
        <f t="shared" si="64"/>
        <v>0</v>
      </c>
      <c r="EJ12" s="405">
        <v>1</v>
      </c>
      <c r="EK12" s="406">
        <f t="shared" si="65"/>
        <v>0</v>
      </c>
      <c r="EL12" s="414"/>
      <c r="EM12" s="324"/>
      <c r="EN12" s="324"/>
      <c r="EO12" s="324" t="str">
        <f t="shared" si="66"/>
        <v/>
      </c>
      <c r="EP12" s="409" t="str">
        <f t="shared" si="67"/>
        <v/>
      </c>
      <c r="ER12" s="404">
        <v>9</v>
      </c>
      <c r="ES12" s="405">
        <f t="shared" si="80"/>
        <v>0</v>
      </c>
      <c r="ET12" s="405"/>
      <c r="EU12" s="405">
        <f t="shared" si="68"/>
        <v>0</v>
      </c>
      <c r="EV12" s="405">
        <v>1</v>
      </c>
      <c r="EW12" s="406">
        <f t="shared" si="69"/>
        <v>0</v>
      </c>
      <c r="EX12" s="414"/>
      <c r="EY12" s="324"/>
      <c r="EZ12" s="324"/>
      <c r="FA12" s="324" t="str">
        <f t="shared" si="70"/>
        <v/>
      </c>
      <c r="FB12" s="409" t="str">
        <f t="shared" si="71"/>
        <v/>
      </c>
    </row>
    <row r="13" spans="1:158" ht="28.95" customHeight="1" x14ac:dyDescent="0.3">
      <c r="A13" s="77"/>
      <c r="B13" s="85"/>
      <c r="C13" s="77"/>
      <c r="E13" s="404">
        <v>10</v>
      </c>
      <c r="F13" s="405">
        <f t="shared" si="72"/>
        <v>443</v>
      </c>
      <c r="G13" s="405">
        <v>456</v>
      </c>
      <c r="H13" s="405">
        <f t="shared" si="2"/>
        <v>13</v>
      </c>
      <c r="I13" s="405">
        <v>1</v>
      </c>
      <c r="J13" s="406">
        <f t="shared" si="3"/>
        <v>13</v>
      </c>
      <c r="L13" s="404">
        <v>10</v>
      </c>
      <c r="M13" s="405">
        <f t="shared" si="73"/>
        <v>416</v>
      </c>
      <c r="N13" s="405">
        <v>428</v>
      </c>
      <c r="O13" s="405">
        <f t="shared" si="4"/>
        <v>12</v>
      </c>
      <c r="P13" s="405">
        <v>1</v>
      </c>
      <c r="Q13" s="406">
        <f t="shared" si="5"/>
        <v>12</v>
      </c>
      <c r="R13" s="414" t="s">
        <v>60</v>
      </c>
      <c r="S13" s="324" t="s">
        <v>46</v>
      </c>
      <c r="T13" s="324"/>
      <c r="U13" s="324"/>
      <c r="V13" s="265"/>
      <c r="W13" s="265">
        <v>1</v>
      </c>
      <c r="X13" s="324"/>
      <c r="Y13" s="324">
        <f t="shared" si="6"/>
        <v>0</v>
      </c>
      <c r="Z13" s="324"/>
      <c r="AA13" s="407"/>
      <c r="AB13" s="408" t="str">
        <f t="shared" si="7"/>
        <v/>
      </c>
      <c r="AC13" s="324" t="str">
        <f t="shared" si="8"/>
        <v/>
      </c>
      <c r="AD13" s="324" t="str">
        <f t="shared" si="9"/>
        <v/>
      </c>
      <c r="AE13" s="324" t="str">
        <f t="shared" si="10"/>
        <v/>
      </c>
      <c r="AF13" s="324" t="str">
        <f t="shared" si="11"/>
        <v/>
      </c>
      <c r="AG13" s="324" t="str">
        <f t="shared" si="12"/>
        <v/>
      </c>
      <c r="AH13" s="324" t="str">
        <f t="shared" si="13"/>
        <v/>
      </c>
      <c r="AI13" s="324" t="str">
        <f t="shared" si="14"/>
        <v/>
      </c>
      <c r="AJ13" s="407">
        <f t="shared" si="0"/>
        <v>0</v>
      </c>
      <c r="AK13" s="408">
        <f t="shared" si="15"/>
        <v>12</v>
      </c>
      <c r="AL13" s="324" t="str">
        <f t="shared" si="16"/>
        <v/>
      </c>
      <c r="AM13" s="324" t="str">
        <f t="shared" si="17"/>
        <v/>
      </c>
      <c r="AN13" s="324" t="str">
        <f t="shared" si="18"/>
        <v/>
      </c>
      <c r="AO13" s="324" t="str">
        <f t="shared" si="19"/>
        <v/>
      </c>
      <c r="AP13" s="324" t="str">
        <f t="shared" si="20"/>
        <v/>
      </c>
      <c r="AQ13" s="324" t="str">
        <f t="shared" si="21"/>
        <v/>
      </c>
      <c r="AR13" s="324" t="str">
        <f t="shared" si="22"/>
        <v/>
      </c>
      <c r="AS13" s="324" t="str">
        <f t="shared" si="23"/>
        <v/>
      </c>
      <c r="AT13" s="324"/>
      <c r="AU13" s="324" t="str">
        <f t="shared" si="24"/>
        <v/>
      </c>
      <c r="AV13" s="409">
        <f t="shared" si="25"/>
        <v>12</v>
      </c>
      <c r="AW13" s="22"/>
      <c r="AX13" s="404">
        <v>10</v>
      </c>
      <c r="AY13" s="405">
        <f t="shared" si="74"/>
        <v>0</v>
      </c>
      <c r="AZ13" s="405"/>
      <c r="BA13" s="405">
        <f t="shared" si="26"/>
        <v>0</v>
      </c>
      <c r="BB13" s="405">
        <v>1</v>
      </c>
      <c r="BC13" s="406">
        <f t="shared" si="27"/>
        <v>0</v>
      </c>
      <c r="BD13" s="410"/>
      <c r="BE13" s="265"/>
      <c r="BF13" s="265"/>
      <c r="BG13" s="265"/>
      <c r="BH13" s="265"/>
      <c r="BI13" s="265">
        <v>1</v>
      </c>
      <c r="BJ13" s="265"/>
      <c r="BK13" s="265">
        <f t="shared" si="28"/>
        <v>0</v>
      </c>
      <c r="BL13" s="265"/>
      <c r="BM13" s="411"/>
      <c r="BN13" s="412" t="str">
        <f t="shared" si="29"/>
        <v/>
      </c>
      <c r="BO13" s="265" t="str">
        <f t="shared" si="30"/>
        <v/>
      </c>
      <c r="BP13" s="324" t="str">
        <f t="shared" si="31"/>
        <v/>
      </c>
      <c r="BQ13" s="265" t="str">
        <f t="shared" si="32"/>
        <v/>
      </c>
      <c r="BR13" s="265" t="str">
        <f t="shared" si="33"/>
        <v/>
      </c>
      <c r="BS13" s="265" t="str">
        <f t="shared" si="34"/>
        <v/>
      </c>
      <c r="BT13" s="265" t="str">
        <f t="shared" si="35"/>
        <v/>
      </c>
      <c r="BU13" s="265" t="str">
        <f t="shared" si="36"/>
        <v/>
      </c>
      <c r="BV13" s="411">
        <f t="shared" si="1"/>
        <v>0</v>
      </c>
      <c r="BW13" s="412" t="str">
        <f t="shared" si="37"/>
        <v/>
      </c>
      <c r="BX13" s="265" t="str">
        <f t="shared" si="38"/>
        <v/>
      </c>
      <c r="BY13" s="324" t="str">
        <f t="shared" si="39"/>
        <v/>
      </c>
      <c r="BZ13" s="265" t="str">
        <f t="shared" si="40"/>
        <v/>
      </c>
      <c r="CA13" s="265" t="str">
        <f t="shared" si="41"/>
        <v/>
      </c>
      <c r="CB13" s="265" t="str">
        <f t="shared" si="42"/>
        <v/>
      </c>
      <c r="CC13" s="265" t="str">
        <f t="shared" si="43"/>
        <v/>
      </c>
      <c r="CD13" s="265" t="str">
        <f t="shared" si="44"/>
        <v/>
      </c>
      <c r="CE13" s="265" t="str">
        <f t="shared" si="45"/>
        <v/>
      </c>
      <c r="CF13" s="265"/>
      <c r="CG13" s="265" t="str">
        <f t="shared" si="46"/>
        <v/>
      </c>
      <c r="CH13" s="413">
        <f t="shared" si="47"/>
        <v>0</v>
      </c>
      <c r="CJ13" s="404">
        <v>10</v>
      </c>
      <c r="CK13" s="405">
        <f t="shared" si="75"/>
        <v>0</v>
      </c>
      <c r="CL13" s="405"/>
      <c r="CM13" s="405">
        <f t="shared" si="48"/>
        <v>0</v>
      </c>
      <c r="CN13" s="405">
        <v>1</v>
      </c>
      <c r="CO13" s="406">
        <f t="shared" si="49"/>
        <v>0</v>
      </c>
      <c r="CP13" s="414"/>
      <c r="CQ13" s="324"/>
      <c r="CR13" s="324"/>
      <c r="CS13" s="324" t="str">
        <f t="shared" si="50"/>
        <v/>
      </c>
      <c r="CT13" s="409" t="str">
        <f t="shared" si="51"/>
        <v/>
      </c>
      <c r="CV13" s="404">
        <v>10</v>
      </c>
      <c r="CW13" s="405">
        <f t="shared" si="76"/>
        <v>0</v>
      </c>
      <c r="CX13" s="405"/>
      <c r="CY13" s="405">
        <f t="shared" si="52"/>
        <v>0</v>
      </c>
      <c r="CZ13" s="405">
        <v>1</v>
      </c>
      <c r="DA13" s="406">
        <f t="shared" si="53"/>
        <v>0</v>
      </c>
      <c r="DB13" s="414"/>
      <c r="DC13" s="324"/>
      <c r="DD13" s="324"/>
      <c r="DE13" s="324" t="str">
        <f t="shared" si="54"/>
        <v/>
      </c>
      <c r="DF13" s="409" t="str">
        <f t="shared" si="55"/>
        <v/>
      </c>
      <c r="DH13" s="404">
        <v>10</v>
      </c>
      <c r="DI13" s="405">
        <f t="shared" si="77"/>
        <v>0</v>
      </c>
      <c r="DJ13" s="405"/>
      <c r="DK13" s="405">
        <f t="shared" si="56"/>
        <v>0</v>
      </c>
      <c r="DL13" s="405">
        <v>1</v>
      </c>
      <c r="DM13" s="406">
        <f t="shared" si="57"/>
        <v>0</v>
      </c>
      <c r="DN13" s="414"/>
      <c r="DO13" s="324"/>
      <c r="DP13" s="324"/>
      <c r="DQ13" s="324" t="str">
        <f t="shared" si="58"/>
        <v/>
      </c>
      <c r="DR13" s="409" t="str">
        <f t="shared" si="59"/>
        <v/>
      </c>
      <c r="DT13" s="404">
        <v>10</v>
      </c>
      <c r="DU13" s="405">
        <f t="shared" si="78"/>
        <v>0</v>
      </c>
      <c r="DV13" s="405"/>
      <c r="DW13" s="405">
        <f t="shared" si="60"/>
        <v>0</v>
      </c>
      <c r="DX13" s="405">
        <v>1</v>
      </c>
      <c r="DY13" s="406">
        <f t="shared" si="61"/>
        <v>0</v>
      </c>
      <c r="DZ13" s="414"/>
      <c r="EA13" s="324"/>
      <c r="EB13" s="324"/>
      <c r="EC13" s="324" t="str">
        <f t="shared" si="62"/>
        <v/>
      </c>
      <c r="ED13" s="409" t="str">
        <f t="shared" si="63"/>
        <v/>
      </c>
      <c r="EF13" s="404">
        <v>10</v>
      </c>
      <c r="EG13" s="405">
        <f t="shared" si="79"/>
        <v>0</v>
      </c>
      <c r="EH13" s="405"/>
      <c r="EI13" s="405">
        <f t="shared" si="64"/>
        <v>0</v>
      </c>
      <c r="EJ13" s="405">
        <v>1</v>
      </c>
      <c r="EK13" s="406">
        <f t="shared" si="65"/>
        <v>0</v>
      </c>
      <c r="EL13" s="414"/>
      <c r="EM13" s="324"/>
      <c r="EN13" s="324"/>
      <c r="EO13" s="324" t="str">
        <f t="shared" si="66"/>
        <v/>
      </c>
      <c r="EP13" s="409" t="str">
        <f t="shared" si="67"/>
        <v/>
      </c>
      <c r="ER13" s="404">
        <v>10</v>
      </c>
      <c r="ES13" s="405">
        <f t="shared" si="80"/>
        <v>0</v>
      </c>
      <c r="ET13" s="405"/>
      <c r="EU13" s="405">
        <f t="shared" si="68"/>
        <v>0</v>
      </c>
      <c r="EV13" s="405">
        <v>1</v>
      </c>
      <c r="EW13" s="406">
        <f t="shared" si="69"/>
        <v>0</v>
      </c>
      <c r="EX13" s="414"/>
      <c r="EY13" s="324"/>
      <c r="EZ13" s="324"/>
      <c r="FA13" s="324" t="str">
        <f t="shared" si="70"/>
        <v/>
      </c>
      <c r="FB13" s="409" t="str">
        <f t="shared" si="71"/>
        <v/>
      </c>
    </row>
    <row r="14" spans="1:158" ht="28.95" customHeight="1" x14ac:dyDescent="0.3">
      <c r="A14" s="77"/>
      <c r="B14" s="85"/>
      <c r="C14" s="86"/>
      <c r="E14" s="404">
        <v>11</v>
      </c>
      <c r="F14" s="405">
        <f t="shared" si="72"/>
        <v>456</v>
      </c>
      <c r="G14" s="405">
        <v>459</v>
      </c>
      <c r="H14" s="405">
        <f t="shared" si="2"/>
        <v>3</v>
      </c>
      <c r="I14" s="405">
        <v>1</v>
      </c>
      <c r="J14" s="406">
        <f t="shared" si="3"/>
        <v>3</v>
      </c>
      <c r="L14" s="404">
        <v>11</v>
      </c>
      <c r="M14" s="405">
        <f t="shared" si="73"/>
        <v>428</v>
      </c>
      <c r="N14" s="405">
        <v>431</v>
      </c>
      <c r="O14" s="405">
        <f t="shared" si="4"/>
        <v>3</v>
      </c>
      <c r="P14" s="405">
        <v>1</v>
      </c>
      <c r="Q14" s="406">
        <f t="shared" si="5"/>
        <v>3</v>
      </c>
      <c r="R14" s="414" t="s">
        <v>60</v>
      </c>
      <c r="S14" s="324" t="s">
        <v>46</v>
      </c>
      <c r="T14" s="324"/>
      <c r="U14" s="324"/>
      <c r="V14" s="265"/>
      <c r="W14" s="265">
        <v>1</v>
      </c>
      <c r="X14" s="324"/>
      <c r="Y14" s="324">
        <f t="shared" si="6"/>
        <v>0</v>
      </c>
      <c r="Z14" s="324"/>
      <c r="AA14" s="407"/>
      <c r="AB14" s="408" t="str">
        <f t="shared" si="7"/>
        <v/>
      </c>
      <c r="AC14" s="324" t="str">
        <f t="shared" si="8"/>
        <v/>
      </c>
      <c r="AD14" s="324" t="str">
        <f t="shared" si="9"/>
        <v/>
      </c>
      <c r="AE14" s="324" t="str">
        <f t="shared" si="10"/>
        <v/>
      </c>
      <c r="AF14" s="324" t="str">
        <f t="shared" si="11"/>
        <v/>
      </c>
      <c r="AG14" s="324" t="str">
        <f t="shared" si="12"/>
        <v/>
      </c>
      <c r="AH14" s="324" t="str">
        <f t="shared" si="13"/>
        <v/>
      </c>
      <c r="AI14" s="324" t="str">
        <f t="shared" si="14"/>
        <v/>
      </c>
      <c r="AJ14" s="407">
        <f t="shared" si="0"/>
        <v>0</v>
      </c>
      <c r="AK14" s="408">
        <f t="shared" si="15"/>
        <v>3</v>
      </c>
      <c r="AL14" s="324" t="str">
        <f t="shared" si="16"/>
        <v/>
      </c>
      <c r="AM14" s="324" t="str">
        <f t="shared" si="17"/>
        <v/>
      </c>
      <c r="AN14" s="324" t="str">
        <f t="shared" si="18"/>
        <v/>
      </c>
      <c r="AO14" s="324" t="str">
        <f t="shared" si="19"/>
        <v/>
      </c>
      <c r="AP14" s="324" t="str">
        <f t="shared" si="20"/>
        <v/>
      </c>
      <c r="AQ14" s="324" t="str">
        <f t="shared" si="21"/>
        <v/>
      </c>
      <c r="AR14" s="324" t="str">
        <f t="shared" si="22"/>
        <v/>
      </c>
      <c r="AS14" s="324" t="str">
        <f t="shared" si="23"/>
        <v/>
      </c>
      <c r="AT14" s="324"/>
      <c r="AU14" s="324" t="str">
        <f t="shared" si="24"/>
        <v/>
      </c>
      <c r="AV14" s="409">
        <f t="shared" si="25"/>
        <v>3</v>
      </c>
      <c r="AW14" s="22"/>
      <c r="AX14" s="404">
        <v>11</v>
      </c>
      <c r="AY14" s="405">
        <f t="shared" si="74"/>
        <v>0</v>
      </c>
      <c r="AZ14" s="405"/>
      <c r="BA14" s="405">
        <f t="shared" si="26"/>
        <v>0</v>
      </c>
      <c r="BB14" s="405">
        <v>1</v>
      </c>
      <c r="BC14" s="406">
        <f t="shared" si="27"/>
        <v>0</v>
      </c>
      <c r="BD14" s="410"/>
      <c r="BE14" s="265"/>
      <c r="BF14" s="265"/>
      <c r="BG14" s="265"/>
      <c r="BH14" s="265"/>
      <c r="BI14" s="265">
        <v>1</v>
      </c>
      <c r="BJ14" s="265"/>
      <c r="BK14" s="265">
        <f t="shared" si="28"/>
        <v>0</v>
      </c>
      <c r="BL14" s="265"/>
      <c r="BM14" s="411"/>
      <c r="BN14" s="412" t="str">
        <f t="shared" si="29"/>
        <v/>
      </c>
      <c r="BO14" s="265" t="str">
        <f t="shared" si="30"/>
        <v/>
      </c>
      <c r="BP14" s="324" t="str">
        <f t="shared" si="31"/>
        <v/>
      </c>
      <c r="BQ14" s="265" t="str">
        <f t="shared" si="32"/>
        <v/>
      </c>
      <c r="BR14" s="265" t="str">
        <f t="shared" si="33"/>
        <v/>
      </c>
      <c r="BS14" s="265" t="str">
        <f t="shared" si="34"/>
        <v/>
      </c>
      <c r="BT14" s="265" t="str">
        <f t="shared" si="35"/>
        <v/>
      </c>
      <c r="BU14" s="265" t="str">
        <f t="shared" si="36"/>
        <v/>
      </c>
      <c r="BV14" s="411">
        <f t="shared" si="1"/>
        <v>0</v>
      </c>
      <c r="BW14" s="412" t="str">
        <f t="shared" si="37"/>
        <v/>
      </c>
      <c r="BX14" s="265" t="str">
        <f t="shared" si="38"/>
        <v/>
      </c>
      <c r="BY14" s="324" t="str">
        <f t="shared" si="39"/>
        <v/>
      </c>
      <c r="BZ14" s="265" t="str">
        <f t="shared" si="40"/>
        <v/>
      </c>
      <c r="CA14" s="265" t="str">
        <f t="shared" si="41"/>
        <v/>
      </c>
      <c r="CB14" s="265" t="str">
        <f t="shared" si="42"/>
        <v/>
      </c>
      <c r="CC14" s="265" t="str">
        <f t="shared" si="43"/>
        <v/>
      </c>
      <c r="CD14" s="265" t="str">
        <f t="shared" si="44"/>
        <v/>
      </c>
      <c r="CE14" s="265" t="str">
        <f t="shared" si="45"/>
        <v/>
      </c>
      <c r="CF14" s="265"/>
      <c r="CG14" s="265" t="str">
        <f t="shared" si="46"/>
        <v/>
      </c>
      <c r="CH14" s="413">
        <f t="shared" si="47"/>
        <v>0</v>
      </c>
      <c r="CJ14" s="404">
        <v>11</v>
      </c>
      <c r="CK14" s="405">
        <f t="shared" si="75"/>
        <v>0</v>
      </c>
      <c r="CL14" s="405"/>
      <c r="CM14" s="405">
        <f t="shared" si="48"/>
        <v>0</v>
      </c>
      <c r="CN14" s="405">
        <v>1</v>
      </c>
      <c r="CO14" s="406">
        <f t="shared" si="49"/>
        <v>0</v>
      </c>
      <c r="CP14" s="414"/>
      <c r="CQ14" s="324"/>
      <c r="CR14" s="324"/>
      <c r="CS14" s="324" t="str">
        <f t="shared" si="50"/>
        <v/>
      </c>
      <c r="CT14" s="409" t="str">
        <f t="shared" si="51"/>
        <v/>
      </c>
      <c r="CV14" s="404">
        <v>11</v>
      </c>
      <c r="CW14" s="405">
        <f t="shared" si="76"/>
        <v>0</v>
      </c>
      <c r="CX14" s="405"/>
      <c r="CY14" s="405">
        <f t="shared" si="52"/>
        <v>0</v>
      </c>
      <c r="CZ14" s="405">
        <v>1</v>
      </c>
      <c r="DA14" s="406">
        <f t="shared" si="53"/>
        <v>0</v>
      </c>
      <c r="DB14" s="414"/>
      <c r="DC14" s="324"/>
      <c r="DD14" s="324"/>
      <c r="DE14" s="324" t="str">
        <f t="shared" si="54"/>
        <v/>
      </c>
      <c r="DF14" s="409" t="str">
        <f t="shared" si="55"/>
        <v/>
      </c>
      <c r="DH14" s="404">
        <v>11</v>
      </c>
      <c r="DI14" s="405">
        <f t="shared" si="77"/>
        <v>0</v>
      </c>
      <c r="DJ14" s="405"/>
      <c r="DK14" s="405">
        <f t="shared" si="56"/>
        <v>0</v>
      </c>
      <c r="DL14" s="405">
        <v>1</v>
      </c>
      <c r="DM14" s="406">
        <f t="shared" si="57"/>
        <v>0</v>
      </c>
      <c r="DN14" s="414"/>
      <c r="DO14" s="324"/>
      <c r="DP14" s="324"/>
      <c r="DQ14" s="324" t="str">
        <f t="shared" si="58"/>
        <v/>
      </c>
      <c r="DR14" s="409" t="str">
        <f t="shared" si="59"/>
        <v/>
      </c>
      <c r="DT14" s="404">
        <v>11</v>
      </c>
      <c r="DU14" s="405">
        <f t="shared" si="78"/>
        <v>0</v>
      </c>
      <c r="DV14" s="405"/>
      <c r="DW14" s="405">
        <f t="shared" si="60"/>
        <v>0</v>
      </c>
      <c r="DX14" s="405">
        <v>1</v>
      </c>
      <c r="DY14" s="406">
        <f t="shared" si="61"/>
        <v>0</v>
      </c>
      <c r="DZ14" s="414"/>
      <c r="EA14" s="324"/>
      <c r="EB14" s="324"/>
      <c r="EC14" s="324" t="str">
        <f t="shared" si="62"/>
        <v/>
      </c>
      <c r="ED14" s="409" t="str">
        <f t="shared" si="63"/>
        <v/>
      </c>
      <c r="EF14" s="404">
        <v>11</v>
      </c>
      <c r="EG14" s="405">
        <f t="shared" si="79"/>
        <v>0</v>
      </c>
      <c r="EH14" s="405"/>
      <c r="EI14" s="405">
        <f t="shared" si="64"/>
        <v>0</v>
      </c>
      <c r="EJ14" s="405">
        <v>1</v>
      </c>
      <c r="EK14" s="406">
        <f t="shared" si="65"/>
        <v>0</v>
      </c>
      <c r="EL14" s="414"/>
      <c r="EM14" s="324"/>
      <c r="EN14" s="324"/>
      <c r="EO14" s="324" t="str">
        <f t="shared" si="66"/>
        <v/>
      </c>
      <c r="EP14" s="409" t="str">
        <f t="shared" si="67"/>
        <v/>
      </c>
      <c r="ER14" s="404">
        <v>11</v>
      </c>
      <c r="ES14" s="405">
        <f t="shared" si="80"/>
        <v>0</v>
      </c>
      <c r="ET14" s="405"/>
      <c r="EU14" s="405">
        <f t="shared" si="68"/>
        <v>0</v>
      </c>
      <c r="EV14" s="405">
        <v>1</v>
      </c>
      <c r="EW14" s="406">
        <f t="shared" si="69"/>
        <v>0</v>
      </c>
      <c r="EX14" s="414"/>
      <c r="EY14" s="324"/>
      <c r="EZ14" s="324"/>
      <c r="FA14" s="324" t="str">
        <f t="shared" si="70"/>
        <v/>
      </c>
      <c r="FB14" s="409" t="str">
        <f t="shared" si="71"/>
        <v/>
      </c>
    </row>
    <row r="15" spans="1:158" ht="36" customHeight="1" x14ac:dyDescent="0.3">
      <c r="A15" s="77"/>
      <c r="B15" s="85"/>
      <c r="C15" s="77"/>
      <c r="E15" s="404">
        <v>12</v>
      </c>
      <c r="F15" s="405">
        <f t="shared" si="72"/>
        <v>459</v>
      </c>
      <c r="G15" s="405">
        <v>463</v>
      </c>
      <c r="H15" s="405">
        <f t="shared" si="2"/>
        <v>4</v>
      </c>
      <c r="I15" s="405">
        <v>1</v>
      </c>
      <c r="J15" s="406">
        <f t="shared" si="3"/>
        <v>4</v>
      </c>
      <c r="L15" s="404">
        <v>12</v>
      </c>
      <c r="M15" s="405">
        <f t="shared" si="73"/>
        <v>431</v>
      </c>
      <c r="N15" s="405">
        <v>435</v>
      </c>
      <c r="O15" s="405">
        <f t="shared" si="4"/>
        <v>4</v>
      </c>
      <c r="P15" s="405">
        <v>1</v>
      </c>
      <c r="Q15" s="406">
        <f t="shared" si="5"/>
        <v>4</v>
      </c>
      <c r="R15" s="414" t="s">
        <v>60</v>
      </c>
      <c r="S15" s="324" t="s">
        <v>46</v>
      </c>
      <c r="T15" s="324"/>
      <c r="U15" s="324"/>
      <c r="V15" s="265"/>
      <c r="W15" s="265">
        <v>1</v>
      </c>
      <c r="X15" s="324"/>
      <c r="Y15" s="324">
        <f t="shared" si="6"/>
        <v>0</v>
      </c>
      <c r="Z15" s="324"/>
      <c r="AA15" s="407"/>
      <c r="AB15" s="408" t="str">
        <f t="shared" si="7"/>
        <v/>
      </c>
      <c r="AC15" s="324" t="str">
        <f t="shared" si="8"/>
        <v/>
      </c>
      <c r="AD15" s="324" t="str">
        <f t="shared" si="9"/>
        <v/>
      </c>
      <c r="AE15" s="324" t="str">
        <f t="shared" si="10"/>
        <v/>
      </c>
      <c r="AF15" s="324" t="str">
        <f t="shared" si="11"/>
        <v/>
      </c>
      <c r="AG15" s="324" t="str">
        <f t="shared" si="12"/>
        <v/>
      </c>
      <c r="AH15" s="324" t="str">
        <f t="shared" si="13"/>
        <v/>
      </c>
      <c r="AI15" s="324" t="str">
        <f t="shared" si="14"/>
        <v/>
      </c>
      <c r="AJ15" s="407">
        <f t="shared" si="0"/>
        <v>0</v>
      </c>
      <c r="AK15" s="408">
        <f t="shared" si="15"/>
        <v>4</v>
      </c>
      <c r="AL15" s="324" t="str">
        <f t="shared" si="16"/>
        <v/>
      </c>
      <c r="AM15" s="324" t="str">
        <f t="shared" si="17"/>
        <v/>
      </c>
      <c r="AN15" s="324" t="str">
        <f t="shared" si="18"/>
        <v/>
      </c>
      <c r="AO15" s="324" t="str">
        <f t="shared" si="19"/>
        <v/>
      </c>
      <c r="AP15" s="324" t="str">
        <f t="shared" si="20"/>
        <v/>
      </c>
      <c r="AQ15" s="324" t="str">
        <f t="shared" si="21"/>
        <v/>
      </c>
      <c r="AR15" s="324" t="str">
        <f t="shared" si="22"/>
        <v/>
      </c>
      <c r="AS15" s="324" t="str">
        <f t="shared" si="23"/>
        <v/>
      </c>
      <c r="AT15" s="324"/>
      <c r="AU15" s="324" t="str">
        <f t="shared" si="24"/>
        <v/>
      </c>
      <c r="AV15" s="409">
        <f t="shared" si="25"/>
        <v>4</v>
      </c>
      <c r="AW15" s="22"/>
      <c r="AX15" s="404">
        <v>12</v>
      </c>
      <c r="AY15" s="405">
        <f t="shared" si="74"/>
        <v>0</v>
      </c>
      <c r="AZ15" s="405"/>
      <c r="BA15" s="405">
        <f t="shared" si="26"/>
        <v>0</v>
      </c>
      <c r="BB15" s="405">
        <v>1</v>
      </c>
      <c r="BC15" s="406">
        <f t="shared" si="27"/>
        <v>0</v>
      </c>
      <c r="BD15" s="410"/>
      <c r="BE15" s="265"/>
      <c r="BF15" s="265"/>
      <c r="BG15" s="265"/>
      <c r="BH15" s="265"/>
      <c r="BI15" s="265">
        <v>1</v>
      </c>
      <c r="BJ15" s="265"/>
      <c r="BK15" s="265">
        <f t="shared" si="28"/>
        <v>0</v>
      </c>
      <c r="BL15" s="265"/>
      <c r="BM15" s="411"/>
      <c r="BN15" s="412" t="str">
        <f t="shared" si="29"/>
        <v/>
      </c>
      <c r="BO15" s="265" t="str">
        <f t="shared" si="30"/>
        <v/>
      </c>
      <c r="BP15" s="324" t="str">
        <f t="shared" si="31"/>
        <v/>
      </c>
      <c r="BQ15" s="265" t="str">
        <f t="shared" si="32"/>
        <v/>
      </c>
      <c r="BR15" s="265" t="str">
        <f t="shared" si="33"/>
        <v/>
      </c>
      <c r="BS15" s="265" t="str">
        <f t="shared" si="34"/>
        <v/>
      </c>
      <c r="BT15" s="265" t="str">
        <f t="shared" si="35"/>
        <v/>
      </c>
      <c r="BU15" s="265" t="str">
        <f t="shared" si="36"/>
        <v/>
      </c>
      <c r="BV15" s="411">
        <f t="shared" si="1"/>
        <v>0</v>
      </c>
      <c r="BW15" s="412" t="str">
        <f t="shared" si="37"/>
        <v/>
      </c>
      <c r="BX15" s="265" t="str">
        <f t="shared" si="38"/>
        <v/>
      </c>
      <c r="BY15" s="324" t="str">
        <f t="shared" si="39"/>
        <v/>
      </c>
      <c r="BZ15" s="265" t="str">
        <f t="shared" si="40"/>
        <v/>
      </c>
      <c r="CA15" s="265" t="str">
        <f t="shared" si="41"/>
        <v/>
      </c>
      <c r="CB15" s="265" t="str">
        <f t="shared" si="42"/>
        <v/>
      </c>
      <c r="CC15" s="265" t="str">
        <f t="shared" si="43"/>
        <v/>
      </c>
      <c r="CD15" s="265" t="str">
        <f t="shared" si="44"/>
        <v/>
      </c>
      <c r="CE15" s="265" t="str">
        <f t="shared" si="45"/>
        <v/>
      </c>
      <c r="CF15" s="265"/>
      <c r="CG15" s="265" t="str">
        <f t="shared" si="46"/>
        <v/>
      </c>
      <c r="CH15" s="413">
        <f t="shared" si="47"/>
        <v>0</v>
      </c>
      <c r="CJ15" s="404">
        <v>12</v>
      </c>
      <c r="CK15" s="405">
        <f t="shared" si="75"/>
        <v>0</v>
      </c>
      <c r="CL15" s="405"/>
      <c r="CM15" s="405">
        <f t="shared" si="48"/>
        <v>0</v>
      </c>
      <c r="CN15" s="405">
        <v>1</v>
      </c>
      <c r="CO15" s="406">
        <f t="shared" si="49"/>
        <v>0</v>
      </c>
      <c r="CP15" s="414"/>
      <c r="CQ15" s="324"/>
      <c r="CR15" s="324"/>
      <c r="CS15" s="324" t="str">
        <f t="shared" si="50"/>
        <v/>
      </c>
      <c r="CT15" s="409" t="str">
        <f t="shared" si="51"/>
        <v/>
      </c>
      <c r="CV15" s="404">
        <v>12</v>
      </c>
      <c r="CW15" s="405">
        <f t="shared" si="76"/>
        <v>0</v>
      </c>
      <c r="CX15" s="405"/>
      <c r="CY15" s="405">
        <f t="shared" si="52"/>
        <v>0</v>
      </c>
      <c r="CZ15" s="405">
        <v>1</v>
      </c>
      <c r="DA15" s="406">
        <f t="shared" si="53"/>
        <v>0</v>
      </c>
      <c r="DB15" s="414"/>
      <c r="DC15" s="324"/>
      <c r="DD15" s="324"/>
      <c r="DE15" s="324" t="str">
        <f t="shared" si="54"/>
        <v/>
      </c>
      <c r="DF15" s="409" t="str">
        <f t="shared" si="55"/>
        <v/>
      </c>
      <c r="DH15" s="404">
        <v>12</v>
      </c>
      <c r="DI15" s="405">
        <f t="shared" si="77"/>
        <v>0</v>
      </c>
      <c r="DJ15" s="405"/>
      <c r="DK15" s="405">
        <f t="shared" si="56"/>
        <v>0</v>
      </c>
      <c r="DL15" s="405">
        <v>1</v>
      </c>
      <c r="DM15" s="406">
        <f t="shared" si="57"/>
        <v>0</v>
      </c>
      <c r="DN15" s="414"/>
      <c r="DO15" s="324"/>
      <c r="DP15" s="324"/>
      <c r="DQ15" s="324" t="str">
        <f t="shared" si="58"/>
        <v/>
      </c>
      <c r="DR15" s="409" t="str">
        <f t="shared" si="59"/>
        <v/>
      </c>
      <c r="DT15" s="404">
        <v>12</v>
      </c>
      <c r="DU15" s="405">
        <f t="shared" si="78"/>
        <v>0</v>
      </c>
      <c r="DV15" s="405"/>
      <c r="DW15" s="405">
        <f t="shared" si="60"/>
        <v>0</v>
      </c>
      <c r="DX15" s="405">
        <v>1</v>
      </c>
      <c r="DY15" s="406">
        <f t="shared" si="61"/>
        <v>0</v>
      </c>
      <c r="DZ15" s="414"/>
      <c r="EA15" s="324"/>
      <c r="EB15" s="324"/>
      <c r="EC15" s="324" t="str">
        <f t="shared" si="62"/>
        <v/>
      </c>
      <c r="ED15" s="409" t="str">
        <f t="shared" si="63"/>
        <v/>
      </c>
      <c r="EF15" s="404">
        <v>12</v>
      </c>
      <c r="EG15" s="405">
        <f t="shared" si="79"/>
        <v>0</v>
      </c>
      <c r="EH15" s="405"/>
      <c r="EI15" s="405">
        <f t="shared" si="64"/>
        <v>0</v>
      </c>
      <c r="EJ15" s="405">
        <v>1</v>
      </c>
      <c r="EK15" s="406">
        <f t="shared" si="65"/>
        <v>0</v>
      </c>
      <c r="EL15" s="414"/>
      <c r="EM15" s="324"/>
      <c r="EN15" s="324"/>
      <c r="EO15" s="324" t="str">
        <f t="shared" si="66"/>
        <v/>
      </c>
      <c r="EP15" s="409" t="str">
        <f t="shared" si="67"/>
        <v/>
      </c>
      <c r="ER15" s="404">
        <v>12</v>
      </c>
      <c r="ES15" s="405">
        <f t="shared" si="80"/>
        <v>0</v>
      </c>
      <c r="ET15" s="405"/>
      <c r="EU15" s="405">
        <f t="shared" si="68"/>
        <v>0</v>
      </c>
      <c r="EV15" s="405">
        <v>1</v>
      </c>
      <c r="EW15" s="406">
        <f t="shared" si="69"/>
        <v>0</v>
      </c>
      <c r="EX15" s="414"/>
      <c r="EY15" s="324"/>
      <c r="EZ15" s="324"/>
      <c r="FA15" s="324" t="str">
        <f t="shared" si="70"/>
        <v/>
      </c>
      <c r="FB15" s="409" t="str">
        <f t="shared" si="71"/>
        <v/>
      </c>
    </row>
    <row r="16" spans="1:158" ht="28.95" customHeight="1" x14ac:dyDescent="0.3">
      <c r="A16" s="77"/>
      <c r="B16" s="85"/>
      <c r="C16" s="77"/>
      <c r="E16" s="404">
        <v>13</v>
      </c>
      <c r="F16" s="405">
        <f t="shared" si="72"/>
        <v>463</v>
      </c>
      <c r="G16" s="405">
        <v>468</v>
      </c>
      <c r="H16" s="405">
        <f t="shared" si="2"/>
        <v>5</v>
      </c>
      <c r="I16" s="405">
        <v>1</v>
      </c>
      <c r="J16" s="406">
        <f t="shared" si="3"/>
        <v>5</v>
      </c>
      <c r="L16" s="404">
        <v>13</v>
      </c>
      <c r="M16" s="405">
        <f t="shared" si="73"/>
        <v>435</v>
      </c>
      <c r="N16" s="405">
        <v>440</v>
      </c>
      <c r="O16" s="405">
        <f t="shared" si="4"/>
        <v>5</v>
      </c>
      <c r="P16" s="405">
        <v>1</v>
      </c>
      <c r="Q16" s="406">
        <f t="shared" si="5"/>
        <v>5</v>
      </c>
      <c r="R16" s="414" t="s">
        <v>60</v>
      </c>
      <c r="S16" s="324" t="s">
        <v>46</v>
      </c>
      <c r="T16" s="324"/>
      <c r="U16" s="324"/>
      <c r="V16" s="265"/>
      <c r="W16" s="265">
        <v>1</v>
      </c>
      <c r="X16" s="324"/>
      <c r="Y16" s="324">
        <f t="shared" si="6"/>
        <v>0</v>
      </c>
      <c r="Z16" s="324"/>
      <c r="AA16" s="407"/>
      <c r="AB16" s="408" t="str">
        <f t="shared" si="7"/>
        <v/>
      </c>
      <c r="AC16" s="324" t="str">
        <f t="shared" si="8"/>
        <v/>
      </c>
      <c r="AD16" s="324" t="str">
        <f t="shared" si="9"/>
        <v/>
      </c>
      <c r="AE16" s="324" t="str">
        <f t="shared" si="10"/>
        <v/>
      </c>
      <c r="AF16" s="324" t="str">
        <f t="shared" si="11"/>
        <v/>
      </c>
      <c r="AG16" s="324" t="str">
        <f t="shared" si="12"/>
        <v/>
      </c>
      <c r="AH16" s="324" t="str">
        <f t="shared" si="13"/>
        <v/>
      </c>
      <c r="AI16" s="324" t="str">
        <f t="shared" si="14"/>
        <v/>
      </c>
      <c r="AJ16" s="407">
        <f t="shared" si="0"/>
        <v>0</v>
      </c>
      <c r="AK16" s="408">
        <f t="shared" si="15"/>
        <v>5</v>
      </c>
      <c r="AL16" s="324" t="str">
        <f t="shared" si="16"/>
        <v/>
      </c>
      <c r="AM16" s="324" t="str">
        <f t="shared" si="17"/>
        <v/>
      </c>
      <c r="AN16" s="324" t="str">
        <f t="shared" si="18"/>
        <v/>
      </c>
      <c r="AO16" s="324" t="str">
        <f t="shared" si="19"/>
        <v/>
      </c>
      <c r="AP16" s="324" t="str">
        <f t="shared" si="20"/>
        <v/>
      </c>
      <c r="AQ16" s="324" t="str">
        <f t="shared" si="21"/>
        <v/>
      </c>
      <c r="AR16" s="324" t="str">
        <f t="shared" si="22"/>
        <v/>
      </c>
      <c r="AS16" s="324" t="str">
        <f t="shared" si="23"/>
        <v/>
      </c>
      <c r="AT16" s="324"/>
      <c r="AU16" s="324" t="str">
        <f t="shared" si="24"/>
        <v/>
      </c>
      <c r="AV16" s="409">
        <f t="shared" si="25"/>
        <v>5</v>
      </c>
      <c r="AW16" s="22"/>
      <c r="AX16" s="404">
        <v>13</v>
      </c>
      <c r="AY16" s="405">
        <f t="shared" si="74"/>
        <v>0</v>
      </c>
      <c r="AZ16" s="405"/>
      <c r="BA16" s="405">
        <f t="shared" si="26"/>
        <v>0</v>
      </c>
      <c r="BB16" s="405">
        <v>1</v>
      </c>
      <c r="BC16" s="406">
        <f t="shared" si="27"/>
        <v>0</v>
      </c>
      <c r="BD16" s="410"/>
      <c r="BE16" s="265"/>
      <c r="BF16" s="265"/>
      <c r="BG16" s="265"/>
      <c r="BH16" s="265"/>
      <c r="BI16" s="265">
        <v>1</v>
      </c>
      <c r="BJ16" s="265"/>
      <c r="BK16" s="265">
        <f t="shared" si="28"/>
        <v>0</v>
      </c>
      <c r="BL16" s="265"/>
      <c r="BM16" s="411"/>
      <c r="BN16" s="412" t="str">
        <f t="shared" si="29"/>
        <v/>
      </c>
      <c r="BO16" s="265" t="str">
        <f t="shared" si="30"/>
        <v/>
      </c>
      <c r="BP16" s="324" t="str">
        <f t="shared" si="31"/>
        <v/>
      </c>
      <c r="BQ16" s="265" t="str">
        <f t="shared" si="32"/>
        <v/>
      </c>
      <c r="BR16" s="265" t="str">
        <f t="shared" si="33"/>
        <v/>
      </c>
      <c r="BS16" s="265" t="str">
        <f t="shared" si="34"/>
        <v/>
      </c>
      <c r="BT16" s="265" t="str">
        <f t="shared" si="35"/>
        <v/>
      </c>
      <c r="BU16" s="265" t="str">
        <f t="shared" si="36"/>
        <v/>
      </c>
      <c r="BV16" s="411">
        <f t="shared" si="1"/>
        <v>0</v>
      </c>
      <c r="BW16" s="412" t="str">
        <f t="shared" si="37"/>
        <v/>
      </c>
      <c r="BX16" s="265" t="str">
        <f t="shared" si="38"/>
        <v/>
      </c>
      <c r="BY16" s="324" t="str">
        <f t="shared" si="39"/>
        <v/>
      </c>
      <c r="BZ16" s="265" t="str">
        <f t="shared" si="40"/>
        <v/>
      </c>
      <c r="CA16" s="265" t="str">
        <f t="shared" si="41"/>
        <v/>
      </c>
      <c r="CB16" s="265" t="str">
        <f t="shared" si="42"/>
        <v/>
      </c>
      <c r="CC16" s="265" t="str">
        <f t="shared" si="43"/>
        <v/>
      </c>
      <c r="CD16" s="265" t="str">
        <f t="shared" si="44"/>
        <v/>
      </c>
      <c r="CE16" s="265" t="str">
        <f t="shared" si="45"/>
        <v/>
      </c>
      <c r="CF16" s="265"/>
      <c r="CG16" s="265" t="str">
        <f t="shared" si="46"/>
        <v/>
      </c>
      <c r="CH16" s="413">
        <f t="shared" si="47"/>
        <v>0</v>
      </c>
      <c r="CJ16" s="404">
        <v>13</v>
      </c>
      <c r="CK16" s="405">
        <f t="shared" si="75"/>
        <v>0</v>
      </c>
      <c r="CL16" s="405"/>
      <c r="CM16" s="405">
        <f t="shared" si="48"/>
        <v>0</v>
      </c>
      <c r="CN16" s="405">
        <v>1</v>
      </c>
      <c r="CO16" s="406">
        <f t="shared" si="49"/>
        <v>0</v>
      </c>
      <c r="CP16" s="414"/>
      <c r="CQ16" s="324"/>
      <c r="CR16" s="324"/>
      <c r="CS16" s="324" t="str">
        <f t="shared" si="50"/>
        <v/>
      </c>
      <c r="CT16" s="409" t="str">
        <f t="shared" si="51"/>
        <v/>
      </c>
      <c r="CV16" s="404">
        <v>13</v>
      </c>
      <c r="CW16" s="405">
        <f t="shared" si="76"/>
        <v>0</v>
      </c>
      <c r="CX16" s="405"/>
      <c r="CY16" s="405">
        <f t="shared" si="52"/>
        <v>0</v>
      </c>
      <c r="CZ16" s="405">
        <v>1</v>
      </c>
      <c r="DA16" s="406">
        <f t="shared" si="53"/>
        <v>0</v>
      </c>
      <c r="DB16" s="414"/>
      <c r="DC16" s="324"/>
      <c r="DD16" s="324"/>
      <c r="DE16" s="324" t="str">
        <f t="shared" si="54"/>
        <v/>
      </c>
      <c r="DF16" s="409" t="str">
        <f t="shared" si="55"/>
        <v/>
      </c>
      <c r="DH16" s="404">
        <v>13</v>
      </c>
      <c r="DI16" s="405">
        <f t="shared" si="77"/>
        <v>0</v>
      </c>
      <c r="DJ16" s="405"/>
      <c r="DK16" s="405">
        <f t="shared" si="56"/>
        <v>0</v>
      </c>
      <c r="DL16" s="405">
        <v>1</v>
      </c>
      <c r="DM16" s="406">
        <f t="shared" si="57"/>
        <v>0</v>
      </c>
      <c r="DN16" s="414"/>
      <c r="DO16" s="324"/>
      <c r="DP16" s="324"/>
      <c r="DQ16" s="324" t="str">
        <f t="shared" si="58"/>
        <v/>
      </c>
      <c r="DR16" s="409" t="str">
        <f t="shared" si="59"/>
        <v/>
      </c>
      <c r="DT16" s="404">
        <v>13</v>
      </c>
      <c r="DU16" s="405">
        <f t="shared" si="78"/>
        <v>0</v>
      </c>
      <c r="DV16" s="405"/>
      <c r="DW16" s="405">
        <f t="shared" si="60"/>
        <v>0</v>
      </c>
      <c r="DX16" s="405">
        <v>1</v>
      </c>
      <c r="DY16" s="406">
        <f t="shared" si="61"/>
        <v>0</v>
      </c>
      <c r="DZ16" s="414"/>
      <c r="EA16" s="324"/>
      <c r="EB16" s="324"/>
      <c r="EC16" s="324" t="str">
        <f t="shared" si="62"/>
        <v/>
      </c>
      <c r="ED16" s="409" t="str">
        <f t="shared" si="63"/>
        <v/>
      </c>
      <c r="EF16" s="404">
        <v>13</v>
      </c>
      <c r="EG16" s="405">
        <f t="shared" si="79"/>
        <v>0</v>
      </c>
      <c r="EH16" s="405"/>
      <c r="EI16" s="405">
        <f t="shared" si="64"/>
        <v>0</v>
      </c>
      <c r="EJ16" s="405">
        <v>1</v>
      </c>
      <c r="EK16" s="406">
        <f t="shared" si="65"/>
        <v>0</v>
      </c>
      <c r="EL16" s="414"/>
      <c r="EM16" s="324"/>
      <c r="EN16" s="324"/>
      <c r="EO16" s="324" t="str">
        <f t="shared" si="66"/>
        <v/>
      </c>
      <c r="EP16" s="409" t="str">
        <f t="shared" si="67"/>
        <v/>
      </c>
      <c r="ER16" s="404">
        <v>13</v>
      </c>
      <c r="ES16" s="405">
        <f t="shared" si="80"/>
        <v>0</v>
      </c>
      <c r="ET16" s="405"/>
      <c r="EU16" s="405">
        <f t="shared" si="68"/>
        <v>0</v>
      </c>
      <c r="EV16" s="405">
        <v>1</v>
      </c>
      <c r="EW16" s="406">
        <f t="shared" si="69"/>
        <v>0</v>
      </c>
      <c r="EX16" s="414"/>
      <c r="EY16" s="324"/>
      <c r="EZ16" s="324"/>
      <c r="FA16" s="324" t="str">
        <f t="shared" si="70"/>
        <v/>
      </c>
      <c r="FB16" s="409" t="str">
        <f t="shared" si="71"/>
        <v/>
      </c>
    </row>
    <row r="17" spans="1:158" ht="28.95" customHeight="1" x14ac:dyDescent="0.3">
      <c r="A17" s="77"/>
      <c r="B17" s="85"/>
      <c r="C17" s="86"/>
      <c r="E17" s="404">
        <v>14</v>
      </c>
      <c r="F17" s="405">
        <f t="shared" si="72"/>
        <v>468</v>
      </c>
      <c r="G17" s="405">
        <v>473</v>
      </c>
      <c r="H17" s="405">
        <f t="shared" si="2"/>
        <v>5</v>
      </c>
      <c r="I17" s="405">
        <v>1</v>
      </c>
      <c r="J17" s="406">
        <f t="shared" si="3"/>
        <v>5</v>
      </c>
      <c r="L17" s="404">
        <v>14</v>
      </c>
      <c r="M17" s="405">
        <f t="shared" si="73"/>
        <v>440</v>
      </c>
      <c r="N17" s="405">
        <v>444</v>
      </c>
      <c r="O17" s="405">
        <f t="shared" si="4"/>
        <v>4</v>
      </c>
      <c r="P17" s="405">
        <v>1</v>
      </c>
      <c r="Q17" s="406">
        <f t="shared" si="5"/>
        <v>4</v>
      </c>
      <c r="R17" s="414" t="s">
        <v>60</v>
      </c>
      <c r="S17" s="324" t="s">
        <v>46</v>
      </c>
      <c r="T17" s="324"/>
      <c r="U17" s="324"/>
      <c r="V17" s="265"/>
      <c r="W17" s="265">
        <v>1</v>
      </c>
      <c r="X17" s="324"/>
      <c r="Y17" s="324">
        <f t="shared" si="6"/>
        <v>0</v>
      </c>
      <c r="Z17" s="324"/>
      <c r="AA17" s="407"/>
      <c r="AB17" s="408" t="str">
        <f t="shared" si="7"/>
        <v/>
      </c>
      <c r="AC17" s="324" t="str">
        <f t="shared" si="8"/>
        <v/>
      </c>
      <c r="AD17" s="324" t="str">
        <f t="shared" si="9"/>
        <v/>
      </c>
      <c r="AE17" s="324" t="str">
        <f t="shared" si="10"/>
        <v/>
      </c>
      <c r="AF17" s="324" t="str">
        <f t="shared" si="11"/>
        <v/>
      </c>
      <c r="AG17" s="324" t="str">
        <f t="shared" si="12"/>
        <v/>
      </c>
      <c r="AH17" s="324" t="str">
        <f t="shared" si="13"/>
        <v/>
      </c>
      <c r="AI17" s="324" t="str">
        <f t="shared" si="14"/>
        <v/>
      </c>
      <c r="AJ17" s="407">
        <f t="shared" si="0"/>
        <v>0</v>
      </c>
      <c r="AK17" s="408">
        <f t="shared" si="15"/>
        <v>4</v>
      </c>
      <c r="AL17" s="324" t="str">
        <f t="shared" si="16"/>
        <v/>
      </c>
      <c r="AM17" s="324" t="str">
        <f t="shared" si="17"/>
        <v/>
      </c>
      <c r="AN17" s="324" t="str">
        <f t="shared" si="18"/>
        <v/>
      </c>
      <c r="AO17" s="324" t="str">
        <f t="shared" si="19"/>
        <v/>
      </c>
      <c r="AP17" s="324" t="str">
        <f t="shared" si="20"/>
        <v/>
      </c>
      <c r="AQ17" s="324" t="str">
        <f t="shared" si="21"/>
        <v/>
      </c>
      <c r="AR17" s="324" t="str">
        <f t="shared" si="22"/>
        <v/>
      </c>
      <c r="AS17" s="324" t="str">
        <f t="shared" si="23"/>
        <v/>
      </c>
      <c r="AT17" s="324"/>
      <c r="AU17" s="324" t="str">
        <f t="shared" si="24"/>
        <v/>
      </c>
      <c r="AV17" s="409">
        <f t="shared" si="25"/>
        <v>4</v>
      </c>
      <c r="AW17" s="22"/>
      <c r="AX17" s="404">
        <v>14</v>
      </c>
      <c r="AY17" s="405">
        <f t="shared" si="74"/>
        <v>0</v>
      </c>
      <c r="AZ17" s="405"/>
      <c r="BA17" s="405">
        <f t="shared" si="26"/>
        <v>0</v>
      </c>
      <c r="BB17" s="405">
        <v>1</v>
      </c>
      <c r="BC17" s="406">
        <f t="shared" si="27"/>
        <v>0</v>
      </c>
      <c r="BD17" s="410"/>
      <c r="BE17" s="265"/>
      <c r="BF17" s="265"/>
      <c r="BG17" s="265"/>
      <c r="BH17" s="265"/>
      <c r="BI17" s="265">
        <v>1</v>
      </c>
      <c r="BJ17" s="265"/>
      <c r="BK17" s="265">
        <f t="shared" si="28"/>
        <v>0</v>
      </c>
      <c r="BL17" s="265"/>
      <c r="BM17" s="411"/>
      <c r="BN17" s="412" t="str">
        <f t="shared" si="29"/>
        <v/>
      </c>
      <c r="BO17" s="265" t="str">
        <f t="shared" si="30"/>
        <v/>
      </c>
      <c r="BP17" s="324" t="str">
        <f t="shared" si="31"/>
        <v/>
      </c>
      <c r="BQ17" s="265" t="str">
        <f t="shared" si="32"/>
        <v/>
      </c>
      <c r="BR17" s="265" t="str">
        <f t="shared" si="33"/>
        <v/>
      </c>
      <c r="BS17" s="265" t="str">
        <f t="shared" si="34"/>
        <v/>
      </c>
      <c r="BT17" s="265" t="str">
        <f t="shared" si="35"/>
        <v/>
      </c>
      <c r="BU17" s="265" t="str">
        <f t="shared" si="36"/>
        <v/>
      </c>
      <c r="BV17" s="411">
        <f t="shared" si="1"/>
        <v>0</v>
      </c>
      <c r="BW17" s="412" t="str">
        <f t="shared" si="37"/>
        <v/>
      </c>
      <c r="BX17" s="265" t="str">
        <f t="shared" si="38"/>
        <v/>
      </c>
      <c r="BY17" s="324" t="str">
        <f t="shared" si="39"/>
        <v/>
      </c>
      <c r="BZ17" s="265" t="str">
        <f t="shared" si="40"/>
        <v/>
      </c>
      <c r="CA17" s="265" t="str">
        <f t="shared" si="41"/>
        <v/>
      </c>
      <c r="CB17" s="265" t="str">
        <f t="shared" si="42"/>
        <v/>
      </c>
      <c r="CC17" s="265" t="str">
        <f t="shared" si="43"/>
        <v/>
      </c>
      <c r="CD17" s="265" t="str">
        <f t="shared" si="44"/>
        <v/>
      </c>
      <c r="CE17" s="265" t="str">
        <f t="shared" si="45"/>
        <v/>
      </c>
      <c r="CF17" s="265"/>
      <c r="CG17" s="265" t="str">
        <f t="shared" si="46"/>
        <v/>
      </c>
      <c r="CH17" s="413">
        <f t="shared" si="47"/>
        <v>0</v>
      </c>
      <c r="CJ17" s="404">
        <v>14</v>
      </c>
      <c r="CK17" s="405">
        <f t="shared" si="75"/>
        <v>0</v>
      </c>
      <c r="CL17" s="405"/>
      <c r="CM17" s="405">
        <f t="shared" si="48"/>
        <v>0</v>
      </c>
      <c r="CN17" s="405">
        <v>1</v>
      </c>
      <c r="CO17" s="406">
        <f t="shared" si="49"/>
        <v>0</v>
      </c>
      <c r="CP17" s="414"/>
      <c r="CQ17" s="324"/>
      <c r="CR17" s="324"/>
      <c r="CS17" s="324" t="str">
        <f t="shared" si="50"/>
        <v/>
      </c>
      <c r="CT17" s="409" t="str">
        <f t="shared" si="51"/>
        <v/>
      </c>
      <c r="CV17" s="404">
        <v>14</v>
      </c>
      <c r="CW17" s="405">
        <f t="shared" si="76"/>
        <v>0</v>
      </c>
      <c r="CX17" s="405"/>
      <c r="CY17" s="405">
        <f t="shared" si="52"/>
        <v>0</v>
      </c>
      <c r="CZ17" s="405">
        <v>1</v>
      </c>
      <c r="DA17" s="406">
        <f t="shared" si="53"/>
        <v>0</v>
      </c>
      <c r="DB17" s="414"/>
      <c r="DC17" s="324"/>
      <c r="DD17" s="324"/>
      <c r="DE17" s="324" t="str">
        <f t="shared" si="54"/>
        <v/>
      </c>
      <c r="DF17" s="409" t="str">
        <f t="shared" si="55"/>
        <v/>
      </c>
      <c r="DH17" s="404">
        <v>14</v>
      </c>
      <c r="DI17" s="405">
        <f t="shared" si="77"/>
        <v>0</v>
      </c>
      <c r="DJ17" s="405"/>
      <c r="DK17" s="405">
        <f t="shared" si="56"/>
        <v>0</v>
      </c>
      <c r="DL17" s="405">
        <v>1</v>
      </c>
      <c r="DM17" s="406">
        <f t="shared" si="57"/>
        <v>0</v>
      </c>
      <c r="DN17" s="414"/>
      <c r="DO17" s="324"/>
      <c r="DP17" s="324"/>
      <c r="DQ17" s="324" t="str">
        <f t="shared" si="58"/>
        <v/>
      </c>
      <c r="DR17" s="409" t="str">
        <f t="shared" si="59"/>
        <v/>
      </c>
      <c r="DT17" s="404">
        <v>14</v>
      </c>
      <c r="DU17" s="405">
        <f t="shared" si="78"/>
        <v>0</v>
      </c>
      <c r="DV17" s="405"/>
      <c r="DW17" s="405">
        <f t="shared" si="60"/>
        <v>0</v>
      </c>
      <c r="DX17" s="405">
        <v>1</v>
      </c>
      <c r="DY17" s="406">
        <f t="shared" si="61"/>
        <v>0</v>
      </c>
      <c r="DZ17" s="414"/>
      <c r="EA17" s="324"/>
      <c r="EB17" s="324"/>
      <c r="EC17" s="324" t="str">
        <f t="shared" si="62"/>
        <v/>
      </c>
      <c r="ED17" s="409" t="str">
        <f t="shared" si="63"/>
        <v/>
      </c>
      <c r="EF17" s="404">
        <v>14</v>
      </c>
      <c r="EG17" s="405">
        <f t="shared" si="79"/>
        <v>0</v>
      </c>
      <c r="EH17" s="405"/>
      <c r="EI17" s="405">
        <f t="shared" si="64"/>
        <v>0</v>
      </c>
      <c r="EJ17" s="405">
        <v>1</v>
      </c>
      <c r="EK17" s="406">
        <f t="shared" si="65"/>
        <v>0</v>
      </c>
      <c r="EL17" s="414"/>
      <c r="EM17" s="324"/>
      <c r="EN17" s="324"/>
      <c r="EO17" s="324" t="str">
        <f t="shared" si="66"/>
        <v/>
      </c>
      <c r="EP17" s="409" t="str">
        <f t="shared" si="67"/>
        <v/>
      </c>
      <c r="ER17" s="404">
        <v>14</v>
      </c>
      <c r="ES17" s="405">
        <f t="shared" si="80"/>
        <v>0</v>
      </c>
      <c r="ET17" s="405"/>
      <c r="EU17" s="405">
        <f t="shared" si="68"/>
        <v>0</v>
      </c>
      <c r="EV17" s="405">
        <v>1</v>
      </c>
      <c r="EW17" s="406">
        <f t="shared" si="69"/>
        <v>0</v>
      </c>
      <c r="EX17" s="414"/>
      <c r="EY17" s="324"/>
      <c r="EZ17" s="324"/>
      <c r="FA17" s="324" t="str">
        <f t="shared" si="70"/>
        <v/>
      </c>
      <c r="FB17" s="409" t="str">
        <f t="shared" si="71"/>
        <v/>
      </c>
    </row>
    <row r="18" spans="1:158" ht="30" customHeight="1" x14ac:dyDescent="0.3">
      <c r="A18" s="77"/>
      <c r="B18" s="85"/>
      <c r="C18" s="77"/>
      <c r="E18" s="404">
        <v>15</v>
      </c>
      <c r="F18" s="405">
        <f t="shared" si="72"/>
        <v>473</v>
      </c>
      <c r="G18" s="405">
        <v>475</v>
      </c>
      <c r="H18" s="405">
        <f t="shared" si="2"/>
        <v>2</v>
      </c>
      <c r="I18" s="405">
        <v>1</v>
      </c>
      <c r="J18" s="406">
        <f t="shared" si="3"/>
        <v>2</v>
      </c>
      <c r="L18" s="404">
        <v>15</v>
      </c>
      <c r="M18" s="405">
        <f t="shared" si="73"/>
        <v>444</v>
      </c>
      <c r="N18" s="405">
        <v>446</v>
      </c>
      <c r="O18" s="405">
        <f t="shared" si="4"/>
        <v>2</v>
      </c>
      <c r="P18" s="405">
        <v>1</v>
      </c>
      <c r="Q18" s="406">
        <f t="shared" si="5"/>
        <v>2</v>
      </c>
      <c r="R18" s="414" t="s">
        <v>60</v>
      </c>
      <c r="S18" s="324" t="s">
        <v>46</v>
      </c>
      <c r="T18" s="324"/>
      <c r="U18" s="324"/>
      <c r="V18" s="265"/>
      <c r="W18" s="265">
        <v>1</v>
      </c>
      <c r="X18" s="324"/>
      <c r="Y18" s="324">
        <f t="shared" si="6"/>
        <v>0</v>
      </c>
      <c r="Z18" s="324"/>
      <c r="AA18" s="407"/>
      <c r="AB18" s="408" t="str">
        <f t="shared" si="7"/>
        <v/>
      </c>
      <c r="AC18" s="324" t="str">
        <f t="shared" si="8"/>
        <v/>
      </c>
      <c r="AD18" s="324" t="str">
        <f t="shared" si="9"/>
        <v/>
      </c>
      <c r="AE18" s="324" t="str">
        <f t="shared" si="10"/>
        <v/>
      </c>
      <c r="AF18" s="324" t="str">
        <f t="shared" si="11"/>
        <v/>
      </c>
      <c r="AG18" s="324" t="str">
        <f t="shared" si="12"/>
        <v/>
      </c>
      <c r="AH18" s="324" t="str">
        <f t="shared" si="13"/>
        <v/>
      </c>
      <c r="AI18" s="324" t="str">
        <f t="shared" si="14"/>
        <v/>
      </c>
      <c r="AJ18" s="407">
        <f t="shared" si="0"/>
        <v>0</v>
      </c>
      <c r="AK18" s="408">
        <f t="shared" si="15"/>
        <v>2</v>
      </c>
      <c r="AL18" s="324" t="str">
        <f t="shared" si="16"/>
        <v/>
      </c>
      <c r="AM18" s="324" t="str">
        <f t="shared" si="17"/>
        <v/>
      </c>
      <c r="AN18" s="324" t="str">
        <f t="shared" si="18"/>
        <v/>
      </c>
      <c r="AO18" s="324" t="str">
        <f t="shared" si="19"/>
        <v/>
      </c>
      <c r="AP18" s="324" t="str">
        <f t="shared" si="20"/>
        <v/>
      </c>
      <c r="AQ18" s="324" t="str">
        <f t="shared" si="21"/>
        <v/>
      </c>
      <c r="AR18" s="324" t="str">
        <f t="shared" si="22"/>
        <v/>
      </c>
      <c r="AS18" s="324" t="str">
        <f t="shared" si="23"/>
        <v/>
      </c>
      <c r="AT18" s="324"/>
      <c r="AU18" s="324" t="str">
        <f t="shared" si="24"/>
        <v/>
      </c>
      <c r="AV18" s="409">
        <f t="shared" si="25"/>
        <v>2</v>
      </c>
      <c r="AW18" s="22"/>
      <c r="AX18" s="404">
        <v>15</v>
      </c>
      <c r="AY18" s="405">
        <f t="shared" si="74"/>
        <v>0</v>
      </c>
      <c r="AZ18" s="405"/>
      <c r="BA18" s="405">
        <f t="shared" si="26"/>
        <v>0</v>
      </c>
      <c r="BB18" s="405">
        <v>1</v>
      </c>
      <c r="BC18" s="406">
        <f t="shared" si="27"/>
        <v>0</v>
      </c>
      <c r="BD18" s="410"/>
      <c r="BE18" s="265"/>
      <c r="BF18" s="265"/>
      <c r="BG18" s="265"/>
      <c r="BH18" s="265"/>
      <c r="BI18" s="265">
        <v>1</v>
      </c>
      <c r="BJ18" s="265"/>
      <c r="BK18" s="265">
        <f t="shared" si="28"/>
        <v>0</v>
      </c>
      <c r="BL18" s="265"/>
      <c r="BM18" s="411"/>
      <c r="BN18" s="412" t="str">
        <f t="shared" si="29"/>
        <v/>
      </c>
      <c r="BO18" s="265" t="str">
        <f t="shared" si="30"/>
        <v/>
      </c>
      <c r="BP18" s="324" t="str">
        <f t="shared" si="31"/>
        <v/>
      </c>
      <c r="BQ18" s="265" t="str">
        <f t="shared" si="32"/>
        <v/>
      </c>
      <c r="BR18" s="265" t="str">
        <f t="shared" si="33"/>
        <v/>
      </c>
      <c r="BS18" s="265" t="str">
        <f t="shared" si="34"/>
        <v/>
      </c>
      <c r="BT18" s="265" t="str">
        <f t="shared" si="35"/>
        <v/>
      </c>
      <c r="BU18" s="265" t="str">
        <f t="shared" si="36"/>
        <v/>
      </c>
      <c r="BV18" s="411">
        <f t="shared" si="1"/>
        <v>0</v>
      </c>
      <c r="BW18" s="412" t="str">
        <f t="shared" si="37"/>
        <v/>
      </c>
      <c r="BX18" s="265" t="str">
        <f t="shared" si="38"/>
        <v/>
      </c>
      <c r="BY18" s="324" t="str">
        <f t="shared" si="39"/>
        <v/>
      </c>
      <c r="BZ18" s="265" t="str">
        <f t="shared" si="40"/>
        <v/>
      </c>
      <c r="CA18" s="265" t="str">
        <f t="shared" si="41"/>
        <v/>
      </c>
      <c r="CB18" s="265" t="str">
        <f t="shared" si="42"/>
        <v/>
      </c>
      <c r="CC18" s="265" t="str">
        <f t="shared" si="43"/>
        <v/>
      </c>
      <c r="CD18" s="265" t="str">
        <f t="shared" si="44"/>
        <v/>
      </c>
      <c r="CE18" s="265" t="str">
        <f t="shared" si="45"/>
        <v/>
      </c>
      <c r="CF18" s="265"/>
      <c r="CG18" s="265" t="str">
        <f t="shared" si="46"/>
        <v/>
      </c>
      <c r="CH18" s="413">
        <f t="shared" si="47"/>
        <v>0</v>
      </c>
      <c r="CJ18" s="404">
        <v>15</v>
      </c>
      <c r="CK18" s="405">
        <f t="shared" si="75"/>
        <v>0</v>
      </c>
      <c r="CL18" s="405"/>
      <c r="CM18" s="405">
        <f t="shared" si="48"/>
        <v>0</v>
      </c>
      <c r="CN18" s="405">
        <v>1</v>
      </c>
      <c r="CO18" s="406">
        <f t="shared" si="49"/>
        <v>0</v>
      </c>
      <c r="CP18" s="414"/>
      <c r="CQ18" s="324"/>
      <c r="CR18" s="324"/>
      <c r="CS18" s="324" t="str">
        <f t="shared" si="50"/>
        <v/>
      </c>
      <c r="CT18" s="409" t="str">
        <f t="shared" si="51"/>
        <v/>
      </c>
      <c r="CV18" s="404">
        <v>15</v>
      </c>
      <c r="CW18" s="405">
        <f t="shared" si="76"/>
        <v>0</v>
      </c>
      <c r="CX18" s="405"/>
      <c r="CY18" s="405">
        <f t="shared" si="52"/>
        <v>0</v>
      </c>
      <c r="CZ18" s="405">
        <v>1</v>
      </c>
      <c r="DA18" s="406">
        <f t="shared" si="53"/>
        <v>0</v>
      </c>
      <c r="DB18" s="414"/>
      <c r="DC18" s="324"/>
      <c r="DD18" s="324"/>
      <c r="DE18" s="324" t="str">
        <f t="shared" si="54"/>
        <v/>
      </c>
      <c r="DF18" s="409" t="str">
        <f t="shared" si="55"/>
        <v/>
      </c>
      <c r="DH18" s="404">
        <v>15</v>
      </c>
      <c r="DI18" s="405">
        <f t="shared" si="77"/>
        <v>0</v>
      </c>
      <c r="DJ18" s="405"/>
      <c r="DK18" s="405">
        <f t="shared" si="56"/>
        <v>0</v>
      </c>
      <c r="DL18" s="405">
        <v>1</v>
      </c>
      <c r="DM18" s="406">
        <f t="shared" si="57"/>
        <v>0</v>
      </c>
      <c r="DN18" s="414"/>
      <c r="DO18" s="324"/>
      <c r="DP18" s="324"/>
      <c r="DQ18" s="324" t="str">
        <f t="shared" si="58"/>
        <v/>
      </c>
      <c r="DR18" s="409" t="str">
        <f t="shared" si="59"/>
        <v/>
      </c>
      <c r="DT18" s="404">
        <v>15</v>
      </c>
      <c r="DU18" s="405">
        <f t="shared" si="78"/>
        <v>0</v>
      </c>
      <c r="DV18" s="405"/>
      <c r="DW18" s="405">
        <f t="shared" si="60"/>
        <v>0</v>
      </c>
      <c r="DX18" s="405">
        <v>1</v>
      </c>
      <c r="DY18" s="406">
        <f t="shared" si="61"/>
        <v>0</v>
      </c>
      <c r="DZ18" s="414"/>
      <c r="EA18" s="324"/>
      <c r="EB18" s="324"/>
      <c r="EC18" s="324" t="str">
        <f t="shared" si="62"/>
        <v/>
      </c>
      <c r="ED18" s="409" t="str">
        <f t="shared" si="63"/>
        <v/>
      </c>
      <c r="EF18" s="404">
        <v>15</v>
      </c>
      <c r="EG18" s="405">
        <f t="shared" si="79"/>
        <v>0</v>
      </c>
      <c r="EH18" s="405"/>
      <c r="EI18" s="405">
        <f t="shared" si="64"/>
        <v>0</v>
      </c>
      <c r="EJ18" s="405">
        <v>1</v>
      </c>
      <c r="EK18" s="406">
        <f t="shared" si="65"/>
        <v>0</v>
      </c>
      <c r="EL18" s="414"/>
      <c r="EM18" s="324"/>
      <c r="EN18" s="324"/>
      <c r="EO18" s="324" t="str">
        <f t="shared" si="66"/>
        <v/>
      </c>
      <c r="EP18" s="409" t="str">
        <f t="shared" si="67"/>
        <v/>
      </c>
      <c r="ER18" s="404">
        <v>15</v>
      </c>
      <c r="ES18" s="405">
        <f t="shared" si="80"/>
        <v>0</v>
      </c>
      <c r="ET18" s="405"/>
      <c r="EU18" s="405">
        <f t="shared" si="68"/>
        <v>0</v>
      </c>
      <c r="EV18" s="405">
        <v>1</v>
      </c>
      <c r="EW18" s="406">
        <f t="shared" si="69"/>
        <v>0</v>
      </c>
      <c r="EX18" s="414"/>
      <c r="EY18" s="324"/>
      <c r="EZ18" s="324"/>
      <c r="FA18" s="324" t="str">
        <f t="shared" si="70"/>
        <v/>
      </c>
      <c r="FB18" s="409" t="str">
        <f t="shared" si="71"/>
        <v/>
      </c>
    </row>
    <row r="19" spans="1:158" ht="30" customHeight="1" x14ac:dyDescent="0.3">
      <c r="E19" s="404">
        <v>16</v>
      </c>
      <c r="F19" s="405">
        <f t="shared" si="72"/>
        <v>475</v>
      </c>
      <c r="G19" s="405">
        <v>480</v>
      </c>
      <c r="H19" s="405">
        <f t="shared" si="2"/>
        <v>5</v>
      </c>
      <c r="I19" s="405">
        <v>1</v>
      </c>
      <c r="J19" s="406">
        <f t="shared" si="3"/>
        <v>5</v>
      </c>
      <c r="L19" s="404">
        <v>16</v>
      </c>
      <c r="M19" s="405">
        <f t="shared" si="73"/>
        <v>446</v>
      </c>
      <c r="N19" s="405">
        <v>451</v>
      </c>
      <c r="O19" s="405">
        <f t="shared" si="4"/>
        <v>5</v>
      </c>
      <c r="P19" s="405">
        <v>1</v>
      </c>
      <c r="Q19" s="406">
        <f t="shared" si="5"/>
        <v>5</v>
      </c>
      <c r="R19" s="414" t="s">
        <v>60</v>
      </c>
      <c r="S19" s="324" t="s">
        <v>46</v>
      </c>
      <c r="T19" s="324"/>
      <c r="U19" s="324"/>
      <c r="V19" s="265"/>
      <c r="W19" s="265">
        <v>1</v>
      </c>
      <c r="X19" s="324"/>
      <c r="Y19" s="324">
        <f t="shared" si="6"/>
        <v>0</v>
      </c>
      <c r="Z19" s="324"/>
      <c r="AA19" s="407"/>
      <c r="AB19" s="408" t="str">
        <f t="shared" si="7"/>
        <v/>
      </c>
      <c r="AC19" s="324" t="str">
        <f t="shared" si="8"/>
        <v/>
      </c>
      <c r="AD19" s="324" t="str">
        <f t="shared" si="9"/>
        <v/>
      </c>
      <c r="AE19" s="324" t="str">
        <f t="shared" si="10"/>
        <v/>
      </c>
      <c r="AF19" s="324" t="str">
        <f t="shared" si="11"/>
        <v/>
      </c>
      <c r="AG19" s="324" t="str">
        <f t="shared" si="12"/>
        <v/>
      </c>
      <c r="AH19" s="324" t="str">
        <f t="shared" si="13"/>
        <v/>
      </c>
      <c r="AI19" s="324" t="str">
        <f t="shared" si="14"/>
        <v/>
      </c>
      <c r="AJ19" s="407">
        <f t="shared" si="0"/>
        <v>0</v>
      </c>
      <c r="AK19" s="408">
        <f t="shared" si="15"/>
        <v>5</v>
      </c>
      <c r="AL19" s="324" t="str">
        <f t="shared" si="16"/>
        <v/>
      </c>
      <c r="AM19" s="324" t="str">
        <f t="shared" si="17"/>
        <v/>
      </c>
      <c r="AN19" s="324" t="str">
        <f t="shared" si="18"/>
        <v/>
      </c>
      <c r="AO19" s="324" t="str">
        <f t="shared" si="19"/>
        <v/>
      </c>
      <c r="AP19" s="324" t="str">
        <f t="shared" si="20"/>
        <v/>
      </c>
      <c r="AQ19" s="324" t="str">
        <f t="shared" si="21"/>
        <v/>
      </c>
      <c r="AR19" s="324" t="str">
        <f t="shared" si="22"/>
        <v/>
      </c>
      <c r="AS19" s="324" t="str">
        <f t="shared" si="23"/>
        <v/>
      </c>
      <c r="AT19" s="324"/>
      <c r="AU19" s="324" t="str">
        <f t="shared" si="24"/>
        <v/>
      </c>
      <c r="AV19" s="409">
        <f t="shared" si="25"/>
        <v>5</v>
      </c>
      <c r="AW19" s="22"/>
      <c r="AX19" s="404">
        <v>16</v>
      </c>
      <c r="AY19" s="405">
        <f t="shared" si="74"/>
        <v>0</v>
      </c>
      <c r="AZ19" s="405"/>
      <c r="BA19" s="405">
        <f t="shared" si="26"/>
        <v>0</v>
      </c>
      <c r="BB19" s="405">
        <v>1</v>
      </c>
      <c r="BC19" s="406">
        <f t="shared" si="27"/>
        <v>0</v>
      </c>
      <c r="BD19" s="410"/>
      <c r="BE19" s="265"/>
      <c r="BF19" s="265"/>
      <c r="BG19" s="265"/>
      <c r="BH19" s="265"/>
      <c r="BI19" s="265">
        <v>1</v>
      </c>
      <c r="BJ19" s="265"/>
      <c r="BK19" s="265">
        <f t="shared" si="28"/>
        <v>0</v>
      </c>
      <c r="BL19" s="265"/>
      <c r="BM19" s="411"/>
      <c r="BN19" s="412" t="str">
        <f t="shared" si="29"/>
        <v/>
      </c>
      <c r="BO19" s="265" t="str">
        <f t="shared" si="30"/>
        <v/>
      </c>
      <c r="BP19" s="324" t="str">
        <f t="shared" si="31"/>
        <v/>
      </c>
      <c r="BQ19" s="265" t="str">
        <f t="shared" si="32"/>
        <v/>
      </c>
      <c r="BR19" s="265" t="str">
        <f t="shared" si="33"/>
        <v/>
      </c>
      <c r="BS19" s="265" t="str">
        <f t="shared" si="34"/>
        <v/>
      </c>
      <c r="BT19" s="265" t="str">
        <f t="shared" si="35"/>
        <v/>
      </c>
      <c r="BU19" s="265" t="str">
        <f t="shared" si="36"/>
        <v/>
      </c>
      <c r="BV19" s="411">
        <f t="shared" si="1"/>
        <v>0</v>
      </c>
      <c r="BW19" s="412" t="str">
        <f t="shared" si="37"/>
        <v/>
      </c>
      <c r="BX19" s="265" t="str">
        <f t="shared" si="38"/>
        <v/>
      </c>
      <c r="BY19" s="324" t="str">
        <f t="shared" si="39"/>
        <v/>
      </c>
      <c r="BZ19" s="265" t="str">
        <f t="shared" si="40"/>
        <v/>
      </c>
      <c r="CA19" s="265" t="str">
        <f t="shared" si="41"/>
        <v/>
      </c>
      <c r="CB19" s="265" t="str">
        <f t="shared" si="42"/>
        <v/>
      </c>
      <c r="CC19" s="265" t="str">
        <f t="shared" si="43"/>
        <v/>
      </c>
      <c r="CD19" s="265" t="str">
        <f t="shared" si="44"/>
        <v/>
      </c>
      <c r="CE19" s="265" t="str">
        <f t="shared" si="45"/>
        <v/>
      </c>
      <c r="CF19" s="265"/>
      <c r="CG19" s="265" t="str">
        <f t="shared" si="46"/>
        <v/>
      </c>
      <c r="CH19" s="413">
        <f t="shared" si="47"/>
        <v>0</v>
      </c>
      <c r="CJ19" s="404">
        <v>16</v>
      </c>
      <c r="CK19" s="405">
        <f t="shared" si="75"/>
        <v>0</v>
      </c>
      <c r="CL19" s="405"/>
      <c r="CM19" s="405">
        <f t="shared" si="48"/>
        <v>0</v>
      </c>
      <c r="CN19" s="405">
        <v>1</v>
      </c>
      <c r="CO19" s="406">
        <f t="shared" si="49"/>
        <v>0</v>
      </c>
      <c r="CP19" s="414"/>
      <c r="CQ19" s="324"/>
      <c r="CR19" s="324"/>
      <c r="CS19" s="324" t="str">
        <f t="shared" si="50"/>
        <v/>
      </c>
      <c r="CT19" s="409" t="str">
        <f t="shared" si="51"/>
        <v/>
      </c>
      <c r="CV19" s="404">
        <v>16</v>
      </c>
      <c r="CW19" s="405">
        <f t="shared" si="76"/>
        <v>0</v>
      </c>
      <c r="CX19" s="405"/>
      <c r="CY19" s="405">
        <f t="shared" si="52"/>
        <v>0</v>
      </c>
      <c r="CZ19" s="405">
        <v>1</v>
      </c>
      <c r="DA19" s="406">
        <f t="shared" si="53"/>
        <v>0</v>
      </c>
      <c r="DB19" s="414"/>
      <c r="DC19" s="324"/>
      <c r="DD19" s="324"/>
      <c r="DE19" s="324" t="str">
        <f t="shared" si="54"/>
        <v/>
      </c>
      <c r="DF19" s="409" t="str">
        <f t="shared" si="55"/>
        <v/>
      </c>
      <c r="DH19" s="404">
        <v>16</v>
      </c>
      <c r="DI19" s="405">
        <f t="shared" si="77"/>
        <v>0</v>
      </c>
      <c r="DJ19" s="405"/>
      <c r="DK19" s="405">
        <f t="shared" si="56"/>
        <v>0</v>
      </c>
      <c r="DL19" s="405">
        <v>1</v>
      </c>
      <c r="DM19" s="406">
        <f t="shared" si="57"/>
        <v>0</v>
      </c>
      <c r="DN19" s="414"/>
      <c r="DO19" s="324"/>
      <c r="DP19" s="324"/>
      <c r="DQ19" s="324" t="str">
        <f t="shared" si="58"/>
        <v/>
      </c>
      <c r="DR19" s="409" t="str">
        <f t="shared" si="59"/>
        <v/>
      </c>
      <c r="DT19" s="404">
        <v>16</v>
      </c>
      <c r="DU19" s="405">
        <f t="shared" si="78"/>
        <v>0</v>
      </c>
      <c r="DV19" s="405"/>
      <c r="DW19" s="405">
        <f t="shared" si="60"/>
        <v>0</v>
      </c>
      <c r="DX19" s="405">
        <v>1</v>
      </c>
      <c r="DY19" s="406">
        <f t="shared" si="61"/>
        <v>0</v>
      </c>
      <c r="DZ19" s="414"/>
      <c r="EA19" s="324"/>
      <c r="EB19" s="324"/>
      <c r="EC19" s="324" t="str">
        <f t="shared" si="62"/>
        <v/>
      </c>
      <c r="ED19" s="409" t="str">
        <f t="shared" si="63"/>
        <v/>
      </c>
      <c r="EF19" s="404">
        <v>16</v>
      </c>
      <c r="EG19" s="405">
        <f t="shared" si="79"/>
        <v>0</v>
      </c>
      <c r="EH19" s="405"/>
      <c r="EI19" s="405">
        <f t="shared" si="64"/>
        <v>0</v>
      </c>
      <c r="EJ19" s="405">
        <v>1</v>
      </c>
      <c r="EK19" s="406">
        <f t="shared" si="65"/>
        <v>0</v>
      </c>
      <c r="EL19" s="414"/>
      <c r="EM19" s="324"/>
      <c r="EN19" s="324"/>
      <c r="EO19" s="324" t="str">
        <f t="shared" si="66"/>
        <v/>
      </c>
      <c r="EP19" s="409" t="str">
        <f t="shared" si="67"/>
        <v/>
      </c>
      <c r="ER19" s="404">
        <v>16</v>
      </c>
      <c r="ES19" s="405">
        <f t="shared" si="80"/>
        <v>0</v>
      </c>
      <c r="ET19" s="405"/>
      <c r="EU19" s="405">
        <f t="shared" si="68"/>
        <v>0</v>
      </c>
      <c r="EV19" s="405">
        <v>1</v>
      </c>
      <c r="EW19" s="406">
        <f t="shared" si="69"/>
        <v>0</v>
      </c>
      <c r="EX19" s="414"/>
      <c r="EY19" s="324"/>
      <c r="EZ19" s="324"/>
      <c r="FA19" s="324" t="str">
        <f t="shared" si="70"/>
        <v/>
      </c>
      <c r="FB19" s="409" t="str">
        <f t="shared" si="71"/>
        <v/>
      </c>
    </row>
    <row r="20" spans="1:158" ht="30" customHeight="1" x14ac:dyDescent="0.3">
      <c r="E20" s="404">
        <v>17</v>
      </c>
      <c r="F20" s="405">
        <f t="shared" si="72"/>
        <v>480</v>
      </c>
      <c r="G20" s="405">
        <v>486</v>
      </c>
      <c r="H20" s="405">
        <f t="shared" si="2"/>
        <v>6</v>
      </c>
      <c r="I20" s="405">
        <v>1</v>
      </c>
      <c r="J20" s="406">
        <f t="shared" si="3"/>
        <v>6</v>
      </c>
      <c r="L20" s="404">
        <v>17</v>
      </c>
      <c r="M20" s="405">
        <f t="shared" si="73"/>
        <v>451</v>
      </c>
      <c r="N20" s="405">
        <v>457</v>
      </c>
      <c r="O20" s="405">
        <f t="shared" si="4"/>
        <v>6</v>
      </c>
      <c r="P20" s="405">
        <v>1</v>
      </c>
      <c r="Q20" s="406">
        <f t="shared" si="5"/>
        <v>6</v>
      </c>
      <c r="R20" s="414" t="s">
        <v>60</v>
      </c>
      <c r="S20" s="324" t="s">
        <v>46</v>
      </c>
      <c r="T20" s="324"/>
      <c r="U20" s="324"/>
      <c r="V20" s="265"/>
      <c r="W20" s="265">
        <v>1</v>
      </c>
      <c r="X20" s="324"/>
      <c r="Y20" s="324">
        <f t="shared" si="6"/>
        <v>0</v>
      </c>
      <c r="Z20" s="324"/>
      <c r="AA20" s="407"/>
      <c r="AB20" s="408" t="str">
        <f t="shared" si="7"/>
        <v/>
      </c>
      <c r="AC20" s="324" t="str">
        <f t="shared" si="8"/>
        <v/>
      </c>
      <c r="AD20" s="324" t="str">
        <f t="shared" si="9"/>
        <v/>
      </c>
      <c r="AE20" s="324" t="str">
        <f t="shared" si="10"/>
        <v/>
      </c>
      <c r="AF20" s="324" t="str">
        <f t="shared" si="11"/>
        <v/>
      </c>
      <c r="AG20" s="324" t="str">
        <f t="shared" si="12"/>
        <v/>
      </c>
      <c r="AH20" s="324" t="str">
        <f t="shared" si="13"/>
        <v/>
      </c>
      <c r="AI20" s="324" t="str">
        <f t="shared" si="14"/>
        <v/>
      </c>
      <c r="AJ20" s="407">
        <f t="shared" si="0"/>
        <v>0</v>
      </c>
      <c r="AK20" s="408">
        <f t="shared" si="15"/>
        <v>6</v>
      </c>
      <c r="AL20" s="324" t="str">
        <f t="shared" si="16"/>
        <v/>
      </c>
      <c r="AM20" s="324" t="str">
        <f t="shared" si="17"/>
        <v/>
      </c>
      <c r="AN20" s="324" t="str">
        <f t="shared" si="18"/>
        <v/>
      </c>
      <c r="AO20" s="324" t="str">
        <f t="shared" si="19"/>
        <v/>
      </c>
      <c r="AP20" s="324" t="str">
        <f t="shared" si="20"/>
        <v/>
      </c>
      <c r="AQ20" s="324" t="str">
        <f t="shared" si="21"/>
        <v/>
      </c>
      <c r="AR20" s="324" t="str">
        <f t="shared" si="22"/>
        <v/>
      </c>
      <c r="AS20" s="324" t="str">
        <f t="shared" si="23"/>
        <v/>
      </c>
      <c r="AT20" s="324"/>
      <c r="AU20" s="324" t="str">
        <f t="shared" si="24"/>
        <v/>
      </c>
      <c r="AV20" s="409">
        <f t="shared" si="25"/>
        <v>6</v>
      </c>
      <c r="AW20" s="22"/>
      <c r="AX20" s="404">
        <v>17</v>
      </c>
      <c r="AY20" s="405">
        <f t="shared" si="74"/>
        <v>0</v>
      </c>
      <c r="AZ20" s="405"/>
      <c r="BA20" s="405">
        <f t="shared" si="26"/>
        <v>0</v>
      </c>
      <c r="BB20" s="405">
        <v>1</v>
      </c>
      <c r="BC20" s="406">
        <f t="shared" si="27"/>
        <v>0</v>
      </c>
      <c r="BD20" s="410"/>
      <c r="BE20" s="265"/>
      <c r="BF20" s="265"/>
      <c r="BG20" s="265"/>
      <c r="BH20" s="265"/>
      <c r="BI20" s="265">
        <v>1</v>
      </c>
      <c r="BJ20" s="265"/>
      <c r="BK20" s="265">
        <f t="shared" si="28"/>
        <v>0</v>
      </c>
      <c r="BL20" s="265"/>
      <c r="BM20" s="411"/>
      <c r="BN20" s="412" t="str">
        <f t="shared" si="29"/>
        <v/>
      </c>
      <c r="BO20" s="265" t="str">
        <f t="shared" si="30"/>
        <v/>
      </c>
      <c r="BP20" s="324" t="str">
        <f t="shared" si="31"/>
        <v/>
      </c>
      <c r="BQ20" s="265" t="str">
        <f t="shared" si="32"/>
        <v/>
      </c>
      <c r="BR20" s="265" t="str">
        <f t="shared" si="33"/>
        <v/>
      </c>
      <c r="BS20" s="265" t="str">
        <f t="shared" si="34"/>
        <v/>
      </c>
      <c r="BT20" s="265" t="str">
        <f t="shared" si="35"/>
        <v/>
      </c>
      <c r="BU20" s="265" t="str">
        <f t="shared" si="36"/>
        <v/>
      </c>
      <c r="BV20" s="411">
        <f t="shared" si="1"/>
        <v>0</v>
      </c>
      <c r="BW20" s="412" t="str">
        <f t="shared" si="37"/>
        <v/>
      </c>
      <c r="BX20" s="265" t="str">
        <f t="shared" si="38"/>
        <v/>
      </c>
      <c r="BY20" s="324" t="str">
        <f t="shared" si="39"/>
        <v/>
      </c>
      <c r="BZ20" s="265" t="str">
        <f t="shared" si="40"/>
        <v/>
      </c>
      <c r="CA20" s="265" t="str">
        <f t="shared" si="41"/>
        <v/>
      </c>
      <c r="CB20" s="265" t="str">
        <f t="shared" si="42"/>
        <v/>
      </c>
      <c r="CC20" s="265" t="str">
        <f t="shared" si="43"/>
        <v/>
      </c>
      <c r="CD20" s="265" t="str">
        <f t="shared" si="44"/>
        <v/>
      </c>
      <c r="CE20" s="265" t="str">
        <f t="shared" si="45"/>
        <v/>
      </c>
      <c r="CF20" s="265"/>
      <c r="CG20" s="265" t="str">
        <f t="shared" si="46"/>
        <v/>
      </c>
      <c r="CH20" s="413">
        <f t="shared" si="47"/>
        <v>0</v>
      </c>
      <c r="CJ20" s="404">
        <v>17</v>
      </c>
      <c r="CK20" s="405">
        <f t="shared" si="75"/>
        <v>0</v>
      </c>
      <c r="CL20" s="405"/>
      <c r="CM20" s="405">
        <f t="shared" si="48"/>
        <v>0</v>
      </c>
      <c r="CN20" s="405">
        <v>1</v>
      </c>
      <c r="CO20" s="406">
        <f t="shared" si="49"/>
        <v>0</v>
      </c>
      <c r="CP20" s="414"/>
      <c r="CQ20" s="324"/>
      <c r="CR20" s="324"/>
      <c r="CS20" s="324" t="str">
        <f t="shared" si="50"/>
        <v/>
      </c>
      <c r="CT20" s="409" t="str">
        <f t="shared" si="51"/>
        <v/>
      </c>
      <c r="CV20" s="404">
        <v>17</v>
      </c>
      <c r="CW20" s="405">
        <f t="shared" si="76"/>
        <v>0</v>
      </c>
      <c r="CX20" s="405"/>
      <c r="CY20" s="405">
        <f t="shared" si="52"/>
        <v>0</v>
      </c>
      <c r="CZ20" s="405">
        <v>1</v>
      </c>
      <c r="DA20" s="406">
        <f t="shared" si="53"/>
        <v>0</v>
      </c>
      <c r="DB20" s="414"/>
      <c r="DC20" s="324"/>
      <c r="DD20" s="324"/>
      <c r="DE20" s="324" t="str">
        <f t="shared" si="54"/>
        <v/>
      </c>
      <c r="DF20" s="409" t="str">
        <f t="shared" si="55"/>
        <v/>
      </c>
      <c r="DH20" s="404">
        <v>17</v>
      </c>
      <c r="DI20" s="405">
        <f t="shared" si="77"/>
        <v>0</v>
      </c>
      <c r="DJ20" s="405"/>
      <c r="DK20" s="405">
        <f t="shared" si="56"/>
        <v>0</v>
      </c>
      <c r="DL20" s="405">
        <v>1</v>
      </c>
      <c r="DM20" s="406">
        <f t="shared" si="57"/>
        <v>0</v>
      </c>
      <c r="DN20" s="414"/>
      <c r="DO20" s="324"/>
      <c r="DP20" s="324"/>
      <c r="DQ20" s="324" t="str">
        <f t="shared" si="58"/>
        <v/>
      </c>
      <c r="DR20" s="409" t="str">
        <f t="shared" si="59"/>
        <v/>
      </c>
      <c r="DT20" s="404">
        <v>17</v>
      </c>
      <c r="DU20" s="405">
        <f t="shared" si="78"/>
        <v>0</v>
      </c>
      <c r="DV20" s="405"/>
      <c r="DW20" s="405">
        <f t="shared" si="60"/>
        <v>0</v>
      </c>
      <c r="DX20" s="405">
        <v>1</v>
      </c>
      <c r="DY20" s="406">
        <f t="shared" si="61"/>
        <v>0</v>
      </c>
      <c r="DZ20" s="414"/>
      <c r="EA20" s="324"/>
      <c r="EB20" s="324"/>
      <c r="EC20" s="324" t="str">
        <f t="shared" si="62"/>
        <v/>
      </c>
      <c r="ED20" s="409" t="str">
        <f t="shared" si="63"/>
        <v/>
      </c>
      <c r="EF20" s="404">
        <v>17</v>
      </c>
      <c r="EG20" s="405">
        <f t="shared" si="79"/>
        <v>0</v>
      </c>
      <c r="EH20" s="405"/>
      <c r="EI20" s="405">
        <f t="shared" si="64"/>
        <v>0</v>
      </c>
      <c r="EJ20" s="405">
        <v>1</v>
      </c>
      <c r="EK20" s="406">
        <f t="shared" si="65"/>
        <v>0</v>
      </c>
      <c r="EL20" s="414"/>
      <c r="EM20" s="324"/>
      <c r="EN20" s="324"/>
      <c r="EO20" s="324" t="str">
        <f t="shared" si="66"/>
        <v/>
      </c>
      <c r="EP20" s="409" t="str">
        <f t="shared" si="67"/>
        <v/>
      </c>
      <c r="ER20" s="404">
        <v>17</v>
      </c>
      <c r="ES20" s="405">
        <f t="shared" si="80"/>
        <v>0</v>
      </c>
      <c r="ET20" s="405"/>
      <c r="EU20" s="405">
        <f t="shared" si="68"/>
        <v>0</v>
      </c>
      <c r="EV20" s="405">
        <v>1</v>
      </c>
      <c r="EW20" s="406">
        <f t="shared" si="69"/>
        <v>0</v>
      </c>
      <c r="EX20" s="414"/>
      <c r="EY20" s="324"/>
      <c r="EZ20" s="324"/>
      <c r="FA20" s="324" t="str">
        <f t="shared" si="70"/>
        <v/>
      </c>
      <c r="FB20" s="409" t="str">
        <f t="shared" si="71"/>
        <v/>
      </c>
    </row>
    <row r="21" spans="1:158" ht="30" customHeight="1" x14ac:dyDescent="0.3">
      <c r="E21" s="404">
        <v>18</v>
      </c>
      <c r="F21" s="405">
        <f t="shared" si="72"/>
        <v>486</v>
      </c>
      <c r="G21" s="405">
        <v>492</v>
      </c>
      <c r="H21" s="405">
        <f t="shared" si="2"/>
        <v>6</v>
      </c>
      <c r="I21" s="405">
        <v>1</v>
      </c>
      <c r="J21" s="406">
        <f t="shared" si="3"/>
        <v>6</v>
      </c>
      <c r="L21" s="404">
        <v>18</v>
      </c>
      <c r="M21" s="405">
        <f t="shared" si="73"/>
        <v>457</v>
      </c>
      <c r="N21" s="405">
        <v>467</v>
      </c>
      <c r="O21" s="405">
        <f t="shared" si="4"/>
        <v>10</v>
      </c>
      <c r="P21" s="405">
        <v>1</v>
      </c>
      <c r="Q21" s="406">
        <f t="shared" si="5"/>
        <v>10</v>
      </c>
      <c r="R21" s="414" t="s">
        <v>60</v>
      </c>
      <c r="S21" s="324" t="s">
        <v>46</v>
      </c>
      <c r="T21" s="324"/>
      <c r="U21" s="324"/>
      <c r="V21" s="265"/>
      <c r="W21" s="265">
        <v>1</v>
      </c>
      <c r="X21" s="324"/>
      <c r="Y21" s="324">
        <f t="shared" si="6"/>
        <v>0</v>
      </c>
      <c r="Z21" s="324"/>
      <c r="AA21" s="407"/>
      <c r="AB21" s="408" t="str">
        <f t="shared" si="7"/>
        <v/>
      </c>
      <c r="AC21" s="324" t="str">
        <f t="shared" si="8"/>
        <v/>
      </c>
      <c r="AD21" s="324" t="str">
        <f t="shared" si="9"/>
        <v/>
      </c>
      <c r="AE21" s="324" t="str">
        <f t="shared" si="10"/>
        <v/>
      </c>
      <c r="AF21" s="324" t="str">
        <f t="shared" si="11"/>
        <v/>
      </c>
      <c r="AG21" s="324" t="str">
        <f t="shared" si="12"/>
        <v/>
      </c>
      <c r="AH21" s="324" t="str">
        <f t="shared" si="13"/>
        <v/>
      </c>
      <c r="AI21" s="324" t="str">
        <f t="shared" si="14"/>
        <v/>
      </c>
      <c r="AJ21" s="407">
        <f t="shared" si="0"/>
        <v>0</v>
      </c>
      <c r="AK21" s="408">
        <f t="shared" si="15"/>
        <v>10</v>
      </c>
      <c r="AL21" s="324" t="str">
        <f t="shared" si="16"/>
        <v/>
      </c>
      <c r="AM21" s="324" t="str">
        <f t="shared" si="17"/>
        <v/>
      </c>
      <c r="AN21" s="324" t="str">
        <f t="shared" si="18"/>
        <v/>
      </c>
      <c r="AO21" s="324" t="str">
        <f t="shared" si="19"/>
        <v/>
      </c>
      <c r="AP21" s="324" t="str">
        <f t="shared" si="20"/>
        <v/>
      </c>
      <c r="AQ21" s="324" t="str">
        <f t="shared" si="21"/>
        <v/>
      </c>
      <c r="AR21" s="324" t="str">
        <f t="shared" si="22"/>
        <v/>
      </c>
      <c r="AS21" s="324" t="str">
        <f t="shared" si="23"/>
        <v/>
      </c>
      <c r="AT21" s="324"/>
      <c r="AU21" s="324" t="str">
        <f t="shared" si="24"/>
        <v/>
      </c>
      <c r="AV21" s="409">
        <f t="shared" si="25"/>
        <v>10</v>
      </c>
      <c r="AW21" s="22"/>
      <c r="AX21" s="404">
        <v>18</v>
      </c>
      <c r="AY21" s="405">
        <f t="shared" si="74"/>
        <v>0</v>
      </c>
      <c r="AZ21" s="405"/>
      <c r="BA21" s="405">
        <f t="shared" si="26"/>
        <v>0</v>
      </c>
      <c r="BB21" s="405">
        <v>1</v>
      </c>
      <c r="BC21" s="406">
        <f t="shared" si="27"/>
        <v>0</v>
      </c>
      <c r="BD21" s="410"/>
      <c r="BE21" s="265"/>
      <c r="BF21" s="265"/>
      <c r="BG21" s="265"/>
      <c r="BH21" s="265"/>
      <c r="BI21" s="265">
        <v>1</v>
      </c>
      <c r="BJ21" s="265"/>
      <c r="BK21" s="265">
        <f t="shared" si="28"/>
        <v>0</v>
      </c>
      <c r="BL21" s="265"/>
      <c r="BM21" s="411"/>
      <c r="BN21" s="412" t="str">
        <f t="shared" si="29"/>
        <v/>
      </c>
      <c r="BO21" s="265" t="str">
        <f t="shared" si="30"/>
        <v/>
      </c>
      <c r="BP21" s="324" t="str">
        <f t="shared" si="31"/>
        <v/>
      </c>
      <c r="BQ21" s="265" t="str">
        <f t="shared" si="32"/>
        <v/>
      </c>
      <c r="BR21" s="265" t="str">
        <f t="shared" si="33"/>
        <v/>
      </c>
      <c r="BS21" s="265" t="str">
        <f t="shared" si="34"/>
        <v/>
      </c>
      <c r="BT21" s="265" t="str">
        <f t="shared" si="35"/>
        <v/>
      </c>
      <c r="BU21" s="265" t="str">
        <f t="shared" si="36"/>
        <v/>
      </c>
      <c r="BV21" s="411">
        <f t="shared" si="1"/>
        <v>0</v>
      </c>
      <c r="BW21" s="412" t="str">
        <f t="shared" si="37"/>
        <v/>
      </c>
      <c r="BX21" s="265" t="str">
        <f t="shared" si="38"/>
        <v/>
      </c>
      <c r="BY21" s="324" t="str">
        <f t="shared" si="39"/>
        <v/>
      </c>
      <c r="BZ21" s="265" t="str">
        <f t="shared" si="40"/>
        <v/>
      </c>
      <c r="CA21" s="265" t="str">
        <f t="shared" si="41"/>
        <v/>
      </c>
      <c r="CB21" s="265" t="str">
        <f t="shared" si="42"/>
        <v/>
      </c>
      <c r="CC21" s="265" t="str">
        <f t="shared" si="43"/>
        <v/>
      </c>
      <c r="CD21" s="265" t="str">
        <f t="shared" si="44"/>
        <v/>
      </c>
      <c r="CE21" s="265" t="str">
        <f t="shared" si="45"/>
        <v/>
      </c>
      <c r="CF21" s="265"/>
      <c r="CG21" s="265" t="str">
        <f t="shared" si="46"/>
        <v/>
      </c>
      <c r="CH21" s="413">
        <f t="shared" si="47"/>
        <v>0</v>
      </c>
      <c r="CJ21" s="404">
        <v>18</v>
      </c>
      <c r="CK21" s="405">
        <f t="shared" si="75"/>
        <v>0</v>
      </c>
      <c r="CL21" s="405"/>
      <c r="CM21" s="405">
        <f t="shared" si="48"/>
        <v>0</v>
      </c>
      <c r="CN21" s="405">
        <v>1</v>
      </c>
      <c r="CO21" s="406">
        <f t="shared" si="49"/>
        <v>0</v>
      </c>
      <c r="CP21" s="414"/>
      <c r="CQ21" s="324"/>
      <c r="CR21" s="324"/>
      <c r="CS21" s="324" t="str">
        <f t="shared" si="50"/>
        <v/>
      </c>
      <c r="CT21" s="409" t="str">
        <f t="shared" si="51"/>
        <v/>
      </c>
      <c r="CV21" s="404">
        <v>18</v>
      </c>
      <c r="CW21" s="405">
        <f t="shared" si="76"/>
        <v>0</v>
      </c>
      <c r="CX21" s="405"/>
      <c r="CY21" s="405">
        <f t="shared" si="52"/>
        <v>0</v>
      </c>
      <c r="CZ21" s="405">
        <v>1</v>
      </c>
      <c r="DA21" s="406">
        <f t="shared" si="53"/>
        <v>0</v>
      </c>
      <c r="DB21" s="414"/>
      <c r="DC21" s="324"/>
      <c r="DD21" s="324"/>
      <c r="DE21" s="324" t="str">
        <f t="shared" si="54"/>
        <v/>
      </c>
      <c r="DF21" s="409" t="str">
        <f t="shared" si="55"/>
        <v/>
      </c>
      <c r="DH21" s="404">
        <v>18</v>
      </c>
      <c r="DI21" s="405">
        <f t="shared" si="77"/>
        <v>0</v>
      </c>
      <c r="DJ21" s="405"/>
      <c r="DK21" s="405">
        <f t="shared" si="56"/>
        <v>0</v>
      </c>
      <c r="DL21" s="405">
        <v>1</v>
      </c>
      <c r="DM21" s="406">
        <f t="shared" si="57"/>
        <v>0</v>
      </c>
      <c r="DN21" s="414"/>
      <c r="DO21" s="324"/>
      <c r="DP21" s="324"/>
      <c r="DQ21" s="324" t="str">
        <f t="shared" si="58"/>
        <v/>
      </c>
      <c r="DR21" s="409" t="str">
        <f t="shared" si="59"/>
        <v/>
      </c>
      <c r="DT21" s="404">
        <v>18</v>
      </c>
      <c r="DU21" s="405">
        <f t="shared" si="78"/>
        <v>0</v>
      </c>
      <c r="DV21" s="405"/>
      <c r="DW21" s="405">
        <f t="shared" si="60"/>
        <v>0</v>
      </c>
      <c r="DX21" s="405">
        <v>1</v>
      </c>
      <c r="DY21" s="406">
        <f t="shared" si="61"/>
        <v>0</v>
      </c>
      <c r="DZ21" s="414"/>
      <c r="EA21" s="324"/>
      <c r="EB21" s="324"/>
      <c r="EC21" s="324" t="str">
        <f t="shared" si="62"/>
        <v/>
      </c>
      <c r="ED21" s="409" t="str">
        <f t="shared" si="63"/>
        <v/>
      </c>
      <c r="EF21" s="404">
        <v>18</v>
      </c>
      <c r="EG21" s="405">
        <f t="shared" si="79"/>
        <v>0</v>
      </c>
      <c r="EH21" s="405"/>
      <c r="EI21" s="405">
        <f t="shared" si="64"/>
        <v>0</v>
      </c>
      <c r="EJ21" s="405">
        <v>1</v>
      </c>
      <c r="EK21" s="406">
        <f t="shared" si="65"/>
        <v>0</v>
      </c>
      <c r="EL21" s="414"/>
      <c r="EM21" s="324"/>
      <c r="EN21" s="324"/>
      <c r="EO21" s="324" t="str">
        <f t="shared" si="66"/>
        <v/>
      </c>
      <c r="EP21" s="409" t="str">
        <f t="shared" si="67"/>
        <v/>
      </c>
      <c r="ER21" s="404">
        <v>18</v>
      </c>
      <c r="ES21" s="405">
        <f t="shared" si="80"/>
        <v>0</v>
      </c>
      <c r="ET21" s="405"/>
      <c r="EU21" s="405">
        <f t="shared" si="68"/>
        <v>0</v>
      </c>
      <c r="EV21" s="405">
        <v>1</v>
      </c>
      <c r="EW21" s="406">
        <f t="shared" si="69"/>
        <v>0</v>
      </c>
      <c r="EX21" s="414"/>
      <c r="EY21" s="324"/>
      <c r="EZ21" s="324"/>
      <c r="FA21" s="324" t="str">
        <f t="shared" si="70"/>
        <v/>
      </c>
      <c r="FB21" s="409" t="str">
        <f t="shared" si="71"/>
        <v/>
      </c>
    </row>
    <row r="22" spans="1:158" ht="30" customHeight="1" x14ac:dyDescent="0.3">
      <c r="E22" s="404">
        <v>19</v>
      </c>
      <c r="F22" s="405">
        <f t="shared" si="72"/>
        <v>492</v>
      </c>
      <c r="G22" s="405">
        <v>548</v>
      </c>
      <c r="H22" s="405">
        <f t="shared" si="2"/>
        <v>56</v>
      </c>
      <c r="I22" s="405">
        <v>1</v>
      </c>
      <c r="J22" s="406">
        <f t="shared" si="3"/>
        <v>56</v>
      </c>
      <c r="L22" s="404">
        <v>19</v>
      </c>
      <c r="M22" s="405">
        <f t="shared" si="73"/>
        <v>467</v>
      </c>
      <c r="N22" s="405">
        <v>508</v>
      </c>
      <c r="O22" s="405">
        <f t="shared" si="4"/>
        <v>41</v>
      </c>
      <c r="P22" s="405">
        <v>1</v>
      </c>
      <c r="Q22" s="406">
        <f t="shared" si="5"/>
        <v>41</v>
      </c>
      <c r="R22" s="414" t="s">
        <v>44</v>
      </c>
      <c r="S22" s="324" t="s">
        <v>45</v>
      </c>
      <c r="T22" s="324" t="s">
        <v>489</v>
      </c>
      <c r="U22" s="324"/>
      <c r="V22" s="265" t="s">
        <v>68</v>
      </c>
      <c r="W22" s="265">
        <v>1</v>
      </c>
      <c r="X22" s="324"/>
      <c r="Y22" s="324">
        <f t="shared" si="6"/>
        <v>0</v>
      </c>
      <c r="Z22" s="324"/>
      <c r="AA22" s="407"/>
      <c r="AB22" s="408">
        <f t="shared" si="7"/>
        <v>41</v>
      </c>
      <c r="AC22" s="324" t="str">
        <f t="shared" si="8"/>
        <v/>
      </c>
      <c r="AD22" s="324" t="str">
        <f t="shared" si="9"/>
        <v/>
      </c>
      <c r="AE22" s="324" t="str">
        <f t="shared" si="10"/>
        <v/>
      </c>
      <c r="AF22" s="324" t="str">
        <f t="shared" si="11"/>
        <v/>
      </c>
      <c r="AG22" s="324" t="str">
        <f t="shared" si="12"/>
        <v/>
      </c>
      <c r="AH22" s="324" t="str">
        <f t="shared" si="13"/>
        <v/>
      </c>
      <c r="AI22" s="324" t="str">
        <f t="shared" si="14"/>
        <v/>
      </c>
      <c r="AJ22" s="407">
        <f t="shared" si="0"/>
        <v>41</v>
      </c>
      <c r="AK22" s="408" t="str">
        <f t="shared" si="15"/>
        <v/>
      </c>
      <c r="AL22" s="324" t="str">
        <f t="shared" si="16"/>
        <v/>
      </c>
      <c r="AM22" s="324" t="str">
        <f t="shared" si="17"/>
        <v/>
      </c>
      <c r="AN22" s="324" t="str">
        <f t="shared" si="18"/>
        <v/>
      </c>
      <c r="AO22" s="324" t="str">
        <f t="shared" si="19"/>
        <v/>
      </c>
      <c r="AP22" s="324" t="str">
        <f t="shared" si="20"/>
        <v/>
      </c>
      <c r="AQ22" s="324" t="str">
        <f t="shared" si="21"/>
        <v/>
      </c>
      <c r="AR22" s="324" t="str">
        <f t="shared" si="22"/>
        <v/>
      </c>
      <c r="AS22" s="324" t="str">
        <f t="shared" si="23"/>
        <v/>
      </c>
      <c r="AT22" s="324"/>
      <c r="AU22" s="324" t="str">
        <f t="shared" si="24"/>
        <v/>
      </c>
      <c r="AV22" s="409">
        <f t="shared" si="25"/>
        <v>0</v>
      </c>
      <c r="AW22" s="22"/>
      <c r="AX22" s="404">
        <v>19</v>
      </c>
      <c r="AY22" s="405">
        <f t="shared" si="74"/>
        <v>0</v>
      </c>
      <c r="AZ22" s="405"/>
      <c r="BA22" s="405">
        <f t="shared" si="26"/>
        <v>0</v>
      </c>
      <c r="BB22" s="405">
        <v>1</v>
      </c>
      <c r="BC22" s="406">
        <f t="shared" si="27"/>
        <v>0</v>
      </c>
      <c r="BD22" s="410"/>
      <c r="BE22" s="265"/>
      <c r="BF22" s="265"/>
      <c r="BG22" s="265"/>
      <c r="BH22" s="265"/>
      <c r="BI22" s="265">
        <v>1</v>
      </c>
      <c r="BJ22" s="265"/>
      <c r="BK22" s="265">
        <f t="shared" si="28"/>
        <v>0</v>
      </c>
      <c r="BL22" s="265"/>
      <c r="BM22" s="411"/>
      <c r="BN22" s="412" t="str">
        <f t="shared" si="29"/>
        <v/>
      </c>
      <c r="BO22" s="265" t="str">
        <f t="shared" si="30"/>
        <v/>
      </c>
      <c r="BP22" s="324" t="str">
        <f t="shared" si="31"/>
        <v/>
      </c>
      <c r="BQ22" s="265" t="str">
        <f t="shared" si="32"/>
        <v/>
      </c>
      <c r="BR22" s="265" t="str">
        <f t="shared" si="33"/>
        <v/>
      </c>
      <c r="BS22" s="265" t="str">
        <f t="shared" si="34"/>
        <v/>
      </c>
      <c r="BT22" s="265" t="str">
        <f t="shared" si="35"/>
        <v/>
      </c>
      <c r="BU22" s="265" t="str">
        <f t="shared" si="36"/>
        <v/>
      </c>
      <c r="BV22" s="411">
        <f t="shared" si="1"/>
        <v>0</v>
      </c>
      <c r="BW22" s="412" t="str">
        <f t="shared" si="37"/>
        <v/>
      </c>
      <c r="BX22" s="265" t="str">
        <f t="shared" si="38"/>
        <v/>
      </c>
      <c r="BY22" s="324" t="str">
        <f t="shared" si="39"/>
        <v/>
      </c>
      <c r="BZ22" s="265" t="str">
        <f t="shared" si="40"/>
        <v/>
      </c>
      <c r="CA22" s="265" t="str">
        <f t="shared" si="41"/>
        <v/>
      </c>
      <c r="CB22" s="265" t="str">
        <f t="shared" si="42"/>
        <v/>
      </c>
      <c r="CC22" s="265" t="str">
        <f t="shared" si="43"/>
        <v/>
      </c>
      <c r="CD22" s="265" t="str">
        <f t="shared" si="44"/>
        <v/>
      </c>
      <c r="CE22" s="265" t="str">
        <f t="shared" si="45"/>
        <v/>
      </c>
      <c r="CF22" s="265"/>
      <c r="CG22" s="265" t="str">
        <f t="shared" si="46"/>
        <v/>
      </c>
      <c r="CH22" s="413">
        <f t="shared" si="47"/>
        <v>0</v>
      </c>
      <c r="CJ22" s="404">
        <v>19</v>
      </c>
      <c r="CK22" s="405">
        <f t="shared" si="75"/>
        <v>0</v>
      </c>
      <c r="CL22" s="405"/>
      <c r="CM22" s="405">
        <f t="shared" si="48"/>
        <v>0</v>
      </c>
      <c r="CN22" s="405">
        <v>1</v>
      </c>
      <c r="CO22" s="406">
        <f t="shared" si="49"/>
        <v>0</v>
      </c>
      <c r="CP22" s="414"/>
      <c r="CQ22" s="324"/>
      <c r="CR22" s="324"/>
      <c r="CS22" s="324" t="str">
        <f t="shared" si="50"/>
        <v/>
      </c>
      <c r="CT22" s="409" t="str">
        <f t="shared" si="51"/>
        <v/>
      </c>
      <c r="CV22" s="404">
        <v>19</v>
      </c>
      <c r="CW22" s="405">
        <f t="shared" si="76"/>
        <v>0</v>
      </c>
      <c r="CX22" s="405"/>
      <c r="CY22" s="405">
        <f t="shared" si="52"/>
        <v>0</v>
      </c>
      <c r="CZ22" s="405">
        <v>1</v>
      </c>
      <c r="DA22" s="406">
        <f t="shared" si="53"/>
        <v>0</v>
      </c>
      <c r="DB22" s="414"/>
      <c r="DC22" s="324"/>
      <c r="DD22" s="324"/>
      <c r="DE22" s="324" t="str">
        <f t="shared" si="54"/>
        <v/>
      </c>
      <c r="DF22" s="409" t="str">
        <f t="shared" si="55"/>
        <v/>
      </c>
      <c r="DH22" s="404">
        <v>19</v>
      </c>
      <c r="DI22" s="405">
        <f t="shared" si="77"/>
        <v>0</v>
      </c>
      <c r="DJ22" s="405"/>
      <c r="DK22" s="405">
        <f t="shared" si="56"/>
        <v>0</v>
      </c>
      <c r="DL22" s="405">
        <v>1</v>
      </c>
      <c r="DM22" s="406">
        <f t="shared" si="57"/>
        <v>0</v>
      </c>
      <c r="DN22" s="414"/>
      <c r="DO22" s="324"/>
      <c r="DP22" s="324"/>
      <c r="DQ22" s="324" t="str">
        <f t="shared" si="58"/>
        <v/>
      </c>
      <c r="DR22" s="409" t="str">
        <f t="shared" si="59"/>
        <v/>
      </c>
      <c r="DT22" s="404">
        <v>19</v>
      </c>
      <c r="DU22" s="405">
        <f t="shared" si="78"/>
        <v>0</v>
      </c>
      <c r="DV22" s="405"/>
      <c r="DW22" s="405">
        <f t="shared" si="60"/>
        <v>0</v>
      </c>
      <c r="DX22" s="405">
        <v>1</v>
      </c>
      <c r="DY22" s="406">
        <f t="shared" si="61"/>
        <v>0</v>
      </c>
      <c r="DZ22" s="414"/>
      <c r="EA22" s="324"/>
      <c r="EB22" s="324"/>
      <c r="EC22" s="324" t="str">
        <f t="shared" si="62"/>
        <v/>
      </c>
      <c r="ED22" s="409" t="str">
        <f t="shared" si="63"/>
        <v/>
      </c>
      <c r="EF22" s="404">
        <v>19</v>
      </c>
      <c r="EG22" s="405">
        <f t="shared" si="79"/>
        <v>0</v>
      </c>
      <c r="EH22" s="405"/>
      <c r="EI22" s="405">
        <f t="shared" si="64"/>
        <v>0</v>
      </c>
      <c r="EJ22" s="405">
        <v>1</v>
      </c>
      <c r="EK22" s="406">
        <f t="shared" si="65"/>
        <v>0</v>
      </c>
      <c r="EL22" s="414"/>
      <c r="EM22" s="324"/>
      <c r="EN22" s="324"/>
      <c r="EO22" s="324" t="str">
        <f t="shared" si="66"/>
        <v/>
      </c>
      <c r="EP22" s="409" t="str">
        <f t="shared" si="67"/>
        <v/>
      </c>
      <c r="ER22" s="404">
        <v>19</v>
      </c>
      <c r="ES22" s="405">
        <f t="shared" si="80"/>
        <v>0</v>
      </c>
      <c r="ET22" s="405"/>
      <c r="EU22" s="405">
        <f t="shared" si="68"/>
        <v>0</v>
      </c>
      <c r="EV22" s="405">
        <v>1</v>
      </c>
      <c r="EW22" s="406">
        <f t="shared" si="69"/>
        <v>0</v>
      </c>
      <c r="EX22" s="414"/>
      <c r="EY22" s="324"/>
      <c r="EZ22" s="324"/>
      <c r="FA22" s="324" t="str">
        <f t="shared" si="70"/>
        <v/>
      </c>
      <c r="FB22" s="409" t="str">
        <f t="shared" si="71"/>
        <v/>
      </c>
    </row>
    <row r="23" spans="1:158" ht="30" customHeight="1" x14ac:dyDescent="0.3">
      <c r="E23" s="404">
        <v>20</v>
      </c>
      <c r="F23" s="405">
        <f t="shared" si="72"/>
        <v>548</v>
      </c>
      <c r="G23" s="405">
        <v>553</v>
      </c>
      <c r="H23" s="405">
        <f t="shared" si="2"/>
        <v>5</v>
      </c>
      <c r="I23" s="405">
        <v>1</v>
      </c>
      <c r="J23" s="406">
        <f t="shared" si="3"/>
        <v>5</v>
      </c>
      <c r="L23" s="404">
        <v>20</v>
      </c>
      <c r="M23" s="405">
        <f t="shared" si="73"/>
        <v>508</v>
      </c>
      <c r="N23" s="405">
        <v>522</v>
      </c>
      <c r="O23" s="405">
        <f t="shared" si="4"/>
        <v>14</v>
      </c>
      <c r="P23" s="405">
        <v>1</v>
      </c>
      <c r="Q23" s="406">
        <f t="shared" si="5"/>
        <v>14</v>
      </c>
      <c r="R23" s="414" t="s">
        <v>60</v>
      </c>
      <c r="S23" s="324" t="s">
        <v>46</v>
      </c>
      <c r="T23" s="324"/>
      <c r="U23" s="324"/>
      <c r="V23" s="265"/>
      <c r="W23" s="265">
        <v>1</v>
      </c>
      <c r="X23" s="324"/>
      <c r="Y23" s="324">
        <f t="shared" si="6"/>
        <v>0</v>
      </c>
      <c r="Z23" s="324"/>
      <c r="AA23" s="407"/>
      <c r="AB23" s="408" t="str">
        <f t="shared" si="7"/>
        <v/>
      </c>
      <c r="AC23" s="324" t="str">
        <f t="shared" si="8"/>
        <v/>
      </c>
      <c r="AD23" s="324" t="str">
        <f t="shared" si="9"/>
        <v/>
      </c>
      <c r="AE23" s="324" t="str">
        <f t="shared" si="10"/>
        <v/>
      </c>
      <c r="AF23" s="324" t="str">
        <f t="shared" si="11"/>
        <v/>
      </c>
      <c r="AG23" s="324" t="str">
        <f t="shared" si="12"/>
        <v/>
      </c>
      <c r="AH23" s="324" t="str">
        <f t="shared" si="13"/>
        <v/>
      </c>
      <c r="AI23" s="324" t="str">
        <f t="shared" si="14"/>
        <v/>
      </c>
      <c r="AJ23" s="407">
        <f t="shared" si="0"/>
        <v>0</v>
      </c>
      <c r="AK23" s="408">
        <f t="shared" si="15"/>
        <v>14</v>
      </c>
      <c r="AL23" s="324" t="str">
        <f t="shared" si="16"/>
        <v/>
      </c>
      <c r="AM23" s="324" t="str">
        <f t="shared" si="17"/>
        <v/>
      </c>
      <c r="AN23" s="324" t="str">
        <f t="shared" si="18"/>
        <v/>
      </c>
      <c r="AO23" s="324" t="str">
        <f t="shared" si="19"/>
        <v/>
      </c>
      <c r="AP23" s="324" t="str">
        <f t="shared" si="20"/>
        <v/>
      </c>
      <c r="AQ23" s="324" t="str">
        <f t="shared" si="21"/>
        <v/>
      </c>
      <c r="AR23" s="324" t="str">
        <f t="shared" si="22"/>
        <v/>
      </c>
      <c r="AS23" s="324" t="str">
        <f t="shared" si="23"/>
        <v/>
      </c>
      <c r="AT23" s="324"/>
      <c r="AU23" s="324" t="str">
        <f t="shared" si="24"/>
        <v/>
      </c>
      <c r="AV23" s="409">
        <f t="shared" si="25"/>
        <v>14</v>
      </c>
      <c r="AW23" s="22"/>
      <c r="AX23" s="404">
        <v>20</v>
      </c>
      <c r="AY23" s="405">
        <f t="shared" si="74"/>
        <v>0</v>
      </c>
      <c r="AZ23" s="405"/>
      <c r="BA23" s="405">
        <f t="shared" si="26"/>
        <v>0</v>
      </c>
      <c r="BB23" s="405">
        <v>1</v>
      </c>
      <c r="BC23" s="406">
        <f t="shared" si="27"/>
        <v>0</v>
      </c>
      <c r="BD23" s="410"/>
      <c r="BE23" s="265"/>
      <c r="BF23" s="265"/>
      <c r="BG23" s="265"/>
      <c r="BH23" s="265"/>
      <c r="BI23" s="265">
        <v>1</v>
      </c>
      <c r="BJ23" s="265"/>
      <c r="BK23" s="265">
        <f t="shared" si="28"/>
        <v>0</v>
      </c>
      <c r="BL23" s="265"/>
      <c r="BM23" s="411"/>
      <c r="BN23" s="412" t="str">
        <f t="shared" si="29"/>
        <v/>
      </c>
      <c r="BO23" s="265" t="str">
        <f t="shared" si="30"/>
        <v/>
      </c>
      <c r="BP23" s="324" t="str">
        <f t="shared" si="31"/>
        <v/>
      </c>
      <c r="BQ23" s="265" t="str">
        <f t="shared" si="32"/>
        <v/>
      </c>
      <c r="BR23" s="265" t="str">
        <f t="shared" si="33"/>
        <v/>
      </c>
      <c r="BS23" s="265" t="str">
        <f t="shared" si="34"/>
        <v/>
      </c>
      <c r="BT23" s="265" t="str">
        <f t="shared" si="35"/>
        <v/>
      </c>
      <c r="BU23" s="265" t="str">
        <f t="shared" si="36"/>
        <v/>
      </c>
      <c r="BV23" s="411">
        <f t="shared" si="1"/>
        <v>0</v>
      </c>
      <c r="BW23" s="412" t="str">
        <f t="shared" si="37"/>
        <v/>
      </c>
      <c r="BX23" s="265" t="str">
        <f t="shared" si="38"/>
        <v/>
      </c>
      <c r="BY23" s="324" t="str">
        <f t="shared" si="39"/>
        <v/>
      </c>
      <c r="BZ23" s="265" t="str">
        <f t="shared" si="40"/>
        <v/>
      </c>
      <c r="CA23" s="265" t="str">
        <f t="shared" si="41"/>
        <v/>
      </c>
      <c r="CB23" s="265" t="str">
        <f t="shared" si="42"/>
        <v/>
      </c>
      <c r="CC23" s="265" t="str">
        <f t="shared" si="43"/>
        <v/>
      </c>
      <c r="CD23" s="265" t="str">
        <f t="shared" si="44"/>
        <v/>
      </c>
      <c r="CE23" s="265" t="str">
        <f t="shared" si="45"/>
        <v/>
      </c>
      <c r="CF23" s="265"/>
      <c r="CG23" s="265" t="str">
        <f t="shared" si="46"/>
        <v/>
      </c>
      <c r="CH23" s="413">
        <f t="shared" si="47"/>
        <v>0</v>
      </c>
      <c r="CJ23" s="404">
        <v>20</v>
      </c>
      <c r="CK23" s="405">
        <f t="shared" si="75"/>
        <v>0</v>
      </c>
      <c r="CL23" s="405"/>
      <c r="CM23" s="405">
        <f t="shared" si="48"/>
        <v>0</v>
      </c>
      <c r="CN23" s="405">
        <v>1</v>
      </c>
      <c r="CO23" s="406">
        <f t="shared" si="49"/>
        <v>0</v>
      </c>
      <c r="CP23" s="414"/>
      <c r="CQ23" s="324"/>
      <c r="CR23" s="324"/>
      <c r="CS23" s="324" t="str">
        <f t="shared" si="50"/>
        <v/>
      </c>
      <c r="CT23" s="409" t="str">
        <f t="shared" si="51"/>
        <v/>
      </c>
      <c r="CV23" s="404">
        <v>20</v>
      </c>
      <c r="CW23" s="405">
        <f t="shared" si="76"/>
        <v>0</v>
      </c>
      <c r="CX23" s="405"/>
      <c r="CY23" s="405">
        <f t="shared" si="52"/>
        <v>0</v>
      </c>
      <c r="CZ23" s="405">
        <v>1</v>
      </c>
      <c r="DA23" s="406">
        <f t="shared" si="53"/>
        <v>0</v>
      </c>
      <c r="DB23" s="414"/>
      <c r="DC23" s="324"/>
      <c r="DD23" s="324"/>
      <c r="DE23" s="324" t="str">
        <f t="shared" si="54"/>
        <v/>
      </c>
      <c r="DF23" s="409" t="str">
        <f t="shared" si="55"/>
        <v/>
      </c>
      <c r="DH23" s="404">
        <v>20</v>
      </c>
      <c r="DI23" s="405">
        <f t="shared" si="77"/>
        <v>0</v>
      </c>
      <c r="DJ23" s="405"/>
      <c r="DK23" s="405">
        <f t="shared" si="56"/>
        <v>0</v>
      </c>
      <c r="DL23" s="405">
        <v>1</v>
      </c>
      <c r="DM23" s="406">
        <f t="shared" si="57"/>
        <v>0</v>
      </c>
      <c r="DN23" s="414"/>
      <c r="DO23" s="324"/>
      <c r="DP23" s="324"/>
      <c r="DQ23" s="324" t="str">
        <f t="shared" si="58"/>
        <v/>
      </c>
      <c r="DR23" s="409" t="str">
        <f t="shared" si="59"/>
        <v/>
      </c>
      <c r="DT23" s="404">
        <v>20</v>
      </c>
      <c r="DU23" s="405">
        <f t="shared" si="78"/>
        <v>0</v>
      </c>
      <c r="DV23" s="405"/>
      <c r="DW23" s="405">
        <f t="shared" si="60"/>
        <v>0</v>
      </c>
      <c r="DX23" s="405">
        <v>1</v>
      </c>
      <c r="DY23" s="406">
        <f t="shared" si="61"/>
        <v>0</v>
      </c>
      <c r="DZ23" s="414"/>
      <c r="EA23" s="324"/>
      <c r="EB23" s="324"/>
      <c r="EC23" s="324" t="str">
        <f t="shared" si="62"/>
        <v/>
      </c>
      <c r="ED23" s="409" t="str">
        <f t="shared" si="63"/>
        <v/>
      </c>
      <c r="EF23" s="404">
        <v>20</v>
      </c>
      <c r="EG23" s="405">
        <f t="shared" si="79"/>
        <v>0</v>
      </c>
      <c r="EH23" s="405"/>
      <c r="EI23" s="405">
        <f t="shared" si="64"/>
        <v>0</v>
      </c>
      <c r="EJ23" s="405">
        <v>1</v>
      </c>
      <c r="EK23" s="406">
        <f t="shared" si="65"/>
        <v>0</v>
      </c>
      <c r="EL23" s="414"/>
      <c r="EM23" s="324"/>
      <c r="EN23" s="324"/>
      <c r="EO23" s="324" t="str">
        <f t="shared" si="66"/>
        <v/>
      </c>
      <c r="EP23" s="409" t="str">
        <f t="shared" si="67"/>
        <v/>
      </c>
      <c r="ER23" s="404">
        <v>20</v>
      </c>
      <c r="ES23" s="405">
        <f t="shared" si="80"/>
        <v>0</v>
      </c>
      <c r="ET23" s="405"/>
      <c r="EU23" s="405">
        <f t="shared" si="68"/>
        <v>0</v>
      </c>
      <c r="EV23" s="405">
        <v>1</v>
      </c>
      <c r="EW23" s="406">
        <f t="shared" si="69"/>
        <v>0</v>
      </c>
      <c r="EX23" s="414"/>
      <c r="EY23" s="324"/>
      <c r="EZ23" s="324"/>
      <c r="FA23" s="324" t="str">
        <f t="shared" si="70"/>
        <v/>
      </c>
      <c r="FB23" s="409" t="str">
        <f t="shared" si="71"/>
        <v/>
      </c>
    </row>
    <row r="24" spans="1:158" ht="30" customHeight="1" x14ac:dyDescent="0.3">
      <c r="E24" s="404">
        <v>21</v>
      </c>
      <c r="F24" s="405">
        <f t="shared" si="72"/>
        <v>553</v>
      </c>
      <c r="G24" s="405">
        <v>563</v>
      </c>
      <c r="H24" s="405">
        <f t="shared" si="2"/>
        <v>10</v>
      </c>
      <c r="I24" s="405">
        <v>1</v>
      </c>
      <c r="J24" s="406">
        <f t="shared" si="3"/>
        <v>10</v>
      </c>
      <c r="L24" s="404">
        <v>21</v>
      </c>
      <c r="M24" s="405">
        <f t="shared" si="73"/>
        <v>522</v>
      </c>
      <c r="N24" s="405">
        <v>530</v>
      </c>
      <c r="O24" s="405">
        <f t="shared" si="4"/>
        <v>8</v>
      </c>
      <c r="P24" s="405">
        <v>1</v>
      </c>
      <c r="Q24" s="406">
        <f t="shared" si="5"/>
        <v>8</v>
      </c>
      <c r="R24" s="414" t="s">
        <v>44</v>
      </c>
      <c r="S24" s="324" t="s">
        <v>45</v>
      </c>
      <c r="T24" s="414" t="s">
        <v>489</v>
      </c>
      <c r="U24" s="324" t="s">
        <v>45</v>
      </c>
      <c r="V24" s="265" t="s">
        <v>68</v>
      </c>
      <c r="W24" s="265">
        <v>1</v>
      </c>
      <c r="X24" s="324"/>
      <c r="Y24" s="324">
        <f t="shared" si="6"/>
        <v>0</v>
      </c>
      <c r="Z24" s="324"/>
      <c r="AA24" s="407"/>
      <c r="AB24" s="408">
        <f t="shared" si="7"/>
        <v>8</v>
      </c>
      <c r="AC24" s="324" t="str">
        <f t="shared" si="8"/>
        <v/>
      </c>
      <c r="AD24" s="324" t="str">
        <f t="shared" si="9"/>
        <v/>
      </c>
      <c r="AE24" s="324" t="str">
        <f t="shared" si="10"/>
        <v/>
      </c>
      <c r="AF24" s="324" t="str">
        <f t="shared" si="11"/>
        <v/>
      </c>
      <c r="AG24" s="324" t="str">
        <f t="shared" si="12"/>
        <v/>
      </c>
      <c r="AH24" s="324" t="str">
        <f t="shared" si="13"/>
        <v/>
      </c>
      <c r="AI24" s="324" t="str">
        <f t="shared" si="14"/>
        <v/>
      </c>
      <c r="AJ24" s="407">
        <f t="shared" si="0"/>
        <v>8</v>
      </c>
      <c r="AK24" s="408" t="str">
        <f t="shared" si="15"/>
        <v/>
      </c>
      <c r="AL24" s="324" t="str">
        <f t="shared" si="16"/>
        <v/>
      </c>
      <c r="AM24" s="324" t="str">
        <f t="shared" si="17"/>
        <v/>
      </c>
      <c r="AN24" s="324" t="str">
        <f t="shared" si="18"/>
        <v/>
      </c>
      <c r="AO24" s="324" t="str">
        <f t="shared" si="19"/>
        <v/>
      </c>
      <c r="AP24" s="324" t="str">
        <f t="shared" si="20"/>
        <v/>
      </c>
      <c r="AQ24" s="324" t="str">
        <f t="shared" si="21"/>
        <v/>
      </c>
      <c r="AR24" s="324" t="str">
        <f t="shared" si="22"/>
        <v/>
      </c>
      <c r="AS24" s="324" t="str">
        <f t="shared" si="23"/>
        <v/>
      </c>
      <c r="AT24" s="324"/>
      <c r="AU24" s="324" t="str">
        <f t="shared" si="24"/>
        <v/>
      </c>
      <c r="AV24" s="409">
        <f t="shared" si="25"/>
        <v>0</v>
      </c>
      <c r="AW24" s="22"/>
      <c r="AX24" s="404">
        <v>21</v>
      </c>
      <c r="AY24" s="405">
        <f t="shared" si="74"/>
        <v>0</v>
      </c>
      <c r="AZ24" s="405"/>
      <c r="BA24" s="405">
        <f t="shared" si="26"/>
        <v>0</v>
      </c>
      <c r="BB24" s="405">
        <v>1</v>
      </c>
      <c r="BC24" s="406">
        <f t="shared" si="27"/>
        <v>0</v>
      </c>
      <c r="BD24" s="410"/>
      <c r="BE24" s="265"/>
      <c r="BF24" s="265"/>
      <c r="BG24" s="265"/>
      <c r="BH24" s="265"/>
      <c r="BI24" s="265">
        <v>1</v>
      </c>
      <c r="BJ24" s="265"/>
      <c r="BK24" s="265">
        <f t="shared" si="28"/>
        <v>0</v>
      </c>
      <c r="BL24" s="265"/>
      <c r="BM24" s="411"/>
      <c r="BN24" s="412" t="str">
        <f t="shared" si="29"/>
        <v/>
      </c>
      <c r="BO24" s="265" t="str">
        <f t="shared" si="30"/>
        <v/>
      </c>
      <c r="BP24" s="324" t="str">
        <f t="shared" si="31"/>
        <v/>
      </c>
      <c r="BQ24" s="265" t="str">
        <f t="shared" si="32"/>
        <v/>
      </c>
      <c r="BR24" s="265" t="str">
        <f t="shared" si="33"/>
        <v/>
      </c>
      <c r="BS24" s="265" t="str">
        <f t="shared" si="34"/>
        <v/>
      </c>
      <c r="BT24" s="265" t="str">
        <f t="shared" si="35"/>
        <v/>
      </c>
      <c r="BU24" s="265" t="str">
        <f t="shared" si="36"/>
        <v/>
      </c>
      <c r="BV24" s="411">
        <f t="shared" si="1"/>
        <v>0</v>
      </c>
      <c r="BW24" s="412" t="str">
        <f t="shared" si="37"/>
        <v/>
      </c>
      <c r="BX24" s="265" t="str">
        <f t="shared" si="38"/>
        <v/>
      </c>
      <c r="BY24" s="324" t="str">
        <f t="shared" si="39"/>
        <v/>
      </c>
      <c r="BZ24" s="265" t="str">
        <f t="shared" si="40"/>
        <v/>
      </c>
      <c r="CA24" s="265" t="str">
        <f t="shared" si="41"/>
        <v/>
      </c>
      <c r="CB24" s="265" t="str">
        <f t="shared" si="42"/>
        <v/>
      </c>
      <c r="CC24" s="265" t="str">
        <f t="shared" si="43"/>
        <v/>
      </c>
      <c r="CD24" s="265" t="str">
        <f t="shared" si="44"/>
        <v/>
      </c>
      <c r="CE24" s="265" t="str">
        <f t="shared" si="45"/>
        <v/>
      </c>
      <c r="CF24" s="265"/>
      <c r="CG24" s="265" t="str">
        <f t="shared" si="46"/>
        <v/>
      </c>
      <c r="CH24" s="413">
        <f t="shared" si="47"/>
        <v>0</v>
      </c>
      <c r="CJ24" s="404">
        <v>21</v>
      </c>
      <c r="CK24" s="405">
        <f t="shared" si="75"/>
        <v>0</v>
      </c>
      <c r="CL24" s="405"/>
      <c r="CM24" s="405">
        <f t="shared" si="48"/>
        <v>0</v>
      </c>
      <c r="CN24" s="405">
        <v>1</v>
      </c>
      <c r="CO24" s="406">
        <f t="shared" si="49"/>
        <v>0</v>
      </c>
      <c r="CP24" s="414"/>
      <c r="CQ24" s="324"/>
      <c r="CR24" s="324"/>
      <c r="CS24" s="324" t="str">
        <f t="shared" si="50"/>
        <v/>
      </c>
      <c r="CT24" s="409" t="str">
        <f t="shared" si="51"/>
        <v/>
      </c>
      <c r="CV24" s="404">
        <v>21</v>
      </c>
      <c r="CW24" s="405">
        <f t="shared" si="76"/>
        <v>0</v>
      </c>
      <c r="CX24" s="405"/>
      <c r="CY24" s="405">
        <f t="shared" si="52"/>
        <v>0</v>
      </c>
      <c r="CZ24" s="405">
        <v>1</v>
      </c>
      <c r="DA24" s="406">
        <f t="shared" si="53"/>
        <v>0</v>
      </c>
      <c r="DB24" s="414"/>
      <c r="DC24" s="324"/>
      <c r="DD24" s="324"/>
      <c r="DE24" s="324" t="str">
        <f t="shared" si="54"/>
        <v/>
      </c>
      <c r="DF24" s="409" t="str">
        <f t="shared" si="55"/>
        <v/>
      </c>
      <c r="DH24" s="404">
        <v>21</v>
      </c>
      <c r="DI24" s="405">
        <f t="shared" si="77"/>
        <v>0</v>
      </c>
      <c r="DJ24" s="405"/>
      <c r="DK24" s="405">
        <f t="shared" si="56"/>
        <v>0</v>
      </c>
      <c r="DL24" s="405">
        <v>1</v>
      </c>
      <c r="DM24" s="406">
        <f t="shared" si="57"/>
        <v>0</v>
      </c>
      <c r="DN24" s="414"/>
      <c r="DO24" s="324"/>
      <c r="DP24" s="324"/>
      <c r="DQ24" s="324" t="str">
        <f t="shared" si="58"/>
        <v/>
      </c>
      <c r="DR24" s="409" t="str">
        <f t="shared" si="59"/>
        <v/>
      </c>
      <c r="DT24" s="404">
        <v>21</v>
      </c>
      <c r="DU24" s="405">
        <f t="shared" si="78"/>
        <v>0</v>
      </c>
      <c r="DV24" s="405"/>
      <c r="DW24" s="405">
        <f t="shared" si="60"/>
        <v>0</v>
      </c>
      <c r="DX24" s="405">
        <v>1</v>
      </c>
      <c r="DY24" s="406">
        <f t="shared" si="61"/>
        <v>0</v>
      </c>
      <c r="DZ24" s="414"/>
      <c r="EA24" s="324"/>
      <c r="EB24" s="324"/>
      <c r="EC24" s="324" t="str">
        <f t="shared" si="62"/>
        <v/>
      </c>
      <c r="ED24" s="409" t="str">
        <f t="shared" si="63"/>
        <v/>
      </c>
      <c r="EF24" s="404">
        <v>21</v>
      </c>
      <c r="EG24" s="405">
        <f t="shared" si="79"/>
        <v>0</v>
      </c>
      <c r="EH24" s="405"/>
      <c r="EI24" s="405">
        <f t="shared" si="64"/>
        <v>0</v>
      </c>
      <c r="EJ24" s="405">
        <v>1</v>
      </c>
      <c r="EK24" s="406">
        <f t="shared" si="65"/>
        <v>0</v>
      </c>
      <c r="EL24" s="414"/>
      <c r="EM24" s="324"/>
      <c r="EN24" s="324"/>
      <c r="EO24" s="324" t="str">
        <f t="shared" si="66"/>
        <v/>
      </c>
      <c r="EP24" s="409" t="str">
        <f t="shared" si="67"/>
        <v/>
      </c>
      <c r="ER24" s="404">
        <v>21</v>
      </c>
      <c r="ES24" s="405">
        <f t="shared" si="80"/>
        <v>0</v>
      </c>
      <c r="ET24" s="405"/>
      <c r="EU24" s="405">
        <f t="shared" si="68"/>
        <v>0</v>
      </c>
      <c r="EV24" s="405">
        <v>1</v>
      </c>
      <c r="EW24" s="406">
        <f t="shared" si="69"/>
        <v>0</v>
      </c>
      <c r="EX24" s="414"/>
      <c r="EY24" s="324"/>
      <c r="EZ24" s="324"/>
      <c r="FA24" s="324" t="str">
        <f t="shared" si="70"/>
        <v/>
      </c>
      <c r="FB24" s="409" t="str">
        <f t="shared" si="71"/>
        <v/>
      </c>
    </row>
    <row r="25" spans="1:158" ht="30" customHeight="1" x14ac:dyDescent="0.3">
      <c r="E25" s="404">
        <v>22</v>
      </c>
      <c r="F25" s="405">
        <f t="shared" si="72"/>
        <v>563</v>
      </c>
      <c r="G25" s="405">
        <v>592</v>
      </c>
      <c r="H25" s="405">
        <f t="shared" si="2"/>
        <v>29</v>
      </c>
      <c r="I25" s="405">
        <v>1</v>
      </c>
      <c r="J25" s="406">
        <f t="shared" si="3"/>
        <v>29</v>
      </c>
      <c r="L25" s="404">
        <v>22</v>
      </c>
      <c r="M25" s="405">
        <f t="shared" si="73"/>
        <v>530</v>
      </c>
      <c r="N25" s="405">
        <v>559</v>
      </c>
      <c r="O25" s="405">
        <f t="shared" si="4"/>
        <v>29</v>
      </c>
      <c r="P25" s="405">
        <v>1</v>
      </c>
      <c r="Q25" s="406">
        <f t="shared" si="5"/>
        <v>29</v>
      </c>
      <c r="R25" s="414" t="s">
        <v>60</v>
      </c>
      <c r="S25" s="324" t="s">
        <v>46</v>
      </c>
      <c r="T25" s="324"/>
      <c r="U25" s="324"/>
      <c r="V25" s="265"/>
      <c r="W25" s="265">
        <v>1</v>
      </c>
      <c r="X25" s="324"/>
      <c r="Y25" s="324">
        <f t="shared" si="6"/>
        <v>0</v>
      </c>
      <c r="Z25" s="324"/>
      <c r="AA25" s="407"/>
      <c r="AB25" s="408" t="str">
        <f t="shared" si="7"/>
        <v/>
      </c>
      <c r="AC25" s="324" t="str">
        <f t="shared" si="8"/>
        <v/>
      </c>
      <c r="AD25" s="324" t="str">
        <f t="shared" si="9"/>
        <v/>
      </c>
      <c r="AE25" s="324" t="str">
        <f t="shared" si="10"/>
        <v/>
      </c>
      <c r="AF25" s="324" t="str">
        <f t="shared" si="11"/>
        <v/>
      </c>
      <c r="AG25" s="324" t="str">
        <f t="shared" si="12"/>
        <v/>
      </c>
      <c r="AH25" s="324" t="str">
        <f t="shared" si="13"/>
        <v/>
      </c>
      <c r="AI25" s="324" t="str">
        <f t="shared" si="14"/>
        <v/>
      </c>
      <c r="AJ25" s="407">
        <f t="shared" si="0"/>
        <v>0</v>
      </c>
      <c r="AK25" s="408">
        <f t="shared" si="15"/>
        <v>29</v>
      </c>
      <c r="AL25" s="324" t="str">
        <f t="shared" si="16"/>
        <v/>
      </c>
      <c r="AM25" s="324" t="str">
        <f t="shared" si="17"/>
        <v/>
      </c>
      <c r="AN25" s="324" t="str">
        <f t="shared" si="18"/>
        <v/>
      </c>
      <c r="AO25" s="324" t="str">
        <f t="shared" si="19"/>
        <v/>
      </c>
      <c r="AP25" s="324" t="str">
        <f t="shared" si="20"/>
        <v/>
      </c>
      <c r="AQ25" s="324" t="str">
        <f t="shared" si="21"/>
        <v/>
      </c>
      <c r="AR25" s="324" t="str">
        <f t="shared" si="22"/>
        <v/>
      </c>
      <c r="AS25" s="324" t="str">
        <f t="shared" si="23"/>
        <v/>
      </c>
      <c r="AT25" s="324"/>
      <c r="AU25" s="324" t="str">
        <f t="shared" si="24"/>
        <v/>
      </c>
      <c r="AV25" s="409">
        <f t="shared" si="25"/>
        <v>29</v>
      </c>
      <c r="AW25" s="22"/>
      <c r="AX25" s="404">
        <v>22</v>
      </c>
      <c r="AY25" s="405">
        <f t="shared" si="74"/>
        <v>0</v>
      </c>
      <c r="AZ25" s="405"/>
      <c r="BA25" s="405">
        <f t="shared" si="26"/>
        <v>0</v>
      </c>
      <c r="BB25" s="405">
        <v>1</v>
      </c>
      <c r="BC25" s="406">
        <f t="shared" si="27"/>
        <v>0</v>
      </c>
      <c r="BD25" s="410"/>
      <c r="BE25" s="265"/>
      <c r="BF25" s="265"/>
      <c r="BG25" s="265"/>
      <c r="BH25" s="265"/>
      <c r="BI25" s="265">
        <v>1</v>
      </c>
      <c r="BJ25" s="265"/>
      <c r="BK25" s="265">
        <f t="shared" si="28"/>
        <v>0</v>
      </c>
      <c r="BL25" s="265"/>
      <c r="BM25" s="411"/>
      <c r="BN25" s="412" t="str">
        <f t="shared" si="29"/>
        <v/>
      </c>
      <c r="BO25" s="265" t="str">
        <f t="shared" si="30"/>
        <v/>
      </c>
      <c r="BP25" s="324" t="str">
        <f t="shared" si="31"/>
        <v/>
      </c>
      <c r="BQ25" s="265" t="str">
        <f t="shared" si="32"/>
        <v/>
      </c>
      <c r="BR25" s="265" t="str">
        <f t="shared" si="33"/>
        <v/>
      </c>
      <c r="BS25" s="265" t="str">
        <f t="shared" si="34"/>
        <v/>
      </c>
      <c r="BT25" s="265" t="str">
        <f t="shared" si="35"/>
        <v/>
      </c>
      <c r="BU25" s="265" t="str">
        <f t="shared" si="36"/>
        <v/>
      </c>
      <c r="BV25" s="411">
        <f t="shared" si="1"/>
        <v>0</v>
      </c>
      <c r="BW25" s="412" t="str">
        <f t="shared" si="37"/>
        <v/>
      </c>
      <c r="BX25" s="265" t="str">
        <f t="shared" si="38"/>
        <v/>
      </c>
      <c r="BY25" s="324" t="str">
        <f t="shared" si="39"/>
        <v/>
      </c>
      <c r="BZ25" s="265" t="str">
        <f t="shared" si="40"/>
        <v/>
      </c>
      <c r="CA25" s="265" t="str">
        <f t="shared" si="41"/>
        <v/>
      </c>
      <c r="CB25" s="265" t="str">
        <f t="shared" si="42"/>
        <v/>
      </c>
      <c r="CC25" s="265" t="str">
        <f t="shared" si="43"/>
        <v/>
      </c>
      <c r="CD25" s="265" t="str">
        <f t="shared" si="44"/>
        <v/>
      </c>
      <c r="CE25" s="265" t="str">
        <f t="shared" si="45"/>
        <v/>
      </c>
      <c r="CF25" s="265"/>
      <c r="CG25" s="265" t="str">
        <f t="shared" si="46"/>
        <v/>
      </c>
      <c r="CH25" s="413">
        <f t="shared" si="47"/>
        <v>0</v>
      </c>
      <c r="CJ25" s="404">
        <v>22</v>
      </c>
      <c r="CK25" s="405">
        <f t="shared" si="75"/>
        <v>0</v>
      </c>
      <c r="CL25" s="405"/>
      <c r="CM25" s="405">
        <f t="shared" si="48"/>
        <v>0</v>
      </c>
      <c r="CN25" s="405">
        <v>1</v>
      </c>
      <c r="CO25" s="406">
        <f t="shared" si="49"/>
        <v>0</v>
      </c>
      <c r="CP25" s="414"/>
      <c r="CQ25" s="324"/>
      <c r="CR25" s="324"/>
      <c r="CS25" s="324" t="str">
        <f t="shared" si="50"/>
        <v/>
      </c>
      <c r="CT25" s="409" t="str">
        <f t="shared" si="51"/>
        <v/>
      </c>
      <c r="CV25" s="404">
        <v>22</v>
      </c>
      <c r="CW25" s="405">
        <f t="shared" si="76"/>
        <v>0</v>
      </c>
      <c r="CX25" s="405"/>
      <c r="CY25" s="405">
        <f t="shared" si="52"/>
        <v>0</v>
      </c>
      <c r="CZ25" s="405">
        <v>1</v>
      </c>
      <c r="DA25" s="406">
        <f t="shared" si="53"/>
        <v>0</v>
      </c>
      <c r="DB25" s="414"/>
      <c r="DC25" s="324"/>
      <c r="DD25" s="324"/>
      <c r="DE25" s="324" t="str">
        <f t="shared" si="54"/>
        <v/>
      </c>
      <c r="DF25" s="409" t="str">
        <f t="shared" si="55"/>
        <v/>
      </c>
      <c r="DH25" s="404">
        <v>22</v>
      </c>
      <c r="DI25" s="405">
        <f t="shared" si="77"/>
        <v>0</v>
      </c>
      <c r="DJ25" s="405"/>
      <c r="DK25" s="405">
        <f t="shared" si="56"/>
        <v>0</v>
      </c>
      <c r="DL25" s="405">
        <v>1</v>
      </c>
      <c r="DM25" s="406">
        <f t="shared" si="57"/>
        <v>0</v>
      </c>
      <c r="DN25" s="414"/>
      <c r="DO25" s="324"/>
      <c r="DP25" s="324"/>
      <c r="DQ25" s="324" t="str">
        <f t="shared" si="58"/>
        <v/>
      </c>
      <c r="DR25" s="409" t="str">
        <f t="shared" si="59"/>
        <v/>
      </c>
      <c r="DT25" s="404">
        <v>22</v>
      </c>
      <c r="DU25" s="405">
        <f t="shared" si="78"/>
        <v>0</v>
      </c>
      <c r="DV25" s="405"/>
      <c r="DW25" s="405">
        <f t="shared" si="60"/>
        <v>0</v>
      </c>
      <c r="DX25" s="405">
        <v>1</v>
      </c>
      <c r="DY25" s="406">
        <f t="shared" si="61"/>
        <v>0</v>
      </c>
      <c r="DZ25" s="414"/>
      <c r="EA25" s="324"/>
      <c r="EB25" s="324"/>
      <c r="EC25" s="324" t="str">
        <f t="shared" si="62"/>
        <v/>
      </c>
      <c r="ED25" s="409" t="str">
        <f t="shared" si="63"/>
        <v/>
      </c>
      <c r="EF25" s="404">
        <v>22</v>
      </c>
      <c r="EG25" s="405">
        <f t="shared" si="79"/>
        <v>0</v>
      </c>
      <c r="EH25" s="405"/>
      <c r="EI25" s="405">
        <f t="shared" si="64"/>
        <v>0</v>
      </c>
      <c r="EJ25" s="405">
        <v>1</v>
      </c>
      <c r="EK25" s="406">
        <f t="shared" si="65"/>
        <v>0</v>
      </c>
      <c r="EL25" s="414"/>
      <c r="EM25" s="324"/>
      <c r="EN25" s="324"/>
      <c r="EO25" s="324" t="str">
        <f t="shared" si="66"/>
        <v/>
      </c>
      <c r="EP25" s="409" t="str">
        <f t="shared" si="67"/>
        <v/>
      </c>
      <c r="ER25" s="404">
        <v>22</v>
      </c>
      <c r="ES25" s="405">
        <f t="shared" si="80"/>
        <v>0</v>
      </c>
      <c r="ET25" s="405"/>
      <c r="EU25" s="405">
        <f t="shared" si="68"/>
        <v>0</v>
      </c>
      <c r="EV25" s="405">
        <v>1</v>
      </c>
      <c r="EW25" s="406">
        <f t="shared" si="69"/>
        <v>0</v>
      </c>
      <c r="EX25" s="414"/>
      <c r="EY25" s="324"/>
      <c r="EZ25" s="324"/>
      <c r="FA25" s="324" t="str">
        <f t="shared" si="70"/>
        <v/>
      </c>
      <c r="FB25" s="409" t="str">
        <f t="shared" si="71"/>
        <v/>
      </c>
    </row>
    <row r="26" spans="1:158" ht="30" customHeight="1" x14ac:dyDescent="0.3">
      <c r="E26" s="404">
        <v>23</v>
      </c>
      <c r="F26" s="405">
        <f t="shared" si="72"/>
        <v>592</v>
      </c>
      <c r="G26" s="405">
        <v>601</v>
      </c>
      <c r="H26" s="405">
        <f t="shared" si="2"/>
        <v>9</v>
      </c>
      <c r="I26" s="405">
        <v>1</v>
      </c>
      <c r="J26" s="406">
        <f t="shared" si="3"/>
        <v>9</v>
      </c>
      <c r="L26" s="404">
        <v>23</v>
      </c>
      <c r="M26" s="405">
        <f t="shared" si="73"/>
        <v>559</v>
      </c>
      <c r="N26" s="405">
        <v>567</v>
      </c>
      <c r="O26" s="405">
        <f t="shared" si="4"/>
        <v>8</v>
      </c>
      <c r="P26" s="405">
        <v>1</v>
      </c>
      <c r="Q26" s="406">
        <f t="shared" si="5"/>
        <v>8</v>
      </c>
      <c r="R26" s="414" t="s">
        <v>60</v>
      </c>
      <c r="S26" s="324" t="s">
        <v>46</v>
      </c>
      <c r="T26" s="324"/>
      <c r="U26" s="324"/>
      <c r="V26" s="265"/>
      <c r="W26" s="265">
        <v>1</v>
      </c>
      <c r="X26" s="324"/>
      <c r="Y26" s="324">
        <f t="shared" si="6"/>
        <v>0</v>
      </c>
      <c r="Z26" s="324"/>
      <c r="AA26" s="407"/>
      <c r="AB26" s="408" t="str">
        <f t="shared" si="7"/>
        <v/>
      </c>
      <c r="AC26" s="324" t="str">
        <f t="shared" si="8"/>
        <v/>
      </c>
      <c r="AD26" s="324" t="str">
        <f t="shared" si="9"/>
        <v/>
      </c>
      <c r="AE26" s="324" t="str">
        <f t="shared" si="10"/>
        <v/>
      </c>
      <c r="AF26" s="324" t="str">
        <f t="shared" si="11"/>
        <v/>
      </c>
      <c r="AG26" s="324" t="str">
        <f t="shared" si="12"/>
        <v/>
      </c>
      <c r="AH26" s="324" t="str">
        <f t="shared" si="13"/>
        <v/>
      </c>
      <c r="AI26" s="324" t="str">
        <f t="shared" si="14"/>
        <v/>
      </c>
      <c r="AJ26" s="407">
        <f t="shared" si="0"/>
        <v>0</v>
      </c>
      <c r="AK26" s="408">
        <f t="shared" si="15"/>
        <v>8</v>
      </c>
      <c r="AL26" s="324" t="str">
        <f t="shared" si="16"/>
        <v/>
      </c>
      <c r="AM26" s="324" t="str">
        <f t="shared" si="17"/>
        <v/>
      </c>
      <c r="AN26" s="324" t="str">
        <f t="shared" si="18"/>
        <v/>
      </c>
      <c r="AO26" s="324" t="str">
        <f t="shared" si="19"/>
        <v/>
      </c>
      <c r="AP26" s="324" t="str">
        <f t="shared" si="20"/>
        <v/>
      </c>
      <c r="AQ26" s="324" t="str">
        <f t="shared" si="21"/>
        <v/>
      </c>
      <c r="AR26" s="324" t="str">
        <f t="shared" si="22"/>
        <v/>
      </c>
      <c r="AS26" s="324" t="str">
        <f t="shared" si="23"/>
        <v/>
      </c>
      <c r="AT26" s="324"/>
      <c r="AU26" s="324" t="str">
        <f t="shared" si="24"/>
        <v/>
      </c>
      <c r="AV26" s="409">
        <f t="shared" si="25"/>
        <v>8</v>
      </c>
      <c r="AW26" s="22"/>
      <c r="AX26" s="404">
        <v>23</v>
      </c>
      <c r="AY26" s="405">
        <f t="shared" si="74"/>
        <v>0</v>
      </c>
      <c r="AZ26" s="405"/>
      <c r="BA26" s="405">
        <f t="shared" si="26"/>
        <v>0</v>
      </c>
      <c r="BB26" s="405">
        <v>1</v>
      </c>
      <c r="BC26" s="406">
        <f t="shared" si="27"/>
        <v>0</v>
      </c>
      <c r="BD26" s="410"/>
      <c r="BE26" s="265"/>
      <c r="BF26" s="265"/>
      <c r="BG26" s="265"/>
      <c r="BH26" s="265"/>
      <c r="BI26" s="265">
        <v>1</v>
      </c>
      <c r="BJ26" s="265"/>
      <c r="BK26" s="265">
        <f t="shared" si="28"/>
        <v>0</v>
      </c>
      <c r="BL26" s="265"/>
      <c r="BM26" s="411"/>
      <c r="BN26" s="412" t="str">
        <f t="shared" si="29"/>
        <v/>
      </c>
      <c r="BO26" s="265" t="str">
        <f t="shared" si="30"/>
        <v/>
      </c>
      <c r="BP26" s="324" t="str">
        <f t="shared" si="31"/>
        <v/>
      </c>
      <c r="BQ26" s="265" t="str">
        <f t="shared" si="32"/>
        <v/>
      </c>
      <c r="BR26" s="265" t="str">
        <f t="shared" si="33"/>
        <v/>
      </c>
      <c r="BS26" s="265" t="str">
        <f t="shared" si="34"/>
        <v/>
      </c>
      <c r="BT26" s="265" t="str">
        <f t="shared" si="35"/>
        <v/>
      </c>
      <c r="BU26" s="265" t="str">
        <f t="shared" si="36"/>
        <v/>
      </c>
      <c r="BV26" s="411">
        <f t="shared" si="1"/>
        <v>0</v>
      </c>
      <c r="BW26" s="412" t="str">
        <f t="shared" si="37"/>
        <v/>
      </c>
      <c r="BX26" s="265" t="str">
        <f t="shared" si="38"/>
        <v/>
      </c>
      <c r="BY26" s="324" t="str">
        <f t="shared" si="39"/>
        <v/>
      </c>
      <c r="BZ26" s="265" t="str">
        <f t="shared" si="40"/>
        <v/>
      </c>
      <c r="CA26" s="265" t="str">
        <f t="shared" si="41"/>
        <v/>
      </c>
      <c r="CB26" s="265" t="str">
        <f t="shared" si="42"/>
        <v/>
      </c>
      <c r="CC26" s="265" t="str">
        <f t="shared" si="43"/>
        <v/>
      </c>
      <c r="CD26" s="265" t="str">
        <f t="shared" si="44"/>
        <v/>
      </c>
      <c r="CE26" s="265" t="str">
        <f t="shared" si="45"/>
        <v/>
      </c>
      <c r="CF26" s="265"/>
      <c r="CG26" s="265" t="str">
        <f t="shared" si="46"/>
        <v/>
      </c>
      <c r="CH26" s="413">
        <f t="shared" si="47"/>
        <v>0</v>
      </c>
      <c r="CJ26" s="404">
        <v>23</v>
      </c>
      <c r="CK26" s="405">
        <f t="shared" si="75"/>
        <v>0</v>
      </c>
      <c r="CL26" s="405"/>
      <c r="CM26" s="405">
        <f t="shared" si="48"/>
        <v>0</v>
      </c>
      <c r="CN26" s="405">
        <v>1</v>
      </c>
      <c r="CO26" s="406">
        <f t="shared" si="49"/>
        <v>0</v>
      </c>
      <c r="CP26" s="414"/>
      <c r="CQ26" s="324"/>
      <c r="CR26" s="324"/>
      <c r="CS26" s="324" t="str">
        <f t="shared" si="50"/>
        <v/>
      </c>
      <c r="CT26" s="409" t="str">
        <f t="shared" si="51"/>
        <v/>
      </c>
      <c r="CV26" s="404">
        <v>23</v>
      </c>
      <c r="CW26" s="405">
        <f t="shared" si="76"/>
        <v>0</v>
      </c>
      <c r="CX26" s="405"/>
      <c r="CY26" s="405">
        <f t="shared" si="52"/>
        <v>0</v>
      </c>
      <c r="CZ26" s="405">
        <v>1</v>
      </c>
      <c r="DA26" s="406">
        <f t="shared" si="53"/>
        <v>0</v>
      </c>
      <c r="DB26" s="414"/>
      <c r="DC26" s="324"/>
      <c r="DD26" s="324"/>
      <c r="DE26" s="324" t="str">
        <f t="shared" si="54"/>
        <v/>
      </c>
      <c r="DF26" s="409" t="str">
        <f t="shared" si="55"/>
        <v/>
      </c>
      <c r="DH26" s="404">
        <v>23</v>
      </c>
      <c r="DI26" s="405">
        <f t="shared" si="77"/>
        <v>0</v>
      </c>
      <c r="DJ26" s="405"/>
      <c r="DK26" s="405">
        <f t="shared" si="56"/>
        <v>0</v>
      </c>
      <c r="DL26" s="405">
        <v>1</v>
      </c>
      <c r="DM26" s="406">
        <f t="shared" si="57"/>
        <v>0</v>
      </c>
      <c r="DN26" s="414"/>
      <c r="DO26" s="324"/>
      <c r="DP26" s="324"/>
      <c r="DQ26" s="324" t="str">
        <f t="shared" si="58"/>
        <v/>
      </c>
      <c r="DR26" s="409" t="str">
        <f t="shared" si="59"/>
        <v/>
      </c>
      <c r="DT26" s="404">
        <v>23</v>
      </c>
      <c r="DU26" s="405">
        <f t="shared" si="78"/>
        <v>0</v>
      </c>
      <c r="DV26" s="405"/>
      <c r="DW26" s="405">
        <f t="shared" si="60"/>
        <v>0</v>
      </c>
      <c r="DX26" s="405">
        <v>1</v>
      </c>
      <c r="DY26" s="406">
        <f t="shared" si="61"/>
        <v>0</v>
      </c>
      <c r="DZ26" s="414"/>
      <c r="EA26" s="324"/>
      <c r="EB26" s="324"/>
      <c r="EC26" s="324" t="str">
        <f t="shared" si="62"/>
        <v/>
      </c>
      <c r="ED26" s="409" t="str">
        <f t="shared" si="63"/>
        <v/>
      </c>
      <c r="EF26" s="404">
        <v>23</v>
      </c>
      <c r="EG26" s="405">
        <f t="shared" si="79"/>
        <v>0</v>
      </c>
      <c r="EH26" s="405"/>
      <c r="EI26" s="405">
        <f t="shared" si="64"/>
        <v>0</v>
      </c>
      <c r="EJ26" s="405">
        <v>1</v>
      </c>
      <c r="EK26" s="406">
        <f t="shared" si="65"/>
        <v>0</v>
      </c>
      <c r="EL26" s="414"/>
      <c r="EM26" s="324"/>
      <c r="EN26" s="324"/>
      <c r="EO26" s="324" t="str">
        <f t="shared" si="66"/>
        <v/>
      </c>
      <c r="EP26" s="409" t="str">
        <f t="shared" si="67"/>
        <v/>
      </c>
      <c r="ER26" s="404">
        <v>23</v>
      </c>
      <c r="ES26" s="405">
        <f t="shared" si="80"/>
        <v>0</v>
      </c>
      <c r="ET26" s="405"/>
      <c r="EU26" s="405">
        <f t="shared" si="68"/>
        <v>0</v>
      </c>
      <c r="EV26" s="405">
        <v>1</v>
      </c>
      <c r="EW26" s="406">
        <f t="shared" si="69"/>
        <v>0</v>
      </c>
      <c r="EX26" s="414"/>
      <c r="EY26" s="324"/>
      <c r="EZ26" s="324"/>
      <c r="FA26" s="324" t="str">
        <f t="shared" si="70"/>
        <v/>
      </c>
      <c r="FB26" s="409" t="str">
        <f t="shared" si="71"/>
        <v/>
      </c>
    </row>
    <row r="27" spans="1:158" ht="30" customHeight="1" x14ac:dyDescent="0.3">
      <c r="E27" s="404">
        <v>24</v>
      </c>
      <c r="F27" s="405">
        <f t="shared" si="72"/>
        <v>601</v>
      </c>
      <c r="G27" s="405">
        <v>605</v>
      </c>
      <c r="H27" s="405">
        <f t="shared" si="2"/>
        <v>4</v>
      </c>
      <c r="I27" s="405">
        <v>1</v>
      </c>
      <c r="J27" s="406">
        <f t="shared" si="3"/>
        <v>4</v>
      </c>
      <c r="L27" s="404">
        <v>24</v>
      </c>
      <c r="M27" s="405">
        <f t="shared" si="73"/>
        <v>567</v>
      </c>
      <c r="N27" s="405">
        <v>572</v>
      </c>
      <c r="O27" s="405">
        <f t="shared" si="4"/>
        <v>5</v>
      </c>
      <c r="P27" s="405">
        <v>1</v>
      </c>
      <c r="Q27" s="406">
        <f t="shared" si="5"/>
        <v>5</v>
      </c>
      <c r="R27" s="414" t="s">
        <v>60</v>
      </c>
      <c r="S27" s="324" t="s">
        <v>46</v>
      </c>
      <c r="T27" s="324"/>
      <c r="U27" s="324"/>
      <c r="V27" s="265"/>
      <c r="W27" s="265">
        <v>1</v>
      </c>
      <c r="X27" s="324"/>
      <c r="Y27" s="324">
        <f t="shared" si="6"/>
        <v>0</v>
      </c>
      <c r="Z27" s="324"/>
      <c r="AA27" s="407"/>
      <c r="AB27" s="408" t="str">
        <f t="shared" si="7"/>
        <v/>
      </c>
      <c r="AC27" s="324" t="str">
        <f t="shared" si="8"/>
        <v/>
      </c>
      <c r="AD27" s="324" t="str">
        <f t="shared" si="9"/>
        <v/>
      </c>
      <c r="AE27" s="324" t="str">
        <f t="shared" si="10"/>
        <v/>
      </c>
      <c r="AF27" s="324" t="str">
        <f t="shared" si="11"/>
        <v/>
      </c>
      <c r="AG27" s="324" t="str">
        <f t="shared" si="12"/>
        <v/>
      </c>
      <c r="AH27" s="324" t="str">
        <f t="shared" si="13"/>
        <v/>
      </c>
      <c r="AI27" s="324" t="str">
        <f t="shared" si="14"/>
        <v/>
      </c>
      <c r="AJ27" s="407">
        <f t="shared" si="0"/>
        <v>0</v>
      </c>
      <c r="AK27" s="408">
        <f t="shared" si="15"/>
        <v>5</v>
      </c>
      <c r="AL27" s="324" t="str">
        <f t="shared" si="16"/>
        <v/>
      </c>
      <c r="AM27" s="324" t="str">
        <f t="shared" si="17"/>
        <v/>
      </c>
      <c r="AN27" s="324" t="str">
        <f t="shared" si="18"/>
        <v/>
      </c>
      <c r="AO27" s="324" t="str">
        <f t="shared" si="19"/>
        <v/>
      </c>
      <c r="AP27" s="324" t="str">
        <f t="shared" si="20"/>
        <v/>
      </c>
      <c r="AQ27" s="324" t="str">
        <f t="shared" si="21"/>
        <v/>
      </c>
      <c r="AR27" s="324" t="str">
        <f t="shared" si="22"/>
        <v/>
      </c>
      <c r="AS27" s="324" t="str">
        <f t="shared" si="23"/>
        <v/>
      </c>
      <c r="AT27" s="324"/>
      <c r="AU27" s="324" t="str">
        <f t="shared" si="24"/>
        <v/>
      </c>
      <c r="AV27" s="409">
        <f t="shared" si="25"/>
        <v>5</v>
      </c>
      <c r="AW27" s="22"/>
      <c r="AX27" s="404">
        <v>24</v>
      </c>
      <c r="AY27" s="405">
        <f t="shared" si="74"/>
        <v>0</v>
      </c>
      <c r="AZ27" s="405"/>
      <c r="BA27" s="405">
        <f t="shared" si="26"/>
        <v>0</v>
      </c>
      <c r="BB27" s="405">
        <v>1</v>
      </c>
      <c r="BC27" s="406">
        <f t="shared" si="27"/>
        <v>0</v>
      </c>
      <c r="BD27" s="410"/>
      <c r="BE27" s="265"/>
      <c r="BF27" s="265"/>
      <c r="BG27" s="265"/>
      <c r="BH27" s="265"/>
      <c r="BI27" s="265">
        <v>1</v>
      </c>
      <c r="BJ27" s="265"/>
      <c r="BK27" s="265">
        <f t="shared" si="28"/>
        <v>0</v>
      </c>
      <c r="BL27" s="265"/>
      <c r="BM27" s="411"/>
      <c r="BN27" s="412" t="str">
        <f t="shared" si="29"/>
        <v/>
      </c>
      <c r="BO27" s="265" t="str">
        <f t="shared" si="30"/>
        <v/>
      </c>
      <c r="BP27" s="324" t="str">
        <f t="shared" si="31"/>
        <v/>
      </c>
      <c r="BQ27" s="265" t="str">
        <f t="shared" si="32"/>
        <v/>
      </c>
      <c r="BR27" s="265" t="str">
        <f t="shared" si="33"/>
        <v/>
      </c>
      <c r="BS27" s="265" t="str">
        <f t="shared" si="34"/>
        <v/>
      </c>
      <c r="BT27" s="265" t="str">
        <f t="shared" si="35"/>
        <v/>
      </c>
      <c r="BU27" s="265" t="str">
        <f t="shared" si="36"/>
        <v/>
      </c>
      <c r="BV27" s="411">
        <f t="shared" si="1"/>
        <v>0</v>
      </c>
      <c r="BW27" s="412" t="str">
        <f t="shared" si="37"/>
        <v/>
      </c>
      <c r="BX27" s="265" t="str">
        <f t="shared" si="38"/>
        <v/>
      </c>
      <c r="BY27" s="324" t="str">
        <f t="shared" si="39"/>
        <v/>
      </c>
      <c r="BZ27" s="265" t="str">
        <f t="shared" si="40"/>
        <v/>
      </c>
      <c r="CA27" s="265" t="str">
        <f t="shared" si="41"/>
        <v/>
      </c>
      <c r="CB27" s="265" t="str">
        <f t="shared" si="42"/>
        <v/>
      </c>
      <c r="CC27" s="265" t="str">
        <f t="shared" si="43"/>
        <v/>
      </c>
      <c r="CD27" s="265" t="str">
        <f t="shared" si="44"/>
        <v/>
      </c>
      <c r="CE27" s="265" t="str">
        <f t="shared" si="45"/>
        <v/>
      </c>
      <c r="CF27" s="265"/>
      <c r="CG27" s="265" t="str">
        <f t="shared" si="46"/>
        <v/>
      </c>
      <c r="CH27" s="413">
        <f t="shared" si="47"/>
        <v>0</v>
      </c>
      <c r="CJ27" s="404">
        <v>24</v>
      </c>
      <c r="CK27" s="405">
        <f t="shared" si="75"/>
        <v>0</v>
      </c>
      <c r="CL27" s="405"/>
      <c r="CM27" s="405">
        <f t="shared" si="48"/>
        <v>0</v>
      </c>
      <c r="CN27" s="405">
        <v>1</v>
      </c>
      <c r="CO27" s="406">
        <f t="shared" si="49"/>
        <v>0</v>
      </c>
      <c r="CP27" s="414"/>
      <c r="CQ27" s="324"/>
      <c r="CR27" s="324"/>
      <c r="CS27" s="324" t="str">
        <f t="shared" si="50"/>
        <v/>
      </c>
      <c r="CT27" s="409" t="str">
        <f t="shared" si="51"/>
        <v/>
      </c>
      <c r="CV27" s="404">
        <v>24</v>
      </c>
      <c r="CW27" s="405">
        <f t="shared" si="76"/>
        <v>0</v>
      </c>
      <c r="CX27" s="405"/>
      <c r="CY27" s="405">
        <f t="shared" si="52"/>
        <v>0</v>
      </c>
      <c r="CZ27" s="405">
        <v>1</v>
      </c>
      <c r="DA27" s="406">
        <f t="shared" si="53"/>
        <v>0</v>
      </c>
      <c r="DB27" s="414"/>
      <c r="DC27" s="324"/>
      <c r="DD27" s="324"/>
      <c r="DE27" s="324" t="str">
        <f t="shared" si="54"/>
        <v/>
      </c>
      <c r="DF27" s="409" t="str">
        <f t="shared" si="55"/>
        <v/>
      </c>
      <c r="DH27" s="404">
        <v>24</v>
      </c>
      <c r="DI27" s="405">
        <f t="shared" si="77"/>
        <v>0</v>
      </c>
      <c r="DJ27" s="405"/>
      <c r="DK27" s="405">
        <f t="shared" si="56"/>
        <v>0</v>
      </c>
      <c r="DL27" s="405">
        <v>1</v>
      </c>
      <c r="DM27" s="406">
        <f t="shared" si="57"/>
        <v>0</v>
      </c>
      <c r="DN27" s="414"/>
      <c r="DO27" s="324"/>
      <c r="DP27" s="324"/>
      <c r="DQ27" s="324" t="str">
        <f t="shared" si="58"/>
        <v/>
      </c>
      <c r="DR27" s="409" t="str">
        <f t="shared" si="59"/>
        <v/>
      </c>
      <c r="DT27" s="404">
        <v>24</v>
      </c>
      <c r="DU27" s="405">
        <f t="shared" si="78"/>
        <v>0</v>
      </c>
      <c r="DV27" s="405"/>
      <c r="DW27" s="405">
        <f t="shared" si="60"/>
        <v>0</v>
      </c>
      <c r="DX27" s="405">
        <v>1</v>
      </c>
      <c r="DY27" s="406">
        <f t="shared" si="61"/>
        <v>0</v>
      </c>
      <c r="DZ27" s="414"/>
      <c r="EA27" s="324"/>
      <c r="EB27" s="324"/>
      <c r="EC27" s="324" t="str">
        <f t="shared" si="62"/>
        <v/>
      </c>
      <c r="ED27" s="409" t="str">
        <f t="shared" si="63"/>
        <v/>
      </c>
      <c r="EF27" s="404">
        <v>24</v>
      </c>
      <c r="EG27" s="405">
        <f t="shared" si="79"/>
        <v>0</v>
      </c>
      <c r="EH27" s="405"/>
      <c r="EI27" s="405">
        <f t="shared" si="64"/>
        <v>0</v>
      </c>
      <c r="EJ27" s="405">
        <v>1</v>
      </c>
      <c r="EK27" s="406">
        <f t="shared" si="65"/>
        <v>0</v>
      </c>
      <c r="EL27" s="414"/>
      <c r="EM27" s="324"/>
      <c r="EN27" s="324"/>
      <c r="EO27" s="324" t="str">
        <f t="shared" si="66"/>
        <v/>
      </c>
      <c r="EP27" s="409" t="str">
        <f t="shared" si="67"/>
        <v/>
      </c>
      <c r="ER27" s="404">
        <v>24</v>
      </c>
      <c r="ES27" s="405">
        <f t="shared" si="80"/>
        <v>0</v>
      </c>
      <c r="ET27" s="405"/>
      <c r="EU27" s="405">
        <f t="shared" si="68"/>
        <v>0</v>
      </c>
      <c r="EV27" s="405">
        <v>1</v>
      </c>
      <c r="EW27" s="406">
        <f t="shared" si="69"/>
        <v>0</v>
      </c>
      <c r="EX27" s="414"/>
      <c r="EY27" s="324"/>
      <c r="EZ27" s="324"/>
      <c r="FA27" s="324" t="str">
        <f t="shared" si="70"/>
        <v/>
      </c>
      <c r="FB27" s="409" t="str">
        <f t="shared" si="71"/>
        <v/>
      </c>
    </row>
    <row r="28" spans="1:158" ht="30" customHeight="1" x14ac:dyDescent="0.3">
      <c r="E28" s="404">
        <v>25</v>
      </c>
      <c r="F28" s="405">
        <f t="shared" si="72"/>
        <v>605</v>
      </c>
      <c r="G28" s="405">
        <v>615</v>
      </c>
      <c r="H28" s="405">
        <f t="shared" si="2"/>
        <v>10</v>
      </c>
      <c r="I28" s="405">
        <v>1</v>
      </c>
      <c r="J28" s="406">
        <f t="shared" si="3"/>
        <v>10</v>
      </c>
      <c r="L28" s="404">
        <v>25</v>
      </c>
      <c r="M28" s="405">
        <f t="shared" si="73"/>
        <v>572</v>
      </c>
      <c r="N28" s="405">
        <v>581</v>
      </c>
      <c r="O28" s="405">
        <f t="shared" si="4"/>
        <v>9</v>
      </c>
      <c r="P28" s="405">
        <v>1</v>
      </c>
      <c r="Q28" s="406">
        <f t="shared" si="5"/>
        <v>9</v>
      </c>
      <c r="R28" s="414" t="s">
        <v>60</v>
      </c>
      <c r="S28" s="324" t="s">
        <v>46</v>
      </c>
      <c r="T28" s="324"/>
      <c r="U28" s="324"/>
      <c r="V28" s="265"/>
      <c r="W28" s="265">
        <v>1</v>
      </c>
      <c r="X28" s="324"/>
      <c r="Y28" s="324">
        <f t="shared" si="6"/>
        <v>0</v>
      </c>
      <c r="Z28" s="324"/>
      <c r="AA28" s="407"/>
      <c r="AB28" s="408" t="str">
        <f t="shared" si="7"/>
        <v/>
      </c>
      <c r="AC28" s="324" t="str">
        <f t="shared" si="8"/>
        <v/>
      </c>
      <c r="AD28" s="324" t="str">
        <f t="shared" si="9"/>
        <v/>
      </c>
      <c r="AE28" s="324" t="str">
        <f t="shared" si="10"/>
        <v/>
      </c>
      <c r="AF28" s="324" t="str">
        <f t="shared" si="11"/>
        <v/>
      </c>
      <c r="AG28" s="324" t="str">
        <f t="shared" si="12"/>
        <v/>
      </c>
      <c r="AH28" s="324" t="str">
        <f t="shared" si="13"/>
        <v/>
      </c>
      <c r="AI28" s="324" t="str">
        <f t="shared" si="14"/>
        <v/>
      </c>
      <c r="AJ28" s="407">
        <f t="shared" si="0"/>
        <v>0</v>
      </c>
      <c r="AK28" s="408">
        <f t="shared" si="15"/>
        <v>9</v>
      </c>
      <c r="AL28" s="324" t="str">
        <f t="shared" si="16"/>
        <v/>
      </c>
      <c r="AM28" s="324" t="str">
        <f t="shared" si="17"/>
        <v/>
      </c>
      <c r="AN28" s="324" t="str">
        <f t="shared" si="18"/>
        <v/>
      </c>
      <c r="AO28" s="324" t="str">
        <f t="shared" si="19"/>
        <v/>
      </c>
      <c r="AP28" s="324" t="str">
        <f t="shared" si="20"/>
        <v/>
      </c>
      <c r="AQ28" s="324" t="str">
        <f t="shared" si="21"/>
        <v/>
      </c>
      <c r="AR28" s="324" t="str">
        <f t="shared" si="22"/>
        <v/>
      </c>
      <c r="AS28" s="324" t="str">
        <f t="shared" si="23"/>
        <v/>
      </c>
      <c r="AT28" s="324"/>
      <c r="AU28" s="324" t="str">
        <f t="shared" si="24"/>
        <v/>
      </c>
      <c r="AV28" s="409">
        <f t="shared" si="25"/>
        <v>9</v>
      </c>
      <c r="AW28" s="22"/>
      <c r="AX28" s="404">
        <v>25</v>
      </c>
      <c r="AY28" s="405">
        <f t="shared" si="74"/>
        <v>0</v>
      </c>
      <c r="AZ28" s="405"/>
      <c r="BA28" s="405">
        <f t="shared" si="26"/>
        <v>0</v>
      </c>
      <c r="BB28" s="405">
        <v>1</v>
      </c>
      <c r="BC28" s="406">
        <f t="shared" si="27"/>
        <v>0</v>
      </c>
      <c r="BD28" s="410"/>
      <c r="BE28" s="265"/>
      <c r="BF28" s="265"/>
      <c r="BG28" s="265"/>
      <c r="BH28" s="265"/>
      <c r="BI28" s="265">
        <v>1</v>
      </c>
      <c r="BJ28" s="265"/>
      <c r="BK28" s="265">
        <f t="shared" si="28"/>
        <v>0</v>
      </c>
      <c r="BL28" s="265"/>
      <c r="BM28" s="411"/>
      <c r="BN28" s="412" t="str">
        <f t="shared" si="29"/>
        <v/>
      </c>
      <c r="BO28" s="265" t="str">
        <f t="shared" si="30"/>
        <v/>
      </c>
      <c r="BP28" s="324" t="str">
        <f t="shared" si="31"/>
        <v/>
      </c>
      <c r="BQ28" s="265" t="str">
        <f t="shared" si="32"/>
        <v/>
      </c>
      <c r="BR28" s="265" t="str">
        <f t="shared" si="33"/>
        <v/>
      </c>
      <c r="BS28" s="265" t="str">
        <f t="shared" si="34"/>
        <v/>
      </c>
      <c r="BT28" s="265" t="str">
        <f t="shared" si="35"/>
        <v/>
      </c>
      <c r="BU28" s="265" t="str">
        <f t="shared" si="36"/>
        <v/>
      </c>
      <c r="BV28" s="411">
        <f t="shared" si="1"/>
        <v>0</v>
      </c>
      <c r="BW28" s="412" t="str">
        <f t="shared" si="37"/>
        <v/>
      </c>
      <c r="BX28" s="265" t="str">
        <f t="shared" si="38"/>
        <v/>
      </c>
      <c r="BY28" s="324" t="str">
        <f t="shared" si="39"/>
        <v/>
      </c>
      <c r="BZ28" s="265" t="str">
        <f t="shared" si="40"/>
        <v/>
      </c>
      <c r="CA28" s="265" t="str">
        <f t="shared" si="41"/>
        <v/>
      </c>
      <c r="CB28" s="265" t="str">
        <f t="shared" si="42"/>
        <v/>
      </c>
      <c r="CC28" s="265" t="str">
        <f t="shared" si="43"/>
        <v/>
      </c>
      <c r="CD28" s="265" t="str">
        <f t="shared" si="44"/>
        <v/>
      </c>
      <c r="CE28" s="265" t="str">
        <f t="shared" si="45"/>
        <v/>
      </c>
      <c r="CF28" s="265"/>
      <c r="CG28" s="265" t="str">
        <f t="shared" si="46"/>
        <v/>
      </c>
      <c r="CH28" s="413">
        <f t="shared" si="47"/>
        <v>0</v>
      </c>
      <c r="CJ28" s="404">
        <v>25</v>
      </c>
      <c r="CK28" s="405">
        <f t="shared" si="75"/>
        <v>0</v>
      </c>
      <c r="CL28" s="405"/>
      <c r="CM28" s="405">
        <f t="shared" si="48"/>
        <v>0</v>
      </c>
      <c r="CN28" s="405">
        <v>1</v>
      </c>
      <c r="CO28" s="406">
        <f t="shared" si="49"/>
        <v>0</v>
      </c>
      <c r="CP28" s="414"/>
      <c r="CQ28" s="324"/>
      <c r="CR28" s="324"/>
      <c r="CS28" s="324" t="str">
        <f t="shared" si="50"/>
        <v/>
      </c>
      <c r="CT28" s="409" t="str">
        <f t="shared" si="51"/>
        <v/>
      </c>
      <c r="CV28" s="404">
        <v>25</v>
      </c>
      <c r="CW28" s="405">
        <f t="shared" si="76"/>
        <v>0</v>
      </c>
      <c r="CX28" s="405"/>
      <c r="CY28" s="405">
        <f t="shared" si="52"/>
        <v>0</v>
      </c>
      <c r="CZ28" s="405">
        <v>1</v>
      </c>
      <c r="DA28" s="406">
        <f t="shared" si="53"/>
        <v>0</v>
      </c>
      <c r="DB28" s="414"/>
      <c r="DC28" s="324"/>
      <c r="DD28" s="324"/>
      <c r="DE28" s="324" t="str">
        <f t="shared" si="54"/>
        <v/>
      </c>
      <c r="DF28" s="409" t="str">
        <f t="shared" si="55"/>
        <v/>
      </c>
      <c r="DH28" s="404">
        <v>25</v>
      </c>
      <c r="DI28" s="405">
        <f t="shared" si="77"/>
        <v>0</v>
      </c>
      <c r="DJ28" s="405"/>
      <c r="DK28" s="405">
        <f t="shared" si="56"/>
        <v>0</v>
      </c>
      <c r="DL28" s="405">
        <v>1</v>
      </c>
      <c r="DM28" s="406">
        <f t="shared" si="57"/>
        <v>0</v>
      </c>
      <c r="DN28" s="414"/>
      <c r="DO28" s="324"/>
      <c r="DP28" s="324"/>
      <c r="DQ28" s="324" t="str">
        <f t="shared" si="58"/>
        <v/>
      </c>
      <c r="DR28" s="409" t="str">
        <f t="shared" si="59"/>
        <v/>
      </c>
      <c r="DT28" s="404">
        <v>25</v>
      </c>
      <c r="DU28" s="405">
        <f t="shared" si="78"/>
        <v>0</v>
      </c>
      <c r="DV28" s="405"/>
      <c r="DW28" s="405">
        <f t="shared" si="60"/>
        <v>0</v>
      </c>
      <c r="DX28" s="405">
        <v>1</v>
      </c>
      <c r="DY28" s="406">
        <f t="shared" si="61"/>
        <v>0</v>
      </c>
      <c r="DZ28" s="414"/>
      <c r="EA28" s="324"/>
      <c r="EB28" s="324"/>
      <c r="EC28" s="324" t="str">
        <f t="shared" si="62"/>
        <v/>
      </c>
      <c r="ED28" s="409" t="str">
        <f t="shared" si="63"/>
        <v/>
      </c>
      <c r="EF28" s="404">
        <v>25</v>
      </c>
      <c r="EG28" s="405">
        <f t="shared" si="79"/>
        <v>0</v>
      </c>
      <c r="EH28" s="405"/>
      <c r="EI28" s="405">
        <f t="shared" si="64"/>
        <v>0</v>
      </c>
      <c r="EJ28" s="405">
        <v>1</v>
      </c>
      <c r="EK28" s="406">
        <f t="shared" si="65"/>
        <v>0</v>
      </c>
      <c r="EL28" s="414"/>
      <c r="EM28" s="324"/>
      <c r="EN28" s="324"/>
      <c r="EO28" s="324" t="str">
        <f t="shared" si="66"/>
        <v/>
      </c>
      <c r="EP28" s="409" t="str">
        <f t="shared" si="67"/>
        <v/>
      </c>
      <c r="ER28" s="404">
        <v>25</v>
      </c>
      <c r="ES28" s="405">
        <f t="shared" si="80"/>
        <v>0</v>
      </c>
      <c r="ET28" s="405"/>
      <c r="EU28" s="405">
        <f t="shared" si="68"/>
        <v>0</v>
      </c>
      <c r="EV28" s="405">
        <v>1</v>
      </c>
      <c r="EW28" s="406">
        <f t="shared" si="69"/>
        <v>0</v>
      </c>
      <c r="EX28" s="414"/>
      <c r="EY28" s="324"/>
      <c r="EZ28" s="324"/>
      <c r="FA28" s="324" t="str">
        <f t="shared" si="70"/>
        <v/>
      </c>
      <c r="FB28" s="409" t="str">
        <f t="shared" si="71"/>
        <v/>
      </c>
    </row>
    <row r="29" spans="1:158" ht="30" customHeight="1" x14ac:dyDescent="0.3">
      <c r="E29" s="404">
        <v>26</v>
      </c>
      <c r="F29" s="405">
        <f t="shared" si="72"/>
        <v>615</v>
      </c>
      <c r="G29" s="405">
        <v>621</v>
      </c>
      <c r="H29" s="405">
        <f t="shared" si="2"/>
        <v>6</v>
      </c>
      <c r="I29" s="405">
        <v>1</v>
      </c>
      <c r="J29" s="406">
        <f t="shared" si="3"/>
        <v>6</v>
      </c>
      <c r="L29" s="404">
        <v>26</v>
      </c>
      <c r="M29" s="405">
        <f t="shared" si="73"/>
        <v>581</v>
      </c>
      <c r="N29" s="405">
        <v>587</v>
      </c>
      <c r="O29" s="405">
        <f t="shared" si="4"/>
        <v>6</v>
      </c>
      <c r="P29" s="405">
        <v>1</v>
      </c>
      <c r="Q29" s="406">
        <f t="shared" si="5"/>
        <v>6</v>
      </c>
      <c r="R29" s="414" t="s">
        <v>60</v>
      </c>
      <c r="S29" s="324" t="s">
        <v>46</v>
      </c>
      <c r="T29" s="324"/>
      <c r="U29" s="324"/>
      <c r="V29" s="265"/>
      <c r="W29" s="265">
        <v>1</v>
      </c>
      <c r="X29" s="324"/>
      <c r="Y29" s="324">
        <f t="shared" si="6"/>
        <v>0</v>
      </c>
      <c r="Z29" s="324"/>
      <c r="AA29" s="407"/>
      <c r="AB29" s="408" t="str">
        <f t="shared" si="7"/>
        <v/>
      </c>
      <c r="AC29" s="324" t="str">
        <f t="shared" si="8"/>
        <v/>
      </c>
      <c r="AD29" s="324" t="str">
        <f t="shared" si="9"/>
        <v/>
      </c>
      <c r="AE29" s="324" t="str">
        <f t="shared" si="10"/>
        <v/>
      </c>
      <c r="AF29" s="324" t="str">
        <f t="shared" si="11"/>
        <v/>
      </c>
      <c r="AG29" s="324" t="str">
        <f t="shared" si="12"/>
        <v/>
      </c>
      <c r="AH29" s="324" t="str">
        <f t="shared" si="13"/>
        <v/>
      </c>
      <c r="AI29" s="324" t="str">
        <f t="shared" si="14"/>
        <v/>
      </c>
      <c r="AJ29" s="407">
        <f t="shared" si="0"/>
        <v>0</v>
      </c>
      <c r="AK29" s="408">
        <f t="shared" si="15"/>
        <v>6</v>
      </c>
      <c r="AL29" s="324" t="str">
        <f t="shared" si="16"/>
        <v/>
      </c>
      <c r="AM29" s="324" t="str">
        <f t="shared" si="17"/>
        <v/>
      </c>
      <c r="AN29" s="324" t="str">
        <f t="shared" si="18"/>
        <v/>
      </c>
      <c r="AO29" s="324" t="str">
        <f t="shared" si="19"/>
        <v/>
      </c>
      <c r="AP29" s="324" t="str">
        <f t="shared" si="20"/>
        <v/>
      </c>
      <c r="AQ29" s="324" t="str">
        <f t="shared" si="21"/>
        <v/>
      </c>
      <c r="AR29" s="324" t="str">
        <f t="shared" si="22"/>
        <v/>
      </c>
      <c r="AS29" s="324" t="str">
        <f t="shared" si="23"/>
        <v/>
      </c>
      <c r="AT29" s="324"/>
      <c r="AU29" s="324" t="str">
        <f t="shared" si="24"/>
        <v/>
      </c>
      <c r="AV29" s="409">
        <f t="shared" si="25"/>
        <v>6</v>
      </c>
      <c r="AW29" s="22"/>
      <c r="AX29" s="404">
        <v>26</v>
      </c>
      <c r="AY29" s="405">
        <f t="shared" si="74"/>
        <v>0</v>
      </c>
      <c r="AZ29" s="405"/>
      <c r="BA29" s="405">
        <f t="shared" si="26"/>
        <v>0</v>
      </c>
      <c r="BB29" s="405">
        <v>1</v>
      </c>
      <c r="BC29" s="406">
        <f t="shared" si="27"/>
        <v>0</v>
      </c>
      <c r="BD29" s="410"/>
      <c r="BE29" s="265"/>
      <c r="BF29" s="265"/>
      <c r="BG29" s="265"/>
      <c r="BH29" s="265"/>
      <c r="BI29" s="265">
        <v>1</v>
      </c>
      <c r="BJ29" s="265"/>
      <c r="BK29" s="265">
        <f t="shared" si="28"/>
        <v>0</v>
      </c>
      <c r="BL29" s="265"/>
      <c r="BM29" s="411"/>
      <c r="BN29" s="412" t="str">
        <f t="shared" si="29"/>
        <v/>
      </c>
      <c r="BO29" s="265" t="str">
        <f t="shared" si="30"/>
        <v/>
      </c>
      <c r="BP29" s="324" t="str">
        <f t="shared" si="31"/>
        <v/>
      </c>
      <c r="BQ29" s="265" t="str">
        <f t="shared" si="32"/>
        <v/>
      </c>
      <c r="BR29" s="265" t="str">
        <f t="shared" si="33"/>
        <v/>
      </c>
      <c r="BS29" s="265" t="str">
        <f t="shared" si="34"/>
        <v/>
      </c>
      <c r="BT29" s="265" t="str">
        <f t="shared" si="35"/>
        <v/>
      </c>
      <c r="BU29" s="265" t="str">
        <f t="shared" si="36"/>
        <v/>
      </c>
      <c r="BV29" s="411">
        <f t="shared" si="1"/>
        <v>0</v>
      </c>
      <c r="BW29" s="412" t="str">
        <f t="shared" si="37"/>
        <v/>
      </c>
      <c r="BX29" s="265" t="str">
        <f t="shared" si="38"/>
        <v/>
      </c>
      <c r="BY29" s="324" t="str">
        <f t="shared" si="39"/>
        <v/>
      </c>
      <c r="BZ29" s="265" t="str">
        <f t="shared" si="40"/>
        <v/>
      </c>
      <c r="CA29" s="265" t="str">
        <f t="shared" si="41"/>
        <v/>
      </c>
      <c r="CB29" s="265" t="str">
        <f t="shared" si="42"/>
        <v/>
      </c>
      <c r="CC29" s="265" t="str">
        <f t="shared" si="43"/>
        <v/>
      </c>
      <c r="CD29" s="265" t="str">
        <f t="shared" si="44"/>
        <v/>
      </c>
      <c r="CE29" s="265" t="str">
        <f t="shared" si="45"/>
        <v/>
      </c>
      <c r="CF29" s="265"/>
      <c r="CG29" s="265" t="str">
        <f t="shared" si="46"/>
        <v/>
      </c>
      <c r="CH29" s="413">
        <f t="shared" si="47"/>
        <v>0</v>
      </c>
      <c r="CJ29" s="404">
        <v>26</v>
      </c>
      <c r="CK29" s="405">
        <f t="shared" si="75"/>
        <v>0</v>
      </c>
      <c r="CL29" s="405"/>
      <c r="CM29" s="405">
        <f t="shared" si="48"/>
        <v>0</v>
      </c>
      <c r="CN29" s="405">
        <v>1</v>
      </c>
      <c r="CO29" s="406">
        <f t="shared" si="49"/>
        <v>0</v>
      </c>
      <c r="CP29" s="414"/>
      <c r="CQ29" s="324"/>
      <c r="CR29" s="324"/>
      <c r="CS29" s="324" t="str">
        <f t="shared" si="50"/>
        <v/>
      </c>
      <c r="CT29" s="409" t="str">
        <f t="shared" si="51"/>
        <v/>
      </c>
      <c r="CV29" s="404">
        <v>26</v>
      </c>
      <c r="CW29" s="405">
        <f t="shared" si="76"/>
        <v>0</v>
      </c>
      <c r="CX29" s="405"/>
      <c r="CY29" s="405">
        <f t="shared" si="52"/>
        <v>0</v>
      </c>
      <c r="CZ29" s="405">
        <v>1</v>
      </c>
      <c r="DA29" s="406">
        <f t="shared" si="53"/>
        <v>0</v>
      </c>
      <c r="DB29" s="414"/>
      <c r="DC29" s="324"/>
      <c r="DD29" s="324"/>
      <c r="DE29" s="324" t="str">
        <f t="shared" si="54"/>
        <v/>
      </c>
      <c r="DF29" s="409" t="str">
        <f t="shared" si="55"/>
        <v/>
      </c>
      <c r="DH29" s="404">
        <v>26</v>
      </c>
      <c r="DI29" s="405">
        <f t="shared" si="77"/>
        <v>0</v>
      </c>
      <c r="DJ29" s="405"/>
      <c r="DK29" s="405">
        <f t="shared" si="56"/>
        <v>0</v>
      </c>
      <c r="DL29" s="405">
        <v>1</v>
      </c>
      <c r="DM29" s="406">
        <f t="shared" si="57"/>
        <v>0</v>
      </c>
      <c r="DN29" s="414"/>
      <c r="DO29" s="324"/>
      <c r="DP29" s="324"/>
      <c r="DQ29" s="324" t="str">
        <f t="shared" si="58"/>
        <v/>
      </c>
      <c r="DR29" s="409" t="str">
        <f t="shared" si="59"/>
        <v/>
      </c>
      <c r="DT29" s="404">
        <v>26</v>
      </c>
      <c r="DU29" s="405">
        <f t="shared" si="78"/>
        <v>0</v>
      </c>
      <c r="DV29" s="405"/>
      <c r="DW29" s="405">
        <f t="shared" si="60"/>
        <v>0</v>
      </c>
      <c r="DX29" s="405">
        <v>1</v>
      </c>
      <c r="DY29" s="406">
        <f t="shared" si="61"/>
        <v>0</v>
      </c>
      <c r="DZ29" s="414"/>
      <c r="EA29" s="324"/>
      <c r="EB29" s="324"/>
      <c r="EC29" s="324" t="str">
        <f t="shared" si="62"/>
        <v/>
      </c>
      <c r="ED29" s="409" t="str">
        <f t="shared" si="63"/>
        <v/>
      </c>
      <c r="EF29" s="404">
        <v>26</v>
      </c>
      <c r="EG29" s="405">
        <f t="shared" si="79"/>
        <v>0</v>
      </c>
      <c r="EH29" s="405"/>
      <c r="EI29" s="405">
        <f t="shared" si="64"/>
        <v>0</v>
      </c>
      <c r="EJ29" s="405">
        <v>1</v>
      </c>
      <c r="EK29" s="406">
        <f t="shared" si="65"/>
        <v>0</v>
      </c>
      <c r="EL29" s="414"/>
      <c r="EM29" s="324"/>
      <c r="EN29" s="324"/>
      <c r="EO29" s="324" t="str">
        <f t="shared" si="66"/>
        <v/>
      </c>
      <c r="EP29" s="409" t="str">
        <f t="shared" si="67"/>
        <v/>
      </c>
      <c r="ER29" s="404">
        <v>26</v>
      </c>
      <c r="ES29" s="405">
        <f t="shared" si="80"/>
        <v>0</v>
      </c>
      <c r="ET29" s="405"/>
      <c r="EU29" s="405">
        <f t="shared" si="68"/>
        <v>0</v>
      </c>
      <c r="EV29" s="405">
        <v>1</v>
      </c>
      <c r="EW29" s="406">
        <f t="shared" si="69"/>
        <v>0</v>
      </c>
      <c r="EX29" s="414"/>
      <c r="EY29" s="324"/>
      <c r="EZ29" s="324"/>
      <c r="FA29" s="324" t="str">
        <f t="shared" si="70"/>
        <v/>
      </c>
      <c r="FB29" s="409" t="str">
        <f t="shared" si="71"/>
        <v/>
      </c>
    </row>
    <row r="30" spans="1:158" ht="30" customHeight="1" x14ac:dyDescent="0.3">
      <c r="E30" s="404">
        <v>27</v>
      </c>
      <c r="F30" s="405">
        <f t="shared" si="72"/>
        <v>621</v>
      </c>
      <c r="G30" s="405">
        <v>629</v>
      </c>
      <c r="H30" s="405">
        <f t="shared" si="2"/>
        <v>8</v>
      </c>
      <c r="I30" s="405">
        <v>1</v>
      </c>
      <c r="J30" s="406">
        <f t="shared" si="3"/>
        <v>8</v>
      </c>
      <c r="L30" s="404">
        <v>27</v>
      </c>
      <c r="M30" s="405">
        <f t="shared" si="73"/>
        <v>587</v>
      </c>
      <c r="N30" s="405">
        <v>594</v>
      </c>
      <c r="O30" s="405">
        <f t="shared" si="4"/>
        <v>7</v>
      </c>
      <c r="P30" s="405">
        <v>1</v>
      </c>
      <c r="Q30" s="406">
        <f t="shared" si="5"/>
        <v>7</v>
      </c>
      <c r="R30" s="414" t="s">
        <v>60</v>
      </c>
      <c r="S30" s="324" t="s">
        <v>46</v>
      </c>
      <c r="T30" s="324"/>
      <c r="U30" s="324"/>
      <c r="V30" s="265"/>
      <c r="W30" s="265">
        <v>1</v>
      </c>
      <c r="X30" s="324"/>
      <c r="Y30" s="324">
        <f t="shared" si="6"/>
        <v>0</v>
      </c>
      <c r="Z30" s="324"/>
      <c r="AA30" s="407"/>
      <c r="AB30" s="408" t="str">
        <f t="shared" si="7"/>
        <v/>
      </c>
      <c r="AC30" s="324" t="str">
        <f t="shared" si="8"/>
        <v/>
      </c>
      <c r="AD30" s="324" t="str">
        <f t="shared" si="9"/>
        <v/>
      </c>
      <c r="AE30" s="324" t="str">
        <f t="shared" si="10"/>
        <v/>
      </c>
      <c r="AF30" s="324" t="str">
        <f t="shared" si="11"/>
        <v/>
      </c>
      <c r="AG30" s="324" t="str">
        <f t="shared" si="12"/>
        <v/>
      </c>
      <c r="AH30" s="324" t="str">
        <f t="shared" si="13"/>
        <v/>
      </c>
      <c r="AI30" s="324" t="str">
        <f t="shared" si="14"/>
        <v/>
      </c>
      <c r="AJ30" s="407">
        <f t="shared" si="0"/>
        <v>0</v>
      </c>
      <c r="AK30" s="408">
        <f t="shared" si="15"/>
        <v>7</v>
      </c>
      <c r="AL30" s="324" t="str">
        <f t="shared" si="16"/>
        <v/>
      </c>
      <c r="AM30" s="324" t="str">
        <f t="shared" si="17"/>
        <v/>
      </c>
      <c r="AN30" s="324" t="str">
        <f t="shared" si="18"/>
        <v/>
      </c>
      <c r="AO30" s="324" t="str">
        <f t="shared" si="19"/>
        <v/>
      </c>
      <c r="AP30" s="324" t="str">
        <f t="shared" si="20"/>
        <v/>
      </c>
      <c r="AQ30" s="324" t="str">
        <f t="shared" si="21"/>
        <v/>
      </c>
      <c r="AR30" s="324" t="str">
        <f t="shared" si="22"/>
        <v/>
      </c>
      <c r="AS30" s="324" t="str">
        <f t="shared" si="23"/>
        <v/>
      </c>
      <c r="AT30" s="324"/>
      <c r="AU30" s="324" t="str">
        <f t="shared" si="24"/>
        <v/>
      </c>
      <c r="AV30" s="409">
        <f t="shared" si="25"/>
        <v>7</v>
      </c>
      <c r="AW30" s="22"/>
      <c r="AX30" s="404">
        <v>27</v>
      </c>
      <c r="AY30" s="405">
        <f t="shared" si="74"/>
        <v>0</v>
      </c>
      <c r="AZ30" s="405"/>
      <c r="BA30" s="405">
        <f t="shared" si="26"/>
        <v>0</v>
      </c>
      <c r="BB30" s="405">
        <v>1</v>
      </c>
      <c r="BC30" s="406">
        <f t="shared" si="27"/>
        <v>0</v>
      </c>
      <c r="BD30" s="410"/>
      <c r="BE30" s="265"/>
      <c r="BF30" s="265"/>
      <c r="BG30" s="265"/>
      <c r="BH30" s="265"/>
      <c r="BI30" s="265">
        <v>1</v>
      </c>
      <c r="BJ30" s="265"/>
      <c r="BK30" s="265">
        <f t="shared" si="28"/>
        <v>0</v>
      </c>
      <c r="BL30" s="265"/>
      <c r="BM30" s="411"/>
      <c r="BN30" s="412" t="str">
        <f t="shared" si="29"/>
        <v/>
      </c>
      <c r="BO30" s="265" t="str">
        <f t="shared" si="30"/>
        <v/>
      </c>
      <c r="BP30" s="324" t="str">
        <f t="shared" si="31"/>
        <v/>
      </c>
      <c r="BQ30" s="265" t="str">
        <f t="shared" si="32"/>
        <v/>
      </c>
      <c r="BR30" s="265" t="str">
        <f t="shared" si="33"/>
        <v/>
      </c>
      <c r="BS30" s="265" t="str">
        <f t="shared" si="34"/>
        <v/>
      </c>
      <c r="BT30" s="265" t="str">
        <f t="shared" si="35"/>
        <v/>
      </c>
      <c r="BU30" s="265" t="str">
        <f t="shared" si="36"/>
        <v/>
      </c>
      <c r="BV30" s="411">
        <f t="shared" si="1"/>
        <v>0</v>
      </c>
      <c r="BW30" s="412" t="str">
        <f t="shared" si="37"/>
        <v/>
      </c>
      <c r="BX30" s="265" t="str">
        <f t="shared" si="38"/>
        <v/>
      </c>
      <c r="BY30" s="324" t="str">
        <f t="shared" si="39"/>
        <v/>
      </c>
      <c r="BZ30" s="265" t="str">
        <f t="shared" si="40"/>
        <v/>
      </c>
      <c r="CA30" s="265" t="str">
        <f t="shared" si="41"/>
        <v/>
      </c>
      <c r="CB30" s="265" t="str">
        <f t="shared" si="42"/>
        <v/>
      </c>
      <c r="CC30" s="265" t="str">
        <f t="shared" si="43"/>
        <v/>
      </c>
      <c r="CD30" s="265" t="str">
        <f t="shared" si="44"/>
        <v/>
      </c>
      <c r="CE30" s="265" t="str">
        <f t="shared" si="45"/>
        <v/>
      </c>
      <c r="CF30" s="265"/>
      <c r="CG30" s="265" t="str">
        <f t="shared" si="46"/>
        <v/>
      </c>
      <c r="CH30" s="413">
        <f t="shared" si="47"/>
        <v>0</v>
      </c>
      <c r="CJ30" s="404">
        <v>27</v>
      </c>
      <c r="CK30" s="405">
        <f t="shared" si="75"/>
        <v>0</v>
      </c>
      <c r="CL30" s="405"/>
      <c r="CM30" s="405">
        <f t="shared" si="48"/>
        <v>0</v>
      </c>
      <c r="CN30" s="405">
        <v>1</v>
      </c>
      <c r="CO30" s="406">
        <f t="shared" si="49"/>
        <v>0</v>
      </c>
      <c r="CP30" s="414"/>
      <c r="CQ30" s="324"/>
      <c r="CR30" s="324"/>
      <c r="CS30" s="324" t="str">
        <f t="shared" si="50"/>
        <v/>
      </c>
      <c r="CT30" s="409" t="str">
        <f t="shared" si="51"/>
        <v/>
      </c>
      <c r="CV30" s="404">
        <v>27</v>
      </c>
      <c r="CW30" s="405">
        <f t="shared" si="76"/>
        <v>0</v>
      </c>
      <c r="CX30" s="405"/>
      <c r="CY30" s="405">
        <f t="shared" si="52"/>
        <v>0</v>
      </c>
      <c r="CZ30" s="405">
        <v>1</v>
      </c>
      <c r="DA30" s="406">
        <f t="shared" si="53"/>
        <v>0</v>
      </c>
      <c r="DB30" s="414"/>
      <c r="DC30" s="324"/>
      <c r="DD30" s="324"/>
      <c r="DE30" s="324" t="str">
        <f t="shared" si="54"/>
        <v/>
      </c>
      <c r="DF30" s="409" t="str">
        <f t="shared" si="55"/>
        <v/>
      </c>
      <c r="DH30" s="404">
        <v>27</v>
      </c>
      <c r="DI30" s="405">
        <f t="shared" si="77"/>
        <v>0</v>
      </c>
      <c r="DJ30" s="405"/>
      <c r="DK30" s="405">
        <f t="shared" si="56"/>
        <v>0</v>
      </c>
      <c r="DL30" s="405">
        <v>1</v>
      </c>
      <c r="DM30" s="406">
        <f t="shared" si="57"/>
        <v>0</v>
      </c>
      <c r="DN30" s="414"/>
      <c r="DO30" s="324"/>
      <c r="DP30" s="324"/>
      <c r="DQ30" s="324" t="str">
        <f t="shared" si="58"/>
        <v/>
      </c>
      <c r="DR30" s="409" t="str">
        <f t="shared" si="59"/>
        <v/>
      </c>
      <c r="DT30" s="404">
        <v>27</v>
      </c>
      <c r="DU30" s="405">
        <f t="shared" si="78"/>
        <v>0</v>
      </c>
      <c r="DV30" s="405"/>
      <c r="DW30" s="405">
        <f t="shared" si="60"/>
        <v>0</v>
      </c>
      <c r="DX30" s="405">
        <v>1</v>
      </c>
      <c r="DY30" s="406">
        <f t="shared" si="61"/>
        <v>0</v>
      </c>
      <c r="DZ30" s="414"/>
      <c r="EA30" s="324"/>
      <c r="EB30" s="324"/>
      <c r="EC30" s="324" t="str">
        <f t="shared" si="62"/>
        <v/>
      </c>
      <c r="ED30" s="409" t="str">
        <f t="shared" si="63"/>
        <v/>
      </c>
      <c r="EF30" s="404">
        <v>27</v>
      </c>
      <c r="EG30" s="405">
        <f t="shared" si="79"/>
        <v>0</v>
      </c>
      <c r="EH30" s="405"/>
      <c r="EI30" s="405">
        <f t="shared" si="64"/>
        <v>0</v>
      </c>
      <c r="EJ30" s="405">
        <v>1</v>
      </c>
      <c r="EK30" s="406">
        <f t="shared" si="65"/>
        <v>0</v>
      </c>
      <c r="EL30" s="414"/>
      <c r="EM30" s="324"/>
      <c r="EN30" s="324"/>
      <c r="EO30" s="324" t="str">
        <f t="shared" si="66"/>
        <v/>
      </c>
      <c r="EP30" s="409" t="str">
        <f t="shared" si="67"/>
        <v/>
      </c>
      <c r="ER30" s="404">
        <v>27</v>
      </c>
      <c r="ES30" s="405">
        <f t="shared" si="80"/>
        <v>0</v>
      </c>
      <c r="ET30" s="405"/>
      <c r="EU30" s="405">
        <f t="shared" si="68"/>
        <v>0</v>
      </c>
      <c r="EV30" s="405">
        <v>1</v>
      </c>
      <c r="EW30" s="406">
        <f t="shared" si="69"/>
        <v>0</v>
      </c>
      <c r="EX30" s="414"/>
      <c r="EY30" s="324"/>
      <c r="EZ30" s="324"/>
      <c r="FA30" s="324" t="str">
        <f t="shared" si="70"/>
        <v/>
      </c>
      <c r="FB30" s="409" t="str">
        <f t="shared" si="71"/>
        <v/>
      </c>
    </row>
    <row r="31" spans="1:158" ht="30" customHeight="1" x14ac:dyDescent="0.3">
      <c r="E31" s="404">
        <v>28</v>
      </c>
      <c r="F31" s="405">
        <f t="shared" si="72"/>
        <v>629</v>
      </c>
      <c r="G31" s="405">
        <v>1555</v>
      </c>
      <c r="H31" s="405">
        <f t="shared" si="2"/>
        <v>926</v>
      </c>
      <c r="I31" s="405">
        <v>1</v>
      </c>
      <c r="J31" s="406">
        <f t="shared" si="3"/>
        <v>926</v>
      </c>
      <c r="L31" s="404">
        <v>28</v>
      </c>
      <c r="M31" s="405">
        <f t="shared" si="73"/>
        <v>594</v>
      </c>
      <c r="N31" s="405">
        <v>1506</v>
      </c>
      <c r="O31" s="405">
        <f t="shared" si="4"/>
        <v>912</v>
      </c>
      <c r="P31" s="405">
        <v>1</v>
      </c>
      <c r="Q31" s="406">
        <f t="shared" si="5"/>
        <v>912</v>
      </c>
      <c r="R31" s="414" t="s">
        <v>44</v>
      </c>
      <c r="S31" s="324" t="s">
        <v>45</v>
      </c>
      <c r="T31" s="324" t="s">
        <v>482</v>
      </c>
      <c r="U31" s="324"/>
      <c r="V31" s="265" t="s">
        <v>62</v>
      </c>
      <c r="W31" s="265">
        <v>1</v>
      </c>
      <c r="X31" s="324"/>
      <c r="Y31" s="324">
        <f t="shared" si="6"/>
        <v>0</v>
      </c>
      <c r="Z31" s="324"/>
      <c r="AA31" s="407"/>
      <c r="AB31" s="408">
        <f t="shared" si="7"/>
        <v>912</v>
      </c>
      <c r="AC31" s="324" t="str">
        <f t="shared" si="8"/>
        <v/>
      </c>
      <c r="AD31" s="324" t="str">
        <f t="shared" si="9"/>
        <v/>
      </c>
      <c r="AE31" s="324" t="str">
        <f t="shared" si="10"/>
        <v/>
      </c>
      <c r="AF31" s="324" t="str">
        <f t="shared" si="11"/>
        <v/>
      </c>
      <c r="AG31" s="324" t="str">
        <f t="shared" si="12"/>
        <v/>
      </c>
      <c r="AH31" s="324" t="str">
        <f t="shared" si="13"/>
        <v/>
      </c>
      <c r="AI31" s="324" t="str">
        <f t="shared" si="14"/>
        <v/>
      </c>
      <c r="AJ31" s="407">
        <f t="shared" si="0"/>
        <v>912</v>
      </c>
      <c r="AK31" s="408" t="str">
        <f t="shared" si="15"/>
        <v/>
      </c>
      <c r="AL31" s="324" t="str">
        <f t="shared" si="16"/>
        <v/>
      </c>
      <c r="AM31" s="324" t="str">
        <f t="shared" si="17"/>
        <v/>
      </c>
      <c r="AN31" s="324" t="str">
        <f t="shared" si="18"/>
        <v/>
      </c>
      <c r="AO31" s="324" t="str">
        <f t="shared" si="19"/>
        <v/>
      </c>
      <c r="AP31" s="324" t="str">
        <f t="shared" si="20"/>
        <v/>
      </c>
      <c r="AQ31" s="324" t="str">
        <f t="shared" si="21"/>
        <v/>
      </c>
      <c r="AR31" s="324" t="str">
        <f t="shared" si="22"/>
        <v/>
      </c>
      <c r="AS31" s="324" t="str">
        <f t="shared" si="23"/>
        <v/>
      </c>
      <c r="AT31" s="324"/>
      <c r="AU31" s="324" t="str">
        <f t="shared" si="24"/>
        <v/>
      </c>
      <c r="AV31" s="409">
        <f t="shared" si="25"/>
        <v>0</v>
      </c>
      <c r="AW31" s="22"/>
      <c r="AX31" s="404">
        <v>28</v>
      </c>
      <c r="AY31" s="405">
        <f t="shared" si="74"/>
        <v>0</v>
      </c>
      <c r="AZ31" s="405"/>
      <c r="BA31" s="405">
        <f t="shared" si="26"/>
        <v>0</v>
      </c>
      <c r="BB31" s="405">
        <v>1</v>
      </c>
      <c r="BC31" s="406">
        <f t="shared" si="27"/>
        <v>0</v>
      </c>
      <c r="BD31" s="410"/>
      <c r="BE31" s="265"/>
      <c r="BF31" s="265"/>
      <c r="BG31" s="265"/>
      <c r="BH31" s="265"/>
      <c r="BI31" s="265">
        <v>1</v>
      </c>
      <c r="BJ31" s="265"/>
      <c r="BK31" s="265">
        <f t="shared" si="28"/>
        <v>0</v>
      </c>
      <c r="BL31" s="265"/>
      <c r="BM31" s="411"/>
      <c r="BN31" s="412" t="str">
        <f t="shared" si="29"/>
        <v/>
      </c>
      <c r="BO31" s="265" t="str">
        <f t="shared" si="30"/>
        <v/>
      </c>
      <c r="BP31" s="324" t="str">
        <f t="shared" si="31"/>
        <v/>
      </c>
      <c r="BQ31" s="265" t="str">
        <f t="shared" si="32"/>
        <v/>
      </c>
      <c r="BR31" s="265" t="str">
        <f t="shared" si="33"/>
        <v/>
      </c>
      <c r="BS31" s="265" t="str">
        <f t="shared" si="34"/>
        <v/>
      </c>
      <c r="BT31" s="265" t="str">
        <f t="shared" si="35"/>
        <v/>
      </c>
      <c r="BU31" s="265" t="str">
        <f t="shared" si="36"/>
        <v/>
      </c>
      <c r="BV31" s="411">
        <f t="shared" si="1"/>
        <v>0</v>
      </c>
      <c r="BW31" s="412" t="str">
        <f t="shared" si="37"/>
        <v/>
      </c>
      <c r="BX31" s="265" t="str">
        <f t="shared" si="38"/>
        <v/>
      </c>
      <c r="BY31" s="324" t="str">
        <f t="shared" si="39"/>
        <v/>
      </c>
      <c r="BZ31" s="265" t="str">
        <f t="shared" si="40"/>
        <v/>
      </c>
      <c r="CA31" s="265" t="str">
        <f t="shared" si="41"/>
        <v/>
      </c>
      <c r="CB31" s="265" t="str">
        <f t="shared" si="42"/>
        <v/>
      </c>
      <c r="CC31" s="265" t="str">
        <f t="shared" si="43"/>
        <v/>
      </c>
      <c r="CD31" s="265" t="str">
        <f t="shared" si="44"/>
        <v/>
      </c>
      <c r="CE31" s="265" t="str">
        <f t="shared" si="45"/>
        <v/>
      </c>
      <c r="CF31" s="265"/>
      <c r="CG31" s="265" t="str">
        <f t="shared" si="46"/>
        <v/>
      </c>
      <c r="CH31" s="413">
        <f t="shared" si="47"/>
        <v>0</v>
      </c>
      <c r="CJ31" s="404">
        <v>28</v>
      </c>
      <c r="CK31" s="405">
        <f t="shared" si="75"/>
        <v>0</v>
      </c>
      <c r="CL31" s="405"/>
      <c r="CM31" s="405">
        <f t="shared" si="48"/>
        <v>0</v>
      </c>
      <c r="CN31" s="405">
        <v>1</v>
      </c>
      <c r="CO31" s="406">
        <f t="shared" si="49"/>
        <v>0</v>
      </c>
      <c r="CP31" s="414"/>
      <c r="CQ31" s="324"/>
      <c r="CR31" s="324"/>
      <c r="CS31" s="324" t="str">
        <f t="shared" si="50"/>
        <v/>
      </c>
      <c r="CT31" s="409" t="str">
        <f t="shared" si="51"/>
        <v/>
      </c>
      <c r="CV31" s="404">
        <v>28</v>
      </c>
      <c r="CW31" s="405">
        <f t="shared" si="76"/>
        <v>0</v>
      </c>
      <c r="CX31" s="405"/>
      <c r="CY31" s="405">
        <f t="shared" si="52"/>
        <v>0</v>
      </c>
      <c r="CZ31" s="405">
        <v>1</v>
      </c>
      <c r="DA31" s="406">
        <f t="shared" si="53"/>
        <v>0</v>
      </c>
      <c r="DB31" s="414"/>
      <c r="DC31" s="324"/>
      <c r="DD31" s="324"/>
      <c r="DE31" s="324" t="str">
        <f t="shared" si="54"/>
        <v/>
      </c>
      <c r="DF31" s="409" t="str">
        <f t="shared" si="55"/>
        <v/>
      </c>
      <c r="DH31" s="404">
        <v>28</v>
      </c>
      <c r="DI31" s="405">
        <f t="shared" si="77"/>
        <v>0</v>
      </c>
      <c r="DJ31" s="405"/>
      <c r="DK31" s="405">
        <f t="shared" si="56"/>
        <v>0</v>
      </c>
      <c r="DL31" s="405">
        <v>1</v>
      </c>
      <c r="DM31" s="406">
        <f t="shared" si="57"/>
        <v>0</v>
      </c>
      <c r="DN31" s="414"/>
      <c r="DO31" s="324"/>
      <c r="DP31" s="324"/>
      <c r="DQ31" s="324" t="str">
        <f t="shared" si="58"/>
        <v/>
      </c>
      <c r="DR31" s="409" t="str">
        <f t="shared" si="59"/>
        <v/>
      </c>
      <c r="DT31" s="404">
        <v>28</v>
      </c>
      <c r="DU31" s="405">
        <f t="shared" si="78"/>
        <v>0</v>
      </c>
      <c r="DV31" s="405"/>
      <c r="DW31" s="405">
        <f t="shared" si="60"/>
        <v>0</v>
      </c>
      <c r="DX31" s="405">
        <v>1</v>
      </c>
      <c r="DY31" s="406">
        <f t="shared" si="61"/>
        <v>0</v>
      </c>
      <c r="DZ31" s="414"/>
      <c r="EA31" s="324"/>
      <c r="EB31" s="324"/>
      <c r="EC31" s="324" t="str">
        <f t="shared" si="62"/>
        <v/>
      </c>
      <c r="ED31" s="409" t="str">
        <f t="shared" si="63"/>
        <v/>
      </c>
      <c r="EF31" s="404">
        <v>28</v>
      </c>
      <c r="EG31" s="405">
        <f t="shared" si="79"/>
        <v>0</v>
      </c>
      <c r="EH31" s="405"/>
      <c r="EI31" s="405">
        <f t="shared" si="64"/>
        <v>0</v>
      </c>
      <c r="EJ31" s="405">
        <v>1</v>
      </c>
      <c r="EK31" s="406">
        <f t="shared" si="65"/>
        <v>0</v>
      </c>
      <c r="EL31" s="414"/>
      <c r="EM31" s="324"/>
      <c r="EN31" s="324"/>
      <c r="EO31" s="324" t="str">
        <f t="shared" si="66"/>
        <v/>
      </c>
      <c r="EP31" s="409" t="str">
        <f t="shared" si="67"/>
        <v/>
      </c>
      <c r="ER31" s="404">
        <v>28</v>
      </c>
      <c r="ES31" s="405">
        <f t="shared" si="80"/>
        <v>0</v>
      </c>
      <c r="ET31" s="405"/>
      <c r="EU31" s="405">
        <f t="shared" si="68"/>
        <v>0</v>
      </c>
      <c r="EV31" s="405">
        <v>1</v>
      </c>
      <c r="EW31" s="406">
        <f t="shared" si="69"/>
        <v>0</v>
      </c>
      <c r="EX31" s="414"/>
      <c r="EY31" s="324"/>
      <c r="EZ31" s="324"/>
      <c r="FA31" s="324" t="str">
        <f t="shared" si="70"/>
        <v/>
      </c>
      <c r="FB31" s="409" t="str">
        <f t="shared" si="71"/>
        <v/>
      </c>
    </row>
    <row r="32" spans="1:158" ht="30" customHeight="1" x14ac:dyDescent="0.3">
      <c r="E32" s="404">
        <v>29</v>
      </c>
      <c r="F32" s="405">
        <f t="shared" si="72"/>
        <v>1555</v>
      </c>
      <c r="G32" s="405">
        <v>1563</v>
      </c>
      <c r="H32" s="405">
        <f t="shared" si="2"/>
        <v>8</v>
      </c>
      <c r="I32" s="405">
        <v>1</v>
      </c>
      <c r="J32" s="406">
        <f t="shared" si="3"/>
        <v>8</v>
      </c>
      <c r="L32" s="404">
        <v>29</v>
      </c>
      <c r="M32" s="405">
        <f t="shared" si="73"/>
        <v>1506</v>
      </c>
      <c r="N32" s="405">
        <v>1516</v>
      </c>
      <c r="O32" s="405">
        <f t="shared" si="4"/>
        <v>10</v>
      </c>
      <c r="P32" s="405">
        <v>1</v>
      </c>
      <c r="Q32" s="406">
        <f t="shared" si="5"/>
        <v>10</v>
      </c>
      <c r="R32" s="414" t="s">
        <v>60</v>
      </c>
      <c r="S32" s="324" t="s">
        <v>46</v>
      </c>
      <c r="T32" s="324"/>
      <c r="U32" s="324"/>
      <c r="V32" s="265"/>
      <c r="W32" s="265">
        <v>1</v>
      </c>
      <c r="X32" s="324"/>
      <c r="Y32" s="324">
        <f t="shared" si="6"/>
        <v>0</v>
      </c>
      <c r="Z32" s="324"/>
      <c r="AA32" s="407"/>
      <c r="AB32" s="408" t="str">
        <f t="shared" si="7"/>
        <v/>
      </c>
      <c r="AC32" s="324" t="str">
        <f t="shared" si="8"/>
        <v/>
      </c>
      <c r="AD32" s="324" t="str">
        <f t="shared" si="9"/>
        <v/>
      </c>
      <c r="AE32" s="324" t="str">
        <f t="shared" si="10"/>
        <v/>
      </c>
      <c r="AF32" s="324" t="str">
        <f t="shared" si="11"/>
        <v/>
      </c>
      <c r="AG32" s="324" t="str">
        <f t="shared" si="12"/>
        <v/>
      </c>
      <c r="AH32" s="324" t="str">
        <f t="shared" si="13"/>
        <v/>
      </c>
      <c r="AI32" s="324" t="str">
        <f t="shared" si="14"/>
        <v/>
      </c>
      <c r="AJ32" s="407">
        <f t="shared" si="0"/>
        <v>0</v>
      </c>
      <c r="AK32" s="408">
        <f t="shared" si="15"/>
        <v>10</v>
      </c>
      <c r="AL32" s="324" t="str">
        <f t="shared" si="16"/>
        <v/>
      </c>
      <c r="AM32" s="324" t="str">
        <f t="shared" si="17"/>
        <v/>
      </c>
      <c r="AN32" s="324" t="str">
        <f t="shared" si="18"/>
        <v/>
      </c>
      <c r="AO32" s="324" t="str">
        <f t="shared" si="19"/>
        <v/>
      </c>
      <c r="AP32" s="324" t="str">
        <f t="shared" si="20"/>
        <v/>
      </c>
      <c r="AQ32" s="324" t="str">
        <f t="shared" si="21"/>
        <v/>
      </c>
      <c r="AR32" s="324" t="str">
        <f t="shared" si="22"/>
        <v/>
      </c>
      <c r="AS32" s="324" t="str">
        <f t="shared" si="23"/>
        <v/>
      </c>
      <c r="AT32" s="324"/>
      <c r="AU32" s="324" t="str">
        <f t="shared" si="24"/>
        <v/>
      </c>
      <c r="AV32" s="409">
        <f t="shared" si="25"/>
        <v>10</v>
      </c>
      <c r="AW32" s="22"/>
      <c r="AX32" s="404">
        <v>29</v>
      </c>
      <c r="AY32" s="405">
        <f t="shared" si="74"/>
        <v>0</v>
      </c>
      <c r="AZ32" s="405"/>
      <c r="BA32" s="405">
        <f t="shared" si="26"/>
        <v>0</v>
      </c>
      <c r="BB32" s="405">
        <v>1</v>
      </c>
      <c r="BC32" s="406">
        <f t="shared" si="27"/>
        <v>0</v>
      </c>
      <c r="BD32" s="410"/>
      <c r="BE32" s="265"/>
      <c r="BF32" s="265"/>
      <c r="BG32" s="265"/>
      <c r="BH32" s="265"/>
      <c r="BI32" s="265">
        <v>1</v>
      </c>
      <c r="BJ32" s="265"/>
      <c r="BK32" s="265">
        <f t="shared" si="28"/>
        <v>0</v>
      </c>
      <c r="BL32" s="265"/>
      <c r="BM32" s="411"/>
      <c r="BN32" s="412" t="str">
        <f t="shared" si="29"/>
        <v/>
      </c>
      <c r="BO32" s="265" t="str">
        <f t="shared" si="30"/>
        <v/>
      </c>
      <c r="BP32" s="324" t="str">
        <f t="shared" si="31"/>
        <v/>
      </c>
      <c r="BQ32" s="265" t="str">
        <f t="shared" si="32"/>
        <v/>
      </c>
      <c r="BR32" s="265" t="str">
        <f t="shared" si="33"/>
        <v/>
      </c>
      <c r="BS32" s="265" t="str">
        <f t="shared" si="34"/>
        <v/>
      </c>
      <c r="BT32" s="265" t="str">
        <f t="shared" si="35"/>
        <v/>
      </c>
      <c r="BU32" s="265" t="str">
        <f t="shared" si="36"/>
        <v/>
      </c>
      <c r="BV32" s="411">
        <f t="shared" si="1"/>
        <v>0</v>
      </c>
      <c r="BW32" s="412" t="str">
        <f t="shared" si="37"/>
        <v/>
      </c>
      <c r="BX32" s="265" t="str">
        <f t="shared" si="38"/>
        <v/>
      </c>
      <c r="BY32" s="324" t="str">
        <f t="shared" si="39"/>
        <v/>
      </c>
      <c r="BZ32" s="265" t="str">
        <f t="shared" si="40"/>
        <v/>
      </c>
      <c r="CA32" s="265" t="str">
        <f t="shared" si="41"/>
        <v/>
      </c>
      <c r="CB32" s="265" t="str">
        <f t="shared" si="42"/>
        <v/>
      </c>
      <c r="CC32" s="265" t="str">
        <f t="shared" si="43"/>
        <v/>
      </c>
      <c r="CD32" s="265" t="str">
        <f t="shared" si="44"/>
        <v/>
      </c>
      <c r="CE32" s="265" t="str">
        <f t="shared" si="45"/>
        <v/>
      </c>
      <c r="CF32" s="265"/>
      <c r="CG32" s="265" t="str">
        <f t="shared" si="46"/>
        <v/>
      </c>
      <c r="CH32" s="413">
        <f t="shared" si="47"/>
        <v>0</v>
      </c>
      <c r="CJ32" s="404">
        <v>29</v>
      </c>
      <c r="CK32" s="405">
        <f t="shared" si="75"/>
        <v>0</v>
      </c>
      <c r="CL32" s="405"/>
      <c r="CM32" s="405">
        <f t="shared" si="48"/>
        <v>0</v>
      </c>
      <c r="CN32" s="405">
        <v>1</v>
      </c>
      <c r="CO32" s="406">
        <f t="shared" si="49"/>
        <v>0</v>
      </c>
      <c r="CP32" s="414"/>
      <c r="CQ32" s="324"/>
      <c r="CR32" s="324"/>
      <c r="CS32" s="324" t="str">
        <f t="shared" si="50"/>
        <v/>
      </c>
      <c r="CT32" s="409" t="str">
        <f t="shared" si="51"/>
        <v/>
      </c>
      <c r="CV32" s="404">
        <v>29</v>
      </c>
      <c r="CW32" s="405">
        <f t="shared" si="76"/>
        <v>0</v>
      </c>
      <c r="CX32" s="405"/>
      <c r="CY32" s="405">
        <f t="shared" si="52"/>
        <v>0</v>
      </c>
      <c r="CZ32" s="405">
        <v>1</v>
      </c>
      <c r="DA32" s="406">
        <f t="shared" si="53"/>
        <v>0</v>
      </c>
      <c r="DB32" s="414"/>
      <c r="DC32" s="324"/>
      <c r="DD32" s="324"/>
      <c r="DE32" s="324" t="str">
        <f t="shared" si="54"/>
        <v/>
      </c>
      <c r="DF32" s="409" t="str">
        <f t="shared" si="55"/>
        <v/>
      </c>
      <c r="DH32" s="404">
        <v>29</v>
      </c>
      <c r="DI32" s="405">
        <f t="shared" si="77"/>
        <v>0</v>
      </c>
      <c r="DJ32" s="405"/>
      <c r="DK32" s="405">
        <f t="shared" si="56"/>
        <v>0</v>
      </c>
      <c r="DL32" s="405">
        <v>1</v>
      </c>
      <c r="DM32" s="406">
        <f t="shared" si="57"/>
        <v>0</v>
      </c>
      <c r="DN32" s="414"/>
      <c r="DO32" s="324"/>
      <c r="DP32" s="324"/>
      <c r="DQ32" s="324" t="str">
        <f t="shared" si="58"/>
        <v/>
      </c>
      <c r="DR32" s="409" t="str">
        <f t="shared" si="59"/>
        <v/>
      </c>
      <c r="DT32" s="404">
        <v>29</v>
      </c>
      <c r="DU32" s="405">
        <f t="shared" si="78"/>
        <v>0</v>
      </c>
      <c r="DV32" s="405"/>
      <c r="DW32" s="405">
        <f t="shared" si="60"/>
        <v>0</v>
      </c>
      <c r="DX32" s="405">
        <v>1</v>
      </c>
      <c r="DY32" s="406">
        <f t="shared" si="61"/>
        <v>0</v>
      </c>
      <c r="DZ32" s="414"/>
      <c r="EA32" s="324"/>
      <c r="EB32" s="324"/>
      <c r="EC32" s="324" t="str">
        <f t="shared" si="62"/>
        <v/>
      </c>
      <c r="ED32" s="409" t="str">
        <f t="shared" si="63"/>
        <v/>
      </c>
      <c r="EF32" s="404">
        <v>29</v>
      </c>
      <c r="EG32" s="405">
        <f t="shared" si="79"/>
        <v>0</v>
      </c>
      <c r="EH32" s="405"/>
      <c r="EI32" s="405">
        <f t="shared" si="64"/>
        <v>0</v>
      </c>
      <c r="EJ32" s="405">
        <v>1</v>
      </c>
      <c r="EK32" s="406">
        <f t="shared" si="65"/>
        <v>0</v>
      </c>
      <c r="EL32" s="414"/>
      <c r="EM32" s="324"/>
      <c r="EN32" s="324"/>
      <c r="EO32" s="324" t="str">
        <f t="shared" si="66"/>
        <v/>
      </c>
      <c r="EP32" s="409" t="str">
        <f t="shared" si="67"/>
        <v/>
      </c>
      <c r="ER32" s="404">
        <v>29</v>
      </c>
      <c r="ES32" s="405">
        <f t="shared" si="80"/>
        <v>0</v>
      </c>
      <c r="ET32" s="405"/>
      <c r="EU32" s="405">
        <f t="shared" si="68"/>
        <v>0</v>
      </c>
      <c r="EV32" s="405">
        <v>1</v>
      </c>
      <c r="EW32" s="406">
        <f t="shared" si="69"/>
        <v>0</v>
      </c>
      <c r="EX32" s="414"/>
      <c r="EY32" s="324"/>
      <c r="EZ32" s="324"/>
      <c r="FA32" s="324" t="str">
        <f t="shared" si="70"/>
        <v/>
      </c>
      <c r="FB32" s="409" t="str">
        <f t="shared" si="71"/>
        <v/>
      </c>
    </row>
    <row r="33" spans="1:158" ht="30" customHeight="1" x14ac:dyDescent="0.3">
      <c r="E33" s="404">
        <v>30</v>
      </c>
      <c r="F33" s="405">
        <f t="shared" si="72"/>
        <v>1563</v>
      </c>
      <c r="G33" s="405">
        <v>1570</v>
      </c>
      <c r="H33" s="405">
        <f t="shared" si="2"/>
        <v>7</v>
      </c>
      <c r="I33" s="405">
        <v>1</v>
      </c>
      <c r="J33" s="406">
        <f t="shared" si="3"/>
        <v>7</v>
      </c>
      <c r="L33" s="404">
        <v>30</v>
      </c>
      <c r="M33" s="405">
        <f t="shared" si="73"/>
        <v>1516</v>
      </c>
      <c r="N33" s="405">
        <v>1524</v>
      </c>
      <c r="O33" s="405">
        <f t="shared" si="4"/>
        <v>8</v>
      </c>
      <c r="P33" s="405">
        <v>1</v>
      </c>
      <c r="Q33" s="406">
        <f t="shared" si="5"/>
        <v>8</v>
      </c>
      <c r="R33" s="414" t="s">
        <v>60</v>
      </c>
      <c r="S33" s="324" t="s">
        <v>46</v>
      </c>
      <c r="T33" s="324"/>
      <c r="U33" s="324"/>
      <c r="V33" s="265"/>
      <c r="W33" s="265">
        <v>1</v>
      </c>
      <c r="X33" s="324"/>
      <c r="Y33" s="324">
        <f t="shared" si="6"/>
        <v>0</v>
      </c>
      <c r="Z33" s="324"/>
      <c r="AA33" s="407"/>
      <c r="AB33" s="408" t="str">
        <f t="shared" si="7"/>
        <v/>
      </c>
      <c r="AC33" s="324" t="str">
        <f t="shared" si="8"/>
        <v/>
      </c>
      <c r="AD33" s="324" t="str">
        <f t="shared" si="9"/>
        <v/>
      </c>
      <c r="AE33" s="324" t="str">
        <f t="shared" si="10"/>
        <v/>
      </c>
      <c r="AF33" s="324" t="str">
        <f t="shared" si="11"/>
        <v/>
      </c>
      <c r="AG33" s="324" t="str">
        <f t="shared" si="12"/>
        <v/>
      </c>
      <c r="AH33" s="324" t="str">
        <f t="shared" si="13"/>
        <v/>
      </c>
      <c r="AI33" s="324" t="str">
        <f t="shared" si="14"/>
        <v/>
      </c>
      <c r="AJ33" s="407">
        <f t="shared" si="0"/>
        <v>0</v>
      </c>
      <c r="AK33" s="408">
        <f t="shared" si="15"/>
        <v>8</v>
      </c>
      <c r="AL33" s="324" t="str">
        <f t="shared" si="16"/>
        <v/>
      </c>
      <c r="AM33" s="324" t="str">
        <f t="shared" si="17"/>
        <v/>
      </c>
      <c r="AN33" s="324" t="str">
        <f t="shared" si="18"/>
        <v/>
      </c>
      <c r="AO33" s="324" t="str">
        <f t="shared" si="19"/>
        <v/>
      </c>
      <c r="AP33" s="324" t="str">
        <f t="shared" si="20"/>
        <v/>
      </c>
      <c r="AQ33" s="324" t="str">
        <f t="shared" si="21"/>
        <v/>
      </c>
      <c r="AR33" s="324" t="str">
        <f t="shared" si="22"/>
        <v/>
      </c>
      <c r="AS33" s="324" t="str">
        <f t="shared" si="23"/>
        <v/>
      </c>
      <c r="AT33" s="324"/>
      <c r="AU33" s="324" t="str">
        <f t="shared" si="24"/>
        <v/>
      </c>
      <c r="AV33" s="409">
        <f t="shared" si="25"/>
        <v>8</v>
      </c>
      <c r="AW33" s="22"/>
      <c r="AX33" s="404">
        <v>30</v>
      </c>
      <c r="AY33" s="405">
        <f t="shared" si="74"/>
        <v>0</v>
      </c>
      <c r="AZ33" s="405"/>
      <c r="BA33" s="405">
        <f t="shared" si="26"/>
        <v>0</v>
      </c>
      <c r="BB33" s="405">
        <v>1</v>
      </c>
      <c r="BC33" s="406">
        <f t="shared" si="27"/>
        <v>0</v>
      </c>
      <c r="BD33" s="410"/>
      <c r="BE33" s="265"/>
      <c r="BF33" s="265"/>
      <c r="BG33" s="265"/>
      <c r="BH33" s="265"/>
      <c r="BI33" s="265">
        <v>1</v>
      </c>
      <c r="BJ33" s="265"/>
      <c r="BK33" s="265">
        <f t="shared" si="28"/>
        <v>0</v>
      </c>
      <c r="BL33" s="265"/>
      <c r="BM33" s="411"/>
      <c r="BN33" s="412" t="str">
        <f t="shared" si="29"/>
        <v/>
      </c>
      <c r="BO33" s="265" t="str">
        <f t="shared" si="30"/>
        <v/>
      </c>
      <c r="BP33" s="324" t="str">
        <f t="shared" si="31"/>
        <v/>
      </c>
      <c r="BQ33" s="265" t="str">
        <f t="shared" si="32"/>
        <v/>
      </c>
      <c r="BR33" s="265" t="str">
        <f t="shared" si="33"/>
        <v/>
      </c>
      <c r="BS33" s="265" t="str">
        <f t="shared" si="34"/>
        <v/>
      </c>
      <c r="BT33" s="265" t="str">
        <f t="shared" si="35"/>
        <v/>
      </c>
      <c r="BU33" s="265" t="str">
        <f t="shared" si="36"/>
        <v/>
      </c>
      <c r="BV33" s="411">
        <f t="shared" si="1"/>
        <v>0</v>
      </c>
      <c r="BW33" s="412" t="str">
        <f t="shared" si="37"/>
        <v/>
      </c>
      <c r="BX33" s="265" t="str">
        <f t="shared" si="38"/>
        <v/>
      </c>
      <c r="BY33" s="324" t="str">
        <f t="shared" si="39"/>
        <v/>
      </c>
      <c r="BZ33" s="265" t="str">
        <f t="shared" si="40"/>
        <v/>
      </c>
      <c r="CA33" s="265" t="str">
        <f t="shared" si="41"/>
        <v/>
      </c>
      <c r="CB33" s="265" t="str">
        <f t="shared" si="42"/>
        <v/>
      </c>
      <c r="CC33" s="265" t="str">
        <f t="shared" si="43"/>
        <v/>
      </c>
      <c r="CD33" s="265" t="str">
        <f t="shared" si="44"/>
        <v/>
      </c>
      <c r="CE33" s="265" t="str">
        <f t="shared" si="45"/>
        <v/>
      </c>
      <c r="CF33" s="265"/>
      <c r="CG33" s="265" t="str">
        <f t="shared" si="46"/>
        <v/>
      </c>
      <c r="CH33" s="413">
        <f t="shared" si="47"/>
        <v>0</v>
      </c>
      <c r="CJ33" s="404">
        <v>30</v>
      </c>
      <c r="CK33" s="405">
        <f t="shared" si="75"/>
        <v>0</v>
      </c>
      <c r="CL33" s="405"/>
      <c r="CM33" s="405">
        <f t="shared" si="48"/>
        <v>0</v>
      </c>
      <c r="CN33" s="405">
        <v>1</v>
      </c>
      <c r="CO33" s="406">
        <f t="shared" si="49"/>
        <v>0</v>
      </c>
      <c r="CP33" s="414"/>
      <c r="CQ33" s="324"/>
      <c r="CR33" s="324"/>
      <c r="CS33" s="324" t="str">
        <f t="shared" si="50"/>
        <v/>
      </c>
      <c r="CT33" s="409" t="str">
        <f t="shared" si="51"/>
        <v/>
      </c>
      <c r="CV33" s="404">
        <v>30</v>
      </c>
      <c r="CW33" s="405">
        <f t="shared" si="76"/>
        <v>0</v>
      </c>
      <c r="CX33" s="405"/>
      <c r="CY33" s="405">
        <f t="shared" si="52"/>
        <v>0</v>
      </c>
      <c r="CZ33" s="405">
        <v>1</v>
      </c>
      <c r="DA33" s="406">
        <f t="shared" si="53"/>
        <v>0</v>
      </c>
      <c r="DB33" s="414"/>
      <c r="DC33" s="324"/>
      <c r="DD33" s="324"/>
      <c r="DE33" s="324" t="str">
        <f t="shared" si="54"/>
        <v/>
      </c>
      <c r="DF33" s="409" t="str">
        <f t="shared" si="55"/>
        <v/>
      </c>
      <c r="DH33" s="404">
        <v>30</v>
      </c>
      <c r="DI33" s="405">
        <f t="shared" si="77"/>
        <v>0</v>
      </c>
      <c r="DJ33" s="405"/>
      <c r="DK33" s="405">
        <f t="shared" si="56"/>
        <v>0</v>
      </c>
      <c r="DL33" s="405">
        <v>1</v>
      </c>
      <c r="DM33" s="406">
        <f t="shared" si="57"/>
        <v>0</v>
      </c>
      <c r="DN33" s="414"/>
      <c r="DO33" s="324"/>
      <c r="DP33" s="324"/>
      <c r="DQ33" s="324" t="str">
        <f t="shared" si="58"/>
        <v/>
      </c>
      <c r="DR33" s="409" t="str">
        <f t="shared" si="59"/>
        <v/>
      </c>
      <c r="DT33" s="404">
        <v>30</v>
      </c>
      <c r="DU33" s="405">
        <f t="shared" si="78"/>
        <v>0</v>
      </c>
      <c r="DV33" s="405"/>
      <c r="DW33" s="405">
        <f t="shared" si="60"/>
        <v>0</v>
      </c>
      <c r="DX33" s="405">
        <v>1</v>
      </c>
      <c r="DY33" s="406">
        <f t="shared" si="61"/>
        <v>0</v>
      </c>
      <c r="DZ33" s="414"/>
      <c r="EA33" s="324"/>
      <c r="EB33" s="324"/>
      <c r="EC33" s="324" t="str">
        <f t="shared" si="62"/>
        <v/>
      </c>
      <c r="ED33" s="409" t="str">
        <f t="shared" si="63"/>
        <v/>
      </c>
      <c r="EF33" s="404">
        <v>30</v>
      </c>
      <c r="EG33" s="405">
        <f t="shared" si="79"/>
        <v>0</v>
      </c>
      <c r="EH33" s="405"/>
      <c r="EI33" s="405">
        <f t="shared" si="64"/>
        <v>0</v>
      </c>
      <c r="EJ33" s="405">
        <v>1</v>
      </c>
      <c r="EK33" s="406">
        <f t="shared" si="65"/>
        <v>0</v>
      </c>
      <c r="EL33" s="414"/>
      <c r="EM33" s="324"/>
      <c r="EN33" s="324"/>
      <c r="EO33" s="324" t="str">
        <f t="shared" si="66"/>
        <v/>
      </c>
      <c r="EP33" s="409" t="str">
        <f t="shared" si="67"/>
        <v/>
      </c>
      <c r="ER33" s="404">
        <v>30</v>
      </c>
      <c r="ES33" s="405">
        <f t="shared" si="80"/>
        <v>0</v>
      </c>
      <c r="ET33" s="405"/>
      <c r="EU33" s="405">
        <f t="shared" si="68"/>
        <v>0</v>
      </c>
      <c r="EV33" s="405">
        <v>1</v>
      </c>
      <c r="EW33" s="406">
        <f t="shared" si="69"/>
        <v>0</v>
      </c>
      <c r="EX33" s="414"/>
      <c r="EY33" s="324"/>
      <c r="EZ33" s="324"/>
      <c r="FA33" s="324" t="str">
        <f t="shared" si="70"/>
        <v/>
      </c>
      <c r="FB33" s="409" t="str">
        <f t="shared" si="71"/>
        <v/>
      </c>
    </row>
    <row r="34" spans="1:158" ht="30" hidden="1" customHeight="1" x14ac:dyDescent="0.3">
      <c r="E34" s="47">
        <v>31</v>
      </c>
      <c r="F34" s="405">
        <f t="shared" si="72"/>
        <v>1570</v>
      </c>
      <c r="G34" s="405"/>
      <c r="H34" s="405">
        <f t="shared" si="2"/>
        <v>-1570</v>
      </c>
      <c r="I34" s="405">
        <v>1</v>
      </c>
      <c r="J34" s="406">
        <f t="shared" si="3"/>
        <v>-1570</v>
      </c>
      <c r="L34" s="47">
        <v>31</v>
      </c>
      <c r="M34" s="405">
        <f t="shared" si="73"/>
        <v>1524</v>
      </c>
      <c r="N34" s="405"/>
      <c r="O34" s="405">
        <f t="shared" si="4"/>
        <v>-1524</v>
      </c>
      <c r="P34" s="405">
        <v>1</v>
      </c>
      <c r="Q34" s="406">
        <f t="shared" si="5"/>
        <v>-1524</v>
      </c>
      <c r="R34" s="414"/>
      <c r="S34" s="324"/>
      <c r="T34" s="324"/>
      <c r="U34" s="324"/>
      <c r="V34" s="265"/>
      <c r="W34" s="265">
        <v>1</v>
      </c>
      <c r="X34" s="324"/>
      <c r="Y34" s="324">
        <f t="shared" si="6"/>
        <v>0</v>
      </c>
      <c r="Z34" s="324"/>
      <c r="AA34" s="407"/>
      <c r="AB34" s="408" t="str">
        <f t="shared" si="7"/>
        <v/>
      </c>
      <c r="AC34" s="324" t="str">
        <f t="shared" si="8"/>
        <v/>
      </c>
      <c r="AD34" s="324" t="str">
        <f t="shared" si="9"/>
        <v/>
      </c>
      <c r="AE34" s="324" t="str">
        <f t="shared" si="10"/>
        <v/>
      </c>
      <c r="AF34" s="324" t="str">
        <f t="shared" si="11"/>
        <v/>
      </c>
      <c r="AG34" s="324" t="str">
        <f t="shared" si="12"/>
        <v/>
      </c>
      <c r="AH34" s="324" t="str">
        <f t="shared" si="13"/>
        <v/>
      </c>
      <c r="AI34" s="324" t="str">
        <f t="shared" si="14"/>
        <v/>
      </c>
      <c r="AJ34" s="407">
        <f t="shared" si="0"/>
        <v>0</v>
      </c>
      <c r="AK34" s="408" t="str">
        <f t="shared" si="15"/>
        <v/>
      </c>
      <c r="AL34" s="324" t="str">
        <f t="shared" si="16"/>
        <v/>
      </c>
      <c r="AM34" s="324" t="str">
        <f t="shared" si="17"/>
        <v/>
      </c>
      <c r="AN34" s="324" t="str">
        <f t="shared" si="18"/>
        <v/>
      </c>
      <c r="AO34" s="324" t="str">
        <f t="shared" si="19"/>
        <v/>
      </c>
      <c r="AP34" s="324" t="str">
        <f t="shared" si="20"/>
        <v/>
      </c>
      <c r="AQ34" s="324" t="str">
        <f t="shared" si="21"/>
        <v/>
      </c>
      <c r="AR34" s="324" t="str">
        <f t="shared" si="22"/>
        <v/>
      </c>
      <c r="AS34" s="324" t="str">
        <f t="shared" si="23"/>
        <v/>
      </c>
      <c r="AT34" s="324"/>
      <c r="AU34" s="324" t="str">
        <f t="shared" si="24"/>
        <v/>
      </c>
      <c r="AV34" s="409">
        <f t="shared" si="25"/>
        <v>0</v>
      </c>
      <c r="AW34" s="22"/>
      <c r="AX34" s="47">
        <v>31</v>
      </c>
      <c r="AY34" s="48">
        <f t="shared" si="74"/>
        <v>0</v>
      </c>
      <c r="AZ34" s="48"/>
      <c r="BA34" s="48">
        <f t="shared" si="26"/>
        <v>0</v>
      </c>
      <c r="BB34" s="48">
        <v>1</v>
      </c>
      <c r="BC34" s="44">
        <f t="shared" si="27"/>
        <v>0</v>
      </c>
      <c r="BD34" s="410"/>
      <c r="BE34" s="265"/>
      <c r="BF34" s="265"/>
      <c r="BG34" s="265"/>
      <c r="BH34" s="265"/>
      <c r="BI34" s="265">
        <v>1</v>
      </c>
      <c r="BJ34" s="265"/>
      <c r="BK34" s="265">
        <f t="shared" si="28"/>
        <v>0</v>
      </c>
      <c r="BL34" s="265"/>
      <c r="BM34" s="411"/>
      <c r="BN34" s="412" t="str">
        <f t="shared" si="29"/>
        <v/>
      </c>
      <c r="BO34" s="265" t="str">
        <f t="shared" si="30"/>
        <v/>
      </c>
      <c r="BP34" s="324" t="str">
        <f t="shared" si="31"/>
        <v/>
      </c>
      <c r="BQ34" s="265" t="str">
        <f t="shared" si="32"/>
        <v/>
      </c>
      <c r="BR34" s="265" t="str">
        <f t="shared" si="33"/>
        <v/>
      </c>
      <c r="BS34" s="265" t="str">
        <f t="shared" si="34"/>
        <v/>
      </c>
      <c r="BT34" s="265" t="str">
        <f t="shared" si="35"/>
        <v/>
      </c>
      <c r="BU34" s="265" t="str">
        <f t="shared" si="36"/>
        <v/>
      </c>
      <c r="BV34" s="411">
        <f t="shared" si="1"/>
        <v>0</v>
      </c>
      <c r="BW34" s="412" t="str">
        <f t="shared" si="37"/>
        <v/>
      </c>
      <c r="BX34" s="265" t="str">
        <f t="shared" si="38"/>
        <v/>
      </c>
      <c r="BY34" s="324" t="str">
        <f t="shared" si="39"/>
        <v/>
      </c>
      <c r="BZ34" s="265" t="str">
        <f t="shared" si="40"/>
        <v/>
      </c>
      <c r="CA34" s="265" t="str">
        <f t="shared" si="41"/>
        <v/>
      </c>
      <c r="CB34" s="265" t="str">
        <f t="shared" si="42"/>
        <v/>
      </c>
      <c r="CC34" s="265" t="str">
        <f t="shared" si="43"/>
        <v/>
      </c>
      <c r="CD34" s="265" t="str">
        <f t="shared" si="44"/>
        <v/>
      </c>
      <c r="CE34" s="265" t="str">
        <f t="shared" si="45"/>
        <v/>
      </c>
      <c r="CF34" s="265"/>
      <c r="CG34" s="265" t="str">
        <f t="shared" si="46"/>
        <v/>
      </c>
      <c r="CH34" s="413">
        <f t="shared" si="47"/>
        <v>0</v>
      </c>
      <c r="CJ34" s="47">
        <v>31</v>
      </c>
      <c r="CK34" s="48">
        <f t="shared" si="75"/>
        <v>0</v>
      </c>
      <c r="CL34" s="48"/>
      <c r="CM34" s="48">
        <f t="shared" si="48"/>
        <v>0</v>
      </c>
      <c r="CN34" s="48">
        <v>1</v>
      </c>
      <c r="CO34" s="44">
        <f t="shared" si="49"/>
        <v>0</v>
      </c>
      <c r="CP34" s="414"/>
      <c r="CQ34" s="49"/>
      <c r="CR34" s="49"/>
      <c r="CS34" s="49" t="str">
        <f t="shared" si="50"/>
        <v/>
      </c>
      <c r="CT34" s="50" t="str">
        <f t="shared" si="51"/>
        <v/>
      </c>
      <c r="CV34" s="47">
        <v>31</v>
      </c>
      <c r="CW34" s="48">
        <f t="shared" si="76"/>
        <v>0</v>
      </c>
      <c r="CX34" s="48"/>
      <c r="CY34" s="48">
        <f t="shared" si="52"/>
        <v>0</v>
      </c>
      <c r="CZ34" s="48">
        <v>1</v>
      </c>
      <c r="DA34" s="44">
        <f t="shared" si="53"/>
        <v>0</v>
      </c>
      <c r="DB34" s="414"/>
      <c r="DC34" s="49"/>
      <c r="DD34" s="49"/>
      <c r="DE34" s="49" t="str">
        <f t="shared" si="54"/>
        <v/>
      </c>
      <c r="DF34" s="50" t="str">
        <f t="shared" si="55"/>
        <v/>
      </c>
      <c r="DH34" s="47">
        <v>31</v>
      </c>
      <c r="DI34" s="48">
        <f t="shared" si="77"/>
        <v>0</v>
      </c>
      <c r="DJ34" s="48"/>
      <c r="DK34" s="48">
        <f t="shared" si="56"/>
        <v>0</v>
      </c>
      <c r="DL34" s="48">
        <v>1</v>
      </c>
      <c r="DM34" s="44">
        <f t="shared" si="57"/>
        <v>0</v>
      </c>
      <c r="DN34" s="414"/>
      <c r="DO34" s="49"/>
      <c r="DP34" s="49"/>
      <c r="DQ34" s="49" t="str">
        <f t="shared" si="58"/>
        <v/>
      </c>
      <c r="DR34" s="50" t="str">
        <f t="shared" si="59"/>
        <v/>
      </c>
      <c r="DT34" s="47">
        <v>31</v>
      </c>
      <c r="DU34" s="48">
        <f t="shared" si="78"/>
        <v>0</v>
      </c>
      <c r="DV34" s="48"/>
      <c r="DW34" s="48">
        <f t="shared" si="60"/>
        <v>0</v>
      </c>
      <c r="DX34" s="48">
        <v>1</v>
      </c>
      <c r="DY34" s="44">
        <f t="shared" si="61"/>
        <v>0</v>
      </c>
      <c r="DZ34" s="414"/>
      <c r="EA34" s="49"/>
      <c r="EB34" s="49"/>
      <c r="EC34" s="49" t="str">
        <f t="shared" si="62"/>
        <v/>
      </c>
      <c r="ED34" s="50" t="str">
        <f t="shared" si="63"/>
        <v/>
      </c>
      <c r="EF34" s="47">
        <v>31</v>
      </c>
      <c r="EG34" s="48">
        <f t="shared" si="79"/>
        <v>0</v>
      </c>
      <c r="EH34" s="48"/>
      <c r="EI34" s="48">
        <f t="shared" si="64"/>
        <v>0</v>
      </c>
      <c r="EJ34" s="48">
        <v>1</v>
      </c>
      <c r="EK34" s="44">
        <f t="shared" si="65"/>
        <v>0</v>
      </c>
      <c r="EL34" s="414"/>
      <c r="EM34" s="49"/>
      <c r="EN34" s="49"/>
      <c r="EO34" s="49" t="str">
        <f t="shared" si="66"/>
        <v/>
      </c>
      <c r="EP34" s="50" t="str">
        <f t="shared" si="67"/>
        <v/>
      </c>
      <c r="ER34" s="47">
        <v>31</v>
      </c>
      <c r="ES34" s="48">
        <f t="shared" si="80"/>
        <v>0</v>
      </c>
      <c r="ET34" s="48"/>
      <c r="EU34" s="48">
        <f t="shared" si="68"/>
        <v>0</v>
      </c>
      <c r="EV34" s="48">
        <v>1</v>
      </c>
      <c r="EW34" s="44">
        <f t="shared" si="69"/>
        <v>0</v>
      </c>
      <c r="EX34" s="414"/>
      <c r="EY34" s="49"/>
      <c r="EZ34" s="49"/>
      <c r="FA34" s="49" t="str">
        <f t="shared" si="70"/>
        <v/>
      </c>
      <c r="FB34" s="50" t="str">
        <f t="shared" si="71"/>
        <v/>
      </c>
    </row>
    <row r="35" spans="1:158" ht="15" thickBot="1" x14ac:dyDescent="0.35">
      <c r="E35" s="746" t="s">
        <v>59</v>
      </c>
      <c r="F35" s="747"/>
      <c r="G35" s="747"/>
      <c r="H35" s="747"/>
      <c r="I35" s="749"/>
      <c r="J35" s="472">
        <f>SUM(J4:J33)</f>
        <v>1237</v>
      </c>
      <c r="K35" s="473"/>
      <c r="L35" s="746" t="s">
        <v>59</v>
      </c>
      <c r="M35" s="747"/>
      <c r="N35" s="747"/>
      <c r="O35" s="747"/>
      <c r="P35" s="748"/>
      <c r="Q35" s="474">
        <f>SUM(Q4:Q33)</f>
        <v>1212</v>
      </c>
      <c r="R35" s="54"/>
      <c r="S35" s="55"/>
      <c r="T35" s="55"/>
      <c r="U35" s="55"/>
      <c r="V35" s="56"/>
      <c r="W35" s="56"/>
      <c r="X35" s="57"/>
      <c r="Y35" s="57"/>
      <c r="Z35" s="55"/>
      <c r="AA35" s="58"/>
      <c r="AB35" s="59"/>
      <c r="AC35" s="55"/>
      <c r="AD35" s="55"/>
      <c r="AE35" s="55"/>
      <c r="AF35" s="55"/>
      <c r="AG35" s="55"/>
      <c r="AH35" s="55"/>
      <c r="AI35" s="55"/>
      <c r="AJ35" s="60">
        <f>SUM(AJ4:AJ33)</f>
        <v>961</v>
      </c>
      <c r="AK35" s="475"/>
      <c r="AL35" s="332"/>
      <c r="AM35" s="332"/>
      <c r="AN35" s="332"/>
      <c r="AO35" s="332"/>
      <c r="AP35" s="332"/>
      <c r="AQ35" s="332"/>
      <c r="AR35" s="332"/>
      <c r="AS35" s="332"/>
      <c r="AT35" s="332"/>
      <c r="AU35" s="332"/>
      <c r="AV35" s="476">
        <f>SUM(AV4:AV33)</f>
        <v>251</v>
      </c>
      <c r="AW35" s="22"/>
      <c r="AX35" s="746" t="s">
        <v>59</v>
      </c>
      <c r="AY35" s="747"/>
      <c r="AZ35" s="747"/>
      <c r="BA35" s="747"/>
      <c r="BB35" s="748"/>
      <c r="BC35" s="474">
        <f>SUM(BC4:BC34)</f>
        <v>0</v>
      </c>
      <c r="BD35" s="64"/>
      <c r="BE35" s="56"/>
      <c r="BF35" s="56"/>
      <c r="BG35" s="56"/>
      <c r="BH35" s="56"/>
      <c r="BI35" s="56"/>
      <c r="BJ35" s="65"/>
      <c r="BK35" s="65"/>
      <c r="BL35" s="56"/>
      <c r="BM35" s="66"/>
      <c r="BN35" s="67"/>
      <c r="BO35" s="56"/>
      <c r="BP35" s="56"/>
      <c r="BQ35" s="56"/>
      <c r="BR35" s="56"/>
      <c r="BS35" s="56"/>
      <c r="BT35" s="56"/>
      <c r="BU35" s="56"/>
      <c r="BV35" s="68">
        <f>SUM(BV4:BV34)</f>
        <v>0</v>
      </c>
      <c r="BW35" s="477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478">
        <f>SUM(CH4:CH34)</f>
        <v>0</v>
      </c>
      <c r="CJ35" s="746" t="s">
        <v>59</v>
      </c>
      <c r="CK35" s="747"/>
      <c r="CL35" s="747"/>
      <c r="CM35" s="747"/>
      <c r="CN35" s="748"/>
      <c r="CO35" s="474">
        <f>SUM(CO4:CO34)</f>
        <v>0</v>
      </c>
      <c r="CP35" s="479"/>
      <c r="CQ35" s="480"/>
      <c r="CR35" s="480"/>
      <c r="CS35" s="481">
        <f>SUM(CS4:CS34)</f>
        <v>0</v>
      </c>
      <c r="CT35" s="482">
        <f>SUM(CT4:CT34)</f>
        <v>0</v>
      </c>
      <c r="CV35" s="746" t="s">
        <v>59</v>
      </c>
      <c r="CW35" s="747"/>
      <c r="CX35" s="747"/>
      <c r="CY35" s="747"/>
      <c r="CZ35" s="748"/>
      <c r="DA35" s="474">
        <f>SUM(DA4:DA34)</f>
        <v>0</v>
      </c>
      <c r="DB35" s="479"/>
      <c r="DC35" s="480"/>
      <c r="DD35" s="480"/>
      <c r="DE35" s="481">
        <f>SUM(DE4:DE34)</f>
        <v>0</v>
      </c>
      <c r="DF35" s="482">
        <f>SUM(DF4:DF34)</f>
        <v>0</v>
      </c>
      <c r="DH35" s="746" t="s">
        <v>59</v>
      </c>
      <c r="DI35" s="747"/>
      <c r="DJ35" s="747"/>
      <c r="DK35" s="747"/>
      <c r="DL35" s="748"/>
      <c r="DM35" s="474">
        <f>SUM(DM4:DM34)</f>
        <v>0</v>
      </c>
      <c r="DN35" s="479"/>
      <c r="DO35" s="480"/>
      <c r="DP35" s="480"/>
      <c r="DQ35" s="481">
        <f>SUM(DQ4:DQ34)</f>
        <v>0</v>
      </c>
      <c r="DR35" s="482">
        <f>SUM(DR4:DR34)</f>
        <v>0</v>
      </c>
      <c r="DT35" s="746" t="s">
        <v>59</v>
      </c>
      <c r="DU35" s="747"/>
      <c r="DV35" s="747"/>
      <c r="DW35" s="747"/>
      <c r="DX35" s="748"/>
      <c r="DY35" s="474">
        <f>SUM(DY4:DY34)</f>
        <v>0</v>
      </c>
      <c r="DZ35" s="479"/>
      <c r="EA35" s="480"/>
      <c r="EB35" s="480"/>
      <c r="EC35" s="481">
        <f>SUM(EC4:EC34)</f>
        <v>0</v>
      </c>
      <c r="ED35" s="482">
        <f>SUM(ED4:ED34)</f>
        <v>0</v>
      </c>
      <c r="EF35" s="746" t="s">
        <v>59</v>
      </c>
      <c r="EG35" s="747"/>
      <c r="EH35" s="747"/>
      <c r="EI35" s="747"/>
      <c r="EJ35" s="748"/>
      <c r="EK35" s="474">
        <f>SUM(EK4:EK34)</f>
        <v>0</v>
      </c>
      <c r="EL35" s="479"/>
      <c r="EM35" s="480"/>
      <c r="EN35" s="480"/>
      <c r="EO35" s="481">
        <f>SUM(EO4:EO34)</f>
        <v>0</v>
      </c>
      <c r="EP35" s="482">
        <f>SUM(EP4:EP34)</f>
        <v>0</v>
      </c>
      <c r="ER35" s="746" t="s">
        <v>59</v>
      </c>
      <c r="ES35" s="747"/>
      <c r="ET35" s="747"/>
      <c r="EU35" s="747"/>
      <c r="EV35" s="748"/>
      <c r="EW35" s="474">
        <f>SUM(EW4:EW34)</f>
        <v>0</v>
      </c>
      <c r="EX35" s="479"/>
      <c r="EY35" s="480"/>
      <c r="EZ35" s="480"/>
      <c r="FA35" s="481">
        <f>SUM(FA4:FA34)</f>
        <v>0</v>
      </c>
      <c r="FB35" s="482">
        <f>SUM(FB4:FB34)</f>
        <v>0</v>
      </c>
    </row>
    <row r="36" spans="1:158" x14ac:dyDescent="0.3">
      <c r="S36" s="77"/>
      <c r="T36" s="77"/>
      <c r="U36" s="77"/>
      <c r="V36" s="78"/>
      <c r="W36" s="78"/>
      <c r="X36" s="79"/>
      <c r="Y36" s="79"/>
      <c r="AW36" s="22"/>
      <c r="AX36" s="22"/>
      <c r="AY36" s="22"/>
      <c r="AZ36" s="22"/>
    </row>
    <row r="37" spans="1:158" x14ac:dyDescent="0.3">
      <c r="S37" s="77"/>
      <c r="T37" s="77"/>
      <c r="U37" s="77"/>
      <c r="V37" s="78"/>
      <c r="W37" s="78"/>
      <c r="X37" s="22"/>
      <c r="Y37" s="22"/>
      <c r="AW37" s="22"/>
      <c r="AX37" s="22"/>
      <c r="AY37" s="22"/>
      <c r="AZ37" s="22"/>
    </row>
    <row r="39" spans="1:158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58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58" s="80" customFormat="1" x14ac:dyDescent="0.3">
      <c r="A41" s="80">
        <v>3</v>
      </c>
      <c r="C41" s="80" t="s">
        <v>65</v>
      </c>
      <c r="F41" s="80" t="s">
        <v>130</v>
      </c>
      <c r="I41" s="76"/>
      <c r="J41" s="76"/>
      <c r="R41" s="76"/>
      <c r="S41" s="76"/>
      <c r="T41" s="76"/>
      <c r="U41" s="76"/>
      <c r="V41" s="81"/>
      <c r="W41" s="81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</row>
    <row r="42" spans="1:158" x14ac:dyDescent="0.3">
      <c r="A42">
        <v>4</v>
      </c>
      <c r="C42" s="80" t="s">
        <v>67</v>
      </c>
      <c r="E42"/>
      <c r="F42" s="80" t="s">
        <v>68</v>
      </c>
      <c r="G42"/>
    </row>
    <row r="43" spans="1:158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58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58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58" x14ac:dyDescent="0.3">
      <c r="A46">
        <v>8</v>
      </c>
      <c r="C46" s="80" t="s">
        <v>47</v>
      </c>
      <c r="E46"/>
      <c r="F46" s="76" t="s">
        <v>25</v>
      </c>
      <c r="G46"/>
      <c r="J46"/>
    </row>
    <row r="47" spans="1:158" x14ac:dyDescent="0.3">
      <c r="A47">
        <v>9</v>
      </c>
      <c r="C47" t="s">
        <v>46</v>
      </c>
      <c r="E47"/>
      <c r="F47" s="80" t="s">
        <v>26</v>
      </c>
      <c r="G47"/>
      <c r="J47"/>
    </row>
    <row r="48" spans="1:158" x14ac:dyDescent="0.3">
      <c r="A48">
        <v>10</v>
      </c>
      <c r="C48" t="s">
        <v>45</v>
      </c>
      <c r="E48"/>
      <c r="F48" s="80" t="s">
        <v>73</v>
      </c>
      <c r="G48"/>
      <c r="J48"/>
    </row>
    <row r="49" spans="1:48" x14ac:dyDescent="0.3">
      <c r="A49">
        <v>11</v>
      </c>
      <c r="C49" t="s">
        <v>74</v>
      </c>
      <c r="E49"/>
      <c r="F49" s="80" t="s">
        <v>75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12</v>
      </c>
      <c r="B50" s="80"/>
      <c r="E50"/>
      <c r="F50" s="80" t="s">
        <v>23</v>
      </c>
      <c r="G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13</v>
      </c>
      <c r="B51" s="80"/>
      <c r="E51"/>
      <c r="F51" s="80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14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15</v>
      </c>
      <c r="B53" s="80"/>
      <c r="E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16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17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18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19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20</v>
      </c>
      <c r="B58" s="80"/>
      <c r="E58"/>
      <c r="F58"/>
      <c r="G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21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22</v>
      </c>
      <c r="B60" s="80"/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23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x14ac:dyDescent="0.3">
      <c r="A62">
        <v>24</v>
      </c>
      <c r="E62"/>
      <c r="F62"/>
      <c r="G62"/>
      <c r="H62"/>
      <c r="I62"/>
      <c r="J62"/>
      <c r="R62"/>
      <c r="S62"/>
      <c r="T62"/>
      <c r="U62"/>
      <c r="V62"/>
      <c r="W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</sheetData>
  <mergeCells count="155">
    <mergeCell ref="ER1:FB1"/>
    <mergeCell ref="L2:L3"/>
    <mergeCell ref="M2:M3"/>
    <mergeCell ref="N2:N3"/>
    <mergeCell ref="O2:O3"/>
    <mergeCell ref="P2:P3"/>
    <mergeCell ref="Q2:Q3"/>
    <mergeCell ref="A1:C2"/>
    <mergeCell ref="E1:J2"/>
    <mergeCell ref="L1:AV1"/>
    <mergeCell ref="AX1:CH1"/>
    <mergeCell ref="CJ1:CT1"/>
    <mergeCell ref="CV1:DF1"/>
    <mergeCell ref="R2:R3"/>
    <mergeCell ref="S2:S3"/>
    <mergeCell ref="T2:T3"/>
    <mergeCell ref="U2:U3"/>
    <mergeCell ref="V2:V3"/>
    <mergeCell ref="W2:Y2"/>
    <mergeCell ref="Z2:Z3"/>
    <mergeCell ref="AA2:AA3"/>
    <mergeCell ref="AB2:AB3"/>
    <mergeCell ref="AC2:AC3"/>
    <mergeCell ref="DH1:DR1"/>
    <mergeCell ref="DT1:ED1"/>
    <mergeCell ref="EF1:EP1"/>
    <mergeCell ref="AJ2:AJ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V2:AV3"/>
    <mergeCell ref="AX2:AX3"/>
    <mergeCell ref="AY2:AY3"/>
    <mergeCell ref="AZ2:AZ3"/>
    <mergeCell ref="BA2:BA3"/>
    <mergeCell ref="BB2:BB3"/>
    <mergeCell ref="AP2:AP3"/>
    <mergeCell ref="AQ2:AQ3"/>
    <mergeCell ref="AR2:AR3"/>
    <mergeCell ref="AS2:AS3"/>
    <mergeCell ref="AT2:AT3"/>
    <mergeCell ref="AU2:AU3"/>
    <mergeCell ref="BI2:BK2"/>
    <mergeCell ref="BL2:BL3"/>
    <mergeCell ref="BM2:BM3"/>
    <mergeCell ref="BN2:BN3"/>
    <mergeCell ref="BO2:BO3"/>
    <mergeCell ref="BP2:BP3"/>
    <mergeCell ref="BC2:BC3"/>
    <mergeCell ref="BD2:BD3"/>
    <mergeCell ref="BE2:BE3"/>
    <mergeCell ref="BF2:BF3"/>
    <mergeCell ref="BG2:BG3"/>
    <mergeCell ref="BH2:BH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J2:CJ3"/>
    <mergeCell ref="CK2:CK3"/>
    <mergeCell ref="CL2:CL3"/>
    <mergeCell ref="CM2:CM3"/>
    <mergeCell ref="CN2:CN3"/>
    <mergeCell ref="CO2:CO3"/>
    <mergeCell ref="CC2:CC3"/>
    <mergeCell ref="CD2:CD3"/>
    <mergeCell ref="CE2:CE3"/>
    <mergeCell ref="CF2:CF3"/>
    <mergeCell ref="CG2:CG3"/>
    <mergeCell ref="CH2:CH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V2:CV3"/>
    <mergeCell ref="DJ2:DJ3"/>
    <mergeCell ref="DK2:DK3"/>
    <mergeCell ref="DL2:DL3"/>
    <mergeCell ref="DM2:DM3"/>
    <mergeCell ref="DN2:DN3"/>
    <mergeCell ref="DO2:DO3"/>
    <mergeCell ref="DC2:DC3"/>
    <mergeCell ref="DD2:DD3"/>
    <mergeCell ref="DE2:DE3"/>
    <mergeCell ref="DF2:DF3"/>
    <mergeCell ref="DH2:DH3"/>
    <mergeCell ref="DI2:DI3"/>
    <mergeCell ref="DW2:DW3"/>
    <mergeCell ref="DX2:DX3"/>
    <mergeCell ref="DY2:DY3"/>
    <mergeCell ref="DZ2:DZ3"/>
    <mergeCell ref="EA2:EA3"/>
    <mergeCell ref="EB2:EB3"/>
    <mergeCell ref="DP2:DP3"/>
    <mergeCell ref="DQ2:DQ3"/>
    <mergeCell ref="DR2:DR3"/>
    <mergeCell ref="DT2:DT3"/>
    <mergeCell ref="DU2:DU3"/>
    <mergeCell ref="DV2:DV3"/>
    <mergeCell ref="EJ2:EJ3"/>
    <mergeCell ref="EK2:EK3"/>
    <mergeCell ref="EL2:EL3"/>
    <mergeCell ref="EM2:EM3"/>
    <mergeCell ref="EN2:EN3"/>
    <mergeCell ref="EO2:EO3"/>
    <mergeCell ref="EC2:EC3"/>
    <mergeCell ref="ED2:ED3"/>
    <mergeCell ref="EF2:EF3"/>
    <mergeCell ref="EG2:EG3"/>
    <mergeCell ref="EH2:EH3"/>
    <mergeCell ref="EI2:EI3"/>
    <mergeCell ref="EW2:EW3"/>
    <mergeCell ref="EX2:EX3"/>
    <mergeCell ref="EY2:EY3"/>
    <mergeCell ref="EZ2:EZ3"/>
    <mergeCell ref="FA2:FA3"/>
    <mergeCell ref="FB2:FB3"/>
    <mergeCell ref="EP2:EP3"/>
    <mergeCell ref="ER2:ER3"/>
    <mergeCell ref="ES2:ES3"/>
    <mergeCell ref="ET2:ET3"/>
    <mergeCell ref="EU2:EU3"/>
    <mergeCell ref="EV2:EV3"/>
    <mergeCell ref="DT35:DX35"/>
    <mergeCell ref="EF35:EJ35"/>
    <mergeCell ref="ER35:EV35"/>
    <mergeCell ref="E35:I35"/>
    <mergeCell ref="L35:P35"/>
    <mergeCell ref="AX35:BB35"/>
    <mergeCell ref="CJ35:CN35"/>
    <mergeCell ref="CV35:CZ35"/>
    <mergeCell ref="DH35:DL35"/>
  </mergeCells>
  <conditionalFormatting sqref="C6">
    <cfRule type="cellIs" dxfId="29" priority="4" operator="lessThan">
      <formula>0</formula>
    </cfRule>
    <cfRule type="cellIs" dxfId="28" priority="5" operator="equal">
      <formula>0</formula>
    </cfRule>
    <cfRule type="cellIs" dxfId="27" priority="6" operator="greaterThan">
      <formula>0</formula>
    </cfRule>
  </conditionalFormatting>
  <conditionalFormatting sqref="C9">
    <cfRule type="cellIs" dxfId="26" priority="1" operator="lessThan">
      <formula>0</formula>
    </cfRule>
    <cfRule type="cellIs" dxfId="25" priority="2" operator="equal">
      <formula>0</formula>
    </cfRule>
    <cfRule type="cellIs" dxfId="24" priority="3" operator="greaterThan">
      <formula>0</formula>
    </cfRule>
  </conditionalFormatting>
  <conditionalFormatting sqref="C14">
    <cfRule type="cellIs" dxfId="23" priority="7" operator="lessThan">
      <formula>0</formula>
    </cfRule>
    <cfRule type="cellIs" dxfId="22" priority="8" operator="equal">
      <formula>0</formula>
    </cfRule>
    <cfRule type="cellIs" dxfId="21" priority="9" operator="greaterThan">
      <formula>0</formula>
    </cfRule>
  </conditionalFormatting>
  <conditionalFormatting sqref="C17">
    <cfRule type="cellIs" dxfId="20" priority="10" operator="lessThan">
      <formula>0</formula>
    </cfRule>
    <cfRule type="cellIs" dxfId="19" priority="11" operator="equal">
      <formula>0</formula>
    </cfRule>
    <cfRule type="cellIs" dxfId="18" priority="12" operator="greaterThan">
      <formula>0</formula>
    </cfRule>
  </conditionalFormatting>
  <dataValidations count="6">
    <dataValidation type="list" allowBlank="1" showInputMessage="1" showErrorMessage="1" sqref="S35 BE35" xr:uid="{00000000-0002-0000-1000-000000000000}">
      <formula1>#REF!</formula1>
    </dataValidation>
    <dataValidation type="list" allowBlank="1" showInputMessage="1" showErrorMessage="1" sqref="BH4:BH34 V4:V34" xr:uid="{00000000-0002-0000-1000-000001000000}">
      <formula1>$F$39:$F$50</formula1>
    </dataValidation>
    <dataValidation type="list" allowBlank="1" showInputMessage="1" showErrorMessage="1" sqref="BD4:BD34 T24 R4:R34" xr:uid="{00000000-0002-0000-1000-000002000000}">
      <formula1>$B$39:$B$40</formula1>
    </dataValidation>
    <dataValidation type="list" allowBlank="1" showInputMessage="1" showErrorMessage="1" sqref="EL4:EL34 BE4:BE34 CP4:CP34 CR4:CR34 DB4:DB34 DD4:DD34 DN4:DN34 DP4:DP34 DZ4:DZ34 EB4:EB34 EX4:EX34 EN4:EN34 EZ4:EZ34 U24 S4:S34" xr:uid="{00000000-0002-0000-1000-000003000000}">
      <formula1>$C$39:$C$49</formula1>
    </dataValidation>
    <dataValidation type="list" allowBlank="1" showInputMessage="1" showErrorMessage="1" sqref="X4:X34 BJ4:BJ34" xr:uid="{00000000-0002-0000-1000-000004000000}">
      <formula1>$A$39:$A$61</formula1>
    </dataValidation>
    <dataValidation type="list" allowBlank="1" showInputMessage="1" showErrorMessage="1" sqref="AA4:AA34 BM4:BM34" xr:uid="{00000000-0002-0000-1000-000005000000}">
      <formula1>$A$39:$A$50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B62"/>
  <sheetViews>
    <sheetView workbookViewId="0">
      <selection activeCell="Q29" sqref="Q29"/>
    </sheetView>
  </sheetViews>
  <sheetFormatPr defaultRowHeight="14.4" x14ac:dyDescent="0.3"/>
  <cols>
    <col min="1" max="1" width="6.109375" customWidth="1"/>
    <col min="2" max="2" width="49.44140625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2.33203125" style="76" customWidth="1"/>
    <col min="19" max="19" width="20.44140625" style="76" customWidth="1"/>
    <col min="20" max="20" width="30.6640625" style="76" customWidth="1"/>
    <col min="21" max="21" width="9.44140625" style="76" customWidth="1"/>
    <col min="22" max="22" width="19.33203125" style="81" customWidth="1"/>
    <col min="23" max="23" width="7" style="81" customWidth="1"/>
    <col min="24" max="24" width="6.6640625" customWidth="1"/>
    <col min="25" max="25" width="8.109375" customWidth="1"/>
    <col min="26" max="27" width="8.109375" style="77" customWidth="1"/>
    <col min="28" max="28" width="8.88671875" style="77"/>
    <col min="29" max="32" width="9.6640625" style="77" customWidth="1"/>
    <col min="33" max="36" width="8.88671875" style="77"/>
    <col min="37" max="37" width="10" style="77" customWidth="1"/>
    <col min="38" max="48" width="8.88671875" style="77"/>
    <col min="49" max="49" width="2.44140625" customWidth="1"/>
    <col min="50" max="52" width="0" hidden="1" customWidth="1"/>
    <col min="53" max="53" width="10" hidden="1" customWidth="1"/>
    <col min="54" max="55" width="0" hidden="1" customWidth="1"/>
    <col min="56" max="56" width="10.6640625" hidden="1" customWidth="1"/>
    <col min="57" max="57" width="11.109375" hidden="1" customWidth="1"/>
    <col min="58" max="58" width="18.109375" hidden="1" customWidth="1"/>
    <col min="59" max="59" width="0" hidden="1" customWidth="1"/>
    <col min="60" max="60" width="18.6640625" hidden="1" customWidth="1"/>
    <col min="61" max="86" width="0" hidden="1" customWidth="1"/>
    <col min="87" max="87" width="3" hidden="1" customWidth="1"/>
    <col min="88" max="90" width="0" hidden="1" customWidth="1"/>
    <col min="91" max="91" width="10" hidden="1" customWidth="1"/>
    <col min="92" max="93" width="0" hidden="1" customWidth="1"/>
    <col min="94" max="94" width="24" hidden="1" customWidth="1"/>
    <col min="95" max="96" width="12.5546875" hidden="1" customWidth="1"/>
    <col min="97" max="98" width="0" hidden="1" customWidth="1"/>
    <col min="99" max="99" width="2.6640625" hidden="1" customWidth="1"/>
    <col min="100" max="102" width="0" hidden="1" customWidth="1"/>
    <col min="103" max="103" width="9.6640625" hidden="1" customWidth="1"/>
    <col min="104" max="105" width="0" hidden="1" customWidth="1"/>
    <col min="106" max="106" width="23.88671875" hidden="1" customWidth="1"/>
    <col min="107" max="110" width="0" hidden="1" customWidth="1"/>
    <col min="111" max="111" width="2.6640625" hidden="1" customWidth="1"/>
    <col min="112" max="114" width="0" hidden="1" customWidth="1"/>
    <col min="115" max="115" width="10" hidden="1" customWidth="1"/>
    <col min="116" max="117" width="0" hidden="1" customWidth="1"/>
    <col min="118" max="118" width="23.88671875" hidden="1" customWidth="1"/>
    <col min="119" max="122" width="0" hidden="1" customWidth="1"/>
    <col min="123" max="123" width="2.6640625" hidden="1" customWidth="1"/>
    <col min="124" max="126" width="0" hidden="1" customWidth="1"/>
    <col min="127" max="127" width="10.44140625" hidden="1" customWidth="1"/>
    <col min="128" max="129" width="0" hidden="1" customWidth="1"/>
    <col min="130" max="130" width="23.88671875" hidden="1" customWidth="1"/>
    <col min="131" max="134" width="0" hidden="1" customWidth="1"/>
    <col min="135" max="135" width="2.6640625" hidden="1" customWidth="1"/>
    <col min="136" max="138" width="0" hidden="1" customWidth="1"/>
    <col min="139" max="139" width="9.5546875" hidden="1" customWidth="1"/>
    <col min="140" max="141" width="0" hidden="1" customWidth="1"/>
    <col min="142" max="142" width="23.88671875" hidden="1" customWidth="1"/>
    <col min="143" max="146" width="0" hidden="1" customWidth="1"/>
    <col min="147" max="147" width="2.6640625" hidden="1" customWidth="1"/>
    <col min="148" max="150" width="0" hidden="1" customWidth="1"/>
    <col min="151" max="151" width="9.5546875" hidden="1" customWidth="1"/>
    <col min="152" max="153" width="0" hidden="1" customWidth="1"/>
    <col min="154" max="154" width="23.44140625" hidden="1" customWidth="1"/>
    <col min="155" max="158" width="0" hidden="1" customWidth="1"/>
  </cols>
  <sheetData>
    <row r="1" spans="1:158" x14ac:dyDescent="0.3">
      <c r="A1" s="771" t="s">
        <v>449</v>
      </c>
      <c r="B1" s="772"/>
      <c r="C1" s="773"/>
      <c r="E1" s="768" t="s">
        <v>179</v>
      </c>
      <c r="F1" s="769"/>
      <c r="G1" s="769"/>
      <c r="H1" s="769"/>
      <c r="I1" s="769"/>
      <c r="J1" s="770"/>
      <c r="L1" s="682" t="s">
        <v>180</v>
      </c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783"/>
      <c r="AX1" s="682" t="s">
        <v>0</v>
      </c>
      <c r="AY1" s="684"/>
      <c r="AZ1" s="684"/>
      <c r="BA1" s="684"/>
      <c r="BB1" s="684"/>
      <c r="BC1" s="684"/>
      <c r="BD1" s="684"/>
      <c r="BE1" s="684"/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783"/>
      <c r="CJ1" s="765" t="s">
        <v>1</v>
      </c>
      <c r="CK1" s="766"/>
      <c r="CL1" s="766"/>
      <c r="CM1" s="766"/>
      <c r="CN1" s="766"/>
      <c r="CO1" s="766"/>
      <c r="CP1" s="766"/>
      <c r="CQ1" s="766"/>
      <c r="CR1" s="766"/>
      <c r="CS1" s="766"/>
      <c r="CT1" s="767"/>
      <c r="CV1" s="765" t="s">
        <v>2</v>
      </c>
      <c r="CW1" s="766"/>
      <c r="CX1" s="766"/>
      <c r="CY1" s="766"/>
      <c r="CZ1" s="766"/>
      <c r="DA1" s="766"/>
      <c r="DB1" s="766"/>
      <c r="DC1" s="766"/>
      <c r="DD1" s="766"/>
      <c r="DE1" s="766"/>
      <c r="DF1" s="767"/>
      <c r="DH1" s="765" t="s">
        <v>3</v>
      </c>
      <c r="DI1" s="766"/>
      <c r="DJ1" s="766"/>
      <c r="DK1" s="766"/>
      <c r="DL1" s="766"/>
      <c r="DM1" s="766"/>
      <c r="DN1" s="766"/>
      <c r="DO1" s="766"/>
      <c r="DP1" s="766"/>
      <c r="DQ1" s="766"/>
      <c r="DR1" s="767"/>
      <c r="DT1" s="765" t="s">
        <v>4</v>
      </c>
      <c r="DU1" s="766"/>
      <c r="DV1" s="766"/>
      <c r="DW1" s="766"/>
      <c r="DX1" s="766"/>
      <c r="DY1" s="766"/>
      <c r="DZ1" s="766"/>
      <c r="EA1" s="766"/>
      <c r="EB1" s="766"/>
      <c r="EC1" s="766"/>
      <c r="ED1" s="767"/>
      <c r="EF1" s="765" t="s">
        <v>5</v>
      </c>
      <c r="EG1" s="766"/>
      <c r="EH1" s="766"/>
      <c r="EI1" s="766"/>
      <c r="EJ1" s="766"/>
      <c r="EK1" s="766"/>
      <c r="EL1" s="766"/>
      <c r="EM1" s="766"/>
      <c r="EN1" s="766"/>
      <c r="EO1" s="766"/>
      <c r="EP1" s="767"/>
      <c r="ER1" s="765" t="s">
        <v>6</v>
      </c>
      <c r="ES1" s="766"/>
      <c r="ET1" s="766"/>
      <c r="EU1" s="766"/>
      <c r="EV1" s="766"/>
      <c r="EW1" s="766"/>
      <c r="EX1" s="766"/>
      <c r="EY1" s="766"/>
      <c r="EZ1" s="766"/>
      <c r="FA1" s="766"/>
      <c r="FB1" s="767"/>
    </row>
    <row r="2" spans="1:158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656" t="s">
        <v>7</v>
      </c>
      <c r="M2" s="657" t="s">
        <v>8</v>
      </c>
      <c r="N2" s="657" t="s">
        <v>9</v>
      </c>
      <c r="O2" s="657" t="s">
        <v>10</v>
      </c>
      <c r="P2" s="657" t="s">
        <v>11</v>
      </c>
      <c r="Q2" s="657" t="s">
        <v>12</v>
      </c>
      <c r="R2" s="798" t="s">
        <v>13</v>
      </c>
      <c r="S2" s="798" t="s">
        <v>14</v>
      </c>
      <c r="T2" s="798" t="s">
        <v>15</v>
      </c>
      <c r="U2" s="657" t="s">
        <v>16</v>
      </c>
      <c r="V2" s="657" t="s">
        <v>17</v>
      </c>
      <c r="W2" s="797" t="s">
        <v>18</v>
      </c>
      <c r="X2" s="797"/>
      <c r="Y2" s="797"/>
      <c r="Z2" s="720" t="s">
        <v>19</v>
      </c>
      <c r="AA2" s="720" t="s">
        <v>20</v>
      </c>
      <c r="AB2" s="720" t="s">
        <v>21</v>
      </c>
      <c r="AC2" s="720" t="s">
        <v>22</v>
      </c>
      <c r="AD2" s="720" t="s">
        <v>23</v>
      </c>
      <c r="AE2" s="720" t="s">
        <v>24</v>
      </c>
      <c r="AF2" s="720" t="s">
        <v>25</v>
      </c>
      <c r="AG2" s="720" t="s">
        <v>26</v>
      </c>
      <c r="AH2" s="720" t="s">
        <v>27</v>
      </c>
      <c r="AI2" s="720" t="s">
        <v>28</v>
      </c>
      <c r="AJ2" s="657" t="s">
        <v>29</v>
      </c>
      <c r="AK2" s="720" t="s">
        <v>30</v>
      </c>
      <c r="AL2" s="720" t="s">
        <v>22</v>
      </c>
      <c r="AM2" s="720" t="s">
        <v>23</v>
      </c>
      <c r="AN2" s="720" t="s">
        <v>31</v>
      </c>
      <c r="AO2" s="720" t="s">
        <v>24</v>
      </c>
      <c r="AP2" s="720" t="s">
        <v>25</v>
      </c>
      <c r="AQ2" s="720" t="s">
        <v>26</v>
      </c>
      <c r="AR2" s="720" t="s">
        <v>27</v>
      </c>
      <c r="AS2" s="720" t="s">
        <v>28</v>
      </c>
      <c r="AT2" s="720" t="s">
        <v>32</v>
      </c>
      <c r="AU2" s="720" t="s">
        <v>33</v>
      </c>
      <c r="AV2" s="795" t="s">
        <v>34</v>
      </c>
      <c r="AX2" s="656" t="s">
        <v>7</v>
      </c>
      <c r="AY2" s="657" t="s">
        <v>8</v>
      </c>
      <c r="AZ2" s="657" t="s">
        <v>9</v>
      </c>
      <c r="BA2" s="657" t="s">
        <v>10</v>
      </c>
      <c r="BB2" s="657" t="s">
        <v>11</v>
      </c>
      <c r="BC2" s="657" t="s">
        <v>12</v>
      </c>
      <c r="BD2" s="798" t="s">
        <v>13</v>
      </c>
      <c r="BE2" s="798" t="s">
        <v>14</v>
      </c>
      <c r="BF2" s="798" t="s">
        <v>15</v>
      </c>
      <c r="BG2" s="657" t="s">
        <v>16</v>
      </c>
      <c r="BH2" s="657" t="s">
        <v>17</v>
      </c>
      <c r="BI2" s="797" t="s">
        <v>18</v>
      </c>
      <c r="BJ2" s="797"/>
      <c r="BK2" s="797"/>
      <c r="BL2" s="720" t="s">
        <v>19</v>
      </c>
      <c r="BM2" s="720" t="s">
        <v>20</v>
      </c>
      <c r="BN2" s="720" t="s">
        <v>21</v>
      </c>
      <c r="BO2" s="720" t="s">
        <v>22</v>
      </c>
      <c r="BP2" s="796" t="s">
        <v>23</v>
      </c>
      <c r="BQ2" s="720" t="s">
        <v>24</v>
      </c>
      <c r="BR2" s="720" t="s">
        <v>25</v>
      </c>
      <c r="BS2" s="720" t="s">
        <v>26</v>
      </c>
      <c r="BT2" s="720" t="s">
        <v>27</v>
      </c>
      <c r="BU2" s="720" t="s">
        <v>28</v>
      </c>
      <c r="BV2" s="657" t="s">
        <v>29</v>
      </c>
      <c r="BW2" s="720" t="s">
        <v>30</v>
      </c>
      <c r="BX2" s="720" t="s">
        <v>22</v>
      </c>
      <c r="BY2" s="796" t="s">
        <v>23</v>
      </c>
      <c r="BZ2" s="720" t="s">
        <v>31</v>
      </c>
      <c r="CA2" s="720" t="s">
        <v>24</v>
      </c>
      <c r="CB2" s="720" t="s">
        <v>25</v>
      </c>
      <c r="CC2" s="720" t="s">
        <v>26</v>
      </c>
      <c r="CD2" s="720" t="s">
        <v>27</v>
      </c>
      <c r="CE2" s="720" t="s">
        <v>28</v>
      </c>
      <c r="CF2" s="720" t="s">
        <v>32</v>
      </c>
      <c r="CG2" s="720" t="s">
        <v>33</v>
      </c>
      <c r="CH2" s="795" t="s">
        <v>34</v>
      </c>
      <c r="CJ2" s="656" t="s">
        <v>7</v>
      </c>
      <c r="CK2" s="657" t="s">
        <v>8</v>
      </c>
      <c r="CL2" s="657" t="s">
        <v>9</v>
      </c>
      <c r="CM2" s="657" t="s">
        <v>10</v>
      </c>
      <c r="CN2" s="657" t="s">
        <v>11</v>
      </c>
      <c r="CO2" s="657" t="s">
        <v>12</v>
      </c>
      <c r="CP2" s="657" t="s">
        <v>14</v>
      </c>
      <c r="CQ2" s="627" t="s">
        <v>35</v>
      </c>
      <c r="CR2" s="627" t="s">
        <v>36</v>
      </c>
      <c r="CS2" s="627" t="s">
        <v>37</v>
      </c>
      <c r="CT2" s="795" t="s">
        <v>38</v>
      </c>
      <c r="CV2" s="656" t="s">
        <v>7</v>
      </c>
      <c r="CW2" s="657" t="s">
        <v>8</v>
      </c>
      <c r="CX2" s="657" t="s">
        <v>9</v>
      </c>
      <c r="CY2" s="657" t="s">
        <v>10</v>
      </c>
      <c r="CZ2" s="657" t="s">
        <v>11</v>
      </c>
      <c r="DA2" s="657" t="s">
        <v>12</v>
      </c>
      <c r="DB2" s="657" t="s">
        <v>14</v>
      </c>
      <c r="DC2" s="627" t="s">
        <v>35</v>
      </c>
      <c r="DD2" s="627" t="s">
        <v>36</v>
      </c>
      <c r="DE2" s="627" t="s">
        <v>37</v>
      </c>
      <c r="DF2" s="795" t="s">
        <v>38</v>
      </c>
      <c r="DH2" s="656" t="s">
        <v>7</v>
      </c>
      <c r="DI2" s="657" t="s">
        <v>8</v>
      </c>
      <c r="DJ2" s="657" t="s">
        <v>9</v>
      </c>
      <c r="DK2" s="657" t="s">
        <v>10</v>
      </c>
      <c r="DL2" s="657" t="s">
        <v>11</v>
      </c>
      <c r="DM2" s="657" t="s">
        <v>12</v>
      </c>
      <c r="DN2" s="657" t="s">
        <v>14</v>
      </c>
      <c r="DO2" s="627" t="s">
        <v>35</v>
      </c>
      <c r="DP2" s="627" t="s">
        <v>36</v>
      </c>
      <c r="DQ2" s="627" t="s">
        <v>37</v>
      </c>
      <c r="DR2" s="795" t="s">
        <v>38</v>
      </c>
      <c r="DT2" s="656" t="s">
        <v>7</v>
      </c>
      <c r="DU2" s="657" t="s">
        <v>8</v>
      </c>
      <c r="DV2" s="657" t="s">
        <v>9</v>
      </c>
      <c r="DW2" s="657" t="s">
        <v>10</v>
      </c>
      <c r="DX2" s="657" t="s">
        <v>11</v>
      </c>
      <c r="DY2" s="657" t="s">
        <v>12</v>
      </c>
      <c r="DZ2" s="657" t="s">
        <v>14</v>
      </c>
      <c r="EA2" s="627" t="s">
        <v>35</v>
      </c>
      <c r="EB2" s="627" t="s">
        <v>36</v>
      </c>
      <c r="EC2" s="627" t="s">
        <v>37</v>
      </c>
      <c r="ED2" s="795" t="s">
        <v>38</v>
      </c>
      <c r="EF2" s="656" t="s">
        <v>7</v>
      </c>
      <c r="EG2" s="657" t="s">
        <v>8</v>
      </c>
      <c r="EH2" s="657" t="s">
        <v>9</v>
      </c>
      <c r="EI2" s="657" t="s">
        <v>10</v>
      </c>
      <c r="EJ2" s="657" t="s">
        <v>11</v>
      </c>
      <c r="EK2" s="657" t="s">
        <v>12</v>
      </c>
      <c r="EL2" s="657" t="s">
        <v>14</v>
      </c>
      <c r="EM2" s="627" t="s">
        <v>35</v>
      </c>
      <c r="EN2" s="627" t="s">
        <v>36</v>
      </c>
      <c r="EO2" s="627" t="s">
        <v>37</v>
      </c>
      <c r="EP2" s="795" t="s">
        <v>38</v>
      </c>
      <c r="ER2" s="656" t="s">
        <v>7</v>
      </c>
      <c r="ES2" s="657" t="s">
        <v>8</v>
      </c>
      <c r="ET2" s="657" t="s">
        <v>9</v>
      </c>
      <c r="EU2" s="657" t="s">
        <v>10</v>
      </c>
      <c r="EV2" s="657" t="s">
        <v>11</v>
      </c>
      <c r="EW2" s="657" t="s">
        <v>12</v>
      </c>
      <c r="EX2" s="657" t="s">
        <v>14</v>
      </c>
      <c r="EY2" s="627" t="s">
        <v>35</v>
      </c>
      <c r="EZ2" s="627" t="s">
        <v>36</v>
      </c>
      <c r="FA2" s="627" t="s">
        <v>37</v>
      </c>
      <c r="FB2" s="795" t="s">
        <v>38</v>
      </c>
    </row>
    <row r="3" spans="1:158" ht="51" x14ac:dyDescent="0.3">
      <c r="A3" s="1" t="s">
        <v>39</v>
      </c>
      <c r="B3" s="2" t="s">
        <v>40</v>
      </c>
      <c r="C3" s="3" t="s">
        <v>12</v>
      </c>
      <c r="E3" s="4" t="s">
        <v>7</v>
      </c>
      <c r="F3" s="5" t="s">
        <v>8</v>
      </c>
      <c r="G3" s="5" t="s">
        <v>9</v>
      </c>
      <c r="H3" s="6" t="s">
        <v>10</v>
      </c>
      <c r="I3" s="6" t="s">
        <v>11</v>
      </c>
      <c r="J3" s="7" t="s">
        <v>12</v>
      </c>
      <c r="L3" s="656"/>
      <c r="M3" s="657"/>
      <c r="N3" s="657"/>
      <c r="O3" s="657"/>
      <c r="P3" s="657"/>
      <c r="Q3" s="657"/>
      <c r="R3" s="798"/>
      <c r="S3" s="798"/>
      <c r="T3" s="798"/>
      <c r="U3" s="657"/>
      <c r="V3" s="657"/>
      <c r="W3" s="8" t="s">
        <v>41</v>
      </c>
      <c r="X3" s="9" t="s">
        <v>42</v>
      </c>
      <c r="Y3" s="8" t="s">
        <v>43</v>
      </c>
      <c r="Z3" s="720"/>
      <c r="AA3" s="720"/>
      <c r="AB3" s="720"/>
      <c r="AC3" s="720"/>
      <c r="AD3" s="720"/>
      <c r="AE3" s="720"/>
      <c r="AF3" s="720"/>
      <c r="AG3" s="720"/>
      <c r="AH3" s="720"/>
      <c r="AI3" s="720"/>
      <c r="AJ3" s="657"/>
      <c r="AK3" s="720"/>
      <c r="AL3" s="720"/>
      <c r="AM3" s="720"/>
      <c r="AN3" s="720"/>
      <c r="AO3" s="720"/>
      <c r="AP3" s="720"/>
      <c r="AQ3" s="720"/>
      <c r="AR3" s="720"/>
      <c r="AS3" s="720"/>
      <c r="AT3" s="720"/>
      <c r="AU3" s="720"/>
      <c r="AV3" s="795"/>
      <c r="AX3" s="656"/>
      <c r="AY3" s="657"/>
      <c r="AZ3" s="657"/>
      <c r="BA3" s="657"/>
      <c r="BB3" s="657"/>
      <c r="BC3" s="657"/>
      <c r="BD3" s="798"/>
      <c r="BE3" s="798"/>
      <c r="BF3" s="798"/>
      <c r="BG3" s="657"/>
      <c r="BH3" s="657"/>
      <c r="BI3" s="8" t="s">
        <v>41</v>
      </c>
      <c r="BJ3" s="9" t="s">
        <v>42</v>
      </c>
      <c r="BK3" s="8" t="s">
        <v>43</v>
      </c>
      <c r="BL3" s="720"/>
      <c r="BM3" s="720"/>
      <c r="BN3" s="720"/>
      <c r="BO3" s="720"/>
      <c r="BP3" s="762"/>
      <c r="BQ3" s="720"/>
      <c r="BR3" s="720"/>
      <c r="BS3" s="720"/>
      <c r="BT3" s="720"/>
      <c r="BU3" s="720"/>
      <c r="BV3" s="657"/>
      <c r="BW3" s="720"/>
      <c r="BX3" s="720"/>
      <c r="BY3" s="762"/>
      <c r="BZ3" s="720"/>
      <c r="CA3" s="720"/>
      <c r="CB3" s="720"/>
      <c r="CC3" s="720"/>
      <c r="CD3" s="720"/>
      <c r="CE3" s="720"/>
      <c r="CF3" s="720"/>
      <c r="CG3" s="720"/>
      <c r="CH3" s="795"/>
      <c r="CJ3" s="656"/>
      <c r="CK3" s="657"/>
      <c r="CL3" s="657"/>
      <c r="CM3" s="657"/>
      <c r="CN3" s="657"/>
      <c r="CO3" s="657"/>
      <c r="CP3" s="657"/>
      <c r="CQ3" s="594"/>
      <c r="CR3" s="594"/>
      <c r="CS3" s="594"/>
      <c r="CT3" s="795"/>
      <c r="CV3" s="656"/>
      <c r="CW3" s="657"/>
      <c r="CX3" s="657"/>
      <c r="CY3" s="657"/>
      <c r="CZ3" s="657"/>
      <c r="DA3" s="657"/>
      <c r="DB3" s="657"/>
      <c r="DC3" s="594"/>
      <c r="DD3" s="594"/>
      <c r="DE3" s="594"/>
      <c r="DF3" s="795"/>
      <c r="DH3" s="656"/>
      <c r="DI3" s="657"/>
      <c r="DJ3" s="657"/>
      <c r="DK3" s="657"/>
      <c r="DL3" s="657"/>
      <c r="DM3" s="657"/>
      <c r="DN3" s="657"/>
      <c r="DO3" s="594"/>
      <c r="DP3" s="594"/>
      <c r="DQ3" s="594"/>
      <c r="DR3" s="795"/>
      <c r="DT3" s="656"/>
      <c r="DU3" s="657"/>
      <c r="DV3" s="657"/>
      <c r="DW3" s="657"/>
      <c r="DX3" s="657"/>
      <c r="DY3" s="657"/>
      <c r="DZ3" s="657"/>
      <c r="EA3" s="594"/>
      <c r="EB3" s="594"/>
      <c r="EC3" s="594"/>
      <c r="ED3" s="795"/>
      <c r="EF3" s="656"/>
      <c r="EG3" s="657"/>
      <c r="EH3" s="657"/>
      <c r="EI3" s="657"/>
      <c r="EJ3" s="657"/>
      <c r="EK3" s="657"/>
      <c r="EL3" s="657"/>
      <c r="EM3" s="594"/>
      <c r="EN3" s="594"/>
      <c r="EO3" s="594"/>
      <c r="EP3" s="795"/>
      <c r="ER3" s="625"/>
      <c r="ES3" s="627"/>
      <c r="ET3" s="627"/>
      <c r="EU3" s="627"/>
      <c r="EV3" s="627"/>
      <c r="EW3" s="627"/>
      <c r="EX3" s="627"/>
      <c r="EY3" s="614"/>
      <c r="EZ3" s="614"/>
      <c r="FA3" s="614"/>
      <c r="FB3" s="795"/>
    </row>
    <row r="4" spans="1:158" ht="26.25" customHeight="1" x14ac:dyDescent="0.3">
      <c r="A4" s="10">
        <v>1</v>
      </c>
      <c r="B4" s="11" t="s">
        <v>77</v>
      </c>
      <c r="C4" s="12">
        <f>Q35</f>
        <v>0</v>
      </c>
      <c r="E4" s="13">
        <v>1</v>
      </c>
      <c r="F4" s="14"/>
      <c r="G4" s="14"/>
      <c r="H4" s="14">
        <f>G4-F4</f>
        <v>0</v>
      </c>
      <c r="I4" s="15">
        <v>1</v>
      </c>
      <c r="J4" s="16">
        <f>I4*H4</f>
        <v>0</v>
      </c>
      <c r="L4" s="13">
        <v>1</v>
      </c>
      <c r="M4" s="14">
        <v>0</v>
      </c>
      <c r="N4" s="14"/>
      <c r="O4" s="14">
        <f>N4-M4</f>
        <v>0</v>
      </c>
      <c r="P4" s="15">
        <v>1</v>
      </c>
      <c r="Q4" s="16">
        <f>O4*P4</f>
        <v>0</v>
      </c>
      <c r="R4" s="13"/>
      <c r="S4" s="17"/>
      <c r="T4" s="17"/>
      <c r="U4" s="17"/>
      <c r="V4" s="18"/>
      <c r="W4" s="18">
        <v>1</v>
      </c>
      <c r="X4" s="17"/>
      <c r="Y4" s="17">
        <f>(X4*20)/W4</f>
        <v>0</v>
      </c>
      <c r="Z4" s="17"/>
      <c r="AA4" s="19"/>
      <c r="AB4" s="20" t="str">
        <f t="shared" ref="AB4:AB34" si="0">IF(AND(R4=$B$40,(OR(V4=$F$39,(V4=$F$40),(V4=$F$41),(V4=$F$42),(V4=$F$43))),(S4=$C$48)),(Q4),(IF(AND(R4=$B$40,(OR(V4=$F$39,(V4=$F$40),(V4=$F$41),(V4=$F$42),(V4=$F$43))),(Z4&gt;0),(S4=$C$49)),(Q4-Z4),(""))))</f>
        <v/>
      </c>
      <c r="AC4" s="17" t="str">
        <f t="shared" ref="AC4:AC34" si="1">IF(AND(R4=$B$40,(V4=$F$44),(Q4&gt;300),(S4=$C$48)),(Q4-300),(IF(AND(R4=$B$40,(V4=$F$44),(Q4&gt;300),(Z4&gt;0),(S4=$C$49)),(Q4-(300+Z4)),"")))</f>
        <v/>
      </c>
      <c r="AD4" s="17" t="str">
        <f t="shared" ref="AD4:AD34" si="2">IF(AND(R4=$B$40,(V4=$F$50),(W4&gt;1),((Q4+BC4)&gt;300),(S4=$C$48)),((Q4+BC4)-300),(IF(AND(R4=$B$40,(V4=$F$50),(W4&gt;1),((Q4+BC4)&gt;300),(Z4&gt;0),(S4=$C$49)),((Q4+BC4)-(300+Z4)),"")))</f>
        <v/>
      </c>
      <c r="AE4" s="17" t="str">
        <f t="shared" ref="AE4:AE34" si="3">(IF(AND(R4=$B$40,(S4=$C$48),(V4=$F$45),(Y4&gt;0),(Q4&gt;(300+Y4))),(Q4-(300+Y4)),""))</f>
        <v/>
      </c>
      <c r="AF4" s="17" t="str">
        <f t="shared" ref="AF4:AF34" si="4">(IF(AND(R4=$B$40,(S4=$C$49),(V4=$F$46),(Y4&gt;0),(Q4&gt;(300+Y4+Z4))),(Q4-(300+Y4+Z4)),""))</f>
        <v/>
      </c>
      <c r="AG4" s="17" t="str">
        <f t="shared" ref="AG4:AG34" si="5">IF(AND(R4=$B$40,(S4=$C$48),(V4=$F$47),(AA4=1),(Q4&gt;300)),(Q4-300),(IF(AND(R4=$B$40,(S4=$C$48),(V4=$F$47),(AA4&gt;1),(Q4&gt;150)),(Q4-150),"")))</f>
        <v/>
      </c>
      <c r="AH4" s="17" t="str">
        <f t="shared" ref="AH4:AH34" si="6">IF(AND(R4=$B$40,(S4=$C$48),(V4=$F$48),(AA4=1),(Q4&gt;(300+Y4))),(Q4-(300+Y4)),(IF(AND(R4=$B$40,(S4=$C$48),(V4=$F$48),(AA4&gt;1),(Q4&gt;(150+Y4))),(Q4-(150+Y4)),"")))</f>
        <v/>
      </c>
      <c r="AI4" s="17" t="str">
        <f t="shared" ref="AI4:AI34" si="7">IF(AND(R4=$B$40,(S4=$C$49),(V4=$F$49),(AA4=1),(Q4&gt;(300+Y4+Z4))),(Q4-(300+Y4+Z4)),(IF(AND(R4=$B$40,(S4=$C$49),(V4=$F$49),(AA4&gt;1),(Q4&gt;(150+Y4+Z4))),(Q4-(150+Y4+Z4)),"")))</f>
        <v/>
      </c>
      <c r="AJ4" s="19">
        <f t="shared" ref="AJ4:AJ34" si="8">SUM(AB4:AI4)</f>
        <v>0</v>
      </c>
      <c r="AK4" s="20" t="str">
        <f>IF(AND(R4=$B$39,(OR(S4=$C$39,(S4=$C$40),(S4=$C$41),(S4=$C$42),(S4=$C$43),(S4=$C$44),(S4=$C$46),(S4=$C$47)))),Q4,"")</f>
        <v/>
      </c>
      <c r="AL4" s="17" t="str">
        <f t="shared" ref="AL4:AL34" si="9">IF(AND(R4=$B$40,(S4=$C$48),(V4=$F$44),(Q4&lt;=300)),(Q4),(IF(AND(R4=$B$40,(S4=$C$48),(V4=$F$44),(Q4&gt;300)),(300),"")))</f>
        <v/>
      </c>
      <c r="AM4" s="17" t="str">
        <f t="shared" ref="AM4:AM34" si="10">IF(AND(R4=$B$40,(S4=$C$48),(V4=$F$50),(W4&gt;1),((Q4+BC4)&lt;=300)),(Q4+BC4),(IF(AND(R4=$B$40,(S4=$C$48),(V4=$F$50),(W4&gt;1),((Q4+BC4)&gt;300)),(300),"")))</f>
        <v/>
      </c>
      <c r="AN4" s="17" t="str">
        <f t="shared" ref="AN4:AN34" si="11">IF(AND(R4=$B$40,(S4=$C$49),(V4=$F$44),(Z4&gt;0),(Q4&lt;=300)),(Q4-Z4),(IF(AND(R4=$B$40,(S4=$C$49),(V4=$F$44),(Z4&gt;0),(Q4&gt;300)),(300),"")))</f>
        <v/>
      </c>
      <c r="AO4" s="17" t="str">
        <f t="shared" ref="AO4:AO34" si="12">(IF(AND(R4=$B$40,(S4=$C$48),(V4=$F$45),(Y4&gt;0),(Q4&lt;=(300+Y4))),(Q4),(IF(AND(R4=$B$40,(S4=$C$48),(V4=$F$45),(Q4&gt;(300+Y4))),(300+Y4),""))))</f>
        <v/>
      </c>
      <c r="AP4" s="17" t="str">
        <f t="shared" ref="AP4:AP34" si="13">(IF(AND(R4=$B$40,(S4=$C$49),(V4=$F$46),(Y4&gt;0),(Q4&lt;=(300+Y4+Z4))),(Q4-Z4),(IF(AND(R4=$B$40,(S4=$C$49),(V4=$F$46),(Q4&gt;(300+Y4+Z4))),(300+Y4),""))))</f>
        <v/>
      </c>
      <c r="AQ4" s="17" t="str">
        <f t="shared" ref="AQ4:AQ34" si="14">IF(AND(R4=$B$40,(S4=$C$48),(V4=$F$47),(AA4=1),(Q4&lt;=300)),(Q4),(IF(AND(R4=$B$40,(S4=$C$48),(V4=$F$47),(AA4=1),(Q4&gt;300)),(300),(IF(AND(R4=$B$40,(S4=$C$48),(V4=$F$47),(AA4&gt;1),(Q4&lt;=150)),(Q4),(IF(AND(R4=$B$40,(S4=$C$48),(V4=$F$47),(AA4&gt;1),(Q4&gt;150)),(150),"")))))))</f>
        <v/>
      </c>
      <c r="AR4" s="17" t="str">
        <f t="shared" ref="AR4:AR34" si="15">IF(AND(R4=$B$40,(S4=$C$48),(V4=$F$48),(Y4&gt;0),(AA4=1),(Q4&lt;=(300+Y4))),(Q4),(IF(AND(R4=$B$40,(S4=$C$48),(V4=$F$48),(AA4=1),(Y4&gt;0),(Q4&gt;(300+Y4))),(300+Y4),(IF(AND(R4=$B$40,(S4=$C$48),(V4=$F$48),(AA4&gt;1),(Y4&gt;0),(Q4&lt;=(150+Y4))),(Q4),(IF(AND(R4=$B$40,(S4=$C$48),(V4=$F$48),(AA4&gt;1),(Y4&gt;0),(Q4&gt;150)),(150+Y4),"")))))))</f>
        <v/>
      </c>
      <c r="AS4" s="17" t="str">
        <f t="shared" ref="AS4:AS34" si="16">IF(AND(R4=$B$40,(S4=$C$49),(V4=$F$49),(Y4&gt;0),(Z4&gt;0)*(AA4=1),(Q4&lt;=(300+Y4+Z4))),(Q4-Z4),(IF(AND(R4=$B$40,(S4=$C$49),(V4=$F$49),(AA4=1),(Z4&gt;0),(Q4&gt;(300+Y4+Z4))),(300+Y4),(IF(AND(R4=$B$40,(S4=$C$49),(V4=$F$49),(AA4&gt;1),(Y4&gt;0),(Z4&gt;0),(Q4&lt;=(150+Y4+Z4))),(Q4-Z4),(IF(AND(R4=$B$40,(S4=$C$49),(V4=$F$49),(AA4&gt;1),(Y4&gt;0),(Z4&gt;0),(Q4&gt;150)),(150+Y4),"")))))))</f>
        <v/>
      </c>
      <c r="AT4" s="17" t="str">
        <f>IF(AND(R4=$B$40,(S4=$C$49),(Z4&gt;0)),Z4,"")</f>
        <v/>
      </c>
      <c r="AU4" s="17" t="str">
        <f>IF(AND(R4=$B$39,(S4=$C$45)),(Q4),"")</f>
        <v/>
      </c>
      <c r="AV4" s="21">
        <f>SUM(AK4:AU4)</f>
        <v>0</v>
      </c>
      <c r="AW4" s="22"/>
      <c r="AX4" s="13">
        <v>1</v>
      </c>
      <c r="AY4" s="14">
        <v>0</v>
      </c>
      <c r="AZ4" s="14">
        <v>150</v>
      </c>
      <c r="BA4" s="14">
        <f>AZ4-AY4</f>
        <v>150</v>
      </c>
      <c r="BB4" s="15">
        <v>1</v>
      </c>
      <c r="BC4" s="16">
        <f>BA4*BB4</f>
        <v>150</v>
      </c>
      <c r="BD4" s="23" t="s">
        <v>44</v>
      </c>
      <c r="BE4" s="18" t="s">
        <v>45</v>
      </c>
      <c r="BF4" s="18"/>
      <c r="BG4" s="18"/>
      <c r="BH4" s="18" t="s">
        <v>24</v>
      </c>
      <c r="BI4" s="18">
        <v>1</v>
      </c>
      <c r="BJ4" s="18"/>
      <c r="BK4" s="18">
        <f>(BJ4*20)/BI4</f>
        <v>0</v>
      </c>
      <c r="BL4" s="18"/>
      <c r="BM4" s="24"/>
      <c r="BN4" s="25" t="str">
        <f t="shared" ref="BN4:BN34" si="17">IF(AND(BD4=$B$40,(OR(BH4=$F$39,(BH4=$F$40),(BH4=$F$41),(BH4=$F$42),(BH4=$F$43))),(BE4=$C$48)),(BC4),(IF(AND(BD4=$B$40,(OR(BH4=$F$39,(BH4=$F$40),(BH4=$F$41),(BH4=$F$42),(BH4=$F$43))),(BL4&gt;0),(BE4=$C$49)),(BC4-BL4),(""))))</f>
        <v/>
      </c>
      <c r="BO4" s="18" t="str">
        <f t="shared" ref="BO4:BO34" si="18">IF(AND(BD4=$B$40,(BH4=$F$44),(BC4&gt;300),(BE4=$C$48)),(BC4-300),(IF(AND(BD4=$B$40,(BH4=$F$44),(BC4&gt;300),(BL4&gt;0),(BE4=$C$49)),(BC4-(300+BL4)),"")))</f>
        <v/>
      </c>
      <c r="BP4" s="17" t="str">
        <f t="shared" ref="BP4:BP34" si="19">IF(AND(BD4=$B$40,(BH4=$F$50),(BI4&gt;1)),(0),"")</f>
        <v/>
      </c>
      <c r="BQ4" s="18" t="str">
        <f t="shared" ref="BQ4:BQ34" si="20">(IF(AND(BD4=$B$40,(BE4=$C$48),(BH4=$F$45),(BK4&gt;0),(BC4&gt;(300+BK4))),(BC4-(300+BK4)),""))</f>
        <v/>
      </c>
      <c r="BR4" s="18" t="str">
        <f t="shared" ref="BR4:BR34" si="21">(IF(AND(BD4=$B$40,(BE4=$C$49),(BH4=$F$46),(BK4&gt;0),(BC4&gt;(300+BK4+BL4))),(BC4-(300+BK4+BL4)),""))</f>
        <v/>
      </c>
      <c r="BS4" s="18" t="str">
        <f t="shared" ref="BS4:BS34" si="22">IF(AND(BD4=$B$40,(BE4=$C$48),(BH4=$F$47),(BM4=1),(BC4&gt;300)),(BC4-300),(IF(AND(BD4=$B$40,(BE4=$C$48),(BH4=$F$47),(BM4&gt;1),(BC4&gt;150)),(BC4-150),"")))</f>
        <v/>
      </c>
      <c r="BT4" s="18" t="str">
        <f t="shared" ref="BT4:BT34" si="23">IF(AND(BD4=$B$40,(BE4=$C$48),(BH4=$F$48),(BM4=1),(BC4&gt;(300+BK4))),(BC4-(300+BK4)),(IF(AND(BD4=$B$40,(BE4=$C$48),(BH4=$F$48),(BM4&gt;1),(BC4&gt;(150+BK4))),(BC4-(150+BK4)),"")))</f>
        <v/>
      </c>
      <c r="BU4" s="18" t="str">
        <f t="shared" ref="BU4:BU34" si="24">IF(AND(BD4=$B$40,(BE4=$C$49),(BH4=$F$49),(BM4=1),(BC4&gt;(300+BK4+BL4))),(BC4-(300+BK4+BL4)),(IF(AND(BD4=$B$40,(BE4=$C$49),(BH4=$F$49),(BM4&gt;1),(BC4&gt;(150+BK4+BL4))),(BC4-(150+BK4+BL4)),"")))</f>
        <v/>
      </c>
      <c r="BV4" s="24">
        <f t="shared" ref="BV4:BV34" si="25">SUM(BN4:BU4)</f>
        <v>0</v>
      </c>
      <c r="BW4" s="25" t="str">
        <f>IF(AND(BD4=$B$39,(OR(BE4=$C$39,(BE4=$C$40),(BE4=$C$41),(BE4=$C$42),(BE4=$C$43),(BE4=$C$44),(BE4=$C$46),(BE4=$C$47)))),BC4,"")</f>
        <v/>
      </c>
      <c r="BX4" s="18" t="str">
        <f t="shared" ref="BX4:BX34" si="26">IF(AND(BD4=$B$40,(BE4=$C$48),(BH4=$F$44),(BC4&lt;=300)),(BC4),(IF(AND(BD4=$B$40,(BE4=$C$48),(BH4=$F$44),(BC4&gt;300)),(300),"")))</f>
        <v/>
      </c>
      <c r="BY4" s="17" t="str">
        <f t="shared" ref="BY4:BY34" si="27">IF(AND(BD4=$B$40,(BE4=$C$48),(BH4=$F$50),(BI4&gt;1)),(0),"")</f>
        <v/>
      </c>
      <c r="BZ4" s="18" t="str">
        <f t="shared" ref="BZ4:BZ34" si="28">IF(AND(BD4=$B$40,(BE4=$C$49),(BH4=$F$44),(BL4&gt;0),(BC4&lt;=300)),(BC4-BL4),(IF(AND(BD4=$B$40,(BE4=$C$49),(BH4=$F$44),(BL4&gt;0),(BC4&gt;300)),(300),"")))</f>
        <v/>
      </c>
      <c r="CA4" s="18" t="str">
        <f t="shared" ref="CA4:CA34" si="29">(IF(AND(BD4=$B$40,(BE4=$C$48),(BH4=$F$45),(BK4&gt;0),(BC4&lt;=(300+BK4))),(BC4),(IF(AND(BD4=$B$40,(BE4=$C$48),(BH4=$F$45),(BC4&gt;(300+BK4))),(300+BK4),""))))</f>
        <v/>
      </c>
      <c r="CB4" s="18" t="str">
        <f t="shared" ref="CB4:CB34" si="30">(IF(AND(BD4=$B$40,(BE4=$C$49),(BH4=$F$46),(BK4&gt;0),(BC4&lt;=(300+BK4+BL4))),(BC4-BL4),(IF(AND(BD4=$B$40,(BE4=$C$49),(BH4=$F$46),(BC4&gt;(300+BK4+BL4))),(300+BK4),""))))</f>
        <v/>
      </c>
      <c r="CC4" s="18" t="str">
        <f t="shared" ref="CC4:CC34" si="31">IF(AND(BD4=$B$40,(BE4=$C$48),(BH4=$F$47),(BM4=1),(BC4&lt;=300)),(BC4),(IF(AND(BD4=$B$40,(BE4=$C$48),(BH4=$F$47),(BM4=1),(BC4&gt;300)),(300),(IF(AND(BD4=$B$40,(BE4=$C$48),(BH4=$F$47),(BM4&gt;1),(BC4&lt;=150)),(BC4),(IF(AND(BD4=$B$40,(BE4=$C$48),(BH4=$F$47),(BM4&gt;1),(BC4&gt;150)),(150),"")))))))</f>
        <v/>
      </c>
      <c r="CD4" s="18" t="str">
        <f t="shared" ref="CD4:CD34" si="32">IF(AND(BD4=$B$40,(BE4=$C$48),(BH4=$F$48),(BK4&gt;0),(BM4=1),(BC4&lt;=(300+BK4))),(BC4),(IF(AND(BD4=$B$40,(BE4=$C$48),(BH4=$F$48),(BM4=1),(BK4&gt;0),(BC4&gt;(300+BK4))),(300+BK4),(IF(AND(BD4=$B$40,(BE4=$C$48),(BH4=$F$48),(BM4&gt;1),(BK4&gt;0),(BC4&lt;=(150+BK4))),(BC4),(IF(AND(BD4=$B$40,(BE4=$C$48),(BH4=$F$48),(BM4&gt;1),(BK4&gt;0),(BC4&gt;150)),(150+BK4),"")))))))</f>
        <v/>
      </c>
      <c r="CE4" s="18" t="str">
        <f t="shared" ref="CE4:CE34" si="33">IF(AND(BD4=$B$40,(BE4=$C$49),(BH4=$F$49),(BK4&gt;0),(BL4&gt;0)*(BM4=1),(BC4&lt;=(300+BK4+BL4))),(BC4-BL4),(IF(AND(BD4=$B$40,(BE4=$C$49),(BH4=$F$49),(BM4=1),(BL4&gt;0),(BC4&gt;(300+BK4+BL4))),(300+BK4),(IF(AND(BD4=$B$40,(BE4=$C$49),(BH4=$F$49),(BM4&gt;1),(BK4&gt;0),(BL4&gt;0),(BC4&lt;=(150+BK4+BL4))),(BC4-BL4),(IF(AND(BD4=$B$40,(BE4=$C$49),(BH4=$F$49),(BM4&gt;1),(BK4&gt;0),(BL4&gt;0),(BC4&gt;150)),(150+BK4),"")))))))</f>
        <v/>
      </c>
      <c r="CF4" s="18" t="str">
        <f>IF(AND(BD4=$B$40,(BE4=$C$49),(BL4&gt;0)),BL4,"")</f>
        <v/>
      </c>
      <c r="CG4" s="18" t="str">
        <f>IF(AND(BD4=$B$39,(BE4=$C$45)),(BC4),"")</f>
        <v/>
      </c>
      <c r="CH4" s="26">
        <f>SUM(BW4:CG4)</f>
        <v>0</v>
      </c>
      <c r="CJ4" s="27">
        <v>1</v>
      </c>
      <c r="CK4" s="28">
        <v>0</v>
      </c>
      <c r="CL4" s="28">
        <v>200</v>
      </c>
      <c r="CM4" s="28">
        <f>CL4-CK4</f>
        <v>200</v>
      </c>
      <c r="CN4" s="28">
        <v>1</v>
      </c>
      <c r="CO4" s="29">
        <f>CM4*CN4</f>
        <v>200</v>
      </c>
      <c r="CP4" s="30"/>
      <c r="CQ4" s="31"/>
      <c r="CR4" s="31"/>
      <c r="CS4" s="31"/>
      <c r="CT4" s="32" t="str">
        <f>IF(OR(CP4=$C$39,(CP4=$C$40),(CP4=$C$41),(CP4=$C$42),(CP4=$C$43),(CP4=$C$44),(CP4=$C$45),(CP4=$C$46),(CP4=$C$47)),(CO4),"")</f>
        <v/>
      </c>
      <c r="CV4" s="27">
        <v>1</v>
      </c>
      <c r="CW4" s="28">
        <v>0</v>
      </c>
      <c r="CX4" s="28">
        <v>200</v>
      </c>
      <c r="CY4" s="28">
        <f>CX4-CW4</f>
        <v>200</v>
      </c>
      <c r="CZ4" s="28">
        <v>1</v>
      </c>
      <c r="DA4" s="29">
        <f>CY4*CZ4</f>
        <v>200</v>
      </c>
      <c r="DB4" s="30"/>
      <c r="DC4" s="31"/>
      <c r="DD4" s="31"/>
      <c r="DE4" s="31"/>
      <c r="DF4" s="32" t="str">
        <f>IF(OR(DB4=$C$39,(DB4=$C$40),(DB4=$C$41),(DB4=$C$42),(DB4=$C$43),(DB4=$C$44),(DB4=$C$45),(DB4=$C$46),(DB4=$C$47)),(DA4),"")</f>
        <v/>
      </c>
      <c r="DH4" s="27">
        <v>1</v>
      </c>
      <c r="DI4" s="28">
        <v>0</v>
      </c>
      <c r="DJ4" s="28">
        <v>200</v>
      </c>
      <c r="DK4" s="28">
        <f>DJ4-DI4</f>
        <v>200</v>
      </c>
      <c r="DL4" s="28">
        <v>1</v>
      </c>
      <c r="DM4" s="29">
        <f>DK4*DL4</f>
        <v>200</v>
      </c>
      <c r="DN4" s="30"/>
      <c r="DO4" s="31"/>
      <c r="DP4" s="31"/>
      <c r="DQ4" s="31"/>
      <c r="DR4" s="32" t="str">
        <f>IF(OR(DN4=$C$39,(DN4=$C$40),(DN4=$C$41),(DN4=$C$42),(DN4=$C$43),(DN4=$C$44),(DN4=$C$45),(DN4=$C$46),(DN4=$C$47)),(DM4),"")</f>
        <v/>
      </c>
      <c r="DT4" s="27">
        <v>1</v>
      </c>
      <c r="DU4" s="28">
        <v>0</v>
      </c>
      <c r="DV4" s="28">
        <v>200</v>
      </c>
      <c r="DW4" s="28">
        <f>DV4-DU4</f>
        <v>200</v>
      </c>
      <c r="DX4" s="28">
        <v>1</v>
      </c>
      <c r="DY4" s="29">
        <f>DW4*DX4</f>
        <v>200</v>
      </c>
      <c r="DZ4" s="30"/>
      <c r="EA4" s="31"/>
      <c r="EB4" s="31"/>
      <c r="EC4" s="31"/>
      <c r="ED4" s="32" t="str">
        <f>IF(OR(DZ4=$C$39,(DZ4=$C$40),(DZ4=$C$41),(DZ4=$C$42),(DZ4=$C$43),(DZ4=$C$44),(DZ4=$C$45),(DZ4=$C$46),(DZ4=$C$47)),(DY4),"")</f>
        <v/>
      </c>
      <c r="EF4" s="27">
        <v>1</v>
      </c>
      <c r="EG4" s="28">
        <v>0</v>
      </c>
      <c r="EH4" s="28">
        <v>200</v>
      </c>
      <c r="EI4" s="28">
        <f>EH4-EG4</f>
        <v>200</v>
      </c>
      <c r="EJ4" s="28">
        <v>1</v>
      </c>
      <c r="EK4" s="29">
        <f>EI4*EJ4</f>
        <v>200</v>
      </c>
      <c r="EL4" s="30" t="s">
        <v>46</v>
      </c>
      <c r="EM4" s="31"/>
      <c r="EN4" s="31"/>
      <c r="EO4" s="31"/>
      <c r="EP4" s="32">
        <f>IF(OR(EL4=$C$39,(EL4=$C$40),(EL4=$C$41),(EL4=$C$42),(EL4=$C$43),(EL4=$C$44),(EL4=$C$45),(EL4=$C$46),(EL4=$C$47)),(EK4),"")</f>
        <v>200</v>
      </c>
      <c r="ER4" s="27">
        <v>1</v>
      </c>
      <c r="ES4" s="28">
        <v>0</v>
      </c>
      <c r="ET4" s="28">
        <v>200</v>
      </c>
      <c r="EU4" s="28">
        <f>ET4-ES4</f>
        <v>200</v>
      </c>
      <c r="EV4" s="28">
        <v>1</v>
      </c>
      <c r="EW4" s="29">
        <f>EU4*EV4</f>
        <v>200</v>
      </c>
      <c r="EX4" s="30" t="s">
        <v>47</v>
      </c>
      <c r="EY4" s="31"/>
      <c r="EZ4" s="31"/>
      <c r="FA4" s="31"/>
      <c r="FB4" s="32">
        <f>IF(OR(EX4=$C$39,(EX4=$C$40),(EX4=$C$41),(EX4=$C$42),(EX4=$C$43),(EX4=$C$44),(EX4=$C$45),(EX4=$C$46),(EX4=$C$47)),(EW4),"")</f>
        <v>200</v>
      </c>
    </row>
    <row r="5" spans="1:158" ht="36.75" customHeight="1" x14ac:dyDescent="0.3">
      <c r="A5" s="30">
        <v>2</v>
      </c>
      <c r="B5" s="33" t="s">
        <v>78</v>
      </c>
      <c r="C5" s="32">
        <f>AJ35</f>
        <v>0</v>
      </c>
      <c r="E5" s="27">
        <v>2</v>
      </c>
      <c r="F5" s="28">
        <f>G4</f>
        <v>0</v>
      </c>
      <c r="G5" s="28"/>
      <c r="H5" s="28">
        <f t="shared" ref="H5:H34" si="34">G5-F5</f>
        <v>0</v>
      </c>
      <c r="I5" s="28">
        <v>1</v>
      </c>
      <c r="J5" s="29">
        <f t="shared" ref="J5:J34" si="35">I5*H5</f>
        <v>0</v>
      </c>
      <c r="L5" s="27">
        <v>2</v>
      </c>
      <c r="M5" s="28">
        <f>N4</f>
        <v>0</v>
      </c>
      <c r="N5" s="28"/>
      <c r="O5" s="28">
        <f t="shared" ref="O5:O34" si="36">N5-M5</f>
        <v>0</v>
      </c>
      <c r="P5" s="28">
        <v>1</v>
      </c>
      <c r="Q5" s="29">
        <f t="shared" ref="Q5:Q34" si="37">P5*O5</f>
        <v>0</v>
      </c>
      <c r="R5" s="27"/>
      <c r="S5" s="31"/>
      <c r="T5" s="31"/>
      <c r="U5" s="31"/>
      <c r="V5" s="34"/>
      <c r="W5" s="34">
        <v>1</v>
      </c>
      <c r="X5" s="31"/>
      <c r="Y5" s="31">
        <f t="shared" ref="Y5:Y34" si="38">(X5*20)/W5</f>
        <v>0</v>
      </c>
      <c r="Z5" s="31"/>
      <c r="AA5" s="35"/>
      <c r="AB5" s="36" t="str">
        <f t="shared" si="0"/>
        <v/>
      </c>
      <c r="AC5" s="31" t="str">
        <f t="shared" si="1"/>
        <v/>
      </c>
      <c r="AD5" s="31" t="str">
        <f t="shared" si="2"/>
        <v/>
      </c>
      <c r="AE5" s="31" t="str">
        <f t="shared" si="3"/>
        <v/>
      </c>
      <c r="AF5" s="31" t="str">
        <f t="shared" si="4"/>
        <v/>
      </c>
      <c r="AG5" s="31" t="str">
        <f t="shared" si="5"/>
        <v/>
      </c>
      <c r="AH5" s="31" t="str">
        <f t="shared" si="6"/>
        <v/>
      </c>
      <c r="AI5" s="31" t="str">
        <f t="shared" si="7"/>
        <v/>
      </c>
      <c r="AJ5" s="35">
        <f t="shared" si="8"/>
        <v>0</v>
      </c>
      <c r="AK5" s="36" t="str">
        <f t="shared" ref="AK5:AK34" si="39">IF(AND(R5=$B$39,(OR(S5=$C$39,(S5=$C$40),(S5=$C$41),(S5=$C$42),(S5=$C$43),(S5=$C$44),(S5=$C$46),(S5=$C$47)))),Q5,"")</f>
        <v/>
      </c>
      <c r="AL5" s="31" t="str">
        <f t="shared" si="9"/>
        <v/>
      </c>
      <c r="AM5" s="31" t="str">
        <f t="shared" si="10"/>
        <v/>
      </c>
      <c r="AN5" s="31" t="str">
        <f t="shared" si="11"/>
        <v/>
      </c>
      <c r="AO5" s="31" t="str">
        <f t="shared" si="12"/>
        <v/>
      </c>
      <c r="AP5" s="31" t="str">
        <f t="shared" si="13"/>
        <v/>
      </c>
      <c r="AQ5" s="31" t="str">
        <f t="shared" si="14"/>
        <v/>
      </c>
      <c r="AR5" s="31" t="str">
        <f t="shared" si="15"/>
        <v/>
      </c>
      <c r="AS5" s="31" t="str">
        <f t="shared" si="16"/>
        <v/>
      </c>
      <c r="AT5" s="31"/>
      <c r="AU5" s="31" t="str">
        <f t="shared" ref="AU5:AU34" si="40">IF(AND(R5=$B$39,(S5=$C$45)),(Q5),"")</f>
        <v/>
      </c>
      <c r="AV5" s="32">
        <f t="shared" ref="AV5:AV34" si="41">SUM(AK5:AU5)</f>
        <v>0</v>
      </c>
      <c r="AW5" s="22"/>
      <c r="AX5" s="27">
        <v>2</v>
      </c>
      <c r="AY5" s="28">
        <f>AZ4</f>
        <v>150</v>
      </c>
      <c r="AZ5" s="28"/>
      <c r="BA5" s="28">
        <f t="shared" ref="BA5:BA34" si="42">AZ5-AY5</f>
        <v>-150</v>
      </c>
      <c r="BB5" s="28">
        <v>1</v>
      </c>
      <c r="BC5" s="29">
        <f t="shared" ref="BC5:BC34" si="43">BB5*BA5</f>
        <v>-150</v>
      </c>
      <c r="BD5" s="37"/>
      <c r="BE5" s="34"/>
      <c r="BF5" s="34"/>
      <c r="BG5" s="34"/>
      <c r="BH5" s="34"/>
      <c r="BI5" s="34">
        <v>1</v>
      </c>
      <c r="BJ5" s="34"/>
      <c r="BK5" s="34">
        <f t="shared" ref="BK5:BK34" si="44">(BJ5*20)/BI5</f>
        <v>0</v>
      </c>
      <c r="BL5" s="34"/>
      <c r="BM5" s="38"/>
      <c r="BN5" s="39" t="str">
        <f t="shared" si="17"/>
        <v/>
      </c>
      <c r="BO5" s="34" t="str">
        <f t="shared" si="18"/>
        <v/>
      </c>
      <c r="BP5" s="31" t="str">
        <f t="shared" si="19"/>
        <v/>
      </c>
      <c r="BQ5" s="34" t="str">
        <f t="shared" si="20"/>
        <v/>
      </c>
      <c r="BR5" s="34" t="str">
        <f t="shared" si="21"/>
        <v/>
      </c>
      <c r="BS5" s="34" t="str">
        <f t="shared" si="22"/>
        <v/>
      </c>
      <c r="BT5" s="34" t="str">
        <f t="shared" si="23"/>
        <v/>
      </c>
      <c r="BU5" s="34" t="str">
        <f t="shared" si="24"/>
        <v/>
      </c>
      <c r="BV5" s="38">
        <f t="shared" si="25"/>
        <v>0</v>
      </c>
      <c r="BW5" s="39" t="str">
        <f t="shared" ref="BW5:BW34" si="45">IF(AND(BD5=$B$39,(OR(BE5=$C$39,(BE5=$C$40),(BE5=$C$41),(BE5=$C$42),(BE5=$C$43),(BE5=$C$44),(BE5=$C$46),(BE5=$C$47)))),BC5,"")</f>
        <v/>
      </c>
      <c r="BX5" s="34" t="str">
        <f t="shared" si="26"/>
        <v/>
      </c>
      <c r="BY5" s="31" t="str">
        <f t="shared" si="27"/>
        <v/>
      </c>
      <c r="BZ5" s="34" t="str">
        <f t="shared" si="28"/>
        <v/>
      </c>
      <c r="CA5" s="34" t="str">
        <f t="shared" si="29"/>
        <v/>
      </c>
      <c r="CB5" s="34" t="str">
        <f t="shared" si="30"/>
        <v/>
      </c>
      <c r="CC5" s="34" t="str">
        <f t="shared" si="31"/>
        <v/>
      </c>
      <c r="CD5" s="34" t="str">
        <f t="shared" si="32"/>
        <v/>
      </c>
      <c r="CE5" s="34" t="str">
        <f t="shared" si="33"/>
        <v/>
      </c>
      <c r="CF5" s="34"/>
      <c r="CG5" s="34" t="str">
        <f t="shared" ref="CG5:CG34" si="46">IF(AND(BD5=$B$39,(BE5=$C$45)),(BC5),"")</f>
        <v/>
      </c>
      <c r="CH5" s="40">
        <f t="shared" ref="CH5:CH34" si="47">SUM(BW5:CG5)</f>
        <v>0</v>
      </c>
      <c r="CJ5" s="27">
        <v>2</v>
      </c>
      <c r="CK5" s="28">
        <f>CL4</f>
        <v>200</v>
      </c>
      <c r="CL5" s="28"/>
      <c r="CM5" s="28">
        <f t="shared" ref="CM5:CM34" si="48">CL5-CK5</f>
        <v>-200</v>
      </c>
      <c r="CN5" s="28">
        <v>1</v>
      </c>
      <c r="CO5" s="29">
        <f t="shared" ref="CO5:CO34" si="49">CN5*CM5</f>
        <v>-200</v>
      </c>
      <c r="CP5" s="30"/>
      <c r="CQ5" s="31"/>
      <c r="CR5" s="31"/>
      <c r="CS5" s="31" t="str">
        <f t="shared" ref="CS5:CS34" si="50">IF(CP5=$C$48,CO5,"")</f>
        <v/>
      </c>
      <c r="CT5" s="32" t="str">
        <f t="shared" ref="CT5:CT34" si="51">IF(OR(CP5=$C$39,(CP5=$C$40),(CP5=$C$41),(CP5=$C$42),(CP5=$C$43),(CP5=$C$44),(CP5=$C$45),(CP5=$C$46),(CP5=$C$47)),(CO5),"")</f>
        <v/>
      </c>
      <c r="CV5" s="27">
        <v>2</v>
      </c>
      <c r="CW5" s="28">
        <f>CX4</f>
        <v>200</v>
      </c>
      <c r="CX5" s="28"/>
      <c r="CY5" s="28">
        <f t="shared" ref="CY5:CY34" si="52">CX5-CW5</f>
        <v>-200</v>
      </c>
      <c r="CZ5" s="28">
        <v>1</v>
      </c>
      <c r="DA5" s="29">
        <f t="shared" ref="DA5:DA34" si="53">CZ5*CY5</f>
        <v>-200</v>
      </c>
      <c r="DB5" s="30"/>
      <c r="DC5" s="31"/>
      <c r="DD5" s="31"/>
      <c r="DE5" s="31" t="str">
        <f t="shared" ref="DE5:DE34" si="54">IF(DB5=$C$48,DA5,"")</f>
        <v/>
      </c>
      <c r="DF5" s="32" t="str">
        <f t="shared" ref="DF5:DF34" si="55">IF(OR(DB5=$C$39,(DB5=$C$40),(DB5=$C$41),(DB5=$C$42),(DB5=$C$43),(DB5=$C$44),(DB5=$C$45),(DB5=$C$46),(DB5=$C$47)),(DA5),"")</f>
        <v/>
      </c>
      <c r="DH5" s="27">
        <v>2</v>
      </c>
      <c r="DI5" s="28">
        <f>DJ4</f>
        <v>200</v>
      </c>
      <c r="DJ5" s="28"/>
      <c r="DK5" s="28">
        <f t="shared" ref="DK5:DK34" si="56">DJ5-DI5</f>
        <v>-200</v>
      </c>
      <c r="DL5" s="28">
        <v>1</v>
      </c>
      <c r="DM5" s="29">
        <f t="shared" ref="DM5:DM34" si="57">DL5*DK5</f>
        <v>-200</v>
      </c>
      <c r="DN5" s="30"/>
      <c r="DO5" s="31"/>
      <c r="DP5" s="31"/>
      <c r="DQ5" s="31" t="str">
        <f t="shared" ref="DQ5:DQ34" si="58">IF(DN5=$C$48,DM5,"")</f>
        <v/>
      </c>
      <c r="DR5" s="32" t="str">
        <f t="shared" ref="DR5:DR34" si="59">IF(OR(DN5=$C$39,(DN5=$C$40),(DN5=$C$41),(DN5=$C$42),(DN5=$C$43),(DN5=$C$44),(DN5=$C$45),(DN5=$C$46),(DN5=$C$47)),(DM5),"")</f>
        <v/>
      </c>
      <c r="DT5" s="27">
        <v>2</v>
      </c>
      <c r="DU5" s="28">
        <f>DV4</f>
        <v>200</v>
      </c>
      <c r="DV5" s="28"/>
      <c r="DW5" s="28">
        <f t="shared" ref="DW5:DW34" si="60">DV5-DU5</f>
        <v>-200</v>
      </c>
      <c r="DX5" s="28">
        <v>1</v>
      </c>
      <c r="DY5" s="29">
        <f t="shared" ref="DY5:DY34" si="61">DX5*DW5</f>
        <v>-200</v>
      </c>
      <c r="DZ5" s="30"/>
      <c r="EA5" s="31"/>
      <c r="EB5" s="31"/>
      <c r="EC5" s="31" t="str">
        <f t="shared" ref="EC5:EC34" si="62">IF(DZ5=$C$48,DY5,"")</f>
        <v/>
      </c>
      <c r="ED5" s="32" t="str">
        <f t="shared" ref="ED5:ED34" si="63">IF(OR(DZ5=$C$39,(DZ5=$C$40),(DZ5=$C$41),(DZ5=$C$42),(DZ5=$C$43),(DZ5=$C$44),(DZ5=$C$45),(DZ5=$C$46),(DZ5=$C$47)),(DY5),"")</f>
        <v/>
      </c>
      <c r="EF5" s="27">
        <v>2</v>
      </c>
      <c r="EG5" s="28">
        <f>EH4</f>
        <v>200</v>
      </c>
      <c r="EH5" s="28"/>
      <c r="EI5" s="28">
        <f t="shared" ref="EI5:EI34" si="64">EH5-EG5</f>
        <v>-200</v>
      </c>
      <c r="EJ5" s="28">
        <v>1</v>
      </c>
      <c r="EK5" s="29">
        <f t="shared" ref="EK5:EK34" si="65">EJ5*EI5</f>
        <v>-200</v>
      </c>
      <c r="EL5" s="30"/>
      <c r="EM5" s="31"/>
      <c r="EN5" s="31"/>
      <c r="EO5" s="31" t="str">
        <f t="shared" ref="EO5:EO34" si="66">IF(EL5=$C$48,EK5,"")</f>
        <v/>
      </c>
      <c r="EP5" s="32" t="str">
        <f t="shared" ref="EP5:EP34" si="67">IF(OR(EL5=$C$39,(EL5=$C$40),(EL5=$C$41),(EL5=$C$42),(EL5=$C$43),(EL5=$C$44),(EL5=$C$45),(EL5=$C$46),(EL5=$C$47)),(EK5),"")</f>
        <v/>
      </c>
      <c r="ER5" s="27">
        <v>2</v>
      </c>
      <c r="ES5" s="28">
        <f>ET4</f>
        <v>200</v>
      </c>
      <c r="ET5" s="28"/>
      <c r="EU5" s="28">
        <f t="shared" ref="EU5:EU34" si="68">ET5-ES5</f>
        <v>-200</v>
      </c>
      <c r="EV5" s="28">
        <v>1</v>
      </c>
      <c r="EW5" s="29">
        <f t="shared" ref="EW5:EW34" si="69">EV5*EU5</f>
        <v>-200</v>
      </c>
      <c r="EX5" s="30" t="s">
        <v>47</v>
      </c>
      <c r="EY5" s="31"/>
      <c r="EZ5" s="31"/>
      <c r="FA5" s="31" t="str">
        <f t="shared" ref="FA5:FA34" si="70">IF(EX5=$C$48,EW5,"")</f>
        <v/>
      </c>
      <c r="FB5" s="32">
        <f t="shared" ref="FB5:FB34" si="71">IF(OR(EX5=$C$39,(EX5=$C$40),(EX5=$C$41),(EX5=$C$42),(EX5=$C$43),(EX5=$C$44),(EX5=$C$45),(EX5=$C$46),(EX5=$C$47)),(EW5),"")</f>
        <v>-200</v>
      </c>
    </row>
    <row r="6" spans="1:158" ht="35.25" customHeight="1" thickBot="1" x14ac:dyDescent="0.35">
      <c r="A6" s="82">
        <v>3</v>
      </c>
      <c r="B6" s="83" t="s">
        <v>79</v>
      </c>
      <c r="C6" s="84">
        <f>AV35</f>
        <v>0</v>
      </c>
      <c r="E6" s="27">
        <v>3</v>
      </c>
      <c r="F6" s="28">
        <f t="shared" ref="F6:F34" si="72">G5</f>
        <v>0</v>
      </c>
      <c r="G6" s="28"/>
      <c r="H6" s="28">
        <f t="shared" si="34"/>
        <v>0</v>
      </c>
      <c r="I6" s="28">
        <v>1</v>
      </c>
      <c r="J6" s="29">
        <f t="shared" si="35"/>
        <v>0</v>
      </c>
      <c r="L6" s="27">
        <v>3</v>
      </c>
      <c r="M6" s="28">
        <f t="shared" ref="M6:M34" si="73">N5</f>
        <v>0</v>
      </c>
      <c r="N6" s="28"/>
      <c r="O6" s="28">
        <f t="shared" si="36"/>
        <v>0</v>
      </c>
      <c r="P6" s="28">
        <v>1</v>
      </c>
      <c r="Q6" s="29">
        <f t="shared" si="37"/>
        <v>0</v>
      </c>
      <c r="R6" s="27"/>
      <c r="S6" s="31"/>
      <c r="T6" s="31"/>
      <c r="U6" s="31"/>
      <c r="V6" s="34"/>
      <c r="W6" s="34">
        <v>1</v>
      </c>
      <c r="X6" s="31"/>
      <c r="Y6" s="31">
        <f t="shared" si="38"/>
        <v>0</v>
      </c>
      <c r="Z6" s="31"/>
      <c r="AA6" s="35"/>
      <c r="AB6" s="36" t="str">
        <f t="shared" si="0"/>
        <v/>
      </c>
      <c r="AC6" s="31" t="str">
        <f t="shared" si="1"/>
        <v/>
      </c>
      <c r="AD6" s="31" t="str">
        <f t="shared" si="2"/>
        <v/>
      </c>
      <c r="AE6" s="31" t="str">
        <f t="shared" si="3"/>
        <v/>
      </c>
      <c r="AF6" s="31" t="str">
        <f t="shared" si="4"/>
        <v/>
      </c>
      <c r="AG6" s="31" t="str">
        <f t="shared" si="5"/>
        <v/>
      </c>
      <c r="AH6" s="31" t="str">
        <f t="shared" si="6"/>
        <v/>
      </c>
      <c r="AI6" s="31" t="str">
        <f t="shared" si="7"/>
        <v/>
      </c>
      <c r="AJ6" s="35">
        <f t="shared" si="8"/>
        <v>0</v>
      </c>
      <c r="AK6" s="36" t="str">
        <f t="shared" si="39"/>
        <v/>
      </c>
      <c r="AL6" s="31" t="str">
        <f t="shared" si="9"/>
        <v/>
      </c>
      <c r="AM6" s="31" t="str">
        <f t="shared" si="10"/>
        <v/>
      </c>
      <c r="AN6" s="31" t="str">
        <f t="shared" si="11"/>
        <v/>
      </c>
      <c r="AO6" s="31" t="str">
        <f t="shared" si="12"/>
        <v/>
      </c>
      <c r="AP6" s="31" t="str">
        <f t="shared" si="13"/>
        <v/>
      </c>
      <c r="AQ6" s="31" t="str">
        <f t="shared" si="14"/>
        <v/>
      </c>
      <c r="AR6" s="31" t="str">
        <f t="shared" si="15"/>
        <v/>
      </c>
      <c r="AS6" s="31" t="str">
        <f t="shared" si="16"/>
        <v/>
      </c>
      <c r="AT6" s="31"/>
      <c r="AU6" s="31" t="str">
        <f t="shared" si="40"/>
        <v/>
      </c>
      <c r="AV6" s="32">
        <f t="shared" si="41"/>
        <v>0</v>
      </c>
      <c r="AW6" s="22"/>
      <c r="AX6" s="27">
        <v>3</v>
      </c>
      <c r="AY6" s="28">
        <f t="shared" ref="AY6:AY34" si="74">AZ5</f>
        <v>0</v>
      </c>
      <c r="AZ6" s="28"/>
      <c r="BA6" s="28">
        <f t="shared" si="42"/>
        <v>0</v>
      </c>
      <c r="BB6" s="28">
        <v>1</v>
      </c>
      <c r="BC6" s="29">
        <f t="shared" si="43"/>
        <v>0</v>
      </c>
      <c r="BD6" s="37"/>
      <c r="BE6" s="34"/>
      <c r="BF6" s="34"/>
      <c r="BG6" s="34"/>
      <c r="BH6" s="34"/>
      <c r="BI6" s="34">
        <v>1</v>
      </c>
      <c r="BJ6" s="34"/>
      <c r="BK6" s="34">
        <f t="shared" si="44"/>
        <v>0</v>
      </c>
      <c r="BL6" s="34"/>
      <c r="BM6" s="38"/>
      <c r="BN6" s="39" t="str">
        <f t="shared" si="17"/>
        <v/>
      </c>
      <c r="BO6" s="34" t="str">
        <f t="shared" si="18"/>
        <v/>
      </c>
      <c r="BP6" s="31" t="str">
        <f t="shared" si="19"/>
        <v/>
      </c>
      <c r="BQ6" s="34" t="str">
        <f t="shared" si="20"/>
        <v/>
      </c>
      <c r="BR6" s="34" t="str">
        <f t="shared" si="21"/>
        <v/>
      </c>
      <c r="BS6" s="34" t="str">
        <f t="shared" si="22"/>
        <v/>
      </c>
      <c r="BT6" s="34" t="str">
        <f t="shared" si="23"/>
        <v/>
      </c>
      <c r="BU6" s="34" t="str">
        <f t="shared" si="24"/>
        <v/>
      </c>
      <c r="BV6" s="38">
        <f t="shared" si="25"/>
        <v>0</v>
      </c>
      <c r="BW6" s="39" t="str">
        <f t="shared" si="45"/>
        <v/>
      </c>
      <c r="BX6" s="34" t="str">
        <f t="shared" si="26"/>
        <v/>
      </c>
      <c r="BY6" s="31" t="str">
        <f t="shared" si="27"/>
        <v/>
      </c>
      <c r="BZ6" s="34" t="str">
        <f t="shared" si="28"/>
        <v/>
      </c>
      <c r="CA6" s="34" t="str">
        <f t="shared" si="29"/>
        <v/>
      </c>
      <c r="CB6" s="34" t="str">
        <f t="shared" si="30"/>
        <v/>
      </c>
      <c r="CC6" s="34" t="str">
        <f t="shared" si="31"/>
        <v/>
      </c>
      <c r="CD6" s="34" t="str">
        <f t="shared" si="32"/>
        <v/>
      </c>
      <c r="CE6" s="34" t="str">
        <f t="shared" si="33"/>
        <v/>
      </c>
      <c r="CF6" s="34"/>
      <c r="CG6" s="34" t="str">
        <f t="shared" si="46"/>
        <v/>
      </c>
      <c r="CH6" s="40">
        <f t="shared" si="47"/>
        <v>0</v>
      </c>
      <c r="CJ6" s="27">
        <v>3</v>
      </c>
      <c r="CK6" s="28">
        <f t="shared" ref="CK6:CK34" si="75">CL5</f>
        <v>0</v>
      </c>
      <c r="CL6" s="28"/>
      <c r="CM6" s="28">
        <f t="shared" si="48"/>
        <v>0</v>
      </c>
      <c r="CN6" s="28">
        <v>1</v>
      </c>
      <c r="CO6" s="29">
        <f t="shared" si="49"/>
        <v>0</v>
      </c>
      <c r="CP6" s="30"/>
      <c r="CQ6" s="31"/>
      <c r="CR6" s="31"/>
      <c r="CS6" s="31" t="str">
        <f t="shared" si="50"/>
        <v/>
      </c>
      <c r="CT6" s="32" t="str">
        <f t="shared" si="51"/>
        <v/>
      </c>
      <c r="CV6" s="27">
        <v>3</v>
      </c>
      <c r="CW6" s="28">
        <f t="shared" ref="CW6:CW34" si="76">CX5</f>
        <v>0</v>
      </c>
      <c r="CX6" s="28"/>
      <c r="CY6" s="28">
        <f t="shared" si="52"/>
        <v>0</v>
      </c>
      <c r="CZ6" s="28">
        <v>1</v>
      </c>
      <c r="DA6" s="29">
        <f t="shared" si="53"/>
        <v>0</v>
      </c>
      <c r="DB6" s="30"/>
      <c r="DC6" s="31"/>
      <c r="DD6" s="31"/>
      <c r="DE6" s="31" t="str">
        <f t="shared" si="54"/>
        <v/>
      </c>
      <c r="DF6" s="32" t="str">
        <f t="shared" si="55"/>
        <v/>
      </c>
      <c r="DH6" s="27">
        <v>3</v>
      </c>
      <c r="DI6" s="28">
        <f t="shared" ref="DI6:DI34" si="77">DJ5</f>
        <v>0</v>
      </c>
      <c r="DJ6" s="28"/>
      <c r="DK6" s="28">
        <f t="shared" si="56"/>
        <v>0</v>
      </c>
      <c r="DL6" s="28">
        <v>1</v>
      </c>
      <c r="DM6" s="29">
        <f t="shared" si="57"/>
        <v>0</v>
      </c>
      <c r="DN6" s="30"/>
      <c r="DO6" s="31"/>
      <c r="DP6" s="31"/>
      <c r="DQ6" s="31" t="str">
        <f t="shared" si="58"/>
        <v/>
      </c>
      <c r="DR6" s="32" t="str">
        <f t="shared" si="59"/>
        <v/>
      </c>
      <c r="DT6" s="27">
        <v>3</v>
      </c>
      <c r="DU6" s="28">
        <f t="shared" ref="DU6:DU34" si="78">DV5</f>
        <v>0</v>
      </c>
      <c r="DV6" s="28"/>
      <c r="DW6" s="28">
        <f t="shared" si="60"/>
        <v>0</v>
      </c>
      <c r="DX6" s="28">
        <v>1</v>
      </c>
      <c r="DY6" s="29">
        <f t="shared" si="61"/>
        <v>0</v>
      </c>
      <c r="DZ6" s="30"/>
      <c r="EA6" s="31"/>
      <c r="EB6" s="31"/>
      <c r="EC6" s="31" t="str">
        <f t="shared" si="62"/>
        <v/>
      </c>
      <c r="ED6" s="32" t="str">
        <f t="shared" si="63"/>
        <v/>
      </c>
      <c r="EF6" s="27">
        <v>3</v>
      </c>
      <c r="EG6" s="28">
        <f t="shared" ref="EG6:EG34" si="79">EH5</f>
        <v>0</v>
      </c>
      <c r="EH6" s="28"/>
      <c r="EI6" s="28">
        <f t="shared" si="64"/>
        <v>0</v>
      </c>
      <c r="EJ6" s="28">
        <v>1</v>
      </c>
      <c r="EK6" s="29">
        <f t="shared" si="65"/>
        <v>0</v>
      </c>
      <c r="EL6" s="30"/>
      <c r="EM6" s="31"/>
      <c r="EN6" s="31"/>
      <c r="EO6" s="31" t="str">
        <f t="shared" si="66"/>
        <v/>
      </c>
      <c r="EP6" s="32" t="str">
        <f t="shared" si="67"/>
        <v/>
      </c>
      <c r="ER6" s="27">
        <v>3</v>
      </c>
      <c r="ES6" s="28">
        <f t="shared" ref="ES6:ES34" si="80">ET5</f>
        <v>0</v>
      </c>
      <c r="ET6" s="28"/>
      <c r="EU6" s="28">
        <f t="shared" si="68"/>
        <v>0</v>
      </c>
      <c r="EV6" s="28">
        <v>1</v>
      </c>
      <c r="EW6" s="29">
        <f t="shared" si="69"/>
        <v>0</v>
      </c>
      <c r="EX6" s="30" t="s">
        <v>47</v>
      </c>
      <c r="EY6" s="31"/>
      <c r="EZ6" s="31"/>
      <c r="FA6" s="31" t="str">
        <f t="shared" si="70"/>
        <v/>
      </c>
      <c r="FB6" s="32">
        <f t="shared" si="71"/>
        <v>0</v>
      </c>
    </row>
    <row r="7" spans="1:158" ht="28.95" customHeight="1" x14ac:dyDescent="0.3">
      <c r="A7" s="45"/>
      <c r="B7" s="46"/>
      <c r="C7" s="45"/>
      <c r="E7" s="27">
        <v>4</v>
      </c>
      <c r="F7" s="28">
        <f t="shared" si="72"/>
        <v>0</v>
      </c>
      <c r="G7" s="28"/>
      <c r="H7" s="28">
        <f t="shared" si="34"/>
        <v>0</v>
      </c>
      <c r="I7" s="28">
        <v>1</v>
      </c>
      <c r="J7" s="29">
        <f t="shared" si="35"/>
        <v>0</v>
      </c>
      <c r="L7" s="27">
        <v>4</v>
      </c>
      <c r="M7" s="28">
        <f t="shared" si="73"/>
        <v>0</v>
      </c>
      <c r="N7" s="28"/>
      <c r="O7" s="28">
        <f t="shared" si="36"/>
        <v>0</v>
      </c>
      <c r="P7" s="28">
        <v>1</v>
      </c>
      <c r="Q7" s="29">
        <f t="shared" si="37"/>
        <v>0</v>
      </c>
      <c r="R7" s="27"/>
      <c r="S7" s="31"/>
      <c r="T7" s="31"/>
      <c r="U7" s="31"/>
      <c r="V7" s="34"/>
      <c r="W7" s="34">
        <v>1</v>
      </c>
      <c r="X7" s="31"/>
      <c r="Y7" s="31">
        <f t="shared" si="38"/>
        <v>0</v>
      </c>
      <c r="Z7" s="31"/>
      <c r="AA7" s="35"/>
      <c r="AB7" s="36" t="str">
        <f t="shared" si="0"/>
        <v/>
      </c>
      <c r="AC7" s="31" t="str">
        <f t="shared" si="1"/>
        <v/>
      </c>
      <c r="AD7" s="31" t="str">
        <f t="shared" si="2"/>
        <v/>
      </c>
      <c r="AE7" s="31" t="str">
        <f t="shared" si="3"/>
        <v/>
      </c>
      <c r="AF7" s="31" t="str">
        <f t="shared" si="4"/>
        <v/>
      </c>
      <c r="AG7" s="31" t="str">
        <f t="shared" si="5"/>
        <v/>
      </c>
      <c r="AH7" s="31" t="str">
        <f t="shared" si="6"/>
        <v/>
      </c>
      <c r="AI7" s="31" t="str">
        <f t="shared" si="7"/>
        <v/>
      </c>
      <c r="AJ7" s="35">
        <f t="shared" si="8"/>
        <v>0</v>
      </c>
      <c r="AK7" s="36" t="str">
        <f t="shared" si="39"/>
        <v/>
      </c>
      <c r="AL7" s="31" t="str">
        <f t="shared" si="9"/>
        <v/>
      </c>
      <c r="AM7" s="31" t="str">
        <f t="shared" si="10"/>
        <v/>
      </c>
      <c r="AN7" s="31" t="str">
        <f t="shared" si="11"/>
        <v/>
      </c>
      <c r="AO7" s="31" t="str">
        <f t="shared" si="12"/>
        <v/>
      </c>
      <c r="AP7" s="31" t="str">
        <f t="shared" si="13"/>
        <v/>
      </c>
      <c r="AQ7" s="31" t="str">
        <f t="shared" si="14"/>
        <v/>
      </c>
      <c r="AR7" s="31" t="str">
        <f t="shared" si="15"/>
        <v/>
      </c>
      <c r="AS7" s="31" t="str">
        <f t="shared" si="16"/>
        <v/>
      </c>
      <c r="AT7" s="31"/>
      <c r="AU7" s="31" t="str">
        <f t="shared" si="40"/>
        <v/>
      </c>
      <c r="AV7" s="32">
        <f t="shared" si="41"/>
        <v>0</v>
      </c>
      <c r="AW7" s="22"/>
      <c r="AX7" s="27">
        <v>4</v>
      </c>
      <c r="AY7" s="28">
        <f t="shared" si="74"/>
        <v>0</v>
      </c>
      <c r="AZ7" s="28"/>
      <c r="BA7" s="28">
        <f t="shared" si="42"/>
        <v>0</v>
      </c>
      <c r="BB7" s="28">
        <v>1</v>
      </c>
      <c r="BC7" s="29">
        <f t="shared" si="43"/>
        <v>0</v>
      </c>
      <c r="BD7" s="37"/>
      <c r="BE7" s="34"/>
      <c r="BF7" s="34"/>
      <c r="BG7" s="34"/>
      <c r="BH7" s="34"/>
      <c r="BI7" s="34">
        <v>1</v>
      </c>
      <c r="BJ7" s="34"/>
      <c r="BK7" s="34">
        <f t="shared" si="44"/>
        <v>0</v>
      </c>
      <c r="BL7" s="34"/>
      <c r="BM7" s="38"/>
      <c r="BN7" s="39" t="str">
        <f t="shared" si="17"/>
        <v/>
      </c>
      <c r="BO7" s="34" t="str">
        <f t="shared" si="18"/>
        <v/>
      </c>
      <c r="BP7" s="31" t="str">
        <f t="shared" si="19"/>
        <v/>
      </c>
      <c r="BQ7" s="34" t="str">
        <f t="shared" si="20"/>
        <v/>
      </c>
      <c r="BR7" s="34" t="str">
        <f t="shared" si="21"/>
        <v/>
      </c>
      <c r="BS7" s="34" t="str">
        <f t="shared" si="22"/>
        <v/>
      </c>
      <c r="BT7" s="34" t="str">
        <f t="shared" si="23"/>
        <v/>
      </c>
      <c r="BU7" s="34" t="str">
        <f t="shared" si="24"/>
        <v/>
      </c>
      <c r="BV7" s="38">
        <f t="shared" si="25"/>
        <v>0</v>
      </c>
      <c r="BW7" s="39" t="str">
        <f t="shared" si="45"/>
        <v/>
      </c>
      <c r="BX7" s="34" t="str">
        <f t="shared" si="26"/>
        <v/>
      </c>
      <c r="BY7" s="31" t="str">
        <f t="shared" si="27"/>
        <v/>
      </c>
      <c r="BZ7" s="34" t="str">
        <f t="shared" si="28"/>
        <v/>
      </c>
      <c r="CA7" s="34" t="str">
        <f t="shared" si="29"/>
        <v/>
      </c>
      <c r="CB7" s="34" t="str">
        <f t="shared" si="30"/>
        <v/>
      </c>
      <c r="CC7" s="34" t="str">
        <f t="shared" si="31"/>
        <v/>
      </c>
      <c r="CD7" s="34" t="str">
        <f t="shared" si="32"/>
        <v/>
      </c>
      <c r="CE7" s="34" t="str">
        <f t="shared" si="33"/>
        <v/>
      </c>
      <c r="CF7" s="34"/>
      <c r="CG7" s="34" t="str">
        <f t="shared" si="46"/>
        <v/>
      </c>
      <c r="CH7" s="40">
        <f t="shared" si="47"/>
        <v>0</v>
      </c>
      <c r="CJ7" s="27">
        <v>4</v>
      </c>
      <c r="CK7" s="28">
        <f t="shared" si="75"/>
        <v>0</v>
      </c>
      <c r="CL7" s="28"/>
      <c r="CM7" s="28">
        <f t="shared" si="48"/>
        <v>0</v>
      </c>
      <c r="CN7" s="28">
        <v>1</v>
      </c>
      <c r="CO7" s="29">
        <f t="shared" si="49"/>
        <v>0</v>
      </c>
      <c r="CP7" s="30"/>
      <c r="CQ7" s="31"/>
      <c r="CR7" s="31"/>
      <c r="CS7" s="31" t="str">
        <f t="shared" si="50"/>
        <v/>
      </c>
      <c r="CT7" s="32" t="str">
        <f t="shared" si="51"/>
        <v/>
      </c>
      <c r="CV7" s="27">
        <v>4</v>
      </c>
      <c r="CW7" s="28">
        <f t="shared" si="76"/>
        <v>0</v>
      </c>
      <c r="CX7" s="28"/>
      <c r="CY7" s="28">
        <f t="shared" si="52"/>
        <v>0</v>
      </c>
      <c r="CZ7" s="28">
        <v>1</v>
      </c>
      <c r="DA7" s="29">
        <f t="shared" si="53"/>
        <v>0</v>
      </c>
      <c r="DB7" s="30"/>
      <c r="DC7" s="31"/>
      <c r="DD7" s="31"/>
      <c r="DE7" s="31" t="str">
        <f t="shared" si="54"/>
        <v/>
      </c>
      <c r="DF7" s="32" t="str">
        <f t="shared" si="55"/>
        <v/>
      </c>
      <c r="DH7" s="27">
        <v>4</v>
      </c>
      <c r="DI7" s="28">
        <f t="shared" si="77"/>
        <v>0</v>
      </c>
      <c r="DJ7" s="28"/>
      <c r="DK7" s="28">
        <f t="shared" si="56"/>
        <v>0</v>
      </c>
      <c r="DL7" s="28">
        <v>1</v>
      </c>
      <c r="DM7" s="29">
        <f t="shared" si="57"/>
        <v>0</v>
      </c>
      <c r="DN7" s="30"/>
      <c r="DO7" s="31"/>
      <c r="DP7" s="31"/>
      <c r="DQ7" s="31" t="str">
        <f t="shared" si="58"/>
        <v/>
      </c>
      <c r="DR7" s="32" t="str">
        <f t="shared" si="59"/>
        <v/>
      </c>
      <c r="DT7" s="27">
        <v>4</v>
      </c>
      <c r="DU7" s="28">
        <f t="shared" si="78"/>
        <v>0</v>
      </c>
      <c r="DV7" s="28"/>
      <c r="DW7" s="28">
        <f t="shared" si="60"/>
        <v>0</v>
      </c>
      <c r="DX7" s="28">
        <v>1</v>
      </c>
      <c r="DY7" s="29">
        <f t="shared" si="61"/>
        <v>0</v>
      </c>
      <c r="DZ7" s="30"/>
      <c r="EA7" s="31"/>
      <c r="EB7" s="31"/>
      <c r="EC7" s="31" t="str">
        <f t="shared" si="62"/>
        <v/>
      </c>
      <c r="ED7" s="32" t="str">
        <f t="shared" si="63"/>
        <v/>
      </c>
      <c r="EF7" s="27">
        <v>4</v>
      </c>
      <c r="EG7" s="28">
        <f t="shared" si="79"/>
        <v>0</v>
      </c>
      <c r="EH7" s="28"/>
      <c r="EI7" s="28">
        <f t="shared" si="64"/>
        <v>0</v>
      </c>
      <c r="EJ7" s="28">
        <v>1</v>
      </c>
      <c r="EK7" s="29">
        <f t="shared" si="65"/>
        <v>0</v>
      </c>
      <c r="EL7" s="30"/>
      <c r="EM7" s="31"/>
      <c r="EN7" s="31"/>
      <c r="EO7" s="31" t="str">
        <f t="shared" si="66"/>
        <v/>
      </c>
      <c r="EP7" s="32" t="str">
        <f t="shared" si="67"/>
        <v/>
      </c>
      <c r="ER7" s="27">
        <v>4</v>
      </c>
      <c r="ES7" s="28">
        <f t="shared" si="80"/>
        <v>0</v>
      </c>
      <c r="ET7" s="28"/>
      <c r="EU7" s="28">
        <f t="shared" si="68"/>
        <v>0</v>
      </c>
      <c r="EV7" s="28">
        <v>1</v>
      </c>
      <c r="EW7" s="29">
        <f t="shared" si="69"/>
        <v>0</v>
      </c>
      <c r="EX7" s="30" t="s">
        <v>47</v>
      </c>
      <c r="EY7" s="31"/>
      <c r="EZ7" s="31"/>
      <c r="FA7" s="31" t="str">
        <f t="shared" si="70"/>
        <v/>
      </c>
      <c r="FB7" s="32">
        <f t="shared" si="71"/>
        <v>0</v>
      </c>
    </row>
    <row r="8" spans="1:158" ht="28.95" customHeight="1" x14ac:dyDescent="0.3">
      <c r="A8" s="78"/>
      <c r="B8" s="85"/>
      <c r="C8" s="78"/>
      <c r="E8" s="27">
        <v>5</v>
      </c>
      <c r="F8" s="28">
        <f t="shared" si="72"/>
        <v>0</v>
      </c>
      <c r="G8" s="28"/>
      <c r="H8" s="28">
        <f t="shared" si="34"/>
        <v>0</v>
      </c>
      <c r="I8" s="28">
        <v>1</v>
      </c>
      <c r="J8" s="29">
        <f t="shared" si="35"/>
        <v>0</v>
      </c>
      <c r="L8" s="27">
        <v>5</v>
      </c>
      <c r="M8" s="28">
        <f t="shared" si="73"/>
        <v>0</v>
      </c>
      <c r="N8" s="28"/>
      <c r="O8" s="28">
        <f t="shared" si="36"/>
        <v>0</v>
      </c>
      <c r="P8" s="28">
        <v>1</v>
      </c>
      <c r="Q8" s="29">
        <f t="shared" si="37"/>
        <v>0</v>
      </c>
      <c r="R8" s="27"/>
      <c r="S8" s="31"/>
      <c r="T8" s="31"/>
      <c r="U8" s="31"/>
      <c r="V8" s="34"/>
      <c r="W8" s="34">
        <v>1</v>
      </c>
      <c r="X8" s="31"/>
      <c r="Y8" s="31">
        <f t="shared" si="38"/>
        <v>0</v>
      </c>
      <c r="Z8" s="31"/>
      <c r="AA8" s="35"/>
      <c r="AB8" s="36" t="str">
        <f t="shared" si="0"/>
        <v/>
      </c>
      <c r="AC8" s="31" t="str">
        <f t="shared" si="1"/>
        <v/>
      </c>
      <c r="AD8" s="31" t="str">
        <f t="shared" si="2"/>
        <v/>
      </c>
      <c r="AE8" s="31" t="str">
        <f t="shared" si="3"/>
        <v/>
      </c>
      <c r="AF8" s="31" t="str">
        <f t="shared" si="4"/>
        <v/>
      </c>
      <c r="AG8" s="31" t="str">
        <f t="shared" si="5"/>
        <v/>
      </c>
      <c r="AH8" s="31" t="str">
        <f t="shared" si="6"/>
        <v/>
      </c>
      <c r="AI8" s="31" t="str">
        <f t="shared" si="7"/>
        <v/>
      </c>
      <c r="AJ8" s="35">
        <f t="shared" si="8"/>
        <v>0</v>
      </c>
      <c r="AK8" s="36" t="str">
        <f t="shared" si="39"/>
        <v/>
      </c>
      <c r="AL8" s="31" t="str">
        <f t="shared" si="9"/>
        <v/>
      </c>
      <c r="AM8" s="31" t="str">
        <f t="shared" si="10"/>
        <v/>
      </c>
      <c r="AN8" s="31" t="str">
        <f t="shared" si="11"/>
        <v/>
      </c>
      <c r="AO8" s="31" t="str">
        <f t="shared" si="12"/>
        <v/>
      </c>
      <c r="AP8" s="31" t="str">
        <f t="shared" si="13"/>
        <v/>
      </c>
      <c r="AQ8" s="31" t="str">
        <f t="shared" si="14"/>
        <v/>
      </c>
      <c r="AR8" s="31" t="str">
        <f t="shared" si="15"/>
        <v/>
      </c>
      <c r="AS8" s="31" t="str">
        <f t="shared" si="16"/>
        <v/>
      </c>
      <c r="AT8" s="31"/>
      <c r="AU8" s="31" t="str">
        <f t="shared" si="40"/>
        <v/>
      </c>
      <c r="AV8" s="32">
        <f t="shared" si="41"/>
        <v>0</v>
      </c>
      <c r="AW8" s="22"/>
      <c r="AX8" s="27">
        <v>5</v>
      </c>
      <c r="AY8" s="28">
        <f t="shared" si="74"/>
        <v>0</v>
      </c>
      <c r="AZ8" s="28"/>
      <c r="BA8" s="28">
        <f t="shared" si="42"/>
        <v>0</v>
      </c>
      <c r="BB8" s="28">
        <v>1</v>
      </c>
      <c r="BC8" s="29">
        <f t="shared" si="43"/>
        <v>0</v>
      </c>
      <c r="BD8" s="37"/>
      <c r="BE8" s="34"/>
      <c r="BF8" s="34"/>
      <c r="BG8" s="34"/>
      <c r="BH8" s="34"/>
      <c r="BI8" s="34">
        <v>1</v>
      </c>
      <c r="BJ8" s="34"/>
      <c r="BK8" s="34">
        <f t="shared" si="44"/>
        <v>0</v>
      </c>
      <c r="BL8" s="34"/>
      <c r="BM8" s="38"/>
      <c r="BN8" s="39" t="str">
        <f t="shared" si="17"/>
        <v/>
      </c>
      <c r="BO8" s="34" t="str">
        <f t="shared" si="18"/>
        <v/>
      </c>
      <c r="BP8" s="31" t="str">
        <f t="shared" si="19"/>
        <v/>
      </c>
      <c r="BQ8" s="34" t="str">
        <f t="shared" si="20"/>
        <v/>
      </c>
      <c r="BR8" s="34" t="str">
        <f t="shared" si="21"/>
        <v/>
      </c>
      <c r="BS8" s="34" t="str">
        <f t="shared" si="22"/>
        <v/>
      </c>
      <c r="BT8" s="34" t="str">
        <f t="shared" si="23"/>
        <v/>
      </c>
      <c r="BU8" s="34" t="str">
        <f t="shared" si="24"/>
        <v/>
      </c>
      <c r="BV8" s="38">
        <f t="shared" si="25"/>
        <v>0</v>
      </c>
      <c r="BW8" s="39" t="str">
        <f t="shared" si="45"/>
        <v/>
      </c>
      <c r="BX8" s="34" t="str">
        <f t="shared" si="26"/>
        <v/>
      </c>
      <c r="BY8" s="31" t="str">
        <f t="shared" si="27"/>
        <v/>
      </c>
      <c r="BZ8" s="34" t="str">
        <f t="shared" si="28"/>
        <v/>
      </c>
      <c r="CA8" s="34" t="str">
        <f t="shared" si="29"/>
        <v/>
      </c>
      <c r="CB8" s="34" t="str">
        <f t="shared" si="30"/>
        <v/>
      </c>
      <c r="CC8" s="34" t="str">
        <f t="shared" si="31"/>
        <v/>
      </c>
      <c r="CD8" s="34" t="str">
        <f t="shared" si="32"/>
        <v/>
      </c>
      <c r="CE8" s="34" t="str">
        <f t="shared" si="33"/>
        <v/>
      </c>
      <c r="CF8" s="34"/>
      <c r="CG8" s="34" t="str">
        <f t="shared" si="46"/>
        <v/>
      </c>
      <c r="CH8" s="40">
        <f t="shared" si="47"/>
        <v>0</v>
      </c>
      <c r="CJ8" s="27">
        <v>5</v>
      </c>
      <c r="CK8" s="28">
        <f t="shared" si="75"/>
        <v>0</v>
      </c>
      <c r="CL8" s="28"/>
      <c r="CM8" s="28">
        <f t="shared" si="48"/>
        <v>0</v>
      </c>
      <c r="CN8" s="28">
        <v>1</v>
      </c>
      <c r="CO8" s="29">
        <f t="shared" si="49"/>
        <v>0</v>
      </c>
      <c r="CP8" s="30"/>
      <c r="CQ8" s="31"/>
      <c r="CR8" s="31"/>
      <c r="CS8" s="31" t="str">
        <f t="shared" si="50"/>
        <v/>
      </c>
      <c r="CT8" s="32" t="str">
        <f t="shared" si="51"/>
        <v/>
      </c>
      <c r="CV8" s="27">
        <v>5</v>
      </c>
      <c r="CW8" s="28">
        <f t="shared" si="76"/>
        <v>0</v>
      </c>
      <c r="CX8" s="28"/>
      <c r="CY8" s="28">
        <f t="shared" si="52"/>
        <v>0</v>
      </c>
      <c r="CZ8" s="28">
        <v>1</v>
      </c>
      <c r="DA8" s="29">
        <f t="shared" si="53"/>
        <v>0</v>
      </c>
      <c r="DB8" s="30"/>
      <c r="DC8" s="31"/>
      <c r="DD8" s="31"/>
      <c r="DE8" s="31" t="str">
        <f t="shared" si="54"/>
        <v/>
      </c>
      <c r="DF8" s="32" t="str">
        <f t="shared" si="55"/>
        <v/>
      </c>
      <c r="DH8" s="27">
        <v>5</v>
      </c>
      <c r="DI8" s="28">
        <f t="shared" si="77"/>
        <v>0</v>
      </c>
      <c r="DJ8" s="28"/>
      <c r="DK8" s="28">
        <f t="shared" si="56"/>
        <v>0</v>
      </c>
      <c r="DL8" s="28">
        <v>1</v>
      </c>
      <c r="DM8" s="29">
        <f t="shared" si="57"/>
        <v>0</v>
      </c>
      <c r="DN8" s="30"/>
      <c r="DO8" s="31"/>
      <c r="DP8" s="31"/>
      <c r="DQ8" s="31" t="str">
        <f t="shared" si="58"/>
        <v/>
      </c>
      <c r="DR8" s="32" t="str">
        <f t="shared" si="59"/>
        <v/>
      </c>
      <c r="DT8" s="27">
        <v>5</v>
      </c>
      <c r="DU8" s="28">
        <f t="shared" si="78"/>
        <v>0</v>
      </c>
      <c r="DV8" s="28"/>
      <c r="DW8" s="28">
        <f t="shared" si="60"/>
        <v>0</v>
      </c>
      <c r="DX8" s="28">
        <v>1</v>
      </c>
      <c r="DY8" s="29">
        <f t="shared" si="61"/>
        <v>0</v>
      </c>
      <c r="DZ8" s="30"/>
      <c r="EA8" s="31"/>
      <c r="EB8" s="31"/>
      <c r="EC8" s="31" t="str">
        <f t="shared" si="62"/>
        <v/>
      </c>
      <c r="ED8" s="32" t="str">
        <f t="shared" si="63"/>
        <v/>
      </c>
      <c r="EF8" s="27">
        <v>5</v>
      </c>
      <c r="EG8" s="28">
        <f t="shared" si="79"/>
        <v>0</v>
      </c>
      <c r="EH8" s="28"/>
      <c r="EI8" s="28">
        <f t="shared" si="64"/>
        <v>0</v>
      </c>
      <c r="EJ8" s="28">
        <v>1</v>
      </c>
      <c r="EK8" s="29">
        <f t="shared" si="65"/>
        <v>0</v>
      </c>
      <c r="EL8" s="30"/>
      <c r="EM8" s="31"/>
      <c r="EN8" s="31"/>
      <c r="EO8" s="31" t="str">
        <f t="shared" si="66"/>
        <v/>
      </c>
      <c r="EP8" s="32" t="str">
        <f t="shared" si="67"/>
        <v/>
      </c>
      <c r="ER8" s="27">
        <v>5</v>
      </c>
      <c r="ES8" s="28">
        <f t="shared" si="80"/>
        <v>0</v>
      </c>
      <c r="ET8" s="28"/>
      <c r="EU8" s="28">
        <f t="shared" si="68"/>
        <v>0</v>
      </c>
      <c r="EV8" s="28">
        <v>1</v>
      </c>
      <c r="EW8" s="29">
        <f t="shared" si="69"/>
        <v>0</v>
      </c>
      <c r="EX8" s="30" t="s">
        <v>47</v>
      </c>
      <c r="EY8" s="31"/>
      <c r="EZ8" s="31"/>
      <c r="FA8" s="31" t="str">
        <f t="shared" si="70"/>
        <v/>
      </c>
      <c r="FB8" s="32">
        <f t="shared" si="71"/>
        <v>0</v>
      </c>
    </row>
    <row r="9" spans="1:158" ht="28.95" customHeight="1" x14ac:dyDescent="0.3">
      <c r="A9" s="77"/>
      <c r="B9" s="85"/>
      <c r="C9" s="77"/>
      <c r="E9" s="27">
        <v>6</v>
      </c>
      <c r="F9" s="28">
        <f t="shared" si="72"/>
        <v>0</v>
      </c>
      <c r="G9" s="28"/>
      <c r="H9" s="28">
        <f t="shared" si="34"/>
        <v>0</v>
      </c>
      <c r="I9" s="28">
        <v>1</v>
      </c>
      <c r="J9" s="29">
        <f t="shared" si="35"/>
        <v>0</v>
      </c>
      <c r="L9" s="27">
        <v>6</v>
      </c>
      <c r="M9" s="28">
        <f t="shared" si="73"/>
        <v>0</v>
      </c>
      <c r="N9" s="28"/>
      <c r="O9" s="28">
        <f t="shared" si="36"/>
        <v>0</v>
      </c>
      <c r="P9" s="28">
        <v>1</v>
      </c>
      <c r="Q9" s="29">
        <f t="shared" si="37"/>
        <v>0</v>
      </c>
      <c r="R9" s="27"/>
      <c r="S9" s="31"/>
      <c r="T9" s="31"/>
      <c r="U9" s="31"/>
      <c r="V9" s="34"/>
      <c r="W9" s="34">
        <v>1</v>
      </c>
      <c r="X9" s="31"/>
      <c r="Y9" s="31">
        <f t="shared" si="38"/>
        <v>0</v>
      </c>
      <c r="Z9" s="31"/>
      <c r="AA9" s="35"/>
      <c r="AB9" s="36" t="str">
        <f t="shared" si="0"/>
        <v/>
      </c>
      <c r="AC9" s="31" t="str">
        <f t="shared" si="1"/>
        <v/>
      </c>
      <c r="AD9" s="31" t="str">
        <f t="shared" si="2"/>
        <v/>
      </c>
      <c r="AE9" s="31" t="str">
        <f t="shared" si="3"/>
        <v/>
      </c>
      <c r="AF9" s="31" t="str">
        <f t="shared" si="4"/>
        <v/>
      </c>
      <c r="AG9" s="31" t="str">
        <f t="shared" si="5"/>
        <v/>
      </c>
      <c r="AH9" s="31" t="str">
        <f t="shared" si="6"/>
        <v/>
      </c>
      <c r="AI9" s="31" t="str">
        <f t="shared" si="7"/>
        <v/>
      </c>
      <c r="AJ9" s="35">
        <f t="shared" si="8"/>
        <v>0</v>
      </c>
      <c r="AK9" s="36" t="str">
        <f t="shared" si="39"/>
        <v/>
      </c>
      <c r="AL9" s="31" t="str">
        <f t="shared" si="9"/>
        <v/>
      </c>
      <c r="AM9" s="31" t="str">
        <f t="shared" si="10"/>
        <v/>
      </c>
      <c r="AN9" s="31" t="str">
        <f t="shared" si="11"/>
        <v/>
      </c>
      <c r="AO9" s="31" t="str">
        <f t="shared" si="12"/>
        <v/>
      </c>
      <c r="AP9" s="31" t="str">
        <f t="shared" si="13"/>
        <v/>
      </c>
      <c r="AQ9" s="31" t="str">
        <f t="shared" si="14"/>
        <v/>
      </c>
      <c r="AR9" s="31" t="str">
        <f t="shared" si="15"/>
        <v/>
      </c>
      <c r="AS9" s="31" t="str">
        <f t="shared" si="16"/>
        <v/>
      </c>
      <c r="AT9" s="31"/>
      <c r="AU9" s="31" t="str">
        <f t="shared" si="40"/>
        <v/>
      </c>
      <c r="AV9" s="32">
        <f t="shared" si="41"/>
        <v>0</v>
      </c>
      <c r="AW9" s="22"/>
      <c r="AX9" s="27">
        <v>6</v>
      </c>
      <c r="AY9" s="28">
        <f t="shared" si="74"/>
        <v>0</v>
      </c>
      <c r="AZ9" s="28"/>
      <c r="BA9" s="28">
        <f t="shared" si="42"/>
        <v>0</v>
      </c>
      <c r="BB9" s="28">
        <v>1</v>
      </c>
      <c r="BC9" s="29">
        <f t="shared" si="43"/>
        <v>0</v>
      </c>
      <c r="BD9" s="37"/>
      <c r="BE9" s="34"/>
      <c r="BF9" s="34"/>
      <c r="BG9" s="34"/>
      <c r="BH9" s="34"/>
      <c r="BI9" s="34">
        <v>1</v>
      </c>
      <c r="BJ9" s="34"/>
      <c r="BK9" s="34">
        <f t="shared" si="44"/>
        <v>0</v>
      </c>
      <c r="BL9" s="34"/>
      <c r="BM9" s="38"/>
      <c r="BN9" s="39" t="str">
        <f t="shared" si="17"/>
        <v/>
      </c>
      <c r="BO9" s="34" t="str">
        <f t="shared" si="18"/>
        <v/>
      </c>
      <c r="BP9" s="31" t="str">
        <f t="shared" si="19"/>
        <v/>
      </c>
      <c r="BQ9" s="34" t="str">
        <f t="shared" si="20"/>
        <v/>
      </c>
      <c r="BR9" s="34" t="str">
        <f t="shared" si="21"/>
        <v/>
      </c>
      <c r="BS9" s="34" t="str">
        <f t="shared" si="22"/>
        <v/>
      </c>
      <c r="BT9" s="34" t="str">
        <f t="shared" si="23"/>
        <v/>
      </c>
      <c r="BU9" s="34" t="str">
        <f t="shared" si="24"/>
        <v/>
      </c>
      <c r="BV9" s="38">
        <f t="shared" si="25"/>
        <v>0</v>
      </c>
      <c r="BW9" s="39" t="str">
        <f t="shared" si="45"/>
        <v/>
      </c>
      <c r="BX9" s="34" t="str">
        <f t="shared" si="26"/>
        <v/>
      </c>
      <c r="BY9" s="31" t="str">
        <f t="shared" si="27"/>
        <v/>
      </c>
      <c r="BZ9" s="34" t="str">
        <f t="shared" si="28"/>
        <v/>
      </c>
      <c r="CA9" s="34" t="str">
        <f t="shared" si="29"/>
        <v/>
      </c>
      <c r="CB9" s="34" t="str">
        <f t="shared" si="30"/>
        <v/>
      </c>
      <c r="CC9" s="34" t="str">
        <f t="shared" si="31"/>
        <v/>
      </c>
      <c r="CD9" s="34" t="str">
        <f t="shared" si="32"/>
        <v/>
      </c>
      <c r="CE9" s="34" t="str">
        <f t="shared" si="33"/>
        <v/>
      </c>
      <c r="CF9" s="34"/>
      <c r="CG9" s="34" t="str">
        <f t="shared" si="46"/>
        <v/>
      </c>
      <c r="CH9" s="40">
        <f t="shared" si="47"/>
        <v>0</v>
      </c>
      <c r="CJ9" s="27">
        <v>6</v>
      </c>
      <c r="CK9" s="28">
        <f t="shared" si="75"/>
        <v>0</v>
      </c>
      <c r="CL9" s="28"/>
      <c r="CM9" s="28">
        <f t="shared" si="48"/>
        <v>0</v>
      </c>
      <c r="CN9" s="28">
        <v>1</v>
      </c>
      <c r="CO9" s="29">
        <f t="shared" si="49"/>
        <v>0</v>
      </c>
      <c r="CP9" s="30"/>
      <c r="CQ9" s="31"/>
      <c r="CR9" s="31"/>
      <c r="CS9" s="31" t="str">
        <f t="shared" si="50"/>
        <v/>
      </c>
      <c r="CT9" s="32" t="str">
        <f t="shared" si="51"/>
        <v/>
      </c>
      <c r="CV9" s="27">
        <v>6</v>
      </c>
      <c r="CW9" s="28">
        <f t="shared" si="76"/>
        <v>0</v>
      </c>
      <c r="CX9" s="28"/>
      <c r="CY9" s="28">
        <f t="shared" si="52"/>
        <v>0</v>
      </c>
      <c r="CZ9" s="28">
        <v>1</v>
      </c>
      <c r="DA9" s="29">
        <f t="shared" si="53"/>
        <v>0</v>
      </c>
      <c r="DB9" s="30"/>
      <c r="DC9" s="31"/>
      <c r="DD9" s="31"/>
      <c r="DE9" s="31" t="str">
        <f t="shared" si="54"/>
        <v/>
      </c>
      <c r="DF9" s="32" t="str">
        <f t="shared" si="55"/>
        <v/>
      </c>
      <c r="DH9" s="27">
        <v>6</v>
      </c>
      <c r="DI9" s="28">
        <f t="shared" si="77"/>
        <v>0</v>
      </c>
      <c r="DJ9" s="28"/>
      <c r="DK9" s="28">
        <f t="shared" si="56"/>
        <v>0</v>
      </c>
      <c r="DL9" s="28">
        <v>1</v>
      </c>
      <c r="DM9" s="29">
        <f t="shared" si="57"/>
        <v>0</v>
      </c>
      <c r="DN9" s="30"/>
      <c r="DO9" s="31"/>
      <c r="DP9" s="31"/>
      <c r="DQ9" s="31" t="str">
        <f t="shared" si="58"/>
        <v/>
      </c>
      <c r="DR9" s="32" t="str">
        <f t="shared" si="59"/>
        <v/>
      </c>
      <c r="DT9" s="27">
        <v>6</v>
      </c>
      <c r="DU9" s="28">
        <f t="shared" si="78"/>
        <v>0</v>
      </c>
      <c r="DV9" s="28"/>
      <c r="DW9" s="28">
        <f t="shared" si="60"/>
        <v>0</v>
      </c>
      <c r="DX9" s="28">
        <v>1</v>
      </c>
      <c r="DY9" s="29">
        <f t="shared" si="61"/>
        <v>0</v>
      </c>
      <c r="DZ9" s="30"/>
      <c r="EA9" s="31"/>
      <c r="EB9" s="31"/>
      <c r="EC9" s="31" t="str">
        <f t="shared" si="62"/>
        <v/>
      </c>
      <c r="ED9" s="32" t="str">
        <f t="shared" si="63"/>
        <v/>
      </c>
      <c r="EF9" s="27">
        <v>6</v>
      </c>
      <c r="EG9" s="28">
        <f t="shared" si="79"/>
        <v>0</v>
      </c>
      <c r="EH9" s="28"/>
      <c r="EI9" s="28">
        <f t="shared" si="64"/>
        <v>0</v>
      </c>
      <c r="EJ9" s="28">
        <v>1</v>
      </c>
      <c r="EK9" s="29">
        <f t="shared" si="65"/>
        <v>0</v>
      </c>
      <c r="EL9" s="30"/>
      <c r="EM9" s="31"/>
      <c r="EN9" s="31"/>
      <c r="EO9" s="31" t="str">
        <f t="shared" si="66"/>
        <v/>
      </c>
      <c r="EP9" s="32" t="str">
        <f t="shared" si="67"/>
        <v/>
      </c>
      <c r="ER9" s="27">
        <v>6</v>
      </c>
      <c r="ES9" s="28">
        <f t="shared" si="80"/>
        <v>0</v>
      </c>
      <c r="ET9" s="28"/>
      <c r="EU9" s="28">
        <f t="shared" si="68"/>
        <v>0</v>
      </c>
      <c r="EV9" s="28">
        <v>1</v>
      </c>
      <c r="EW9" s="29">
        <f t="shared" si="69"/>
        <v>0</v>
      </c>
      <c r="EX9" s="30" t="s">
        <v>47</v>
      </c>
      <c r="EY9" s="31"/>
      <c r="EZ9" s="31"/>
      <c r="FA9" s="31" t="str">
        <f t="shared" si="70"/>
        <v/>
      </c>
      <c r="FB9" s="32">
        <f t="shared" si="71"/>
        <v>0</v>
      </c>
    </row>
    <row r="10" spans="1:158" ht="28.95" customHeight="1" x14ac:dyDescent="0.3">
      <c r="A10" s="78"/>
      <c r="B10" s="85"/>
      <c r="C10" s="78"/>
      <c r="E10" s="27">
        <v>7</v>
      </c>
      <c r="F10" s="28">
        <f t="shared" si="72"/>
        <v>0</v>
      </c>
      <c r="G10" s="28"/>
      <c r="H10" s="28">
        <f t="shared" si="34"/>
        <v>0</v>
      </c>
      <c r="I10" s="28">
        <v>1</v>
      </c>
      <c r="J10" s="29">
        <f t="shared" si="35"/>
        <v>0</v>
      </c>
      <c r="L10" s="27">
        <v>7</v>
      </c>
      <c r="M10" s="28">
        <f t="shared" si="73"/>
        <v>0</v>
      </c>
      <c r="N10" s="28"/>
      <c r="O10" s="28">
        <f t="shared" si="36"/>
        <v>0</v>
      </c>
      <c r="P10" s="28">
        <v>1</v>
      </c>
      <c r="Q10" s="29">
        <f t="shared" si="37"/>
        <v>0</v>
      </c>
      <c r="R10" s="27"/>
      <c r="S10" s="31"/>
      <c r="T10" s="31"/>
      <c r="U10" s="31"/>
      <c r="V10" s="34"/>
      <c r="W10" s="34">
        <v>1</v>
      </c>
      <c r="X10" s="31"/>
      <c r="Y10" s="31">
        <f t="shared" si="38"/>
        <v>0</v>
      </c>
      <c r="Z10" s="31"/>
      <c r="AA10" s="35"/>
      <c r="AB10" s="36" t="str">
        <f t="shared" si="0"/>
        <v/>
      </c>
      <c r="AC10" s="31" t="str">
        <f t="shared" si="1"/>
        <v/>
      </c>
      <c r="AD10" s="31" t="str">
        <f t="shared" si="2"/>
        <v/>
      </c>
      <c r="AE10" s="31" t="str">
        <f t="shared" si="3"/>
        <v/>
      </c>
      <c r="AF10" s="31" t="str">
        <f t="shared" si="4"/>
        <v/>
      </c>
      <c r="AG10" s="31" t="str">
        <f t="shared" si="5"/>
        <v/>
      </c>
      <c r="AH10" s="31" t="str">
        <f t="shared" si="6"/>
        <v/>
      </c>
      <c r="AI10" s="31" t="str">
        <f t="shared" si="7"/>
        <v/>
      </c>
      <c r="AJ10" s="35">
        <f t="shared" si="8"/>
        <v>0</v>
      </c>
      <c r="AK10" s="36" t="str">
        <f t="shared" si="39"/>
        <v/>
      </c>
      <c r="AL10" s="31" t="str">
        <f t="shared" si="9"/>
        <v/>
      </c>
      <c r="AM10" s="31" t="str">
        <f t="shared" si="10"/>
        <v/>
      </c>
      <c r="AN10" s="31" t="str">
        <f t="shared" si="11"/>
        <v/>
      </c>
      <c r="AO10" s="31" t="str">
        <f t="shared" si="12"/>
        <v/>
      </c>
      <c r="AP10" s="31" t="str">
        <f t="shared" si="13"/>
        <v/>
      </c>
      <c r="AQ10" s="31" t="str">
        <f t="shared" si="14"/>
        <v/>
      </c>
      <c r="AR10" s="31" t="str">
        <f t="shared" si="15"/>
        <v/>
      </c>
      <c r="AS10" s="31" t="str">
        <f t="shared" si="16"/>
        <v/>
      </c>
      <c r="AT10" s="31"/>
      <c r="AU10" s="31" t="str">
        <f t="shared" si="40"/>
        <v/>
      </c>
      <c r="AV10" s="32">
        <f t="shared" si="41"/>
        <v>0</v>
      </c>
      <c r="AW10" s="22"/>
      <c r="AX10" s="27">
        <v>7</v>
      </c>
      <c r="AY10" s="28">
        <f t="shared" si="74"/>
        <v>0</v>
      </c>
      <c r="AZ10" s="28"/>
      <c r="BA10" s="28">
        <f t="shared" si="42"/>
        <v>0</v>
      </c>
      <c r="BB10" s="28">
        <v>1</v>
      </c>
      <c r="BC10" s="29">
        <f t="shared" si="43"/>
        <v>0</v>
      </c>
      <c r="BD10" s="37"/>
      <c r="BE10" s="34"/>
      <c r="BF10" s="34"/>
      <c r="BG10" s="34"/>
      <c r="BH10" s="34"/>
      <c r="BI10" s="34">
        <v>1</v>
      </c>
      <c r="BJ10" s="34"/>
      <c r="BK10" s="34">
        <f t="shared" si="44"/>
        <v>0</v>
      </c>
      <c r="BL10" s="34"/>
      <c r="BM10" s="38"/>
      <c r="BN10" s="39" t="str">
        <f t="shared" si="17"/>
        <v/>
      </c>
      <c r="BO10" s="34" t="str">
        <f t="shared" si="18"/>
        <v/>
      </c>
      <c r="BP10" s="31" t="str">
        <f t="shared" si="19"/>
        <v/>
      </c>
      <c r="BQ10" s="34" t="str">
        <f t="shared" si="20"/>
        <v/>
      </c>
      <c r="BR10" s="34" t="str">
        <f t="shared" si="21"/>
        <v/>
      </c>
      <c r="BS10" s="34" t="str">
        <f t="shared" si="22"/>
        <v/>
      </c>
      <c r="BT10" s="34" t="str">
        <f t="shared" si="23"/>
        <v/>
      </c>
      <c r="BU10" s="34" t="str">
        <f t="shared" si="24"/>
        <v/>
      </c>
      <c r="BV10" s="38">
        <f t="shared" si="25"/>
        <v>0</v>
      </c>
      <c r="BW10" s="39" t="str">
        <f t="shared" si="45"/>
        <v/>
      </c>
      <c r="BX10" s="34" t="str">
        <f t="shared" si="26"/>
        <v/>
      </c>
      <c r="BY10" s="31" t="str">
        <f t="shared" si="27"/>
        <v/>
      </c>
      <c r="BZ10" s="34" t="str">
        <f t="shared" si="28"/>
        <v/>
      </c>
      <c r="CA10" s="34" t="str">
        <f t="shared" si="29"/>
        <v/>
      </c>
      <c r="CB10" s="34" t="str">
        <f t="shared" si="30"/>
        <v/>
      </c>
      <c r="CC10" s="34" t="str">
        <f t="shared" si="31"/>
        <v/>
      </c>
      <c r="CD10" s="34" t="str">
        <f t="shared" si="32"/>
        <v/>
      </c>
      <c r="CE10" s="34" t="str">
        <f t="shared" si="33"/>
        <v/>
      </c>
      <c r="CF10" s="34"/>
      <c r="CG10" s="34" t="str">
        <f t="shared" si="46"/>
        <v/>
      </c>
      <c r="CH10" s="40">
        <f t="shared" si="47"/>
        <v>0</v>
      </c>
      <c r="CJ10" s="27">
        <v>7</v>
      </c>
      <c r="CK10" s="28">
        <f t="shared" si="75"/>
        <v>0</v>
      </c>
      <c r="CL10" s="28"/>
      <c r="CM10" s="28">
        <f t="shared" si="48"/>
        <v>0</v>
      </c>
      <c r="CN10" s="28">
        <v>1</v>
      </c>
      <c r="CO10" s="29">
        <f t="shared" si="49"/>
        <v>0</v>
      </c>
      <c r="CP10" s="30"/>
      <c r="CQ10" s="31"/>
      <c r="CR10" s="31"/>
      <c r="CS10" s="31" t="str">
        <f t="shared" si="50"/>
        <v/>
      </c>
      <c r="CT10" s="32" t="str">
        <f t="shared" si="51"/>
        <v/>
      </c>
      <c r="CV10" s="27">
        <v>7</v>
      </c>
      <c r="CW10" s="28">
        <f t="shared" si="76"/>
        <v>0</v>
      </c>
      <c r="CX10" s="28"/>
      <c r="CY10" s="28">
        <f t="shared" si="52"/>
        <v>0</v>
      </c>
      <c r="CZ10" s="28">
        <v>1</v>
      </c>
      <c r="DA10" s="29">
        <f t="shared" si="53"/>
        <v>0</v>
      </c>
      <c r="DB10" s="30"/>
      <c r="DC10" s="31"/>
      <c r="DD10" s="31"/>
      <c r="DE10" s="31" t="str">
        <f t="shared" si="54"/>
        <v/>
      </c>
      <c r="DF10" s="32" t="str">
        <f t="shared" si="55"/>
        <v/>
      </c>
      <c r="DH10" s="27">
        <v>7</v>
      </c>
      <c r="DI10" s="28">
        <f t="shared" si="77"/>
        <v>0</v>
      </c>
      <c r="DJ10" s="28"/>
      <c r="DK10" s="28">
        <f t="shared" si="56"/>
        <v>0</v>
      </c>
      <c r="DL10" s="28">
        <v>1</v>
      </c>
      <c r="DM10" s="29">
        <f t="shared" si="57"/>
        <v>0</v>
      </c>
      <c r="DN10" s="30"/>
      <c r="DO10" s="31"/>
      <c r="DP10" s="31"/>
      <c r="DQ10" s="31" t="str">
        <f t="shared" si="58"/>
        <v/>
      </c>
      <c r="DR10" s="32" t="str">
        <f t="shared" si="59"/>
        <v/>
      </c>
      <c r="DT10" s="27">
        <v>7</v>
      </c>
      <c r="DU10" s="28">
        <f t="shared" si="78"/>
        <v>0</v>
      </c>
      <c r="DV10" s="28"/>
      <c r="DW10" s="28">
        <f t="shared" si="60"/>
        <v>0</v>
      </c>
      <c r="DX10" s="28">
        <v>1</v>
      </c>
      <c r="DY10" s="29">
        <f t="shared" si="61"/>
        <v>0</v>
      </c>
      <c r="DZ10" s="30"/>
      <c r="EA10" s="31"/>
      <c r="EB10" s="31"/>
      <c r="EC10" s="31" t="str">
        <f t="shared" si="62"/>
        <v/>
      </c>
      <c r="ED10" s="32" t="str">
        <f t="shared" si="63"/>
        <v/>
      </c>
      <c r="EF10" s="27">
        <v>7</v>
      </c>
      <c r="EG10" s="28">
        <f t="shared" si="79"/>
        <v>0</v>
      </c>
      <c r="EH10" s="28"/>
      <c r="EI10" s="28">
        <f t="shared" si="64"/>
        <v>0</v>
      </c>
      <c r="EJ10" s="28">
        <v>1</v>
      </c>
      <c r="EK10" s="29">
        <f t="shared" si="65"/>
        <v>0</v>
      </c>
      <c r="EL10" s="30"/>
      <c r="EM10" s="31"/>
      <c r="EN10" s="31"/>
      <c r="EO10" s="31" t="str">
        <f t="shared" si="66"/>
        <v/>
      </c>
      <c r="EP10" s="32" t="str">
        <f t="shared" si="67"/>
        <v/>
      </c>
      <c r="ER10" s="27">
        <v>7</v>
      </c>
      <c r="ES10" s="28">
        <f t="shared" si="80"/>
        <v>0</v>
      </c>
      <c r="ET10" s="28"/>
      <c r="EU10" s="28">
        <f t="shared" si="68"/>
        <v>0</v>
      </c>
      <c r="EV10" s="28">
        <v>1</v>
      </c>
      <c r="EW10" s="29">
        <f t="shared" si="69"/>
        <v>0</v>
      </c>
      <c r="EX10" s="30" t="s">
        <v>47</v>
      </c>
      <c r="EY10" s="31"/>
      <c r="EZ10" s="31"/>
      <c r="FA10" s="31" t="str">
        <f t="shared" si="70"/>
        <v/>
      </c>
      <c r="FB10" s="32">
        <f t="shared" si="71"/>
        <v>0</v>
      </c>
    </row>
    <row r="11" spans="1:158" ht="28.95" customHeight="1" x14ac:dyDescent="0.3">
      <c r="A11" s="77"/>
      <c r="B11" s="85"/>
      <c r="C11" s="77"/>
      <c r="E11" s="27">
        <v>8</v>
      </c>
      <c r="F11" s="28">
        <f t="shared" si="72"/>
        <v>0</v>
      </c>
      <c r="G11" s="28"/>
      <c r="H11" s="28">
        <f t="shared" si="34"/>
        <v>0</v>
      </c>
      <c r="I11" s="28">
        <v>1</v>
      </c>
      <c r="J11" s="29">
        <f t="shared" si="35"/>
        <v>0</v>
      </c>
      <c r="L11" s="27">
        <v>8</v>
      </c>
      <c r="M11" s="28">
        <f t="shared" si="73"/>
        <v>0</v>
      </c>
      <c r="N11" s="28"/>
      <c r="O11" s="28">
        <f t="shared" si="36"/>
        <v>0</v>
      </c>
      <c r="P11" s="28">
        <v>1</v>
      </c>
      <c r="Q11" s="29">
        <f t="shared" si="37"/>
        <v>0</v>
      </c>
      <c r="R11" s="27"/>
      <c r="S11" s="31"/>
      <c r="T11" s="31"/>
      <c r="U11" s="31"/>
      <c r="V11" s="34"/>
      <c r="W11" s="34">
        <v>1</v>
      </c>
      <c r="X11" s="31"/>
      <c r="Y11" s="31">
        <f t="shared" si="38"/>
        <v>0</v>
      </c>
      <c r="Z11" s="31"/>
      <c r="AA11" s="35"/>
      <c r="AB11" s="36" t="str">
        <f t="shared" si="0"/>
        <v/>
      </c>
      <c r="AC11" s="31" t="str">
        <f t="shared" si="1"/>
        <v/>
      </c>
      <c r="AD11" s="31" t="str">
        <f t="shared" si="2"/>
        <v/>
      </c>
      <c r="AE11" s="31" t="str">
        <f t="shared" si="3"/>
        <v/>
      </c>
      <c r="AF11" s="31" t="str">
        <f t="shared" si="4"/>
        <v/>
      </c>
      <c r="AG11" s="31" t="str">
        <f t="shared" si="5"/>
        <v/>
      </c>
      <c r="AH11" s="31" t="str">
        <f t="shared" si="6"/>
        <v/>
      </c>
      <c r="AI11" s="31" t="str">
        <f t="shared" si="7"/>
        <v/>
      </c>
      <c r="AJ11" s="35">
        <f t="shared" si="8"/>
        <v>0</v>
      </c>
      <c r="AK11" s="36" t="str">
        <f t="shared" si="39"/>
        <v/>
      </c>
      <c r="AL11" s="31" t="str">
        <f t="shared" si="9"/>
        <v/>
      </c>
      <c r="AM11" s="31" t="str">
        <f t="shared" si="10"/>
        <v/>
      </c>
      <c r="AN11" s="31" t="str">
        <f t="shared" si="11"/>
        <v/>
      </c>
      <c r="AO11" s="31" t="str">
        <f t="shared" si="12"/>
        <v/>
      </c>
      <c r="AP11" s="31" t="str">
        <f t="shared" si="13"/>
        <v/>
      </c>
      <c r="AQ11" s="31" t="str">
        <f t="shared" si="14"/>
        <v/>
      </c>
      <c r="AR11" s="31" t="str">
        <f t="shared" si="15"/>
        <v/>
      </c>
      <c r="AS11" s="31" t="str">
        <f t="shared" si="16"/>
        <v/>
      </c>
      <c r="AT11" s="31"/>
      <c r="AU11" s="31" t="str">
        <f t="shared" si="40"/>
        <v/>
      </c>
      <c r="AV11" s="32">
        <f t="shared" si="41"/>
        <v>0</v>
      </c>
      <c r="AW11" s="22"/>
      <c r="AX11" s="27">
        <v>8</v>
      </c>
      <c r="AY11" s="28">
        <f t="shared" si="74"/>
        <v>0</v>
      </c>
      <c r="AZ11" s="28"/>
      <c r="BA11" s="28">
        <f t="shared" si="42"/>
        <v>0</v>
      </c>
      <c r="BB11" s="28">
        <v>1</v>
      </c>
      <c r="BC11" s="29">
        <f t="shared" si="43"/>
        <v>0</v>
      </c>
      <c r="BD11" s="37"/>
      <c r="BE11" s="34"/>
      <c r="BF11" s="34"/>
      <c r="BG11" s="34"/>
      <c r="BH11" s="34"/>
      <c r="BI11" s="34">
        <v>1</v>
      </c>
      <c r="BJ11" s="34"/>
      <c r="BK11" s="34">
        <f t="shared" si="44"/>
        <v>0</v>
      </c>
      <c r="BL11" s="34"/>
      <c r="BM11" s="38"/>
      <c r="BN11" s="39" t="str">
        <f t="shared" si="17"/>
        <v/>
      </c>
      <c r="BO11" s="34" t="str">
        <f t="shared" si="18"/>
        <v/>
      </c>
      <c r="BP11" s="31" t="str">
        <f t="shared" si="19"/>
        <v/>
      </c>
      <c r="BQ11" s="34" t="str">
        <f t="shared" si="20"/>
        <v/>
      </c>
      <c r="BR11" s="34" t="str">
        <f t="shared" si="21"/>
        <v/>
      </c>
      <c r="BS11" s="34" t="str">
        <f t="shared" si="22"/>
        <v/>
      </c>
      <c r="BT11" s="34" t="str">
        <f t="shared" si="23"/>
        <v/>
      </c>
      <c r="BU11" s="34" t="str">
        <f t="shared" si="24"/>
        <v/>
      </c>
      <c r="BV11" s="38">
        <f t="shared" si="25"/>
        <v>0</v>
      </c>
      <c r="BW11" s="39" t="str">
        <f t="shared" si="45"/>
        <v/>
      </c>
      <c r="BX11" s="34" t="str">
        <f t="shared" si="26"/>
        <v/>
      </c>
      <c r="BY11" s="31" t="str">
        <f t="shared" si="27"/>
        <v/>
      </c>
      <c r="BZ11" s="34" t="str">
        <f t="shared" si="28"/>
        <v/>
      </c>
      <c r="CA11" s="34" t="str">
        <f t="shared" si="29"/>
        <v/>
      </c>
      <c r="CB11" s="34" t="str">
        <f t="shared" si="30"/>
        <v/>
      </c>
      <c r="CC11" s="34" t="str">
        <f t="shared" si="31"/>
        <v/>
      </c>
      <c r="CD11" s="34" t="str">
        <f t="shared" si="32"/>
        <v/>
      </c>
      <c r="CE11" s="34" t="str">
        <f t="shared" si="33"/>
        <v/>
      </c>
      <c r="CF11" s="34"/>
      <c r="CG11" s="34" t="str">
        <f t="shared" si="46"/>
        <v/>
      </c>
      <c r="CH11" s="40">
        <f t="shared" si="47"/>
        <v>0</v>
      </c>
      <c r="CJ11" s="27">
        <v>8</v>
      </c>
      <c r="CK11" s="28">
        <f t="shared" si="75"/>
        <v>0</v>
      </c>
      <c r="CL11" s="28"/>
      <c r="CM11" s="28">
        <f t="shared" si="48"/>
        <v>0</v>
      </c>
      <c r="CN11" s="28">
        <v>1</v>
      </c>
      <c r="CO11" s="29">
        <f t="shared" si="49"/>
        <v>0</v>
      </c>
      <c r="CP11" s="30"/>
      <c r="CQ11" s="31"/>
      <c r="CR11" s="31"/>
      <c r="CS11" s="31" t="str">
        <f t="shared" si="50"/>
        <v/>
      </c>
      <c r="CT11" s="32" t="str">
        <f t="shared" si="51"/>
        <v/>
      </c>
      <c r="CV11" s="27">
        <v>8</v>
      </c>
      <c r="CW11" s="28">
        <f t="shared" si="76"/>
        <v>0</v>
      </c>
      <c r="CX11" s="28"/>
      <c r="CY11" s="28">
        <f t="shared" si="52"/>
        <v>0</v>
      </c>
      <c r="CZ11" s="28">
        <v>1</v>
      </c>
      <c r="DA11" s="29">
        <f t="shared" si="53"/>
        <v>0</v>
      </c>
      <c r="DB11" s="30"/>
      <c r="DC11" s="31"/>
      <c r="DD11" s="31"/>
      <c r="DE11" s="31" t="str">
        <f t="shared" si="54"/>
        <v/>
      </c>
      <c r="DF11" s="32" t="str">
        <f t="shared" si="55"/>
        <v/>
      </c>
      <c r="DH11" s="27">
        <v>8</v>
      </c>
      <c r="DI11" s="28">
        <f t="shared" si="77"/>
        <v>0</v>
      </c>
      <c r="DJ11" s="28"/>
      <c r="DK11" s="28">
        <f t="shared" si="56"/>
        <v>0</v>
      </c>
      <c r="DL11" s="28">
        <v>1</v>
      </c>
      <c r="DM11" s="29">
        <f t="shared" si="57"/>
        <v>0</v>
      </c>
      <c r="DN11" s="30"/>
      <c r="DO11" s="31"/>
      <c r="DP11" s="31"/>
      <c r="DQ11" s="31" t="str">
        <f t="shared" si="58"/>
        <v/>
      </c>
      <c r="DR11" s="32" t="str">
        <f t="shared" si="59"/>
        <v/>
      </c>
      <c r="DT11" s="27">
        <v>8</v>
      </c>
      <c r="DU11" s="28">
        <f t="shared" si="78"/>
        <v>0</v>
      </c>
      <c r="DV11" s="28"/>
      <c r="DW11" s="28">
        <f t="shared" si="60"/>
        <v>0</v>
      </c>
      <c r="DX11" s="28">
        <v>1</v>
      </c>
      <c r="DY11" s="29">
        <f t="shared" si="61"/>
        <v>0</v>
      </c>
      <c r="DZ11" s="30"/>
      <c r="EA11" s="31"/>
      <c r="EB11" s="31"/>
      <c r="EC11" s="31" t="str">
        <f t="shared" si="62"/>
        <v/>
      </c>
      <c r="ED11" s="32" t="str">
        <f t="shared" si="63"/>
        <v/>
      </c>
      <c r="EF11" s="27">
        <v>8</v>
      </c>
      <c r="EG11" s="28">
        <f t="shared" si="79"/>
        <v>0</v>
      </c>
      <c r="EH11" s="28"/>
      <c r="EI11" s="28">
        <f t="shared" si="64"/>
        <v>0</v>
      </c>
      <c r="EJ11" s="28">
        <v>1</v>
      </c>
      <c r="EK11" s="29">
        <f t="shared" si="65"/>
        <v>0</v>
      </c>
      <c r="EL11" s="30"/>
      <c r="EM11" s="31"/>
      <c r="EN11" s="31"/>
      <c r="EO11" s="31" t="str">
        <f t="shared" si="66"/>
        <v/>
      </c>
      <c r="EP11" s="32" t="str">
        <f t="shared" si="67"/>
        <v/>
      </c>
      <c r="ER11" s="27">
        <v>8</v>
      </c>
      <c r="ES11" s="28">
        <f t="shared" si="80"/>
        <v>0</v>
      </c>
      <c r="ET11" s="28"/>
      <c r="EU11" s="28">
        <f t="shared" si="68"/>
        <v>0</v>
      </c>
      <c r="EV11" s="28">
        <v>1</v>
      </c>
      <c r="EW11" s="29">
        <f t="shared" si="69"/>
        <v>0</v>
      </c>
      <c r="EX11" s="30" t="s">
        <v>47</v>
      </c>
      <c r="EY11" s="31"/>
      <c r="EZ11" s="31"/>
      <c r="FA11" s="31" t="str">
        <f t="shared" si="70"/>
        <v/>
      </c>
      <c r="FB11" s="32">
        <f t="shared" si="71"/>
        <v>0</v>
      </c>
    </row>
    <row r="12" spans="1:158" ht="28.95" customHeight="1" x14ac:dyDescent="0.3">
      <c r="A12" s="78"/>
      <c r="B12" s="85"/>
      <c r="C12" s="78"/>
      <c r="E12" s="27">
        <v>9</v>
      </c>
      <c r="F12" s="28">
        <f t="shared" si="72"/>
        <v>0</v>
      </c>
      <c r="G12" s="28"/>
      <c r="H12" s="28">
        <f t="shared" si="34"/>
        <v>0</v>
      </c>
      <c r="I12" s="28">
        <v>1</v>
      </c>
      <c r="J12" s="29">
        <f t="shared" si="35"/>
        <v>0</v>
      </c>
      <c r="L12" s="27">
        <v>9</v>
      </c>
      <c r="M12" s="28">
        <f t="shared" si="73"/>
        <v>0</v>
      </c>
      <c r="N12" s="28"/>
      <c r="O12" s="28">
        <f t="shared" si="36"/>
        <v>0</v>
      </c>
      <c r="P12" s="28">
        <v>1</v>
      </c>
      <c r="Q12" s="29">
        <f t="shared" si="37"/>
        <v>0</v>
      </c>
      <c r="R12" s="27"/>
      <c r="S12" s="31"/>
      <c r="T12" s="31"/>
      <c r="U12" s="31"/>
      <c r="V12" s="34"/>
      <c r="W12" s="34">
        <v>1</v>
      </c>
      <c r="X12" s="31"/>
      <c r="Y12" s="31">
        <f t="shared" si="38"/>
        <v>0</v>
      </c>
      <c r="Z12" s="31"/>
      <c r="AA12" s="35"/>
      <c r="AB12" s="36" t="str">
        <f t="shared" si="0"/>
        <v/>
      </c>
      <c r="AC12" s="31" t="str">
        <f t="shared" si="1"/>
        <v/>
      </c>
      <c r="AD12" s="31" t="str">
        <f t="shared" si="2"/>
        <v/>
      </c>
      <c r="AE12" s="31" t="str">
        <f t="shared" si="3"/>
        <v/>
      </c>
      <c r="AF12" s="31" t="str">
        <f t="shared" si="4"/>
        <v/>
      </c>
      <c r="AG12" s="31" t="str">
        <f t="shared" si="5"/>
        <v/>
      </c>
      <c r="AH12" s="31" t="str">
        <f t="shared" si="6"/>
        <v/>
      </c>
      <c r="AI12" s="31" t="str">
        <f t="shared" si="7"/>
        <v/>
      </c>
      <c r="AJ12" s="35">
        <f t="shared" si="8"/>
        <v>0</v>
      </c>
      <c r="AK12" s="36" t="str">
        <f t="shared" si="39"/>
        <v/>
      </c>
      <c r="AL12" s="31" t="str">
        <f t="shared" si="9"/>
        <v/>
      </c>
      <c r="AM12" s="31" t="str">
        <f t="shared" si="10"/>
        <v/>
      </c>
      <c r="AN12" s="31" t="str">
        <f t="shared" si="11"/>
        <v/>
      </c>
      <c r="AO12" s="31" t="str">
        <f t="shared" si="12"/>
        <v/>
      </c>
      <c r="AP12" s="31" t="str">
        <f t="shared" si="13"/>
        <v/>
      </c>
      <c r="AQ12" s="31" t="str">
        <f t="shared" si="14"/>
        <v/>
      </c>
      <c r="AR12" s="31" t="str">
        <f t="shared" si="15"/>
        <v/>
      </c>
      <c r="AS12" s="31" t="str">
        <f t="shared" si="16"/>
        <v/>
      </c>
      <c r="AT12" s="31"/>
      <c r="AU12" s="31" t="str">
        <f t="shared" si="40"/>
        <v/>
      </c>
      <c r="AV12" s="32">
        <f t="shared" si="41"/>
        <v>0</v>
      </c>
      <c r="AW12" s="22"/>
      <c r="AX12" s="27">
        <v>9</v>
      </c>
      <c r="AY12" s="28">
        <f t="shared" si="74"/>
        <v>0</v>
      </c>
      <c r="AZ12" s="28"/>
      <c r="BA12" s="28">
        <f t="shared" si="42"/>
        <v>0</v>
      </c>
      <c r="BB12" s="28">
        <v>1</v>
      </c>
      <c r="BC12" s="29">
        <f t="shared" si="43"/>
        <v>0</v>
      </c>
      <c r="BD12" s="37"/>
      <c r="BE12" s="34"/>
      <c r="BF12" s="34"/>
      <c r="BG12" s="34"/>
      <c r="BH12" s="34"/>
      <c r="BI12" s="34">
        <v>1</v>
      </c>
      <c r="BJ12" s="34"/>
      <c r="BK12" s="34">
        <f t="shared" si="44"/>
        <v>0</v>
      </c>
      <c r="BL12" s="34"/>
      <c r="BM12" s="38"/>
      <c r="BN12" s="39" t="str">
        <f t="shared" si="17"/>
        <v/>
      </c>
      <c r="BO12" s="34" t="str">
        <f t="shared" si="18"/>
        <v/>
      </c>
      <c r="BP12" s="31" t="str">
        <f t="shared" si="19"/>
        <v/>
      </c>
      <c r="BQ12" s="34" t="str">
        <f t="shared" si="20"/>
        <v/>
      </c>
      <c r="BR12" s="34" t="str">
        <f t="shared" si="21"/>
        <v/>
      </c>
      <c r="BS12" s="34" t="str">
        <f t="shared" si="22"/>
        <v/>
      </c>
      <c r="BT12" s="34" t="str">
        <f t="shared" si="23"/>
        <v/>
      </c>
      <c r="BU12" s="34" t="str">
        <f t="shared" si="24"/>
        <v/>
      </c>
      <c r="BV12" s="38">
        <f t="shared" si="25"/>
        <v>0</v>
      </c>
      <c r="BW12" s="39" t="str">
        <f t="shared" si="45"/>
        <v/>
      </c>
      <c r="BX12" s="34" t="str">
        <f t="shared" si="26"/>
        <v/>
      </c>
      <c r="BY12" s="31" t="str">
        <f t="shared" si="27"/>
        <v/>
      </c>
      <c r="BZ12" s="34" t="str">
        <f t="shared" si="28"/>
        <v/>
      </c>
      <c r="CA12" s="34" t="str">
        <f t="shared" si="29"/>
        <v/>
      </c>
      <c r="CB12" s="34" t="str">
        <f t="shared" si="30"/>
        <v/>
      </c>
      <c r="CC12" s="34" t="str">
        <f t="shared" si="31"/>
        <v/>
      </c>
      <c r="CD12" s="34" t="str">
        <f t="shared" si="32"/>
        <v/>
      </c>
      <c r="CE12" s="34" t="str">
        <f t="shared" si="33"/>
        <v/>
      </c>
      <c r="CF12" s="34"/>
      <c r="CG12" s="34" t="str">
        <f t="shared" si="46"/>
        <v/>
      </c>
      <c r="CH12" s="40">
        <f t="shared" si="47"/>
        <v>0</v>
      </c>
      <c r="CJ12" s="27">
        <v>9</v>
      </c>
      <c r="CK12" s="28">
        <f t="shared" si="75"/>
        <v>0</v>
      </c>
      <c r="CL12" s="28"/>
      <c r="CM12" s="28">
        <f t="shared" si="48"/>
        <v>0</v>
      </c>
      <c r="CN12" s="28">
        <v>1</v>
      </c>
      <c r="CO12" s="29">
        <f t="shared" si="49"/>
        <v>0</v>
      </c>
      <c r="CP12" s="30"/>
      <c r="CQ12" s="31"/>
      <c r="CR12" s="31"/>
      <c r="CS12" s="31" t="str">
        <f t="shared" si="50"/>
        <v/>
      </c>
      <c r="CT12" s="32" t="str">
        <f t="shared" si="51"/>
        <v/>
      </c>
      <c r="CV12" s="27">
        <v>9</v>
      </c>
      <c r="CW12" s="28">
        <f t="shared" si="76"/>
        <v>0</v>
      </c>
      <c r="CX12" s="28"/>
      <c r="CY12" s="28">
        <f t="shared" si="52"/>
        <v>0</v>
      </c>
      <c r="CZ12" s="28">
        <v>1</v>
      </c>
      <c r="DA12" s="29">
        <f t="shared" si="53"/>
        <v>0</v>
      </c>
      <c r="DB12" s="30"/>
      <c r="DC12" s="31"/>
      <c r="DD12" s="31"/>
      <c r="DE12" s="31" t="str">
        <f t="shared" si="54"/>
        <v/>
      </c>
      <c r="DF12" s="32" t="str">
        <f t="shared" si="55"/>
        <v/>
      </c>
      <c r="DH12" s="27">
        <v>9</v>
      </c>
      <c r="DI12" s="28">
        <f t="shared" si="77"/>
        <v>0</v>
      </c>
      <c r="DJ12" s="28"/>
      <c r="DK12" s="28">
        <f t="shared" si="56"/>
        <v>0</v>
      </c>
      <c r="DL12" s="28">
        <v>1</v>
      </c>
      <c r="DM12" s="29">
        <f t="shared" si="57"/>
        <v>0</v>
      </c>
      <c r="DN12" s="30"/>
      <c r="DO12" s="31"/>
      <c r="DP12" s="31"/>
      <c r="DQ12" s="31" t="str">
        <f t="shared" si="58"/>
        <v/>
      </c>
      <c r="DR12" s="32" t="str">
        <f t="shared" si="59"/>
        <v/>
      </c>
      <c r="DT12" s="27">
        <v>9</v>
      </c>
      <c r="DU12" s="28">
        <f t="shared" si="78"/>
        <v>0</v>
      </c>
      <c r="DV12" s="28"/>
      <c r="DW12" s="28">
        <f t="shared" si="60"/>
        <v>0</v>
      </c>
      <c r="DX12" s="28">
        <v>1</v>
      </c>
      <c r="DY12" s="29">
        <f t="shared" si="61"/>
        <v>0</v>
      </c>
      <c r="DZ12" s="30"/>
      <c r="EA12" s="31"/>
      <c r="EB12" s="31"/>
      <c r="EC12" s="31" t="str">
        <f t="shared" si="62"/>
        <v/>
      </c>
      <c r="ED12" s="32" t="str">
        <f t="shared" si="63"/>
        <v/>
      </c>
      <c r="EF12" s="27">
        <v>9</v>
      </c>
      <c r="EG12" s="28">
        <f t="shared" si="79"/>
        <v>0</v>
      </c>
      <c r="EH12" s="28"/>
      <c r="EI12" s="28">
        <f t="shared" si="64"/>
        <v>0</v>
      </c>
      <c r="EJ12" s="28">
        <v>1</v>
      </c>
      <c r="EK12" s="29">
        <f t="shared" si="65"/>
        <v>0</v>
      </c>
      <c r="EL12" s="30"/>
      <c r="EM12" s="31"/>
      <c r="EN12" s="31"/>
      <c r="EO12" s="31" t="str">
        <f t="shared" si="66"/>
        <v/>
      </c>
      <c r="EP12" s="32" t="str">
        <f t="shared" si="67"/>
        <v/>
      </c>
      <c r="ER12" s="27">
        <v>9</v>
      </c>
      <c r="ES12" s="28">
        <f t="shared" si="80"/>
        <v>0</v>
      </c>
      <c r="ET12" s="28"/>
      <c r="EU12" s="28">
        <f t="shared" si="68"/>
        <v>0</v>
      </c>
      <c r="EV12" s="28">
        <v>1</v>
      </c>
      <c r="EW12" s="29">
        <f t="shared" si="69"/>
        <v>0</v>
      </c>
      <c r="EX12" s="30" t="s">
        <v>47</v>
      </c>
      <c r="EY12" s="31"/>
      <c r="EZ12" s="31"/>
      <c r="FA12" s="31" t="str">
        <f t="shared" si="70"/>
        <v/>
      </c>
      <c r="FB12" s="32">
        <f t="shared" si="71"/>
        <v>0</v>
      </c>
    </row>
    <row r="13" spans="1:158" ht="28.95" customHeight="1" x14ac:dyDescent="0.3">
      <c r="A13" s="77"/>
      <c r="B13" s="85"/>
      <c r="C13" s="77"/>
      <c r="E13" s="27">
        <v>10</v>
      </c>
      <c r="F13" s="28">
        <f t="shared" si="72"/>
        <v>0</v>
      </c>
      <c r="G13" s="28"/>
      <c r="H13" s="28">
        <f t="shared" si="34"/>
        <v>0</v>
      </c>
      <c r="I13" s="28">
        <v>1</v>
      </c>
      <c r="J13" s="29">
        <f t="shared" si="35"/>
        <v>0</v>
      </c>
      <c r="L13" s="27">
        <v>10</v>
      </c>
      <c r="M13" s="28">
        <f t="shared" si="73"/>
        <v>0</v>
      </c>
      <c r="N13" s="28"/>
      <c r="O13" s="28">
        <f t="shared" si="36"/>
        <v>0</v>
      </c>
      <c r="P13" s="28">
        <v>1</v>
      </c>
      <c r="Q13" s="29">
        <f t="shared" si="37"/>
        <v>0</v>
      </c>
      <c r="R13" s="27"/>
      <c r="S13" s="31"/>
      <c r="T13" s="31"/>
      <c r="U13" s="31"/>
      <c r="V13" s="34"/>
      <c r="W13" s="34">
        <v>1</v>
      </c>
      <c r="X13" s="31"/>
      <c r="Y13" s="31">
        <f t="shared" si="38"/>
        <v>0</v>
      </c>
      <c r="Z13" s="31"/>
      <c r="AA13" s="35"/>
      <c r="AB13" s="36" t="str">
        <f t="shared" si="0"/>
        <v/>
      </c>
      <c r="AC13" s="31" t="str">
        <f t="shared" si="1"/>
        <v/>
      </c>
      <c r="AD13" s="31" t="str">
        <f t="shared" si="2"/>
        <v/>
      </c>
      <c r="AE13" s="31" t="str">
        <f t="shared" si="3"/>
        <v/>
      </c>
      <c r="AF13" s="31" t="str">
        <f t="shared" si="4"/>
        <v/>
      </c>
      <c r="AG13" s="31" t="str">
        <f t="shared" si="5"/>
        <v/>
      </c>
      <c r="AH13" s="31" t="str">
        <f t="shared" si="6"/>
        <v/>
      </c>
      <c r="AI13" s="31" t="str">
        <f t="shared" si="7"/>
        <v/>
      </c>
      <c r="AJ13" s="35">
        <f t="shared" si="8"/>
        <v>0</v>
      </c>
      <c r="AK13" s="36" t="str">
        <f t="shared" si="39"/>
        <v/>
      </c>
      <c r="AL13" s="31" t="str">
        <f t="shared" si="9"/>
        <v/>
      </c>
      <c r="AM13" s="31" t="str">
        <f t="shared" si="10"/>
        <v/>
      </c>
      <c r="AN13" s="31" t="str">
        <f t="shared" si="11"/>
        <v/>
      </c>
      <c r="AO13" s="31" t="str">
        <f t="shared" si="12"/>
        <v/>
      </c>
      <c r="AP13" s="31" t="str">
        <f t="shared" si="13"/>
        <v/>
      </c>
      <c r="AQ13" s="31" t="str">
        <f t="shared" si="14"/>
        <v/>
      </c>
      <c r="AR13" s="31" t="str">
        <f t="shared" si="15"/>
        <v/>
      </c>
      <c r="AS13" s="31" t="str">
        <f t="shared" si="16"/>
        <v/>
      </c>
      <c r="AT13" s="31"/>
      <c r="AU13" s="31" t="str">
        <f t="shared" si="40"/>
        <v/>
      </c>
      <c r="AV13" s="32">
        <f t="shared" si="41"/>
        <v>0</v>
      </c>
      <c r="AW13" s="22"/>
      <c r="AX13" s="27">
        <v>10</v>
      </c>
      <c r="AY13" s="28">
        <f t="shared" si="74"/>
        <v>0</v>
      </c>
      <c r="AZ13" s="28"/>
      <c r="BA13" s="28">
        <f t="shared" si="42"/>
        <v>0</v>
      </c>
      <c r="BB13" s="28">
        <v>1</v>
      </c>
      <c r="BC13" s="29">
        <f t="shared" si="43"/>
        <v>0</v>
      </c>
      <c r="BD13" s="37"/>
      <c r="BE13" s="34"/>
      <c r="BF13" s="34"/>
      <c r="BG13" s="34"/>
      <c r="BH13" s="34"/>
      <c r="BI13" s="34">
        <v>1</v>
      </c>
      <c r="BJ13" s="34"/>
      <c r="BK13" s="34">
        <f t="shared" si="44"/>
        <v>0</v>
      </c>
      <c r="BL13" s="34"/>
      <c r="BM13" s="38"/>
      <c r="BN13" s="39" t="str">
        <f t="shared" si="17"/>
        <v/>
      </c>
      <c r="BO13" s="34" t="str">
        <f t="shared" si="18"/>
        <v/>
      </c>
      <c r="BP13" s="31" t="str">
        <f t="shared" si="19"/>
        <v/>
      </c>
      <c r="BQ13" s="34" t="str">
        <f t="shared" si="20"/>
        <v/>
      </c>
      <c r="BR13" s="34" t="str">
        <f t="shared" si="21"/>
        <v/>
      </c>
      <c r="BS13" s="34" t="str">
        <f t="shared" si="22"/>
        <v/>
      </c>
      <c r="BT13" s="34" t="str">
        <f t="shared" si="23"/>
        <v/>
      </c>
      <c r="BU13" s="34" t="str">
        <f t="shared" si="24"/>
        <v/>
      </c>
      <c r="BV13" s="38">
        <f t="shared" si="25"/>
        <v>0</v>
      </c>
      <c r="BW13" s="39" t="str">
        <f t="shared" si="45"/>
        <v/>
      </c>
      <c r="BX13" s="34" t="str">
        <f t="shared" si="26"/>
        <v/>
      </c>
      <c r="BY13" s="31" t="str">
        <f t="shared" si="27"/>
        <v/>
      </c>
      <c r="BZ13" s="34" t="str">
        <f t="shared" si="28"/>
        <v/>
      </c>
      <c r="CA13" s="34" t="str">
        <f t="shared" si="29"/>
        <v/>
      </c>
      <c r="CB13" s="34" t="str">
        <f t="shared" si="30"/>
        <v/>
      </c>
      <c r="CC13" s="34" t="str">
        <f t="shared" si="31"/>
        <v/>
      </c>
      <c r="CD13" s="34" t="str">
        <f t="shared" si="32"/>
        <v/>
      </c>
      <c r="CE13" s="34" t="str">
        <f t="shared" si="33"/>
        <v/>
      </c>
      <c r="CF13" s="34"/>
      <c r="CG13" s="34" t="str">
        <f t="shared" si="46"/>
        <v/>
      </c>
      <c r="CH13" s="40">
        <f t="shared" si="47"/>
        <v>0</v>
      </c>
      <c r="CJ13" s="27">
        <v>10</v>
      </c>
      <c r="CK13" s="28">
        <f t="shared" si="75"/>
        <v>0</v>
      </c>
      <c r="CL13" s="28"/>
      <c r="CM13" s="28">
        <f t="shared" si="48"/>
        <v>0</v>
      </c>
      <c r="CN13" s="28">
        <v>1</v>
      </c>
      <c r="CO13" s="29">
        <f t="shared" si="49"/>
        <v>0</v>
      </c>
      <c r="CP13" s="30"/>
      <c r="CQ13" s="31"/>
      <c r="CR13" s="31"/>
      <c r="CS13" s="31" t="str">
        <f t="shared" si="50"/>
        <v/>
      </c>
      <c r="CT13" s="32" t="str">
        <f t="shared" si="51"/>
        <v/>
      </c>
      <c r="CV13" s="27">
        <v>10</v>
      </c>
      <c r="CW13" s="28">
        <f t="shared" si="76"/>
        <v>0</v>
      </c>
      <c r="CX13" s="28"/>
      <c r="CY13" s="28">
        <f t="shared" si="52"/>
        <v>0</v>
      </c>
      <c r="CZ13" s="28">
        <v>1</v>
      </c>
      <c r="DA13" s="29">
        <f t="shared" si="53"/>
        <v>0</v>
      </c>
      <c r="DB13" s="30"/>
      <c r="DC13" s="31"/>
      <c r="DD13" s="31"/>
      <c r="DE13" s="31" t="str">
        <f t="shared" si="54"/>
        <v/>
      </c>
      <c r="DF13" s="32" t="str">
        <f t="shared" si="55"/>
        <v/>
      </c>
      <c r="DH13" s="27">
        <v>10</v>
      </c>
      <c r="DI13" s="28">
        <f t="shared" si="77"/>
        <v>0</v>
      </c>
      <c r="DJ13" s="28"/>
      <c r="DK13" s="28">
        <f t="shared" si="56"/>
        <v>0</v>
      </c>
      <c r="DL13" s="28">
        <v>1</v>
      </c>
      <c r="DM13" s="29">
        <f t="shared" si="57"/>
        <v>0</v>
      </c>
      <c r="DN13" s="30"/>
      <c r="DO13" s="31"/>
      <c r="DP13" s="31"/>
      <c r="DQ13" s="31" t="str">
        <f t="shared" si="58"/>
        <v/>
      </c>
      <c r="DR13" s="32" t="str">
        <f t="shared" si="59"/>
        <v/>
      </c>
      <c r="DT13" s="27">
        <v>10</v>
      </c>
      <c r="DU13" s="28">
        <f t="shared" si="78"/>
        <v>0</v>
      </c>
      <c r="DV13" s="28"/>
      <c r="DW13" s="28">
        <f t="shared" si="60"/>
        <v>0</v>
      </c>
      <c r="DX13" s="28">
        <v>1</v>
      </c>
      <c r="DY13" s="29">
        <f t="shared" si="61"/>
        <v>0</v>
      </c>
      <c r="DZ13" s="30"/>
      <c r="EA13" s="31"/>
      <c r="EB13" s="31"/>
      <c r="EC13" s="31" t="str">
        <f t="shared" si="62"/>
        <v/>
      </c>
      <c r="ED13" s="32" t="str">
        <f t="shared" si="63"/>
        <v/>
      </c>
      <c r="EF13" s="27">
        <v>10</v>
      </c>
      <c r="EG13" s="28">
        <f t="shared" si="79"/>
        <v>0</v>
      </c>
      <c r="EH13" s="28"/>
      <c r="EI13" s="28">
        <f t="shared" si="64"/>
        <v>0</v>
      </c>
      <c r="EJ13" s="28">
        <v>1</v>
      </c>
      <c r="EK13" s="29">
        <f t="shared" si="65"/>
        <v>0</v>
      </c>
      <c r="EL13" s="30"/>
      <c r="EM13" s="31"/>
      <c r="EN13" s="31"/>
      <c r="EO13" s="31" t="str">
        <f t="shared" si="66"/>
        <v/>
      </c>
      <c r="EP13" s="32" t="str">
        <f t="shared" si="67"/>
        <v/>
      </c>
      <c r="ER13" s="27">
        <v>10</v>
      </c>
      <c r="ES13" s="28">
        <f t="shared" si="80"/>
        <v>0</v>
      </c>
      <c r="ET13" s="28"/>
      <c r="EU13" s="28">
        <f t="shared" si="68"/>
        <v>0</v>
      </c>
      <c r="EV13" s="28">
        <v>1</v>
      </c>
      <c r="EW13" s="29">
        <f t="shared" si="69"/>
        <v>0</v>
      </c>
      <c r="EX13" s="30" t="s">
        <v>47</v>
      </c>
      <c r="EY13" s="31"/>
      <c r="EZ13" s="31"/>
      <c r="FA13" s="31" t="str">
        <f t="shared" si="70"/>
        <v/>
      </c>
      <c r="FB13" s="32">
        <f t="shared" si="71"/>
        <v>0</v>
      </c>
    </row>
    <row r="14" spans="1:158" ht="28.95" customHeight="1" x14ac:dyDescent="0.3">
      <c r="A14" s="77"/>
      <c r="B14" s="85"/>
      <c r="C14" s="86"/>
      <c r="E14" s="27">
        <v>11</v>
      </c>
      <c r="F14" s="28">
        <f t="shared" si="72"/>
        <v>0</v>
      </c>
      <c r="G14" s="28"/>
      <c r="H14" s="28">
        <f t="shared" si="34"/>
        <v>0</v>
      </c>
      <c r="I14" s="28">
        <v>1</v>
      </c>
      <c r="J14" s="29">
        <f t="shared" si="35"/>
        <v>0</v>
      </c>
      <c r="L14" s="27">
        <v>11</v>
      </c>
      <c r="M14" s="28">
        <f t="shared" si="73"/>
        <v>0</v>
      </c>
      <c r="N14" s="28"/>
      <c r="O14" s="28">
        <f t="shared" si="36"/>
        <v>0</v>
      </c>
      <c r="P14" s="28">
        <v>1</v>
      </c>
      <c r="Q14" s="29">
        <f t="shared" si="37"/>
        <v>0</v>
      </c>
      <c r="R14" s="27"/>
      <c r="S14" s="31"/>
      <c r="T14" s="31"/>
      <c r="U14" s="31"/>
      <c r="V14" s="34"/>
      <c r="W14" s="34">
        <v>1</v>
      </c>
      <c r="X14" s="31"/>
      <c r="Y14" s="31">
        <f t="shared" si="38"/>
        <v>0</v>
      </c>
      <c r="Z14" s="31"/>
      <c r="AA14" s="35"/>
      <c r="AB14" s="36" t="str">
        <f t="shared" si="0"/>
        <v/>
      </c>
      <c r="AC14" s="31" t="str">
        <f t="shared" si="1"/>
        <v/>
      </c>
      <c r="AD14" s="31" t="str">
        <f t="shared" si="2"/>
        <v/>
      </c>
      <c r="AE14" s="31" t="str">
        <f t="shared" si="3"/>
        <v/>
      </c>
      <c r="AF14" s="31" t="str">
        <f t="shared" si="4"/>
        <v/>
      </c>
      <c r="AG14" s="31" t="str">
        <f t="shared" si="5"/>
        <v/>
      </c>
      <c r="AH14" s="31" t="str">
        <f t="shared" si="6"/>
        <v/>
      </c>
      <c r="AI14" s="31" t="str">
        <f t="shared" si="7"/>
        <v/>
      </c>
      <c r="AJ14" s="35">
        <f t="shared" si="8"/>
        <v>0</v>
      </c>
      <c r="AK14" s="36" t="str">
        <f t="shared" si="39"/>
        <v/>
      </c>
      <c r="AL14" s="31" t="str">
        <f t="shared" si="9"/>
        <v/>
      </c>
      <c r="AM14" s="31" t="str">
        <f t="shared" si="10"/>
        <v/>
      </c>
      <c r="AN14" s="31" t="str">
        <f t="shared" si="11"/>
        <v/>
      </c>
      <c r="AO14" s="31" t="str">
        <f t="shared" si="12"/>
        <v/>
      </c>
      <c r="AP14" s="31" t="str">
        <f t="shared" si="13"/>
        <v/>
      </c>
      <c r="AQ14" s="31" t="str">
        <f t="shared" si="14"/>
        <v/>
      </c>
      <c r="AR14" s="31" t="str">
        <f t="shared" si="15"/>
        <v/>
      </c>
      <c r="AS14" s="31" t="str">
        <f t="shared" si="16"/>
        <v/>
      </c>
      <c r="AT14" s="31"/>
      <c r="AU14" s="31" t="str">
        <f t="shared" si="40"/>
        <v/>
      </c>
      <c r="AV14" s="32">
        <f t="shared" si="41"/>
        <v>0</v>
      </c>
      <c r="AW14" s="22"/>
      <c r="AX14" s="27">
        <v>11</v>
      </c>
      <c r="AY14" s="28">
        <f t="shared" si="74"/>
        <v>0</v>
      </c>
      <c r="AZ14" s="28"/>
      <c r="BA14" s="28">
        <f t="shared" si="42"/>
        <v>0</v>
      </c>
      <c r="BB14" s="28">
        <v>1</v>
      </c>
      <c r="BC14" s="29">
        <f t="shared" si="43"/>
        <v>0</v>
      </c>
      <c r="BD14" s="37"/>
      <c r="BE14" s="34"/>
      <c r="BF14" s="34"/>
      <c r="BG14" s="34"/>
      <c r="BH14" s="34"/>
      <c r="BI14" s="34">
        <v>1</v>
      </c>
      <c r="BJ14" s="34"/>
      <c r="BK14" s="34">
        <f t="shared" si="44"/>
        <v>0</v>
      </c>
      <c r="BL14" s="34"/>
      <c r="BM14" s="38"/>
      <c r="BN14" s="39" t="str">
        <f t="shared" si="17"/>
        <v/>
      </c>
      <c r="BO14" s="34" t="str">
        <f t="shared" si="18"/>
        <v/>
      </c>
      <c r="BP14" s="31" t="str">
        <f t="shared" si="19"/>
        <v/>
      </c>
      <c r="BQ14" s="34" t="str">
        <f t="shared" si="20"/>
        <v/>
      </c>
      <c r="BR14" s="34" t="str">
        <f t="shared" si="21"/>
        <v/>
      </c>
      <c r="BS14" s="34" t="str">
        <f t="shared" si="22"/>
        <v/>
      </c>
      <c r="BT14" s="34" t="str">
        <f t="shared" si="23"/>
        <v/>
      </c>
      <c r="BU14" s="34" t="str">
        <f t="shared" si="24"/>
        <v/>
      </c>
      <c r="BV14" s="38">
        <f t="shared" si="25"/>
        <v>0</v>
      </c>
      <c r="BW14" s="39" t="str">
        <f t="shared" si="45"/>
        <v/>
      </c>
      <c r="BX14" s="34" t="str">
        <f t="shared" si="26"/>
        <v/>
      </c>
      <c r="BY14" s="31" t="str">
        <f t="shared" si="27"/>
        <v/>
      </c>
      <c r="BZ14" s="34" t="str">
        <f t="shared" si="28"/>
        <v/>
      </c>
      <c r="CA14" s="34" t="str">
        <f t="shared" si="29"/>
        <v/>
      </c>
      <c r="CB14" s="34" t="str">
        <f t="shared" si="30"/>
        <v/>
      </c>
      <c r="CC14" s="34" t="str">
        <f t="shared" si="31"/>
        <v/>
      </c>
      <c r="CD14" s="34" t="str">
        <f t="shared" si="32"/>
        <v/>
      </c>
      <c r="CE14" s="34" t="str">
        <f t="shared" si="33"/>
        <v/>
      </c>
      <c r="CF14" s="34"/>
      <c r="CG14" s="34" t="str">
        <f t="shared" si="46"/>
        <v/>
      </c>
      <c r="CH14" s="40">
        <f t="shared" si="47"/>
        <v>0</v>
      </c>
      <c r="CJ14" s="27">
        <v>11</v>
      </c>
      <c r="CK14" s="28">
        <f t="shared" si="75"/>
        <v>0</v>
      </c>
      <c r="CL14" s="28"/>
      <c r="CM14" s="28">
        <f t="shared" si="48"/>
        <v>0</v>
      </c>
      <c r="CN14" s="28">
        <v>1</v>
      </c>
      <c r="CO14" s="29">
        <f t="shared" si="49"/>
        <v>0</v>
      </c>
      <c r="CP14" s="30"/>
      <c r="CQ14" s="31"/>
      <c r="CR14" s="31"/>
      <c r="CS14" s="31" t="str">
        <f t="shared" si="50"/>
        <v/>
      </c>
      <c r="CT14" s="32" t="str">
        <f t="shared" si="51"/>
        <v/>
      </c>
      <c r="CV14" s="27">
        <v>11</v>
      </c>
      <c r="CW14" s="28">
        <f t="shared" si="76"/>
        <v>0</v>
      </c>
      <c r="CX14" s="28"/>
      <c r="CY14" s="28">
        <f t="shared" si="52"/>
        <v>0</v>
      </c>
      <c r="CZ14" s="28">
        <v>1</v>
      </c>
      <c r="DA14" s="29">
        <f t="shared" si="53"/>
        <v>0</v>
      </c>
      <c r="DB14" s="30"/>
      <c r="DC14" s="31"/>
      <c r="DD14" s="31"/>
      <c r="DE14" s="31" t="str">
        <f t="shared" si="54"/>
        <v/>
      </c>
      <c r="DF14" s="32" t="str">
        <f t="shared" si="55"/>
        <v/>
      </c>
      <c r="DH14" s="27">
        <v>11</v>
      </c>
      <c r="DI14" s="28">
        <f t="shared" si="77"/>
        <v>0</v>
      </c>
      <c r="DJ14" s="28"/>
      <c r="DK14" s="28">
        <f t="shared" si="56"/>
        <v>0</v>
      </c>
      <c r="DL14" s="28">
        <v>1</v>
      </c>
      <c r="DM14" s="29">
        <f t="shared" si="57"/>
        <v>0</v>
      </c>
      <c r="DN14" s="30"/>
      <c r="DO14" s="31"/>
      <c r="DP14" s="31"/>
      <c r="DQ14" s="31" t="str">
        <f t="shared" si="58"/>
        <v/>
      </c>
      <c r="DR14" s="32" t="str">
        <f t="shared" si="59"/>
        <v/>
      </c>
      <c r="DT14" s="27">
        <v>11</v>
      </c>
      <c r="DU14" s="28">
        <f t="shared" si="78"/>
        <v>0</v>
      </c>
      <c r="DV14" s="28"/>
      <c r="DW14" s="28">
        <f t="shared" si="60"/>
        <v>0</v>
      </c>
      <c r="DX14" s="28">
        <v>1</v>
      </c>
      <c r="DY14" s="29">
        <f t="shared" si="61"/>
        <v>0</v>
      </c>
      <c r="DZ14" s="30"/>
      <c r="EA14" s="31"/>
      <c r="EB14" s="31"/>
      <c r="EC14" s="31" t="str">
        <f t="shared" si="62"/>
        <v/>
      </c>
      <c r="ED14" s="32" t="str">
        <f t="shared" si="63"/>
        <v/>
      </c>
      <c r="EF14" s="27">
        <v>11</v>
      </c>
      <c r="EG14" s="28">
        <f t="shared" si="79"/>
        <v>0</v>
      </c>
      <c r="EH14" s="28"/>
      <c r="EI14" s="28">
        <f t="shared" si="64"/>
        <v>0</v>
      </c>
      <c r="EJ14" s="28">
        <v>1</v>
      </c>
      <c r="EK14" s="29">
        <f t="shared" si="65"/>
        <v>0</v>
      </c>
      <c r="EL14" s="30"/>
      <c r="EM14" s="31"/>
      <c r="EN14" s="31"/>
      <c r="EO14" s="31" t="str">
        <f t="shared" si="66"/>
        <v/>
      </c>
      <c r="EP14" s="32" t="str">
        <f t="shared" si="67"/>
        <v/>
      </c>
      <c r="ER14" s="27">
        <v>11</v>
      </c>
      <c r="ES14" s="28">
        <f t="shared" si="80"/>
        <v>0</v>
      </c>
      <c r="ET14" s="28"/>
      <c r="EU14" s="28">
        <f t="shared" si="68"/>
        <v>0</v>
      </c>
      <c r="EV14" s="28">
        <v>1</v>
      </c>
      <c r="EW14" s="29">
        <f t="shared" si="69"/>
        <v>0</v>
      </c>
      <c r="EX14" s="30" t="s">
        <v>47</v>
      </c>
      <c r="EY14" s="31"/>
      <c r="EZ14" s="31"/>
      <c r="FA14" s="31" t="str">
        <f t="shared" si="70"/>
        <v/>
      </c>
      <c r="FB14" s="32">
        <f t="shared" si="71"/>
        <v>0</v>
      </c>
    </row>
    <row r="15" spans="1:158" ht="36" customHeight="1" x14ac:dyDescent="0.3">
      <c r="A15" s="77"/>
      <c r="B15" s="85"/>
      <c r="C15" s="77"/>
      <c r="E15" s="27">
        <v>12</v>
      </c>
      <c r="F15" s="28">
        <f t="shared" si="72"/>
        <v>0</v>
      </c>
      <c r="G15" s="28"/>
      <c r="H15" s="28">
        <f t="shared" si="34"/>
        <v>0</v>
      </c>
      <c r="I15" s="28">
        <v>1</v>
      </c>
      <c r="J15" s="29">
        <f t="shared" si="35"/>
        <v>0</v>
      </c>
      <c r="L15" s="27">
        <v>12</v>
      </c>
      <c r="M15" s="28">
        <f t="shared" si="73"/>
        <v>0</v>
      </c>
      <c r="N15" s="28"/>
      <c r="O15" s="28">
        <f t="shared" si="36"/>
        <v>0</v>
      </c>
      <c r="P15" s="28">
        <v>1</v>
      </c>
      <c r="Q15" s="29">
        <f t="shared" si="37"/>
        <v>0</v>
      </c>
      <c r="R15" s="27"/>
      <c r="S15" s="31"/>
      <c r="T15" s="31"/>
      <c r="U15" s="31"/>
      <c r="V15" s="34"/>
      <c r="W15" s="34">
        <v>1</v>
      </c>
      <c r="X15" s="31"/>
      <c r="Y15" s="31">
        <f t="shared" si="38"/>
        <v>0</v>
      </c>
      <c r="Z15" s="31"/>
      <c r="AA15" s="35"/>
      <c r="AB15" s="36" t="str">
        <f t="shared" si="0"/>
        <v/>
      </c>
      <c r="AC15" s="31" t="str">
        <f t="shared" si="1"/>
        <v/>
      </c>
      <c r="AD15" s="31" t="str">
        <f t="shared" si="2"/>
        <v/>
      </c>
      <c r="AE15" s="31" t="str">
        <f t="shared" si="3"/>
        <v/>
      </c>
      <c r="AF15" s="31" t="str">
        <f t="shared" si="4"/>
        <v/>
      </c>
      <c r="AG15" s="31" t="str">
        <f t="shared" si="5"/>
        <v/>
      </c>
      <c r="AH15" s="31" t="str">
        <f t="shared" si="6"/>
        <v/>
      </c>
      <c r="AI15" s="31" t="str">
        <f t="shared" si="7"/>
        <v/>
      </c>
      <c r="AJ15" s="35">
        <f t="shared" si="8"/>
        <v>0</v>
      </c>
      <c r="AK15" s="36" t="str">
        <f t="shared" si="39"/>
        <v/>
      </c>
      <c r="AL15" s="31" t="str">
        <f t="shared" si="9"/>
        <v/>
      </c>
      <c r="AM15" s="31" t="str">
        <f t="shared" si="10"/>
        <v/>
      </c>
      <c r="AN15" s="31" t="str">
        <f t="shared" si="11"/>
        <v/>
      </c>
      <c r="AO15" s="31" t="str">
        <f t="shared" si="12"/>
        <v/>
      </c>
      <c r="AP15" s="31" t="str">
        <f t="shared" si="13"/>
        <v/>
      </c>
      <c r="AQ15" s="31" t="str">
        <f t="shared" si="14"/>
        <v/>
      </c>
      <c r="AR15" s="31" t="str">
        <f t="shared" si="15"/>
        <v/>
      </c>
      <c r="AS15" s="31" t="str">
        <f t="shared" si="16"/>
        <v/>
      </c>
      <c r="AT15" s="31"/>
      <c r="AU15" s="31" t="str">
        <f t="shared" si="40"/>
        <v/>
      </c>
      <c r="AV15" s="32">
        <f t="shared" si="41"/>
        <v>0</v>
      </c>
      <c r="AW15" s="22"/>
      <c r="AX15" s="27">
        <v>12</v>
      </c>
      <c r="AY15" s="28">
        <f t="shared" si="74"/>
        <v>0</v>
      </c>
      <c r="AZ15" s="28"/>
      <c r="BA15" s="28">
        <f t="shared" si="42"/>
        <v>0</v>
      </c>
      <c r="BB15" s="28">
        <v>1</v>
      </c>
      <c r="BC15" s="29">
        <f t="shared" si="43"/>
        <v>0</v>
      </c>
      <c r="BD15" s="37"/>
      <c r="BE15" s="34"/>
      <c r="BF15" s="34"/>
      <c r="BG15" s="34"/>
      <c r="BH15" s="34"/>
      <c r="BI15" s="34">
        <v>1</v>
      </c>
      <c r="BJ15" s="34"/>
      <c r="BK15" s="34">
        <f t="shared" si="44"/>
        <v>0</v>
      </c>
      <c r="BL15" s="34"/>
      <c r="BM15" s="38"/>
      <c r="BN15" s="39" t="str">
        <f t="shared" si="17"/>
        <v/>
      </c>
      <c r="BO15" s="34" t="str">
        <f t="shared" si="18"/>
        <v/>
      </c>
      <c r="BP15" s="31" t="str">
        <f t="shared" si="19"/>
        <v/>
      </c>
      <c r="BQ15" s="34" t="str">
        <f t="shared" si="20"/>
        <v/>
      </c>
      <c r="BR15" s="34" t="str">
        <f t="shared" si="21"/>
        <v/>
      </c>
      <c r="BS15" s="34" t="str">
        <f t="shared" si="22"/>
        <v/>
      </c>
      <c r="BT15" s="34" t="str">
        <f t="shared" si="23"/>
        <v/>
      </c>
      <c r="BU15" s="34" t="str">
        <f t="shared" si="24"/>
        <v/>
      </c>
      <c r="BV15" s="38">
        <f t="shared" si="25"/>
        <v>0</v>
      </c>
      <c r="BW15" s="39" t="str">
        <f t="shared" si="45"/>
        <v/>
      </c>
      <c r="BX15" s="34" t="str">
        <f t="shared" si="26"/>
        <v/>
      </c>
      <c r="BY15" s="31" t="str">
        <f t="shared" si="27"/>
        <v/>
      </c>
      <c r="BZ15" s="34" t="str">
        <f t="shared" si="28"/>
        <v/>
      </c>
      <c r="CA15" s="34" t="str">
        <f t="shared" si="29"/>
        <v/>
      </c>
      <c r="CB15" s="34" t="str">
        <f t="shared" si="30"/>
        <v/>
      </c>
      <c r="CC15" s="34" t="str">
        <f t="shared" si="31"/>
        <v/>
      </c>
      <c r="CD15" s="34" t="str">
        <f t="shared" si="32"/>
        <v/>
      </c>
      <c r="CE15" s="34" t="str">
        <f t="shared" si="33"/>
        <v/>
      </c>
      <c r="CF15" s="34"/>
      <c r="CG15" s="34" t="str">
        <f t="shared" si="46"/>
        <v/>
      </c>
      <c r="CH15" s="40">
        <f t="shared" si="47"/>
        <v>0</v>
      </c>
      <c r="CJ15" s="27">
        <v>12</v>
      </c>
      <c r="CK15" s="28">
        <f t="shared" si="75"/>
        <v>0</v>
      </c>
      <c r="CL15" s="28"/>
      <c r="CM15" s="28">
        <f t="shared" si="48"/>
        <v>0</v>
      </c>
      <c r="CN15" s="28">
        <v>1</v>
      </c>
      <c r="CO15" s="29">
        <f t="shared" si="49"/>
        <v>0</v>
      </c>
      <c r="CP15" s="30"/>
      <c r="CQ15" s="31"/>
      <c r="CR15" s="31"/>
      <c r="CS15" s="31" t="str">
        <f t="shared" si="50"/>
        <v/>
      </c>
      <c r="CT15" s="32" t="str">
        <f t="shared" si="51"/>
        <v/>
      </c>
      <c r="CV15" s="27">
        <v>12</v>
      </c>
      <c r="CW15" s="28">
        <f t="shared" si="76"/>
        <v>0</v>
      </c>
      <c r="CX15" s="28"/>
      <c r="CY15" s="28">
        <f t="shared" si="52"/>
        <v>0</v>
      </c>
      <c r="CZ15" s="28">
        <v>1</v>
      </c>
      <c r="DA15" s="29">
        <f t="shared" si="53"/>
        <v>0</v>
      </c>
      <c r="DB15" s="30"/>
      <c r="DC15" s="31"/>
      <c r="DD15" s="31"/>
      <c r="DE15" s="31" t="str">
        <f t="shared" si="54"/>
        <v/>
      </c>
      <c r="DF15" s="32" t="str">
        <f t="shared" si="55"/>
        <v/>
      </c>
      <c r="DH15" s="27">
        <v>12</v>
      </c>
      <c r="DI15" s="28">
        <f t="shared" si="77"/>
        <v>0</v>
      </c>
      <c r="DJ15" s="28"/>
      <c r="DK15" s="28">
        <f t="shared" si="56"/>
        <v>0</v>
      </c>
      <c r="DL15" s="28">
        <v>1</v>
      </c>
      <c r="DM15" s="29">
        <f t="shared" si="57"/>
        <v>0</v>
      </c>
      <c r="DN15" s="30"/>
      <c r="DO15" s="31"/>
      <c r="DP15" s="31"/>
      <c r="DQ15" s="31" t="str">
        <f t="shared" si="58"/>
        <v/>
      </c>
      <c r="DR15" s="32" t="str">
        <f t="shared" si="59"/>
        <v/>
      </c>
      <c r="DT15" s="27">
        <v>12</v>
      </c>
      <c r="DU15" s="28">
        <f t="shared" si="78"/>
        <v>0</v>
      </c>
      <c r="DV15" s="28"/>
      <c r="DW15" s="28">
        <f t="shared" si="60"/>
        <v>0</v>
      </c>
      <c r="DX15" s="28">
        <v>1</v>
      </c>
      <c r="DY15" s="29">
        <f t="shared" si="61"/>
        <v>0</v>
      </c>
      <c r="DZ15" s="30"/>
      <c r="EA15" s="31"/>
      <c r="EB15" s="31"/>
      <c r="EC15" s="31" t="str">
        <f t="shared" si="62"/>
        <v/>
      </c>
      <c r="ED15" s="32" t="str">
        <f t="shared" si="63"/>
        <v/>
      </c>
      <c r="EF15" s="27">
        <v>12</v>
      </c>
      <c r="EG15" s="28">
        <f t="shared" si="79"/>
        <v>0</v>
      </c>
      <c r="EH15" s="28"/>
      <c r="EI15" s="28">
        <f t="shared" si="64"/>
        <v>0</v>
      </c>
      <c r="EJ15" s="28">
        <v>1</v>
      </c>
      <c r="EK15" s="29">
        <f t="shared" si="65"/>
        <v>0</v>
      </c>
      <c r="EL15" s="30"/>
      <c r="EM15" s="31"/>
      <c r="EN15" s="31"/>
      <c r="EO15" s="31" t="str">
        <f t="shared" si="66"/>
        <v/>
      </c>
      <c r="EP15" s="32" t="str">
        <f t="shared" si="67"/>
        <v/>
      </c>
      <c r="ER15" s="27">
        <v>12</v>
      </c>
      <c r="ES15" s="28">
        <f t="shared" si="80"/>
        <v>0</v>
      </c>
      <c r="ET15" s="28"/>
      <c r="EU15" s="28">
        <f t="shared" si="68"/>
        <v>0</v>
      </c>
      <c r="EV15" s="28">
        <v>1</v>
      </c>
      <c r="EW15" s="29">
        <f t="shared" si="69"/>
        <v>0</v>
      </c>
      <c r="EX15" s="30" t="s">
        <v>47</v>
      </c>
      <c r="EY15" s="31"/>
      <c r="EZ15" s="31"/>
      <c r="FA15" s="31" t="str">
        <f t="shared" si="70"/>
        <v/>
      </c>
      <c r="FB15" s="32">
        <f t="shared" si="71"/>
        <v>0</v>
      </c>
    </row>
    <row r="16" spans="1:158" ht="28.95" customHeight="1" x14ac:dyDescent="0.3">
      <c r="A16" s="77"/>
      <c r="B16" s="85"/>
      <c r="C16" s="77"/>
      <c r="E16" s="27">
        <v>13</v>
      </c>
      <c r="F16" s="28">
        <f t="shared" si="72"/>
        <v>0</v>
      </c>
      <c r="G16" s="28"/>
      <c r="H16" s="28">
        <f t="shared" si="34"/>
        <v>0</v>
      </c>
      <c r="I16" s="28">
        <v>1</v>
      </c>
      <c r="J16" s="29">
        <f t="shared" si="35"/>
        <v>0</v>
      </c>
      <c r="L16" s="27">
        <v>13</v>
      </c>
      <c r="M16" s="28">
        <f t="shared" si="73"/>
        <v>0</v>
      </c>
      <c r="N16" s="28"/>
      <c r="O16" s="28">
        <f t="shared" si="36"/>
        <v>0</v>
      </c>
      <c r="P16" s="28">
        <v>1</v>
      </c>
      <c r="Q16" s="29">
        <f t="shared" si="37"/>
        <v>0</v>
      </c>
      <c r="R16" s="27"/>
      <c r="S16" s="31"/>
      <c r="T16" s="31"/>
      <c r="U16" s="31"/>
      <c r="V16" s="34"/>
      <c r="W16" s="34">
        <v>1</v>
      </c>
      <c r="X16" s="31"/>
      <c r="Y16" s="31">
        <f t="shared" si="38"/>
        <v>0</v>
      </c>
      <c r="Z16" s="31"/>
      <c r="AA16" s="35"/>
      <c r="AB16" s="36" t="str">
        <f t="shared" si="0"/>
        <v/>
      </c>
      <c r="AC16" s="31" t="str">
        <f t="shared" si="1"/>
        <v/>
      </c>
      <c r="AD16" s="31" t="str">
        <f t="shared" si="2"/>
        <v/>
      </c>
      <c r="AE16" s="31" t="str">
        <f t="shared" si="3"/>
        <v/>
      </c>
      <c r="AF16" s="31" t="str">
        <f t="shared" si="4"/>
        <v/>
      </c>
      <c r="AG16" s="31" t="str">
        <f t="shared" si="5"/>
        <v/>
      </c>
      <c r="AH16" s="31" t="str">
        <f t="shared" si="6"/>
        <v/>
      </c>
      <c r="AI16" s="31" t="str">
        <f t="shared" si="7"/>
        <v/>
      </c>
      <c r="AJ16" s="35">
        <f t="shared" si="8"/>
        <v>0</v>
      </c>
      <c r="AK16" s="36" t="str">
        <f t="shared" si="39"/>
        <v/>
      </c>
      <c r="AL16" s="31" t="str">
        <f t="shared" si="9"/>
        <v/>
      </c>
      <c r="AM16" s="31" t="str">
        <f t="shared" si="10"/>
        <v/>
      </c>
      <c r="AN16" s="31" t="str">
        <f t="shared" si="11"/>
        <v/>
      </c>
      <c r="AO16" s="31" t="str">
        <f t="shared" si="12"/>
        <v/>
      </c>
      <c r="AP16" s="31" t="str">
        <f t="shared" si="13"/>
        <v/>
      </c>
      <c r="AQ16" s="31" t="str">
        <f t="shared" si="14"/>
        <v/>
      </c>
      <c r="AR16" s="31" t="str">
        <f t="shared" si="15"/>
        <v/>
      </c>
      <c r="AS16" s="31" t="str">
        <f t="shared" si="16"/>
        <v/>
      </c>
      <c r="AT16" s="31"/>
      <c r="AU16" s="31" t="str">
        <f t="shared" si="40"/>
        <v/>
      </c>
      <c r="AV16" s="32">
        <f t="shared" si="41"/>
        <v>0</v>
      </c>
      <c r="AW16" s="22"/>
      <c r="AX16" s="27">
        <v>13</v>
      </c>
      <c r="AY16" s="28">
        <f t="shared" si="74"/>
        <v>0</v>
      </c>
      <c r="AZ16" s="28"/>
      <c r="BA16" s="28">
        <f t="shared" si="42"/>
        <v>0</v>
      </c>
      <c r="BB16" s="28">
        <v>1</v>
      </c>
      <c r="BC16" s="29">
        <f t="shared" si="43"/>
        <v>0</v>
      </c>
      <c r="BD16" s="37"/>
      <c r="BE16" s="34"/>
      <c r="BF16" s="34"/>
      <c r="BG16" s="34"/>
      <c r="BH16" s="34"/>
      <c r="BI16" s="34">
        <v>1</v>
      </c>
      <c r="BJ16" s="34"/>
      <c r="BK16" s="34">
        <f t="shared" si="44"/>
        <v>0</v>
      </c>
      <c r="BL16" s="34"/>
      <c r="BM16" s="38"/>
      <c r="BN16" s="39" t="str">
        <f t="shared" si="17"/>
        <v/>
      </c>
      <c r="BO16" s="34" t="str">
        <f t="shared" si="18"/>
        <v/>
      </c>
      <c r="BP16" s="31" t="str">
        <f t="shared" si="19"/>
        <v/>
      </c>
      <c r="BQ16" s="34" t="str">
        <f t="shared" si="20"/>
        <v/>
      </c>
      <c r="BR16" s="34" t="str">
        <f t="shared" si="21"/>
        <v/>
      </c>
      <c r="BS16" s="34" t="str">
        <f t="shared" si="22"/>
        <v/>
      </c>
      <c r="BT16" s="34" t="str">
        <f t="shared" si="23"/>
        <v/>
      </c>
      <c r="BU16" s="34" t="str">
        <f t="shared" si="24"/>
        <v/>
      </c>
      <c r="BV16" s="38">
        <f t="shared" si="25"/>
        <v>0</v>
      </c>
      <c r="BW16" s="39" t="str">
        <f t="shared" si="45"/>
        <v/>
      </c>
      <c r="BX16" s="34" t="str">
        <f t="shared" si="26"/>
        <v/>
      </c>
      <c r="BY16" s="31" t="str">
        <f t="shared" si="27"/>
        <v/>
      </c>
      <c r="BZ16" s="34" t="str">
        <f t="shared" si="28"/>
        <v/>
      </c>
      <c r="CA16" s="34" t="str">
        <f t="shared" si="29"/>
        <v/>
      </c>
      <c r="CB16" s="34" t="str">
        <f t="shared" si="30"/>
        <v/>
      </c>
      <c r="CC16" s="34" t="str">
        <f t="shared" si="31"/>
        <v/>
      </c>
      <c r="CD16" s="34" t="str">
        <f t="shared" si="32"/>
        <v/>
      </c>
      <c r="CE16" s="34" t="str">
        <f t="shared" si="33"/>
        <v/>
      </c>
      <c r="CF16" s="34"/>
      <c r="CG16" s="34" t="str">
        <f t="shared" si="46"/>
        <v/>
      </c>
      <c r="CH16" s="40">
        <f t="shared" si="47"/>
        <v>0</v>
      </c>
      <c r="CJ16" s="27">
        <v>13</v>
      </c>
      <c r="CK16" s="28">
        <f t="shared" si="75"/>
        <v>0</v>
      </c>
      <c r="CL16" s="28"/>
      <c r="CM16" s="28">
        <f t="shared" si="48"/>
        <v>0</v>
      </c>
      <c r="CN16" s="28">
        <v>1</v>
      </c>
      <c r="CO16" s="29">
        <f t="shared" si="49"/>
        <v>0</v>
      </c>
      <c r="CP16" s="30"/>
      <c r="CQ16" s="31"/>
      <c r="CR16" s="31"/>
      <c r="CS16" s="31" t="str">
        <f t="shared" si="50"/>
        <v/>
      </c>
      <c r="CT16" s="32" t="str">
        <f t="shared" si="51"/>
        <v/>
      </c>
      <c r="CV16" s="27">
        <v>13</v>
      </c>
      <c r="CW16" s="28">
        <f t="shared" si="76"/>
        <v>0</v>
      </c>
      <c r="CX16" s="28"/>
      <c r="CY16" s="28">
        <f t="shared" si="52"/>
        <v>0</v>
      </c>
      <c r="CZ16" s="28">
        <v>1</v>
      </c>
      <c r="DA16" s="29">
        <f t="shared" si="53"/>
        <v>0</v>
      </c>
      <c r="DB16" s="30"/>
      <c r="DC16" s="31"/>
      <c r="DD16" s="31"/>
      <c r="DE16" s="31" t="str">
        <f t="shared" si="54"/>
        <v/>
      </c>
      <c r="DF16" s="32" t="str">
        <f t="shared" si="55"/>
        <v/>
      </c>
      <c r="DH16" s="27">
        <v>13</v>
      </c>
      <c r="DI16" s="28">
        <f t="shared" si="77"/>
        <v>0</v>
      </c>
      <c r="DJ16" s="28"/>
      <c r="DK16" s="28">
        <f t="shared" si="56"/>
        <v>0</v>
      </c>
      <c r="DL16" s="28">
        <v>1</v>
      </c>
      <c r="DM16" s="29">
        <f t="shared" si="57"/>
        <v>0</v>
      </c>
      <c r="DN16" s="30"/>
      <c r="DO16" s="31"/>
      <c r="DP16" s="31"/>
      <c r="DQ16" s="31" t="str">
        <f t="shared" si="58"/>
        <v/>
      </c>
      <c r="DR16" s="32" t="str">
        <f t="shared" si="59"/>
        <v/>
      </c>
      <c r="DT16" s="27">
        <v>13</v>
      </c>
      <c r="DU16" s="28">
        <f t="shared" si="78"/>
        <v>0</v>
      </c>
      <c r="DV16" s="28"/>
      <c r="DW16" s="28">
        <f t="shared" si="60"/>
        <v>0</v>
      </c>
      <c r="DX16" s="28">
        <v>1</v>
      </c>
      <c r="DY16" s="29">
        <f t="shared" si="61"/>
        <v>0</v>
      </c>
      <c r="DZ16" s="30"/>
      <c r="EA16" s="31"/>
      <c r="EB16" s="31"/>
      <c r="EC16" s="31" t="str">
        <f t="shared" si="62"/>
        <v/>
      </c>
      <c r="ED16" s="32" t="str">
        <f t="shared" si="63"/>
        <v/>
      </c>
      <c r="EF16" s="27">
        <v>13</v>
      </c>
      <c r="EG16" s="28">
        <f t="shared" si="79"/>
        <v>0</v>
      </c>
      <c r="EH16" s="28"/>
      <c r="EI16" s="28">
        <f t="shared" si="64"/>
        <v>0</v>
      </c>
      <c r="EJ16" s="28">
        <v>1</v>
      </c>
      <c r="EK16" s="29">
        <f t="shared" si="65"/>
        <v>0</v>
      </c>
      <c r="EL16" s="30"/>
      <c r="EM16" s="31"/>
      <c r="EN16" s="31"/>
      <c r="EO16" s="31" t="str">
        <f t="shared" si="66"/>
        <v/>
      </c>
      <c r="EP16" s="32" t="str">
        <f t="shared" si="67"/>
        <v/>
      </c>
      <c r="ER16" s="27">
        <v>13</v>
      </c>
      <c r="ES16" s="28">
        <f t="shared" si="80"/>
        <v>0</v>
      </c>
      <c r="ET16" s="28"/>
      <c r="EU16" s="28">
        <f t="shared" si="68"/>
        <v>0</v>
      </c>
      <c r="EV16" s="28">
        <v>1</v>
      </c>
      <c r="EW16" s="29">
        <f t="shared" si="69"/>
        <v>0</v>
      </c>
      <c r="EX16" s="30" t="s">
        <v>47</v>
      </c>
      <c r="EY16" s="31"/>
      <c r="EZ16" s="31"/>
      <c r="FA16" s="31" t="str">
        <f t="shared" si="70"/>
        <v/>
      </c>
      <c r="FB16" s="32">
        <f t="shared" si="71"/>
        <v>0</v>
      </c>
    </row>
    <row r="17" spans="1:158" ht="28.95" customHeight="1" x14ac:dyDescent="0.3">
      <c r="A17" s="77"/>
      <c r="B17" s="85"/>
      <c r="C17" s="86"/>
      <c r="E17" s="27">
        <v>14</v>
      </c>
      <c r="F17" s="28">
        <f t="shared" si="72"/>
        <v>0</v>
      </c>
      <c r="G17" s="28"/>
      <c r="H17" s="28">
        <f t="shared" si="34"/>
        <v>0</v>
      </c>
      <c r="I17" s="28">
        <v>1</v>
      </c>
      <c r="J17" s="29">
        <f t="shared" si="35"/>
        <v>0</v>
      </c>
      <c r="L17" s="27">
        <v>14</v>
      </c>
      <c r="M17" s="28">
        <f t="shared" si="73"/>
        <v>0</v>
      </c>
      <c r="N17" s="28"/>
      <c r="O17" s="28">
        <f t="shared" si="36"/>
        <v>0</v>
      </c>
      <c r="P17" s="28">
        <v>1</v>
      </c>
      <c r="Q17" s="29">
        <f t="shared" si="37"/>
        <v>0</v>
      </c>
      <c r="R17" s="27"/>
      <c r="S17" s="31"/>
      <c r="T17" s="31"/>
      <c r="U17" s="31"/>
      <c r="V17" s="34"/>
      <c r="W17" s="34">
        <v>1</v>
      </c>
      <c r="X17" s="31"/>
      <c r="Y17" s="31">
        <f t="shared" si="38"/>
        <v>0</v>
      </c>
      <c r="Z17" s="31"/>
      <c r="AA17" s="35"/>
      <c r="AB17" s="36" t="str">
        <f t="shared" si="0"/>
        <v/>
      </c>
      <c r="AC17" s="31" t="str">
        <f t="shared" si="1"/>
        <v/>
      </c>
      <c r="AD17" s="31" t="str">
        <f t="shared" si="2"/>
        <v/>
      </c>
      <c r="AE17" s="31" t="str">
        <f t="shared" si="3"/>
        <v/>
      </c>
      <c r="AF17" s="31" t="str">
        <f t="shared" si="4"/>
        <v/>
      </c>
      <c r="AG17" s="31" t="str">
        <f t="shared" si="5"/>
        <v/>
      </c>
      <c r="AH17" s="31" t="str">
        <f t="shared" si="6"/>
        <v/>
      </c>
      <c r="AI17" s="31" t="str">
        <f t="shared" si="7"/>
        <v/>
      </c>
      <c r="AJ17" s="35">
        <f t="shared" si="8"/>
        <v>0</v>
      </c>
      <c r="AK17" s="36" t="str">
        <f t="shared" si="39"/>
        <v/>
      </c>
      <c r="AL17" s="31" t="str">
        <f t="shared" si="9"/>
        <v/>
      </c>
      <c r="AM17" s="31" t="str">
        <f t="shared" si="10"/>
        <v/>
      </c>
      <c r="AN17" s="31" t="str">
        <f t="shared" si="11"/>
        <v/>
      </c>
      <c r="AO17" s="31" t="str">
        <f t="shared" si="12"/>
        <v/>
      </c>
      <c r="AP17" s="31" t="str">
        <f t="shared" si="13"/>
        <v/>
      </c>
      <c r="AQ17" s="31" t="str">
        <f t="shared" si="14"/>
        <v/>
      </c>
      <c r="AR17" s="31" t="str">
        <f t="shared" si="15"/>
        <v/>
      </c>
      <c r="AS17" s="31" t="str">
        <f t="shared" si="16"/>
        <v/>
      </c>
      <c r="AT17" s="31"/>
      <c r="AU17" s="31" t="str">
        <f t="shared" si="40"/>
        <v/>
      </c>
      <c r="AV17" s="32">
        <f t="shared" si="41"/>
        <v>0</v>
      </c>
      <c r="AW17" s="22"/>
      <c r="AX17" s="27">
        <v>14</v>
      </c>
      <c r="AY17" s="28">
        <f t="shared" si="74"/>
        <v>0</v>
      </c>
      <c r="AZ17" s="28"/>
      <c r="BA17" s="28">
        <f t="shared" si="42"/>
        <v>0</v>
      </c>
      <c r="BB17" s="28">
        <v>1</v>
      </c>
      <c r="BC17" s="29">
        <f t="shared" si="43"/>
        <v>0</v>
      </c>
      <c r="BD17" s="37"/>
      <c r="BE17" s="34"/>
      <c r="BF17" s="34"/>
      <c r="BG17" s="34"/>
      <c r="BH17" s="34"/>
      <c r="BI17" s="34">
        <v>1</v>
      </c>
      <c r="BJ17" s="34"/>
      <c r="BK17" s="34">
        <f t="shared" si="44"/>
        <v>0</v>
      </c>
      <c r="BL17" s="34"/>
      <c r="BM17" s="38"/>
      <c r="BN17" s="39" t="str">
        <f t="shared" si="17"/>
        <v/>
      </c>
      <c r="BO17" s="34" t="str">
        <f t="shared" si="18"/>
        <v/>
      </c>
      <c r="BP17" s="31" t="str">
        <f t="shared" si="19"/>
        <v/>
      </c>
      <c r="BQ17" s="34" t="str">
        <f t="shared" si="20"/>
        <v/>
      </c>
      <c r="BR17" s="34" t="str">
        <f t="shared" si="21"/>
        <v/>
      </c>
      <c r="BS17" s="34" t="str">
        <f t="shared" si="22"/>
        <v/>
      </c>
      <c r="BT17" s="34" t="str">
        <f t="shared" si="23"/>
        <v/>
      </c>
      <c r="BU17" s="34" t="str">
        <f t="shared" si="24"/>
        <v/>
      </c>
      <c r="BV17" s="38">
        <f t="shared" si="25"/>
        <v>0</v>
      </c>
      <c r="BW17" s="39" t="str">
        <f t="shared" si="45"/>
        <v/>
      </c>
      <c r="BX17" s="34" t="str">
        <f t="shared" si="26"/>
        <v/>
      </c>
      <c r="BY17" s="31" t="str">
        <f t="shared" si="27"/>
        <v/>
      </c>
      <c r="BZ17" s="34" t="str">
        <f t="shared" si="28"/>
        <v/>
      </c>
      <c r="CA17" s="34" t="str">
        <f t="shared" si="29"/>
        <v/>
      </c>
      <c r="CB17" s="34" t="str">
        <f t="shared" si="30"/>
        <v/>
      </c>
      <c r="CC17" s="34" t="str">
        <f t="shared" si="31"/>
        <v/>
      </c>
      <c r="CD17" s="34" t="str">
        <f t="shared" si="32"/>
        <v/>
      </c>
      <c r="CE17" s="34" t="str">
        <f t="shared" si="33"/>
        <v/>
      </c>
      <c r="CF17" s="34"/>
      <c r="CG17" s="34" t="str">
        <f t="shared" si="46"/>
        <v/>
      </c>
      <c r="CH17" s="40">
        <f t="shared" si="47"/>
        <v>0</v>
      </c>
      <c r="CJ17" s="27">
        <v>14</v>
      </c>
      <c r="CK17" s="28">
        <f t="shared" si="75"/>
        <v>0</v>
      </c>
      <c r="CL17" s="28"/>
      <c r="CM17" s="28">
        <f t="shared" si="48"/>
        <v>0</v>
      </c>
      <c r="CN17" s="28">
        <v>1</v>
      </c>
      <c r="CO17" s="29">
        <f t="shared" si="49"/>
        <v>0</v>
      </c>
      <c r="CP17" s="30"/>
      <c r="CQ17" s="31"/>
      <c r="CR17" s="31"/>
      <c r="CS17" s="31" t="str">
        <f t="shared" si="50"/>
        <v/>
      </c>
      <c r="CT17" s="32" t="str">
        <f t="shared" si="51"/>
        <v/>
      </c>
      <c r="CV17" s="27">
        <v>14</v>
      </c>
      <c r="CW17" s="28">
        <f t="shared" si="76"/>
        <v>0</v>
      </c>
      <c r="CX17" s="28"/>
      <c r="CY17" s="28">
        <f t="shared" si="52"/>
        <v>0</v>
      </c>
      <c r="CZ17" s="28">
        <v>1</v>
      </c>
      <c r="DA17" s="29">
        <f t="shared" si="53"/>
        <v>0</v>
      </c>
      <c r="DB17" s="30"/>
      <c r="DC17" s="31"/>
      <c r="DD17" s="31"/>
      <c r="DE17" s="31" t="str">
        <f t="shared" si="54"/>
        <v/>
      </c>
      <c r="DF17" s="32" t="str">
        <f t="shared" si="55"/>
        <v/>
      </c>
      <c r="DH17" s="27">
        <v>14</v>
      </c>
      <c r="DI17" s="28">
        <f t="shared" si="77"/>
        <v>0</v>
      </c>
      <c r="DJ17" s="28"/>
      <c r="DK17" s="28">
        <f t="shared" si="56"/>
        <v>0</v>
      </c>
      <c r="DL17" s="28">
        <v>1</v>
      </c>
      <c r="DM17" s="29">
        <f t="shared" si="57"/>
        <v>0</v>
      </c>
      <c r="DN17" s="30"/>
      <c r="DO17" s="31"/>
      <c r="DP17" s="31"/>
      <c r="DQ17" s="31" t="str">
        <f t="shared" si="58"/>
        <v/>
      </c>
      <c r="DR17" s="32" t="str">
        <f t="shared" si="59"/>
        <v/>
      </c>
      <c r="DT17" s="27">
        <v>14</v>
      </c>
      <c r="DU17" s="28">
        <f t="shared" si="78"/>
        <v>0</v>
      </c>
      <c r="DV17" s="28"/>
      <c r="DW17" s="28">
        <f t="shared" si="60"/>
        <v>0</v>
      </c>
      <c r="DX17" s="28">
        <v>1</v>
      </c>
      <c r="DY17" s="29">
        <f t="shared" si="61"/>
        <v>0</v>
      </c>
      <c r="DZ17" s="30"/>
      <c r="EA17" s="31"/>
      <c r="EB17" s="31"/>
      <c r="EC17" s="31" t="str">
        <f t="shared" si="62"/>
        <v/>
      </c>
      <c r="ED17" s="32" t="str">
        <f t="shared" si="63"/>
        <v/>
      </c>
      <c r="EF17" s="27">
        <v>14</v>
      </c>
      <c r="EG17" s="28">
        <f t="shared" si="79"/>
        <v>0</v>
      </c>
      <c r="EH17" s="28"/>
      <c r="EI17" s="28">
        <f t="shared" si="64"/>
        <v>0</v>
      </c>
      <c r="EJ17" s="28">
        <v>1</v>
      </c>
      <c r="EK17" s="29">
        <f t="shared" si="65"/>
        <v>0</v>
      </c>
      <c r="EL17" s="30"/>
      <c r="EM17" s="31"/>
      <c r="EN17" s="31"/>
      <c r="EO17" s="31" t="str">
        <f t="shared" si="66"/>
        <v/>
      </c>
      <c r="EP17" s="32" t="str">
        <f t="shared" si="67"/>
        <v/>
      </c>
      <c r="ER17" s="27">
        <v>14</v>
      </c>
      <c r="ES17" s="28">
        <f t="shared" si="80"/>
        <v>0</v>
      </c>
      <c r="ET17" s="28"/>
      <c r="EU17" s="28">
        <f t="shared" si="68"/>
        <v>0</v>
      </c>
      <c r="EV17" s="28">
        <v>1</v>
      </c>
      <c r="EW17" s="29">
        <f t="shared" si="69"/>
        <v>0</v>
      </c>
      <c r="EX17" s="30" t="s">
        <v>47</v>
      </c>
      <c r="EY17" s="31"/>
      <c r="EZ17" s="31"/>
      <c r="FA17" s="31" t="str">
        <f t="shared" si="70"/>
        <v/>
      </c>
      <c r="FB17" s="32">
        <f t="shared" si="71"/>
        <v>0</v>
      </c>
    </row>
    <row r="18" spans="1:158" ht="30" customHeight="1" x14ac:dyDescent="0.3">
      <c r="A18" s="77"/>
      <c r="B18" s="85"/>
      <c r="C18" s="77"/>
      <c r="E18" s="27">
        <v>15</v>
      </c>
      <c r="F18" s="28">
        <f t="shared" si="72"/>
        <v>0</v>
      </c>
      <c r="G18" s="28"/>
      <c r="H18" s="28">
        <f t="shared" si="34"/>
        <v>0</v>
      </c>
      <c r="I18" s="28">
        <v>1</v>
      </c>
      <c r="J18" s="29">
        <f t="shared" si="35"/>
        <v>0</v>
      </c>
      <c r="L18" s="27">
        <v>15</v>
      </c>
      <c r="M18" s="28">
        <f t="shared" si="73"/>
        <v>0</v>
      </c>
      <c r="N18" s="28"/>
      <c r="O18" s="28">
        <f t="shared" si="36"/>
        <v>0</v>
      </c>
      <c r="P18" s="28">
        <v>1</v>
      </c>
      <c r="Q18" s="29">
        <f t="shared" si="37"/>
        <v>0</v>
      </c>
      <c r="R18" s="27"/>
      <c r="S18" s="31"/>
      <c r="T18" s="31"/>
      <c r="U18" s="31"/>
      <c r="V18" s="34"/>
      <c r="W18" s="34">
        <v>1</v>
      </c>
      <c r="X18" s="31"/>
      <c r="Y18" s="31">
        <f t="shared" si="38"/>
        <v>0</v>
      </c>
      <c r="Z18" s="31"/>
      <c r="AA18" s="35"/>
      <c r="AB18" s="36" t="str">
        <f t="shared" si="0"/>
        <v/>
      </c>
      <c r="AC18" s="31" t="str">
        <f t="shared" si="1"/>
        <v/>
      </c>
      <c r="AD18" s="31" t="str">
        <f t="shared" si="2"/>
        <v/>
      </c>
      <c r="AE18" s="31" t="str">
        <f t="shared" si="3"/>
        <v/>
      </c>
      <c r="AF18" s="31" t="str">
        <f t="shared" si="4"/>
        <v/>
      </c>
      <c r="AG18" s="31" t="str">
        <f t="shared" si="5"/>
        <v/>
      </c>
      <c r="AH18" s="31" t="str">
        <f t="shared" si="6"/>
        <v/>
      </c>
      <c r="AI18" s="31" t="str">
        <f t="shared" si="7"/>
        <v/>
      </c>
      <c r="AJ18" s="35">
        <f t="shared" si="8"/>
        <v>0</v>
      </c>
      <c r="AK18" s="36" t="str">
        <f t="shared" si="39"/>
        <v/>
      </c>
      <c r="AL18" s="31" t="str">
        <f t="shared" si="9"/>
        <v/>
      </c>
      <c r="AM18" s="31" t="str">
        <f t="shared" si="10"/>
        <v/>
      </c>
      <c r="AN18" s="31" t="str">
        <f t="shared" si="11"/>
        <v/>
      </c>
      <c r="AO18" s="31" t="str">
        <f t="shared" si="12"/>
        <v/>
      </c>
      <c r="AP18" s="31" t="str">
        <f t="shared" si="13"/>
        <v/>
      </c>
      <c r="AQ18" s="31" t="str">
        <f t="shared" si="14"/>
        <v/>
      </c>
      <c r="AR18" s="31" t="str">
        <f t="shared" si="15"/>
        <v/>
      </c>
      <c r="AS18" s="31" t="str">
        <f t="shared" si="16"/>
        <v/>
      </c>
      <c r="AT18" s="31"/>
      <c r="AU18" s="31" t="str">
        <f t="shared" si="40"/>
        <v/>
      </c>
      <c r="AV18" s="32">
        <f t="shared" si="41"/>
        <v>0</v>
      </c>
      <c r="AW18" s="22"/>
      <c r="AX18" s="27">
        <v>15</v>
      </c>
      <c r="AY18" s="28">
        <f t="shared" si="74"/>
        <v>0</v>
      </c>
      <c r="AZ18" s="28"/>
      <c r="BA18" s="28">
        <f t="shared" si="42"/>
        <v>0</v>
      </c>
      <c r="BB18" s="28">
        <v>1</v>
      </c>
      <c r="BC18" s="29">
        <f t="shared" si="43"/>
        <v>0</v>
      </c>
      <c r="BD18" s="37"/>
      <c r="BE18" s="34"/>
      <c r="BF18" s="34"/>
      <c r="BG18" s="34"/>
      <c r="BH18" s="34"/>
      <c r="BI18" s="34">
        <v>1</v>
      </c>
      <c r="BJ18" s="34"/>
      <c r="BK18" s="34">
        <f t="shared" si="44"/>
        <v>0</v>
      </c>
      <c r="BL18" s="34"/>
      <c r="BM18" s="38"/>
      <c r="BN18" s="39" t="str">
        <f t="shared" si="17"/>
        <v/>
      </c>
      <c r="BO18" s="34" t="str">
        <f t="shared" si="18"/>
        <v/>
      </c>
      <c r="BP18" s="31" t="str">
        <f t="shared" si="19"/>
        <v/>
      </c>
      <c r="BQ18" s="34" t="str">
        <f t="shared" si="20"/>
        <v/>
      </c>
      <c r="BR18" s="34" t="str">
        <f t="shared" si="21"/>
        <v/>
      </c>
      <c r="BS18" s="34" t="str">
        <f t="shared" si="22"/>
        <v/>
      </c>
      <c r="BT18" s="34" t="str">
        <f t="shared" si="23"/>
        <v/>
      </c>
      <c r="BU18" s="34" t="str">
        <f t="shared" si="24"/>
        <v/>
      </c>
      <c r="BV18" s="38">
        <f t="shared" si="25"/>
        <v>0</v>
      </c>
      <c r="BW18" s="39" t="str">
        <f t="shared" si="45"/>
        <v/>
      </c>
      <c r="BX18" s="34" t="str">
        <f t="shared" si="26"/>
        <v/>
      </c>
      <c r="BY18" s="31" t="str">
        <f t="shared" si="27"/>
        <v/>
      </c>
      <c r="BZ18" s="34" t="str">
        <f t="shared" si="28"/>
        <v/>
      </c>
      <c r="CA18" s="34" t="str">
        <f t="shared" si="29"/>
        <v/>
      </c>
      <c r="CB18" s="34" t="str">
        <f t="shared" si="30"/>
        <v/>
      </c>
      <c r="CC18" s="34" t="str">
        <f t="shared" si="31"/>
        <v/>
      </c>
      <c r="CD18" s="34" t="str">
        <f t="shared" si="32"/>
        <v/>
      </c>
      <c r="CE18" s="34" t="str">
        <f t="shared" si="33"/>
        <v/>
      </c>
      <c r="CF18" s="34"/>
      <c r="CG18" s="34" t="str">
        <f t="shared" si="46"/>
        <v/>
      </c>
      <c r="CH18" s="40">
        <f t="shared" si="47"/>
        <v>0</v>
      </c>
      <c r="CJ18" s="27">
        <v>15</v>
      </c>
      <c r="CK18" s="28">
        <f t="shared" si="75"/>
        <v>0</v>
      </c>
      <c r="CL18" s="28"/>
      <c r="CM18" s="28">
        <f t="shared" si="48"/>
        <v>0</v>
      </c>
      <c r="CN18" s="28">
        <v>1</v>
      </c>
      <c r="CO18" s="29">
        <f t="shared" si="49"/>
        <v>0</v>
      </c>
      <c r="CP18" s="30"/>
      <c r="CQ18" s="31"/>
      <c r="CR18" s="31"/>
      <c r="CS18" s="31" t="str">
        <f t="shared" si="50"/>
        <v/>
      </c>
      <c r="CT18" s="32" t="str">
        <f t="shared" si="51"/>
        <v/>
      </c>
      <c r="CV18" s="27">
        <v>15</v>
      </c>
      <c r="CW18" s="28">
        <f t="shared" si="76"/>
        <v>0</v>
      </c>
      <c r="CX18" s="28"/>
      <c r="CY18" s="28">
        <f t="shared" si="52"/>
        <v>0</v>
      </c>
      <c r="CZ18" s="28">
        <v>1</v>
      </c>
      <c r="DA18" s="29">
        <f t="shared" si="53"/>
        <v>0</v>
      </c>
      <c r="DB18" s="30"/>
      <c r="DC18" s="31"/>
      <c r="DD18" s="31"/>
      <c r="DE18" s="31" t="str">
        <f t="shared" si="54"/>
        <v/>
      </c>
      <c r="DF18" s="32" t="str">
        <f t="shared" si="55"/>
        <v/>
      </c>
      <c r="DH18" s="27">
        <v>15</v>
      </c>
      <c r="DI18" s="28">
        <f t="shared" si="77"/>
        <v>0</v>
      </c>
      <c r="DJ18" s="28"/>
      <c r="DK18" s="28">
        <f t="shared" si="56"/>
        <v>0</v>
      </c>
      <c r="DL18" s="28">
        <v>1</v>
      </c>
      <c r="DM18" s="29">
        <f t="shared" si="57"/>
        <v>0</v>
      </c>
      <c r="DN18" s="30"/>
      <c r="DO18" s="31"/>
      <c r="DP18" s="31"/>
      <c r="DQ18" s="31" t="str">
        <f t="shared" si="58"/>
        <v/>
      </c>
      <c r="DR18" s="32" t="str">
        <f t="shared" si="59"/>
        <v/>
      </c>
      <c r="DT18" s="27">
        <v>15</v>
      </c>
      <c r="DU18" s="28">
        <f t="shared" si="78"/>
        <v>0</v>
      </c>
      <c r="DV18" s="28"/>
      <c r="DW18" s="28">
        <f t="shared" si="60"/>
        <v>0</v>
      </c>
      <c r="DX18" s="28">
        <v>1</v>
      </c>
      <c r="DY18" s="29">
        <f t="shared" si="61"/>
        <v>0</v>
      </c>
      <c r="DZ18" s="30"/>
      <c r="EA18" s="31"/>
      <c r="EB18" s="31"/>
      <c r="EC18" s="31" t="str">
        <f t="shared" si="62"/>
        <v/>
      </c>
      <c r="ED18" s="32" t="str">
        <f t="shared" si="63"/>
        <v/>
      </c>
      <c r="EF18" s="27">
        <v>15</v>
      </c>
      <c r="EG18" s="28">
        <f t="shared" si="79"/>
        <v>0</v>
      </c>
      <c r="EH18" s="28"/>
      <c r="EI18" s="28">
        <f t="shared" si="64"/>
        <v>0</v>
      </c>
      <c r="EJ18" s="28">
        <v>1</v>
      </c>
      <c r="EK18" s="29">
        <f t="shared" si="65"/>
        <v>0</v>
      </c>
      <c r="EL18" s="30"/>
      <c r="EM18" s="31"/>
      <c r="EN18" s="31"/>
      <c r="EO18" s="31" t="str">
        <f t="shared" si="66"/>
        <v/>
      </c>
      <c r="EP18" s="32" t="str">
        <f t="shared" si="67"/>
        <v/>
      </c>
      <c r="ER18" s="27">
        <v>15</v>
      </c>
      <c r="ES18" s="28">
        <f t="shared" si="80"/>
        <v>0</v>
      </c>
      <c r="ET18" s="28"/>
      <c r="EU18" s="28">
        <f t="shared" si="68"/>
        <v>0</v>
      </c>
      <c r="EV18" s="28">
        <v>1</v>
      </c>
      <c r="EW18" s="29">
        <f t="shared" si="69"/>
        <v>0</v>
      </c>
      <c r="EX18" s="30" t="s">
        <v>47</v>
      </c>
      <c r="EY18" s="31"/>
      <c r="EZ18" s="31"/>
      <c r="FA18" s="31" t="str">
        <f t="shared" si="70"/>
        <v/>
      </c>
      <c r="FB18" s="32">
        <f t="shared" si="71"/>
        <v>0</v>
      </c>
    </row>
    <row r="19" spans="1:158" ht="30" customHeight="1" x14ac:dyDescent="0.3">
      <c r="E19" s="27">
        <v>16</v>
      </c>
      <c r="F19" s="28">
        <f t="shared" si="72"/>
        <v>0</v>
      </c>
      <c r="G19" s="28"/>
      <c r="H19" s="28">
        <f t="shared" si="34"/>
        <v>0</v>
      </c>
      <c r="I19" s="28">
        <v>1</v>
      </c>
      <c r="J19" s="29">
        <f t="shared" si="35"/>
        <v>0</v>
      </c>
      <c r="L19" s="27">
        <v>16</v>
      </c>
      <c r="M19" s="28">
        <f t="shared" si="73"/>
        <v>0</v>
      </c>
      <c r="N19" s="28"/>
      <c r="O19" s="28">
        <f t="shared" si="36"/>
        <v>0</v>
      </c>
      <c r="P19" s="28">
        <v>1</v>
      </c>
      <c r="Q19" s="29">
        <f t="shared" si="37"/>
        <v>0</v>
      </c>
      <c r="R19" s="27"/>
      <c r="S19" s="31"/>
      <c r="T19" s="31"/>
      <c r="U19" s="31"/>
      <c r="V19" s="34"/>
      <c r="W19" s="34">
        <v>1</v>
      </c>
      <c r="X19" s="31"/>
      <c r="Y19" s="31">
        <f t="shared" si="38"/>
        <v>0</v>
      </c>
      <c r="Z19" s="31"/>
      <c r="AA19" s="35"/>
      <c r="AB19" s="36" t="str">
        <f t="shared" si="0"/>
        <v/>
      </c>
      <c r="AC19" s="31" t="str">
        <f t="shared" si="1"/>
        <v/>
      </c>
      <c r="AD19" s="31" t="str">
        <f t="shared" si="2"/>
        <v/>
      </c>
      <c r="AE19" s="31" t="str">
        <f t="shared" si="3"/>
        <v/>
      </c>
      <c r="AF19" s="31" t="str">
        <f t="shared" si="4"/>
        <v/>
      </c>
      <c r="AG19" s="31" t="str">
        <f t="shared" si="5"/>
        <v/>
      </c>
      <c r="AH19" s="31" t="str">
        <f t="shared" si="6"/>
        <v/>
      </c>
      <c r="AI19" s="31" t="str">
        <f t="shared" si="7"/>
        <v/>
      </c>
      <c r="AJ19" s="35">
        <f t="shared" si="8"/>
        <v>0</v>
      </c>
      <c r="AK19" s="36" t="str">
        <f t="shared" si="39"/>
        <v/>
      </c>
      <c r="AL19" s="31" t="str">
        <f t="shared" si="9"/>
        <v/>
      </c>
      <c r="AM19" s="31" t="str">
        <f t="shared" si="10"/>
        <v/>
      </c>
      <c r="AN19" s="31" t="str">
        <f t="shared" si="11"/>
        <v/>
      </c>
      <c r="AO19" s="31" t="str">
        <f t="shared" si="12"/>
        <v/>
      </c>
      <c r="AP19" s="31" t="str">
        <f t="shared" si="13"/>
        <v/>
      </c>
      <c r="AQ19" s="31" t="str">
        <f t="shared" si="14"/>
        <v/>
      </c>
      <c r="AR19" s="31" t="str">
        <f t="shared" si="15"/>
        <v/>
      </c>
      <c r="AS19" s="31" t="str">
        <f t="shared" si="16"/>
        <v/>
      </c>
      <c r="AT19" s="31"/>
      <c r="AU19" s="31" t="str">
        <f t="shared" si="40"/>
        <v/>
      </c>
      <c r="AV19" s="32">
        <f t="shared" si="41"/>
        <v>0</v>
      </c>
      <c r="AW19" s="22"/>
      <c r="AX19" s="27">
        <v>16</v>
      </c>
      <c r="AY19" s="28">
        <f t="shared" si="74"/>
        <v>0</v>
      </c>
      <c r="AZ19" s="28"/>
      <c r="BA19" s="28">
        <f t="shared" si="42"/>
        <v>0</v>
      </c>
      <c r="BB19" s="28">
        <v>1</v>
      </c>
      <c r="BC19" s="29">
        <f t="shared" si="43"/>
        <v>0</v>
      </c>
      <c r="BD19" s="37"/>
      <c r="BE19" s="34"/>
      <c r="BF19" s="34"/>
      <c r="BG19" s="34"/>
      <c r="BH19" s="34"/>
      <c r="BI19" s="34">
        <v>1</v>
      </c>
      <c r="BJ19" s="34"/>
      <c r="BK19" s="34">
        <f t="shared" si="44"/>
        <v>0</v>
      </c>
      <c r="BL19" s="34"/>
      <c r="BM19" s="38"/>
      <c r="BN19" s="39" t="str">
        <f t="shared" si="17"/>
        <v/>
      </c>
      <c r="BO19" s="34" t="str">
        <f t="shared" si="18"/>
        <v/>
      </c>
      <c r="BP19" s="31" t="str">
        <f t="shared" si="19"/>
        <v/>
      </c>
      <c r="BQ19" s="34" t="str">
        <f t="shared" si="20"/>
        <v/>
      </c>
      <c r="BR19" s="34" t="str">
        <f t="shared" si="21"/>
        <v/>
      </c>
      <c r="BS19" s="34" t="str">
        <f t="shared" si="22"/>
        <v/>
      </c>
      <c r="BT19" s="34" t="str">
        <f t="shared" si="23"/>
        <v/>
      </c>
      <c r="BU19" s="34" t="str">
        <f t="shared" si="24"/>
        <v/>
      </c>
      <c r="BV19" s="38">
        <f t="shared" si="25"/>
        <v>0</v>
      </c>
      <c r="BW19" s="39" t="str">
        <f t="shared" si="45"/>
        <v/>
      </c>
      <c r="BX19" s="34" t="str">
        <f t="shared" si="26"/>
        <v/>
      </c>
      <c r="BY19" s="31" t="str">
        <f t="shared" si="27"/>
        <v/>
      </c>
      <c r="BZ19" s="34" t="str">
        <f t="shared" si="28"/>
        <v/>
      </c>
      <c r="CA19" s="34" t="str">
        <f t="shared" si="29"/>
        <v/>
      </c>
      <c r="CB19" s="34" t="str">
        <f t="shared" si="30"/>
        <v/>
      </c>
      <c r="CC19" s="34" t="str">
        <f t="shared" si="31"/>
        <v/>
      </c>
      <c r="CD19" s="34" t="str">
        <f t="shared" si="32"/>
        <v/>
      </c>
      <c r="CE19" s="34" t="str">
        <f t="shared" si="33"/>
        <v/>
      </c>
      <c r="CF19" s="34"/>
      <c r="CG19" s="34" t="str">
        <f t="shared" si="46"/>
        <v/>
      </c>
      <c r="CH19" s="40">
        <f t="shared" si="47"/>
        <v>0</v>
      </c>
      <c r="CJ19" s="27">
        <v>16</v>
      </c>
      <c r="CK19" s="28">
        <f t="shared" si="75"/>
        <v>0</v>
      </c>
      <c r="CL19" s="28"/>
      <c r="CM19" s="28">
        <f t="shared" si="48"/>
        <v>0</v>
      </c>
      <c r="CN19" s="28">
        <v>1</v>
      </c>
      <c r="CO19" s="29">
        <f t="shared" si="49"/>
        <v>0</v>
      </c>
      <c r="CP19" s="30"/>
      <c r="CQ19" s="31"/>
      <c r="CR19" s="31"/>
      <c r="CS19" s="31" t="str">
        <f t="shared" si="50"/>
        <v/>
      </c>
      <c r="CT19" s="32" t="str">
        <f t="shared" si="51"/>
        <v/>
      </c>
      <c r="CV19" s="27">
        <v>16</v>
      </c>
      <c r="CW19" s="28">
        <f t="shared" si="76"/>
        <v>0</v>
      </c>
      <c r="CX19" s="28"/>
      <c r="CY19" s="28">
        <f t="shared" si="52"/>
        <v>0</v>
      </c>
      <c r="CZ19" s="28">
        <v>1</v>
      </c>
      <c r="DA19" s="29">
        <f t="shared" si="53"/>
        <v>0</v>
      </c>
      <c r="DB19" s="30"/>
      <c r="DC19" s="31"/>
      <c r="DD19" s="31"/>
      <c r="DE19" s="31" t="str">
        <f t="shared" si="54"/>
        <v/>
      </c>
      <c r="DF19" s="32" t="str">
        <f t="shared" si="55"/>
        <v/>
      </c>
      <c r="DH19" s="27">
        <v>16</v>
      </c>
      <c r="DI19" s="28">
        <f t="shared" si="77"/>
        <v>0</v>
      </c>
      <c r="DJ19" s="28"/>
      <c r="DK19" s="28">
        <f t="shared" si="56"/>
        <v>0</v>
      </c>
      <c r="DL19" s="28">
        <v>1</v>
      </c>
      <c r="DM19" s="29">
        <f t="shared" si="57"/>
        <v>0</v>
      </c>
      <c r="DN19" s="30"/>
      <c r="DO19" s="31"/>
      <c r="DP19" s="31"/>
      <c r="DQ19" s="31" t="str">
        <f t="shared" si="58"/>
        <v/>
      </c>
      <c r="DR19" s="32" t="str">
        <f t="shared" si="59"/>
        <v/>
      </c>
      <c r="DT19" s="27">
        <v>16</v>
      </c>
      <c r="DU19" s="28">
        <f t="shared" si="78"/>
        <v>0</v>
      </c>
      <c r="DV19" s="28"/>
      <c r="DW19" s="28">
        <f t="shared" si="60"/>
        <v>0</v>
      </c>
      <c r="DX19" s="28">
        <v>1</v>
      </c>
      <c r="DY19" s="29">
        <f t="shared" si="61"/>
        <v>0</v>
      </c>
      <c r="DZ19" s="30"/>
      <c r="EA19" s="31"/>
      <c r="EB19" s="31"/>
      <c r="EC19" s="31" t="str">
        <f t="shared" si="62"/>
        <v/>
      </c>
      <c r="ED19" s="32" t="str">
        <f t="shared" si="63"/>
        <v/>
      </c>
      <c r="EF19" s="27">
        <v>16</v>
      </c>
      <c r="EG19" s="28">
        <f t="shared" si="79"/>
        <v>0</v>
      </c>
      <c r="EH19" s="28"/>
      <c r="EI19" s="28">
        <f t="shared" si="64"/>
        <v>0</v>
      </c>
      <c r="EJ19" s="28">
        <v>1</v>
      </c>
      <c r="EK19" s="29">
        <f t="shared" si="65"/>
        <v>0</v>
      </c>
      <c r="EL19" s="30"/>
      <c r="EM19" s="31"/>
      <c r="EN19" s="31"/>
      <c r="EO19" s="31" t="str">
        <f t="shared" si="66"/>
        <v/>
      </c>
      <c r="EP19" s="32" t="str">
        <f t="shared" si="67"/>
        <v/>
      </c>
      <c r="ER19" s="27">
        <v>16</v>
      </c>
      <c r="ES19" s="28">
        <f t="shared" si="80"/>
        <v>0</v>
      </c>
      <c r="ET19" s="28"/>
      <c r="EU19" s="28">
        <f t="shared" si="68"/>
        <v>0</v>
      </c>
      <c r="EV19" s="28">
        <v>1</v>
      </c>
      <c r="EW19" s="29">
        <f t="shared" si="69"/>
        <v>0</v>
      </c>
      <c r="EX19" s="30" t="s">
        <v>47</v>
      </c>
      <c r="EY19" s="31"/>
      <c r="EZ19" s="31"/>
      <c r="FA19" s="31" t="str">
        <f t="shared" si="70"/>
        <v/>
      </c>
      <c r="FB19" s="32">
        <f t="shared" si="71"/>
        <v>0</v>
      </c>
    </row>
    <row r="20" spans="1:158" ht="30" customHeight="1" x14ac:dyDescent="0.3">
      <c r="E20" s="27">
        <v>17</v>
      </c>
      <c r="F20" s="28">
        <f t="shared" si="72"/>
        <v>0</v>
      </c>
      <c r="G20" s="28"/>
      <c r="H20" s="28">
        <f t="shared" si="34"/>
        <v>0</v>
      </c>
      <c r="I20" s="28">
        <v>1</v>
      </c>
      <c r="J20" s="29">
        <f t="shared" si="35"/>
        <v>0</v>
      </c>
      <c r="L20" s="27">
        <v>17</v>
      </c>
      <c r="M20" s="28">
        <f t="shared" si="73"/>
        <v>0</v>
      </c>
      <c r="N20" s="28"/>
      <c r="O20" s="28">
        <f t="shared" si="36"/>
        <v>0</v>
      </c>
      <c r="P20" s="28">
        <v>1</v>
      </c>
      <c r="Q20" s="29">
        <f t="shared" si="37"/>
        <v>0</v>
      </c>
      <c r="R20" s="27"/>
      <c r="S20" s="31"/>
      <c r="T20" s="31"/>
      <c r="U20" s="31"/>
      <c r="V20" s="34"/>
      <c r="W20" s="34">
        <v>1</v>
      </c>
      <c r="X20" s="31"/>
      <c r="Y20" s="31">
        <f t="shared" si="38"/>
        <v>0</v>
      </c>
      <c r="Z20" s="31"/>
      <c r="AA20" s="35"/>
      <c r="AB20" s="36" t="str">
        <f t="shared" si="0"/>
        <v/>
      </c>
      <c r="AC20" s="31" t="str">
        <f t="shared" si="1"/>
        <v/>
      </c>
      <c r="AD20" s="31" t="str">
        <f t="shared" si="2"/>
        <v/>
      </c>
      <c r="AE20" s="31" t="str">
        <f t="shared" si="3"/>
        <v/>
      </c>
      <c r="AF20" s="31" t="str">
        <f t="shared" si="4"/>
        <v/>
      </c>
      <c r="AG20" s="31" t="str">
        <f t="shared" si="5"/>
        <v/>
      </c>
      <c r="AH20" s="31" t="str">
        <f t="shared" si="6"/>
        <v/>
      </c>
      <c r="AI20" s="31" t="str">
        <f t="shared" si="7"/>
        <v/>
      </c>
      <c r="AJ20" s="35">
        <f t="shared" si="8"/>
        <v>0</v>
      </c>
      <c r="AK20" s="36" t="str">
        <f t="shared" si="39"/>
        <v/>
      </c>
      <c r="AL20" s="31" t="str">
        <f t="shared" si="9"/>
        <v/>
      </c>
      <c r="AM20" s="31" t="str">
        <f t="shared" si="10"/>
        <v/>
      </c>
      <c r="AN20" s="31" t="str">
        <f t="shared" si="11"/>
        <v/>
      </c>
      <c r="AO20" s="31" t="str">
        <f t="shared" si="12"/>
        <v/>
      </c>
      <c r="AP20" s="31" t="str">
        <f t="shared" si="13"/>
        <v/>
      </c>
      <c r="AQ20" s="31" t="str">
        <f t="shared" si="14"/>
        <v/>
      </c>
      <c r="AR20" s="31" t="str">
        <f t="shared" si="15"/>
        <v/>
      </c>
      <c r="AS20" s="31" t="str">
        <f t="shared" si="16"/>
        <v/>
      </c>
      <c r="AT20" s="31"/>
      <c r="AU20" s="31" t="str">
        <f t="shared" si="40"/>
        <v/>
      </c>
      <c r="AV20" s="32">
        <f t="shared" si="41"/>
        <v>0</v>
      </c>
      <c r="AW20" s="22"/>
      <c r="AX20" s="27">
        <v>17</v>
      </c>
      <c r="AY20" s="28">
        <f t="shared" si="74"/>
        <v>0</v>
      </c>
      <c r="AZ20" s="28"/>
      <c r="BA20" s="28">
        <f t="shared" si="42"/>
        <v>0</v>
      </c>
      <c r="BB20" s="28">
        <v>1</v>
      </c>
      <c r="BC20" s="29">
        <f t="shared" si="43"/>
        <v>0</v>
      </c>
      <c r="BD20" s="37"/>
      <c r="BE20" s="34"/>
      <c r="BF20" s="34"/>
      <c r="BG20" s="34"/>
      <c r="BH20" s="34"/>
      <c r="BI20" s="34">
        <v>1</v>
      </c>
      <c r="BJ20" s="34"/>
      <c r="BK20" s="34">
        <f t="shared" si="44"/>
        <v>0</v>
      </c>
      <c r="BL20" s="34"/>
      <c r="BM20" s="38"/>
      <c r="BN20" s="39" t="str">
        <f t="shared" si="17"/>
        <v/>
      </c>
      <c r="BO20" s="34" t="str">
        <f t="shared" si="18"/>
        <v/>
      </c>
      <c r="BP20" s="31" t="str">
        <f t="shared" si="19"/>
        <v/>
      </c>
      <c r="BQ20" s="34" t="str">
        <f t="shared" si="20"/>
        <v/>
      </c>
      <c r="BR20" s="34" t="str">
        <f t="shared" si="21"/>
        <v/>
      </c>
      <c r="BS20" s="34" t="str">
        <f t="shared" si="22"/>
        <v/>
      </c>
      <c r="BT20" s="34" t="str">
        <f t="shared" si="23"/>
        <v/>
      </c>
      <c r="BU20" s="34" t="str">
        <f t="shared" si="24"/>
        <v/>
      </c>
      <c r="BV20" s="38">
        <f t="shared" si="25"/>
        <v>0</v>
      </c>
      <c r="BW20" s="39" t="str">
        <f t="shared" si="45"/>
        <v/>
      </c>
      <c r="BX20" s="34" t="str">
        <f t="shared" si="26"/>
        <v/>
      </c>
      <c r="BY20" s="31" t="str">
        <f t="shared" si="27"/>
        <v/>
      </c>
      <c r="BZ20" s="34" t="str">
        <f t="shared" si="28"/>
        <v/>
      </c>
      <c r="CA20" s="34" t="str">
        <f t="shared" si="29"/>
        <v/>
      </c>
      <c r="CB20" s="34" t="str">
        <f t="shared" si="30"/>
        <v/>
      </c>
      <c r="CC20" s="34" t="str">
        <f t="shared" si="31"/>
        <v/>
      </c>
      <c r="CD20" s="34" t="str">
        <f t="shared" si="32"/>
        <v/>
      </c>
      <c r="CE20" s="34" t="str">
        <f t="shared" si="33"/>
        <v/>
      </c>
      <c r="CF20" s="34"/>
      <c r="CG20" s="34" t="str">
        <f t="shared" si="46"/>
        <v/>
      </c>
      <c r="CH20" s="40">
        <f t="shared" si="47"/>
        <v>0</v>
      </c>
      <c r="CJ20" s="27">
        <v>17</v>
      </c>
      <c r="CK20" s="28">
        <f t="shared" si="75"/>
        <v>0</v>
      </c>
      <c r="CL20" s="28"/>
      <c r="CM20" s="28">
        <f t="shared" si="48"/>
        <v>0</v>
      </c>
      <c r="CN20" s="28">
        <v>1</v>
      </c>
      <c r="CO20" s="29">
        <f t="shared" si="49"/>
        <v>0</v>
      </c>
      <c r="CP20" s="30"/>
      <c r="CQ20" s="31"/>
      <c r="CR20" s="31"/>
      <c r="CS20" s="31" t="str">
        <f t="shared" si="50"/>
        <v/>
      </c>
      <c r="CT20" s="32" t="str">
        <f t="shared" si="51"/>
        <v/>
      </c>
      <c r="CV20" s="27">
        <v>17</v>
      </c>
      <c r="CW20" s="28">
        <f t="shared" si="76"/>
        <v>0</v>
      </c>
      <c r="CX20" s="28"/>
      <c r="CY20" s="28">
        <f t="shared" si="52"/>
        <v>0</v>
      </c>
      <c r="CZ20" s="28">
        <v>1</v>
      </c>
      <c r="DA20" s="29">
        <f t="shared" si="53"/>
        <v>0</v>
      </c>
      <c r="DB20" s="30"/>
      <c r="DC20" s="31"/>
      <c r="DD20" s="31"/>
      <c r="DE20" s="31" t="str">
        <f t="shared" si="54"/>
        <v/>
      </c>
      <c r="DF20" s="32" t="str">
        <f t="shared" si="55"/>
        <v/>
      </c>
      <c r="DH20" s="27">
        <v>17</v>
      </c>
      <c r="DI20" s="28">
        <f t="shared" si="77"/>
        <v>0</v>
      </c>
      <c r="DJ20" s="28"/>
      <c r="DK20" s="28">
        <f t="shared" si="56"/>
        <v>0</v>
      </c>
      <c r="DL20" s="28">
        <v>1</v>
      </c>
      <c r="DM20" s="29">
        <f t="shared" si="57"/>
        <v>0</v>
      </c>
      <c r="DN20" s="30"/>
      <c r="DO20" s="31"/>
      <c r="DP20" s="31"/>
      <c r="DQ20" s="31" t="str">
        <f t="shared" si="58"/>
        <v/>
      </c>
      <c r="DR20" s="32" t="str">
        <f t="shared" si="59"/>
        <v/>
      </c>
      <c r="DT20" s="27">
        <v>17</v>
      </c>
      <c r="DU20" s="28">
        <f t="shared" si="78"/>
        <v>0</v>
      </c>
      <c r="DV20" s="28"/>
      <c r="DW20" s="28">
        <f t="shared" si="60"/>
        <v>0</v>
      </c>
      <c r="DX20" s="28">
        <v>1</v>
      </c>
      <c r="DY20" s="29">
        <f t="shared" si="61"/>
        <v>0</v>
      </c>
      <c r="DZ20" s="30"/>
      <c r="EA20" s="31"/>
      <c r="EB20" s="31"/>
      <c r="EC20" s="31" t="str">
        <f t="shared" si="62"/>
        <v/>
      </c>
      <c r="ED20" s="32" t="str">
        <f t="shared" si="63"/>
        <v/>
      </c>
      <c r="EF20" s="27">
        <v>17</v>
      </c>
      <c r="EG20" s="28">
        <f t="shared" si="79"/>
        <v>0</v>
      </c>
      <c r="EH20" s="28"/>
      <c r="EI20" s="28">
        <f t="shared" si="64"/>
        <v>0</v>
      </c>
      <c r="EJ20" s="28">
        <v>1</v>
      </c>
      <c r="EK20" s="29">
        <f t="shared" si="65"/>
        <v>0</v>
      </c>
      <c r="EL20" s="30"/>
      <c r="EM20" s="31"/>
      <c r="EN20" s="31"/>
      <c r="EO20" s="31" t="str">
        <f t="shared" si="66"/>
        <v/>
      </c>
      <c r="EP20" s="32" t="str">
        <f t="shared" si="67"/>
        <v/>
      </c>
      <c r="ER20" s="27">
        <v>17</v>
      </c>
      <c r="ES20" s="28">
        <f t="shared" si="80"/>
        <v>0</v>
      </c>
      <c r="ET20" s="28"/>
      <c r="EU20" s="28">
        <f t="shared" si="68"/>
        <v>0</v>
      </c>
      <c r="EV20" s="28">
        <v>1</v>
      </c>
      <c r="EW20" s="29">
        <f t="shared" si="69"/>
        <v>0</v>
      </c>
      <c r="EX20" s="30" t="s">
        <v>47</v>
      </c>
      <c r="EY20" s="31"/>
      <c r="EZ20" s="31"/>
      <c r="FA20" s="31" t="str">
        <f t="shared" si="70"/>
        <v/>
      </c>
      <c r="FB20" s="32">
        <f t="shared" si="71"/>
        <v>0</v>
      </c>
    </row>
    <row r="21" spans="1:158" ht="30" customHeight="1" x14ac:dyDescent="0.3">
      <c r="E21" s="27">
        <v>18</v>
      </c>
      <c r="F21" s="28">
        <f t="shared" si="72"/>
        <v>0</v>
      </c>
      <c r="G21" s="28"/>
      <c r="H21" s="28">
        <f t="shared" si="34"/>
        <v>0</v>
      </c>
      <c r="I21" s="28">
        <v>1</v>
      </c>
      <c r="J21" s="29">
        <f t="shared" si="35"/>
        <v>0</v>
      </c>
      <c r="L21" s="27">
        <v>18</v>
      </c>
      <c r="M21" s="28">
        <f t="shared" si="73"/>
        <v>0</v>
      </c>
      <c r="N21" s="28"/>
      <c r="O21" s="28">
        <f t="shared" si="36"/>
        <v>0</v>
      </c>
      <c r="P21" s="28">
        <v>1</v>
      </c>
      <c r="Q21" s="29">
        <f t="shared" si="37"/>
        <v>0</v>
      </c>
      <c r="R21" s="27"/>
      <c r="S21" s="31"/>
      <c r="T21" s="31"/>
      <c r="U21" s="31"/>
      <c r="V21" s="34"/>
      <c r="W21" s="34">
        <v>1</v>
      </c>
      <c r="X21" s="31"/>
      <c r="Y21" s="31">
        <f t="shared" si="38"/>
        <v>0</v>
      </c>
      <c r="Z21" s="31"/>
      <c r="AA21" s="35"/>
      <c r="AB21" s="36" t="str">
        <f t="shared" si="0"/>
        <v/>
      </c>
      <c r="AC21" s="31" t="str">
        <f t="shared" si="1"/>
        <v/>
      </c>
      <c r="AD21" s="31" t="str">
        <f t="shared" si="2"/>
        <v/>
      </c>
      <c r="AE21" s="31" t="str">
        <f t="shared" si="3"/>
        <v/>
      </c>
      <c r="AF21" s="31" t="str">
        <f t="shared" si="4"/>
        <v/>
      </c>
      <c r="AG21" s="31" t="str">
        <f t="shared" si="5"/>
        <v/>
      </c>
      <c r="AH21" s="31" t="str">
        <f t="shared" si="6"/>
        <v/>
      </c>
      <c r="AI21" s="31" t="str">
        <f t="shared" si="7"/>
        <v/>
      </c>
      <c r="AJ21" s="35">
        <f t="shared" si="8"/>
        <v>0</v>
      </c>
      <c r="AK21" s="36" t="str">
        <f t="shared" si="39"/>
        <v/>
      </c>
      <c r="AL21" s="31" t="str">
        <f t="shared" si="9"/>
        <v/>
      </c>
      <c r="AM21" s="31" t="str">
        <f t="shared" si="10"/>
        <v/>
      </c>
      <c r="AN21" s="31" t="str">
        <f t="shared" si="11"/>
        <v/>
      </c>
      <c r="AO21" s="31" t="str">
        <f t="shared" si="12"/>
        <v/>
      </c>
      <c r="AP21" s="31" t="str">
        <f t="shared" si="13"/>
        <v/>
      </c>
      <c r="AQ21" s="31" t="str">
        <f t="shared" si="14"/>
        <v/>
      </c>
      <c r="AR21" s="31" t="str">
        <f t="shared" si="15"/>
        <v/>
      </c>
      <c r="AS21" s="31" t="str">
        <f t="shared" si="16"/>
        <v/>
      </c>
      <c r="AT21" s="31"/>
      <c r="AU21" s="31" t="str">
        <f t="shared" si="40"/>
        <v/>
      </c>
      <c r="AV21" s="32">
        <f t="shared" si="41"/>
        <v>0</v>
      </c>
      <c r="AW21" s="22"/>
      <c r="AX21" s="27">
        <v>18</v>
      </c>
      <c r="AY21" s="28">
        <f t="shared" si="74"/>
        <v>0</v>
      </c>
      <c r="AZ21" s="28"/>
      <c r="BA21" s="28">
        <f t="shared" si="42"/>
        <v>0</v>
      </c>
      <c r="BB21" s="28">
        <v>1</v>
      </c>
      <c r="BC21" s="29">
        <f t="shared" si="43"/>
        <v>0</v>
      </c>
      <c r="BD21" s="37"/>
      <c r="BE21" s="34"/>
      <c r="BF21" s="34"/>
      <c r="BG21" s="34"/>
      <c r="BH21" s="34"/>
      <c r="BI21" s="34">
        <v>1</v>
      </c>
      <c r="BJ21" s="34"/>
      <c r="BK21" s="34">
        <f t="shared" si="44"/>
        <v>0</v>
      </c>
      <c r="BL21" s="34"/>
      <c r="BM21" s="38"/>
      <c r="BN21" s="39" t="str">
        <f t="shared" si="17"/>
        <v/>
      </c>
      <c r="BO21" s="34" t="str">
        <f t="shared" si="18"/>
        <v/>
      </c>
      <c r="BP21" s="31" t="str">
        <f t="shared" si="19"/>
        <v/>
      </c>
      <c r="BQ21" s="34" t="str">
        <f t="shared" si="20"/>
        <v/>
      </c>
      <c r="BR21" s="34" t="str">
        <f t="shared" si="21"/>
        <v/>
      </c>
      <c r="BS21" s="34" t="str">
        <f t="shared" si="22"/>
        <v/>
      </c>
      <c r="BT21" s="34" t="str">
        <f t="shared" si="23"/>
        <v/>
      </c>
      <c r="BU21" s="34" t="str">
        <f t="shared" si="24"/>
        <v/>
      </c>
      <c r="BV21" s="38">
        <f t="shared" si="25"/>
        <v>0</v>
      </c>
      <c r="BW21" s="39" t="str">
        <f t="shared" si="45"/>
        <v/>
      </c>
      <c r="BX21" s="34" t="str">
        <f t="shared" si="26"/>
        <v/>
      </c>
      <c r="BY21" s="31" t="str">
        <f t="shared" si="27"/>
        <v/>
      </c>
      <c r="BZ21" s="34" t="str">
        <f t="shared" si="28"/>
        <v/>
      </c>
      <c r="CA21" s="34" t="str">
        <f t="shared" si="29"/>
        <v/>
      </c>
      <c r="CB21" s="34" t="str">
        <f t="shared" si="30"/>
        <v/>
      </c>
      <c r="CC21" s="34" t="str">
        <f t="shared" si="31"/>
        <v/>
      </c>
      <c r="CD21" s="34" t="str">
        <f t="shared" si="32"/>
        <v/>
      </c>
      <c r="CE21" s="34" t="str">
        <f t="shared" si="33"/>
        <v/>
      </c>
      <c r="CF21" s="34"/>
      <c r="CG21" s="34" t="str">
        <f t="shared" si="46"/>
        <v/>
      </c>
      <c r="CH21" s="40">
        <f t="shared" si="47"/>
        <v>0</v>
      </c>
      <c r="CJ21" s="27">
        <v>18</v>
      </c>
      <c r="CK21" s="28">
        <f t="shared" si="75"/>
        <v>0</v>
      </c>
      <c r="CL21" s="28"/>
      <c r="CM21" s="28">
        <f t="shared" si="48"/>
        <v>0</v>
      </c>
      <c r="CN21" s="28">
        <v>1</v>
      </c>
      <c r="CO21" s="29">
        <f t="shared" si="49"/>
        <v>0</v>
      </c>
      <c r="CP21" s="30"/>
      <c r="CQ21" s="31"/>
      <c r="CR21" s="31"/>
      <c r="CS21" s="31" t="str">
        <f t="shared" si="50"/>
        <v/>
      </c>
      <c r="CT21" s="32" t="str">
        <f t="shared" si="51"/>
        <v/>
      </c>
      <c r="CV21" s="27">
        <v>18</v>
      </c>
      <c r="CW21" s="28">
        <f t="shared" si="76"/>
        <v>0</v>
      </c>
      <c r="CX21" s="28"/>
      <c r="CY21" s="28">
        <f t="shared" si="52"/>
        <v>0</v>
      </c>
      <c r="CZ21" s="28">
        <v>1</v>
      </c>
      <c r="DA21" s="29">
        <f t="shared" si="53"/>
        <v>0</v>
      </c>
      <c r="DB21" s="30"/>
      <c r="DC21" s="31"/>
      <c r="DD21" s="31"/>
      <c r="DE21" s="31" t="str">
        <f t="shared" si="54"/>
        <v/>
      </c>
      <c r="DF21" s="32" t="str">
        <f t="shared" si="55"/>
        <v/>
      </c>
      <c r="DH21" s="27">
        <v>18</v>
      </c>
      <c r="DI21" s="28">
        <f t="shared" si="77"/>
        <v>0</v>
      </c>
      <c r="DJ21" s="28"/>
      <c r="DK21" s="28">
        <f t="shared" si="56"/>
        <v>0</v>
      </c>
      <c r="DL21" s="28">
        <v>1</v>
      </c>
      <c r="DM21" s="29">
        <f t="shared" si="57"/>
        <v>0</v>
      </c>
      <c r="DN21" s="30"/>
      <c r="DO21" s="31"/>
      <c r="DP21" s="31"/>
      <c r="DQ21" s="31" t="str">
        <f t="shared" si="58"/>
        <v/>
      </c>
      <c r="DR21" s="32" t="str">
        <f t="shared" si="59"/>
        <v/>
      </c>
      <c r="DT21" s="27">
        <v>18</v>
      </c>
      <c r="DU21" s="28">
        <f t="shared" si="78"/>
        <v>0</v>
      </c>
      <c r="DV21" s="28"/>
      <c r="DW21" s="28">
        <f t="shared" si="60"/>
        <v>0</v>
      </c>
      <c r="DX21" s="28">
        <v>1</v>
      </c>
      <c r="DY21" s="29">
        <f t="shared" si="61"/>
        <v>0</v>
      </c>
      <c r="DZ21" s="30"/>
      <c r="EA21" s="31"/>
      <c r="EB21" s="31"/>
      <c r="EC21" s="31" t="str">
        <f t="shared" si="62"/>
        <v/>
      </c>
      <c r="ED21" s="32" t="str">
        <f t="shared" si="63"/>
        <v/>
      </c>
      <c r="EF21" s="27">
        <v>18</v>
      </c>
      <c r="EG21" s="28">
        <f t="shared" si="79"/>
        <v>0</v>
      </c>
      <c r="EH21" s="28"/>
      <c r="EI21" s="28">
        <f t="shared" si="64"/>
        <v>0</v>
      </c>
      <c r="EJ21" s="28">
        <v>1</v>
      </c>
      <c r="EK21" s="29">
        <f t="shared" si="65"/>
        <v>0</v>
      </c>
      <c r="EL21" s="30"/>
      <c r="EM21" s="31"/>
      <c r="EN21" s="31"/>
      <c r="EO21" s="31" t="str">
        <f t="shared" si="66"/>
        <v/>
      </c>
      <c r="EP21" s="32" t="str">
        <f t="shared" si="67"/>
        <v/>
      </c>
      <c r="ER21" s="27">
        <v>18</v>
      </c>
      <c r="ES21" s="28">
        <f t="shared" si="80"/>
        <v>0</v>
      </c>
      <c r="ET21" s="28"/>
      <c r="EU21" s="28">
        <f t="shared" si="68"/>
        <v>0</v>
      </c>
      <c r="EV21" s="28">
        <v>1</v>
      </c>
      <c r="EW21" s="29">
        <f t="shared" si="69"/>
        <v>0</v>
      </c>
      <c r="EX21" s="30" t="s">
        <v>47</v>
      </c>
      <c r="EY21" s="31"/>
      <c r="EZ21" s="31"/>
      <c r="FA21" s="31" t="str">
        <f t="shared" si="70"/>
        <v/>
      </c>
      <c r="FB21" s="32">
        <f t="shared" si="71"/>
        <v>0</v>
      </c>
    </row>
    <row r="22" spans="1:158" ht="30" customHeight="1" x14ac:dyDescent="0.3">
      <c r="E22" s="27">
        <v>19</v>
      </c>
      <c r="F22" s="28">
        <f t="shared" si="72"/>
        <v>0</v>
      </c>
      <c r="G22" s="28"/>
      <c r="H22" s="28">
        <f t="shared" si="34"/>
        <v>0</v>
      </c>
      <c r="I22" s="28">
        <v>1</v>
      </c>
      <c r="J22" s="29">
        <f t="shared" si="35"/>
        <v>0</v>
      </c>
      <c r="L22" s="27">
        <v>19</v>
      </c>
      <c r="M22" s="28">
        <f t="shared" si="73"/>
        <v>0</v>
      </c>
      <c r="N22" s="28"/>
      <c r="O22" s="28">
        <f t="shared" si="36"/>
        <v>0</v>
      </c>
      <c r="P22" s="28">
        <v>1</v>
      </c>
      <c r="Q22" s="29">
        <f t="shared" si="37"/>
        <v>0</v>
      </c>
      <c r="R22" s="27"/>
      <c r="S22" s="31"/>
      <c r="T22" s="31"/>
      <c r="U22" s="31"/>
      <c r="V22" s="34"/>
      <c r="W22" s="34">
        <v>1</v>
      </c>
      <c r="X22" s="31"/>
      <c r="Y22" s="31">
        <f t="shared" si="38"/>
        <v>0</v>
      </c>
      <c r="Z22" s="31"/>
      <c r="AA22" s="35"/>
      <c r="AB22" s="36" t="str">
        <f t="shared" si="0"/>
        <v/>
      </c>
      <c r="AC22" s="31" t="str">
        <f t="shared" si="1"/>
        <v/>
      </c>
      <c r="AD22" s="31" t="str">
        <f t="shared" si="2"/>
        <v/>
      </c>
      <c r="AE22" s="31" t="str">
        <f t="shared" si="3"/>
        <v/>
      </c>
      <c r="AF22" s="31" t="str">
        <f t="shared" si="4"/>
        <v/>
      </c>
      <c r="AG22" s="31" t="str">
        <f t="shared" si="5"/>
        <v/>
      </c>
      <c r="AH22" s="31" t="str">
        <f t="shared" si="6"/>
        <v/>
      </c>
      <c r="AI22" s="31" t="str">
        <f t="shared" si="7"/>
        <v/>
      </c>
      <c r="AJ22" s="35">
        <f t="shared" si="8"/>
        <v>0</v>
      </c>
      <c r="AK22" s="36" t="str">
        <f t="shared" si="39"/>
        <v/>
      </c>
      <c r="AL22" s="31" t="str">
        <f t="shared" si="9"/>
        <v/>
      </c>
      <c r="AM22" s="31" t="str">
        <f t="shared" si="10"/>
        <v/>
      </c>
      <c r="AN22" s="31" t="str">
        <f t="shared" si="11"/>
        <v/>
      </c>
      <c r="AO22" s="31" t="str">
        <f t="shared" si="12"/>
        <v/>
      </c>
      <c r="AP22" s="31" t="str">
        <f t="shared" si="13"/>
        <v/>
      </c>
      <c r="AQ22" s="31" t="str">
        <f t="shared" si="14"/>
        <v/>
      </c>
      <c r="AR22" s="31" t="str">
        <f t="shared" si="15"/>
        <v/>
      </c>
      <c r="AS22" s="31" t="str">
        <f t="shared" si="16"/>
        <v/>
      </c>
      <c r="AT22" s="31"/>
      <c r="AU22" s="31" t="str">
        <f t="shared" si="40"/>
        <v/>
      </c>
      <c r="AV22" s="32">
        <f t="shared" si="41"/>
        <v>0</v>
      </c>
      <c r="AW22" s="22"/>
      <c r="AX22" s="27">
        <v>19</v>
      </c>
      <c r="AY22" s="28">
        <f t="shared" si="74"/>
        <v>0</v>
      </c>
      <c r="AZ22" s="28"/>
      <c r="BA22" s="28">
        <f t="shared" si="42"/>
        <v>0</v>
      </c>
      <c r="BB22" s="28">
        <v>1</v>
      </c>
      <c r="BC22" s="29">
        <f t="shared" si="43"/>
        <v>0</v>
      </c>
      <c r="BD22" s="37"/>
      <c r="BE22" s="34"/>
      <c r="BF22" s="34"/>
      <c r="BG22" s="34"/>
      <c r="BH22" s="34"/>
      <c r="BI22" s="34">
        <v>1</v>
      </c>
      <c r="BJ22" s="34"/>
      <c r="BK22" s="34">
        <f t="shared" si="44"/>
        <v>0</v>
      </c>
      <c r="BL22" s="34"/>
      <c r="BM22" s="38"/>
      <c r="BN22" s="39" t="str">
        <f t="shared" si="17"/>
        <v/>
      </c>
      <c r="BO22" s="34" t="str">
        <f t="shared" si="18"/>
        <v/>
      </c>
      <c r="BP22" s="31" t="str">
        <f t="shared" si="19"/>
        <v/>
      </c>
      <c r="BQ22" s="34" t="str">
        <f t="shared" si="20"/>
        <v/>
      </c>
      <c r="BR22" s="34" t="str">
        <f t="shared" si="21"/>
        <v/>
      </c>
      <c r="BS22" s="34" t="str">
        <f t="shared" si="22"/>
        <v/>
      </c>
      <c r="BT22" s="34" t="str">
        <f t="shared" si="23"/>
        <v/>
      </c>
      <c r="BU22" s="34" t="str">
        <f t="shared" si="24"/>
        <v/>
      </c>
      <c r="BV22" s="38">
        <f t="shared" si="25"/>
        <v>0</v>
      </c>
      <c r="BW22" s="39" t="str">
        <f t="shared" si="45"/>
        <v/>
      </c>
      <c r="BX22" s="34" t="str">
        <f t="shared" si="26"/>
        <v/>
      </c>
      <c r="BY22" s="31" t="str">
        <f t="shared" si="27"/>
        <v/>
      </c>
      <c r="BZ22" s="34" t="str">
        <f t="shared" si="28"/>
        <v/>
      </c>
      <c r="CA22" s="34" t="str">
        <f t="shared" si="29"/>
        <v/>
      </c>
      <c r="CB22" s="34" t="str">
        <f t="shared" si="30"/>
        <v/>
      </c>
      <c r="CC22" s="34" t="str">
        <f t="shared" si="31"/>
        <v/>
      </c>
      <c r="CD22" s="34" t="str">
        <f t="shared" si="32"/>
        <v/>
      </c>
      <c r="CE22" s="34" t="str">
        <f t="shared" si="33"/>
        <v/>
      </c>
      <c r="CF22" s="34"/>
      <c r="CG22" s="34" t="str">
        <f t="shared" si="46"/>
        <v/>
      </c>
      <c r="CH22" s="40">
        <f t="shared" si="47"/>
        <v>0</v>
      </c>
      <c r="CJ22" s="27">
        <v>19</v>
      </c>
      <c r="CK22" s="28">
        <f t="shared" si="75"/>
        <v>0</v>
      </c>
      <c r="CL22" s="28"/>
      <c r="CM22" s="28">
        <f t="shared" si="48"/>
        <v>0</v>
      </c>
      <c r="CN22" s="28">
        <v>1</v>
      </c>
      <c r="CO22" s="29">
        <f t="shared" si="49"/>
        <v>0</v>
      </c>
      <c r="CP22" s="30"/>
      <c r="CQ22" s="31"/>
      <c r="CR22" s="31"/>
      <c r="CS22" s="31" t="str">
        <f t="shared" si="50"/>
        <v/>
      </c>
      <c r="CT22" s="32" t="str">
        <f t="shared" si="51"/>
        <v/>
      </c>
      <c r="CV22" s="27">
        <v>19</v>
      </c>
      <c r="CW22" s="28">
        <f t="shared" si="76"/>
        <v>0</v>
      </c>
      <c r="CX22" s="28"/>
      <c r="CY22" s="28">
        <f t="shared" si="52"/>
        <v>0</v>
      </c>
      <c r="CZ22" s="28">
        <v>1</v>
      </c>
      <c r="DA22" s="29">
        <f t="shared" si="53"/>
        <v>0</v>
      </c>
      <c r="DB22" s="30"/>
      <c r="DC22" s="31"/>
      <c r="DD22" s="31"/>
      <c r="DE22" s="31" t="str">
        <f t="shared" si="54"/>
        <v/>
      </c>
      <c r="DF22" s="32" t="str">
        <f t="shared" si="55"/>
        <v/>
      </c>
      <c r="DH22" s="27">
        <v>19</v>
      </c>
      <c r="DI22" s="28">
        <f t="shared" si="77"/>
        <v>0</v>
      </c>
      <c r="DJ22" s="28"/>
      <c r="DK22" s="28">
        <f t="shared" si="56"/>
        <v>0</v>
      </c>
      <c r="DL22" s="28">
        <v>1</v>
      </c>
      <c r="DM22" s="29">
        <f t="shared" si="57"/>
        <v>0</v>
      </c>
      <c r="DN22" s="30"/>
      <c r="DO22" s="31"/>
      <c r="DP22" s="31"/>
      <c r="DQ22" s="31" t="str">
        <f t="shared" si="58"/>
        <v/>
      </c>
      <c r="DR22" s="32" t="str">
        <f t="shared" si="59"/>
        <v/>
      </c>
      <c r="DT22" s="27">
        <v>19</v>
      </c>
      <c r="DU22" s="28">
        <f t="shared" si="78"/>
        <v>0</v>
      </c>
      <c r="DV22" s="28"/>
      <c r="DW22" s="28">
        <f t="shared" si="60"/>
        <v>0</v>
      </c>
      <c r="DX22" s="28">
        <v>1</v>
      </c>
      <c r="DY22" s="29">
        <f t="shared" si="61"/>
        <v>0</v>
      </c>
      <c r="DZ22" s="30"/>
      <c r="EA22" s="31"/>
      <c r="EB22" s="31"/>
      <c r="EC22" s="31" t="str">
        <f t="shared" si="62"/>
        <v/>
      </c>
      <c r="ED22" s="32" t="str">
        <f t="shared" si="63"/>
        <v/>
      </c>
      <c r="EF22" s="27">
        <v>19</v>
      </c>
      <c r="EG22" s="28">
        <f t="shared" si="79"/>
        <v>0</v>
      </c>
      <c r="EH22" s="28"/>
      <c r="EI22" s="28">
        <f t="shared" si="64"/>
        <v>0</v>
      </c>
      <c r="EJ22" s="28">
        <v>1</v>
      </c>
      <c r="EK22" s="29">
        <f t="shared" si="65"/>
        <v>0</v>
      </c>
      <c r="EL22" s="30"/>
      <c r="EM22" s="31"/>
      <c r="EN22" s="31"/>
      <c r="EO22" s="31" t="str">
        <f t="shared" si="66"/>
        <v/>
      </c>
      <c r="EP22" s="32" t="str">
        <f t="shared" si="67"/>
        <v/>
      </c>
      <c r="ER22" s="27">
        <v>19</v>
      </c>
      <c r="ES22" s="28">
        <f t="shared" si="80"/>
        <v>0</v>
      </c>
      <c r="ET22" s="28"/>
      <c r="EU22" s="28">
        <f t="shared" si="68"/>
        <v>0</v>
      </c>
      <c r="EV22" s="28">
        <v>1</v>
      </c>
      <c r="EW22" s="29">
        <f t="shared" si="69"/>
        <v>0</v>
      </c>
      <c r="EX22" s="30" t="s">
        <v>47</v>
      </c>
      <c r="EY22" s="31"/>
      <c r="EZ22" s="31"/>
      <c r="FA22" s="31" t="str">
        <f t="shared" si="70"/>
        <v/>
      </c>
      <c r="FB22" s="32">
        <f t="shared" si="71"/>
        <v>0</v>
      </c>
    </row>
    <row r="23" spans="1:158" ht="30" customHeight="1" x14ac:dyDescent="0.3">
      <c r="E23" s="27">
        <v>20</v>
      </c>
      <c r="F23" s="28">
        <f t="shared" si="72"/>
        <v>0</v>
      </c>
      <c r="G23" s="28"/>
      <c r="H23" s="28">
        <f t="shared" si="34"/>
        <v>0</v>
      </c>
      <c r="I23" s="28">
        <v>1</v>
      </c>
      <c r="J23" s="29">
        <f t="shared" si="35"/>
        <v>0</v>
      </c>
      <c r="L23" s="27">
        <v>20</v>
      </c>
      <c r="M23" s="28">
        <f t="shared" si="73"/>
        <v>0</v>
      </c>
      <c r="N23" s="28"/>
      <c r="O23" s="28">
        <f t="shared" si="36"/>
        <v>0</v>
      </c>
      <c r="P23" s="28">
        <v>1</v>
      </c>
      <c r="Q23" s="29">
        <f t="shared" si="37"/>
        <v>0</v>
      </c>
      <c r="R23" s="27"/>
      <c r="S23" s="31"/>
      <c r="T23" s="31"/>
      <c r="U23" s="31"/>
      <c r="V23" s="34"/>
      <c r="W23" s="34">
        <v>1</v>
      </c>
      <c r="X23" s="31"/>
      <c r="Y23" s="31">
        <f t="shared" si="38"/>
        <v>0</v>
      </c>
      <c r="Z23" s="31"/>
      <c r="AA23" s="35"/>
      <c r="AB23" s="36" t="str">
        <f t="shared" si="0"/>
        <v/>
      </c>
      <c r="AC23" s="31" t="str">
        <f t="shared" si="1"/>
        <v/>
      </c>
      <c r="AD23" s="31" t="str">
        <f t="shared" si="2"/>
        <v/>
      </c>
      <c r="AE23" s="31" t="str">
        <f t="shared" si="3"/>
        <v/>
      </c>
      <c r="AF23" s="31" t="str">
        <f t="shared" si="4"/>
        <v/>
      </c>
      <c r="AG23" s="31" t="str">
        <f t="shared" si="5"/>
        <v/>
      </c>
      <c r="AH23" s="31" t="str">
        <f t="shared" si="6"/>
        <v/>
      </c>
      <c r="AI23" s="31" t="str">
        <f t="shared" si="7"/>
        <v/>
      </c>
      <c r="AJ23" s="35">
        <f t="shared" si="8"/>
        <v>0</v>
      </c>
      <c r="AK23" s="36" t="str">
        <f t="shared" si="39"/>
        <v/>
      </c>
      <c r="AL23" s="31" t="str">
        <f t="shared" si="9"/>
        <v/>
      </c>
      <c r="AM23" s="31" t="str">
        <f t="shared" si="10"/>
        <v/>
      </c>
      <c r="AN23" s="31" t="str">
        <f t="shared" si="11"/>
        <v/>
      </c>
      <c r="AO23" s="31" t="str">
        <f t="shared" si="12"/>
        <v/>
      </c>
      <c r="AP23" s="31" t="str">
        <f t="shared" si="13"/>
        <v/>
      </c>
      <c r="AQ23" s="31" t="str">
        <f t="shared" si="14"/>
        <v/>
      </c>
      <c r="AR23" s="31" t="str">
        <f t="shared" si="15"/>
        <v/>
      </c>
      <c r="AS23" s="31" t="str">
        <f t="shared" si="16"/>
        <v/>
      </c>
      <c r="AT23" s="31"/>
      <c r="AU23" s="31" t="str">
        <f t="shared" si="40"/>
        <v/>
      </c>
      <c r="AV23" s="32">
        <f t="shared" si="41"/>
        <v>0</v>
      </c>
      <c r="AW23" s="22"/>
      <c r="AX23" s="27">
        <v>20</v>
      </c>
      <c r="AY23" s="28">
        <f t="shared" si="74"/>
        <v>0</v>
      </c>
      <c r="AZ23" s="28"/>
      <c r="BA23" s="28">
        <f t="shared" si="42"/>
        <v>0</v>
      </c>
      <c r="BB23" s="28">
        <v>1</v>
      </c>
      <c r="BC23" s="29">
        <f t="shared" si="43"/>
        <v>0</v>
      </c>
      <c r="BD23" s="37"/>
      <c r="BE23" s="34"/>
      <c r="BF23" s="34"/>
      <c r="BG23" s="34"/>
      <c r="BH23" s="34"/>
      <c r="BI23" s="34">
        <v>1</v>
      </c>
      <c r="BJ23" s="34"/>
      <c r="BK23" s="34">
        <f t="shared" si="44"/>
        <v>0</v>
      </c>
      <c r="BL23" s="34"/>
      <c r="BM23" s="38"/>
      <c r="BN23" s="39" t="str">
        <f t="shared" si="17"/>
        <v/>
      </c>
      <c r="BO23" s="34" t="str">
        <f t="shared" si="18"/>
        <v/>
      </c>
      <c r="BP23" s="31" t="str">
        <f t="shared" si="19"/>
        <v/>
      </c>
      <c r="BQ23" s="34" t="str">
        <f t="shared" si="20"/>
        <v/>
      </c>
      <c r="BR23" s="34" t="str">
        <f t="shared" si="21"/>
        <v/>
      </c>
      <c r="BS23" s="34" t="str">
        <f t="shared" si="22"/>
        <v/>
      </c>
      <c r="BT23" s="34" t="str">
        <f t="shared" si="23"/>
        <v/>
      </c>
      <c r="BU23" s="34" t="str">
        <f t="shared" si="24"/>
        <v/>
      </c>
      <c r="BV23" s="38">
        <f t="shared" si="25"/>
        <v>0</v>
      </c>
      <c r="BW23" s="39" t="str">
        <f t="shared" si="45"/>
        <v/>
      </c>
      <c r="BX23" s="34" t="str">
        <f t="shared" si="26"/>
        <v/>
      </c>
      <c r="BY23" s="31" t="str">
        <f t="shared" si="27"/>
        <v/>
      </c>
      <c r="BZ23" s="34" t="str">
        <f t="shared" si="28"/>
        <v/>
      </c>
      <c r="CA23" s="34" t="str">
        <f t="shared" si="29"/>
        <v/>
      </c>
      <c r="CB23" s="34" t="str">
        <f t="shared" si="30"/>
        <v/>
      </c>
      <c r="CC23" s="34" t="str">
        <f t="shared" si="31"/>
        <v/>
      </c>
      <c r="CD23" s="34" t="str">
        <f t="shared" si="32"/>
        <v/>
      </c>
      <c r="CE23" s="34" t="str">
        <f t="shared" si="33"/>
        <v/>
      </c>
      <c r="CF23" s="34"/>
      <c r="CG23" s="34" t="str">
        <f t="shared" si="46"/>
        <v/>
      </c>
      <c r="CH23" s="40">
        <f t="shared" si="47"/>
        <v>0</v>
      </c>
      <c r="CJ23" s="27">
        <v>20</v>
      </c>
      <c r="CK23" s="28">
        <f t="shared" si="75"/>
        <v>0</v>
      </c>
      <c r="CL23" s="28"/>
      <c r="CM23" s="28">
        <f t="shared" si="48"/>
        <v>0</v>
      </c>
      <c r="CN23" s="28">
        <v>1</v>
      </c>
      <c r="CO23" s="29">
        <f t="shared" si="49"/>
        <v>0</v>
      </c>
      <c r="CP23" s="30"/>
      <c r="CQ23" s="31"/>
      <c r="CR23" s="31"/>
      <c r="CS23" s="31" t="str">
        <f t="shared" si="50"/>
        <v/>
      </c>
      <c r="CT23" s="32" t="str">
        <f t="shared" si="51"/>
        <v/>
      </c>
      <c r="CV23" s="27">
        <v>20</v>
      </c>
      <c r="CW23" s="28">
        <f t="shared" si="76"/>
        <v>0</v>
      </c>
      <c r="CX23" s="28"/>
      <c r="CY23" s="28">
        <f t="shared" si="52"/>
        <v>0</v>
      </c>
      <c r="CZ23" s="28">
        <v>1</v>
      </c>
      <c r="DA23" s="29">
        <f t="shared" si="53"/>
        <v>0</v>
      </c>
      <c r="DB23" s="30"/>
      <c r="DC23" s="31"/>
      <c r="DD23" s="31"/>
      <c r="DE23" s="31" t="str">
        <f t="shared" si="54"/>
        <v/>
      </c>
      <c r="DF23" s="32" t="str">
        <f t="shared" si="55"/>
        <v/>
      </c>
      <c r="DH23" s="27">
        <v>20</v>
      </c>
      <c r="DI23" s="28">
        <f t="shared" si="77"/>
        <v>0</v>
      </c>
      <c r="DJ23" s="28"/>
      <c r="DK23" s="28">
        <f t="shared" si="56"/>
        <v>0</v>
      </c>
      <c r="DL23" s="28">
        <v>1</v>
      </c>
      <c r="DM23" s="29">
        <f t="shared" si="57"/>
        <v>0</v>
      </c>
      <c r="DN23" s="30"/>
      <c r="DO23" s="31"/>
      <c r="DP23" s="31"/>
      <c r="DQ23" s="31" t="str">
        <f t="shared" si="58"/>
        <v/>
      </c>
      <c r="DR23" s="32" t="str">
        <f t="shared" si="59"/>
        <v/>
      </c>
      <c r="DT23" s="27">
        <v>20</v>
      </c>
      <c r="DU23" s="28">
        <f t="shared" si="78"/>
        <v>0</v>
      </c>
      <c r="DV23" s="28"/>
      <c r="DW23" s="28">
        <f t="shared" si="60"/>
        <v>0</v>
      </c>
      <c r="DX23" s="28">
        <v>1</v>
      </c>
      <c r="DY23" s="29">
        <f t="shared" si="61"/>
        <v>0</v>
      </c>
      <c r="DZ23" s="30"/>
      <c r="EA23" s="31"/>
      <c r="EB23" s="31"/>
      <c r="EC23" s="31" t="str">
        <f t="shared" si="62"/>
        <v/>
      </c>
      <c r="ED23" s="32" t="str">
        <f t="shared" si="63"/>
        <v/>
      </c>
      <c r="EF23" s="27">
        <v>20</v>
      </c>
      <c r="EG23" s="28">
        <f t="shared" si="79"/>
        <v>0</v>
      </c>
      <c r="EH23" s="28"/>
      <c r="EI23" s="28">
        <f t="shared" si="64"/>
        <v>0</v>
      </c>
      <c r="EJ23" s="28">
        <v>1</v>
      </c>
      <c r="EK23" s="29">
        <f t="shared" si="65"/>
        <v>0</v>
      </c>
      <c r="EL23" s="30"/>
      <c r="EM23" s="31"/>
      <c r="EN23" s="31"/>
      <c r="EO23" s="31" t="str">
        <f t="shared" si="66"/>
        <v/>
      </c>
      <c r="EP23" s="32" t="str">
        <f t="shared" si="67"/>
        <v/>
      </c>
      <c r="ER23" s="27">
        <v>20</v>
      </c>
      <c r="ES23" s="28">
        <f t="shared" si="80"/>
        <v>0</v>
      </c>
      <c r="ET23" s="28"/>
      <c r="EU23" s="28">
        <f t="shared" si="68"/>
        <v>0</v>
      </c>
      <c r="EV23" s="28">
        <v>1</v>
      </c>
      <c r="EW23" s="29">
        <f t="shared" si="69"/>
        <v>0</v>
      </c>
      <c r="EX23" s="30" t="s">
        <v>47</v>
      </c>
      <c r="EY23" s="31"/>
      <c r="EZ23" s="31"/>
      <c r="FA23" s="31" t="str">
        <f t="shared" si="70"/>
        <v/>
      </c>
      <c r="FB23" s="32">
        <f t="shared" si="71"/>
        <v>0</v>
      </c>
    </row>
    <row r="24" spans="1:158" ht="30" customHeight="1" x14ac:dyDescent="0.3">
      <c r="E24" s="27">
        <v>21</v>
      </c>
      <c r="F24" s="28">
        <f t="shared" si="72"/>
        <v>0</v>
      </c>
      <c r="G24" s="28"/>
      <c r="H24" s="28">
        <f t="shared" si="34"/>
        <v>0</v>
      </c>
      <c r="I24" s="28">
        <v>1</v>
      </c>
      <c r="J24" s="29">
        <f t="shared" si="35"/>
        <v>0</v>
      </c>
      <c r="L24" s="27">
        <v>21</v>
      </c>
      <c r="M24" s="28">
        <f t="shared" si="73"/>
        <v>0</v>
      </c>
      <c r="N24" s="28"/>
      <c r="O24" s="28">
        <f t="shared" si="36"/>
        <v>0</v>
      </c>
      <c r="P24" s="28">
        <v>1</v>
      </c>
      <c r="Q24" s="29">
        <f t="shared" si="37"/>
        <v>0</v>
      </c>
      <c r="R24" s="27"/>
      <c r="S24" s="31"/>
      <c r="T24" s="31"/>
      <c r="U24" s="31"/>
      <c r="V24" s="34"/>
      <c r="W24" s="34">
        <v>1</v>
      </c>
      <c r="X24" s="31"/>
      <c r="Y24" s="31">
        <f t="shared" si="38"/>
        <v>0</v>
      </c>
      <c r="Z24" s="31"/>
      <c r="AA24" s="35"/>
      <c r="AB24" s="36" t="str">
        <f t="shared" si="0"/>
        <v/>
      </c>
      <c r="AC24" s="31" t="str">
        <f t="shared" si="1"/>
        <v/>
      </c>
      <c r="AD24" s="31" t="str">
        <f t="shared" si="2"/>
        <v/>
      </c>
      <c r="AE24" s="31" t="str">
        <f t="shared" si="3"/>
        <v/>
      </c>
      <c r="AF24" s="31" t="str">
        <f t="shared" si="4"/>
        <v/>
      </c>
      <c r="AG24" s="31" t="str">
        <f t="shared" si="5"/>
        <v/>
      </c>
      <c r="AH24" s="31" t="str">
        <f t="shared" si="6"/>
        <v/>
      </c>
      <c r="AI24" s="31" t="str">
        <f t="shared" si="7"/>
        <v/>
      </c>
      <c r="AJ24" s="35">
        <f t="shared" si="8"/>
        <v>0</v>
      </c>
      <c r="AK24" s="36" t="str">
        <f t="shared" si="39"/>
        <v/>
      </c>
      <c r="AL24" s="31" t="str">
        <f t="shared" si="9"/>
        <v/>
      </c>
      <c r="AM24" s="31" t="str">
        <f t="shared" si="10"/>
        <v/>
      </c>
      <c r="AN24" s="31" t="str">
        <f t="shared" si="11"/>
        <v/>
      </c>
      <c r="AO24" s="31" t="str">
        <f t="shared" si="12"/>
        <v/>
      </c>
      <c r="AP24" s="31" t="str">
        <f t="shared" si="13"/>
        <v/>
      </c>
      <c r="AQ24" s="31" t="str">
        <f t="shared" si="14"/>
        <v/>
      </c>
      <c r="AR24" s="31" t="str">
        <f t="shared" si="15"/>
        <v/>
      </c>
      <c r="AS24" s="31" t="str">
        <f t="shared" si="16"/>
        <v/>
      </c>
      <c r="AT24" s="31"/>
      <c r="AU24" s="31" t="str">
        <f t="shared" si="40"/>
        <v/>
      </c>
      <c r="AV24" s="32">
        <f t="shared" si="41"/>
        <v>0</v>
      </c>
      <c r="AW24" s="22"/>
      <c r="AX24" s="27">
        <v>21</v>
      </c>
      <c r="AY24" s="28">
        <f t="shared" si="74"/>
        <v>0</v>
      </c>
      <c r="AZ24" s="28"/>
      <c r="BA24" s="28">
        <f t="shared" si="42"/>
        <v>0</v>
      </c>
      <c r="BB24" s="28">
        <v>1</v>
      </c>
      <c r="BC24" s="29">
        <f t="shared" si="43"/>
        <v>0</v>
      </c>
      <c r="BD24" s="37"/>
      <c r="BE24" s="34"/>
      <c r="BF24" s="34"/>
      <c r="BG24" s="34"/>
      <c r="BH24" s="34"/>
      <c r="BI24" s="34">
        <v>1</v>
      </c>
      <c r="BJ24" s="34"/>
      <c r="BK24" s="34">
        <f t="shared" si="44"/>
        <v>0</v>
      </c>
      <c r="BL24" s="34"/>
      <c r="BM24" s="38"/>
      <c r="BN24" s="39" t="str">
        <f t="shared" si="17"/>
        <v/>
      </c>
      <c r="BO24" s="34" t="str">
        <f t="shared" si="18"/>
        <v/>
      </c>
      <c r="BP24" s="31" t="str">
        <f t="shared" si="19"/>
        <v/>
      </c>
      <c r="BQ24" s="34" t="str">
        <f t="shared" si="20"/>
        <v/>
      </c>
      <c r="BR24" s="34" t="str">
        <f t="shared" si="21"/>
        <v/>
      </c>
      <c r="BS24" s="34" t="str">
        <f t="shared" si="22"/>
        <v/>
      </c>
      <c r="BT24" s="34" t="str">
        <f t="shared" si="23"/>
        <v/>
      </c>
      <c r="BU24" s="34" t="str">
        <f t="shared" si="24"/>
        <v/>
      </c>
      <c r="BV24" s="38">
        <f t="shared" si="25"/>
        <v>0</v>
      </c>
      <c r="BW24" s="39" t="str">
        <f t="shared" si="45"/>
        <v/>
      </c>
      <c r="BX24" s="34" t="str">
        <f t="shared" si="26"/>
        <v/>
      </c>
      <c r="BY24" s="31" t="str">
        <f t="shared" si="27"/>
        <v/>
      </c>
      <c r="BZ24" s="34" t="str">
        <f t="shared" si="28"/>
        <v/>
      </c>
      <c r="CA24" s="34" t="str">
        <f t="shared" si="29"/>
        <v/>
      </c>
      <c r="CB24" s="34" t="str">
        <f t="shared" si="30"/>
        <v/>
      </c>
      <c r="CC24" s="34" t="str">
        <f t="shared" si="31"/>
        <v/>
      </c>
      <c r="CD24" s="34" t="str">
        <f t="shared" si="32"/>
        <v/>
      </c>
      <c r="CE24" s="34" t="str">
        <f t="shared" si="33"/>
        <v/>
      </c>
      <c r="CF24" s="34"/>
      <c r="CG24" s="34" t="str">
        <f t="shared" si="46"/>
        <v/>
      </c>
      <c r="CH24" s="40">
        <f t="shared" si="47"/>
        <v>0</v>
      </c>
      <c r="CJ24" s="27">
        <v>21</v>
      </c>
      <c r="CK24" s="28">
        <f t="shared" si="75"/>
        <v>0</v>
      </c>
      <c r="CL24" s="28"/>
      <c r="CM24" s="28">
        <f t="shared" si="48"/>
        <v>0</v>
      </c>
      <c r="CN24" s="28">
        <v>1</v>
      </c>
      <c r="CO24" s="29">
        <f t="shared" si="49"/>
        <v>0</v>
      </c>
      <c r="CP24" s="30"/>
      <c r="CQ24" s="31"/>
      <c r="CR24" s="31"/>
      <c r="CS24" s="31" t="str">
        <f t="shared" si="50"/>
        <v/>
      </c>
      <c r="CT24" s="32" t="str">
        <f t="shared" si="51"/>
        <v/>
      </c>
      <c r="CV24" s="27">
        <v>21</v>
      </c>
      <c r="CW24" s="28">
        <f t="shared" si="76"/>
        <v>0</v>
      </c>
      <c r="CX24" s="28"/>
      <c r="CY24" s="28">
        <f t="shared" si="52"/>
        <v>0</v>
      </c>
      <c r="CZ24" s="28">
        <v>1</v>
      </c>
      <c r="DA24" s="29">
        <f t="shared" si="53"/>
        <v>0</v>
      </c>
      <c r="DB24" s="30"/>
      <c r="DC24" s="31"/>
      <c r="DD24" s="31"/>
      <c r="DE24" s="31" t="str">
        <f t="shared" si="54"/>
        <v/>
      </c>
      <c r="DF24" s="32" t="str">
        <f t="shared" si="55"/>
        <v/>
      </c>
      <c r="DH24" s="27">
        <v>21</v>
      </c>
      <c r="DI24" s="28">
        <f t="shared" si="77"/>
        <v>0</v>
      </c>
      <c r="DJ24" s="28"/>
      <c r="DK24" s="28">
        <f t="shared" si="56"/>
        <v>0</v>
      </c>
      <c r="DL24" s="28">
        <v>1</v>
      </c>
      <c r="DM24" s="29">
        <f t="shared" si="57"/>
        <v>0</v>
      </c>
      <c r="DN24" s="30"/>
      <c r="DO24" s="31"/>
      <c r="DP24" s="31"/>
      <c r="DQ24" s="31" t="str">
        <f t="shared" si="58"/>
        <v/>
      </c>
      <c r="DR24" s="32" t="str">
        <f t="shared" si="59"/>
        <v/>
      </c>
      <c r="DT24" s="27">
        <v>21</v>
      </c>
      <c r="DU24" s="28">
        <f t="shared" si="78"/>
        <v>0</v>
      </c>
      <c r="DV24" s="28"/>
      <c r="DW24" s="28">
        <f t="shared" si="60"/>
        <v>0</v>
      </c>
      <c r="DX24" s="28">
        <v>1</v>
      </c>
      <c r="DY24" s="29">
        <f t="shared" si="61"/>
        <v>0</v>
      </c>
      <c r="DZ24" s="30"/>
      <c r="EA24" s="31"/>
      <c r="EB24" s="31"/>
      <c r="EC24" s="31" t="str">
        <f t="shared" si="62"/>
        <v/>
      </c>
      <c r="ED24" s="32" t="str">
        <f t="shared" si="63"/>
        <v/>
      </c>
      <c r="EF24" s="27">
        <v>21</v>
      </c>
      <c r="EG24" s="28">
        <f t="shared" si="79"/>
        <v>0</v>
      </c>
      <c r="EH24" s="28"/>
      <c r="EI24" s="28">
        <f t="shared" si="64"/>
        <v>0</v>
      </c>
      <c r="EJ24" s="28">
        <v>1</v>
      </c>
      <c r="EK24" s="29">
        <f t="shared" si="65"/>
        <v>0</v>
      </c>
      <c r="EL24" s="30"/>
      <c r="EM24" s="31"/>
      <c r="EN24" s="31"/>
      <c r="EO24" s="31" t="str">
        <f t="shared" si="66"/>
        <v/>
      </c>
      <c r="EP24" s="32" t="str">
        <f t="shared" si="67"/>
        <v/>
      </c>
      <c r="ER24" s="27">
        <v>21</v>
      </c>
      <c r="ES24" s="28">
        <f t="shared" si="80"/>
        <v>0</v>
      </c>
      <c r="ET24" s="28"/>
      <c r="EU24" s="28">
        <f t="shared" si="68"/>
        <v>0</v>
      </c>
      <c r="EV24" s="28">
        <v>1</v>
      </c>
      <c r="EW24" s="29">
        <f t="shared" si="69"/>
        <v>0</v>
      </c>
      <c r="EX24" s="30" t="s">
        <v>47</v>
      </c>
      <c r="EY24" s="31"/>
      <c r="EZ24" s="31"/>
      <c r="FA24" s="31" t="str">
        <f t="shared" si="70"/>
        <v/>
      </c>
      <c r="FB24" s="32">
        <f t="shared" si="71"/>
        <v>0</v>
      </c>
    </row>
    <row r="25" spans="1:158" ht="30" customHeight="1" x14ac:dyDescent="0.3">
      <c r="E25" s="27">
        <v>22</v>
      </c>
      <c r="F25" s="28">
        <f t="shared" si="72"/>
        <v>0</v>
      </c>
      <c r="G25" s="28"/>
      <c r="H25" s="28">
        <f t="shared" si="34"/>
        <v>0</v>
      </c>
      <c r="I25" s="28">
        <v>1</v>
      </c>
      <c r="J25" s="29">
        <f t="shared" si="35"/>
        <v>0</v>
      </c>
      <c r="L25" s="27">
        <v>22</v>
      </c>
      <c r="M25" s="28">
        <f t="shared" si="73"/>
        <v>0</v>
      </c>
      <c r="N25" s="28"/>
      <c r="O25" s="28">
        <f t="shared" si="36"/>
        <v>0</v>
      </c>
      <c r="P25" s="28">
        <v>1</v>
      </c>
      <c r="Q25" s="29">
        <f t="shared" si="37"/>
        <v>0</v>
      </c>
      <c r="R25" s="27"/>
      <c r="S25" s="31"/>
      <c r="T25" s="31"/>
      <c r="U25" s="31"/>
      <c r="V25" s="34"/>
      <c r="W25" s="34">
        <v>1</v>
      </c>
      <c r="X25" s="31"/>
      <c r="Y25" s="31">
        <f t="shared" si="38"/>
        <v>0</v>
      </c>
      <c r="Z25" s="31"/>
      <c r="AA25" s="35"/>
      <c r="AB25" s="36" t="str">
        <f t="shared" si="0"/>
        <v/>
      </c>
      <c r="AC25" s="31" t="str">
        <f t="shared" si="1"/>
        <v/>
      </c>
      <c r="AD25" s="31" t="str">
        <f t="shared" si="2"/>
        <v/>
      </c>
      <c r="AE25" s="31" t="str">
        <f t="shared" si="3"/>
        <v/>
      </c>
      <c r="AF25" s="31" t="str">
        <f t="shared" si="4"/>
        <v/>
      </c>
      <c r="AG25" s="31" t="str">
        <f t="shared" si="5"/>
        <v/>
      </c>
      <c r="AH25" s="31" t="str">
        <f t="shared" si="6"/>
        <v/>
      </c>
      <c r="AI25" s="31" t="str">
        <f t="shared" si="7"/>
        <v/>
      </c>
      <c r="AJ25" s="35">
        <f t="shared" si="8"/>
        <v>0</v>
      </c>
      <c r="AK25" s="36" t="str">
        <f t="shared" si="39"/>
        <v/>
      </c>
      <c r="AL25" s="31" t="str">
        <f t="shared" si="9"/>
        <v/>
      </c>
      <c r="AM25" s="31" t="str">
        <f t="shared" si="10"/>
        <v/>
      </c>
      <c r="AN25" s="31" t="str">
        <f t="shared" si="11"/>
        <v/>
      </c>
      <c r="AO25" s="31" t="str">
        <f t="shared" si="12"/>
        <v/>
      </c>
      <c r="AP25" s="31" t="str">
        <f t="shared" si="13"/>
        <v/>
      </c>
      <c r="AQ25" s="31" t="str">
        <f t="shared" si="14"/>
        <v/>
      </c>
      <c r="AR25" s="31" t="str">
        <f t="shared" si="15"/>
        <v/>
      </c>
      <c r="AS25" s="31" t="str">
        <f t="shared" si="16"/>
        <v/>
      </c>
      <c r="AT25" s="31"/>
      <c r="AU25" s="31" t="str">
        <f t="shared" si="40"/>
        <v/>
      </c>
      <c r="AV25" s="32">
        <f t="shared" si="41"/>
        <v>0</v>
      </c>
      <c r="AW25" s="22"/>
      <c r="AX25" s="27">
        <v>22</v>
      </c>
      <c r="AY25" s="28">
        <f t="shared" si="74"/>
        <v>0</v>
      </c>
      <c r="AZ25" s="28"/>
      <c r="BA25" s="28">
        <f t="shared" si="42"/>
        <v>0</v>
      </c>
      <c r="BB25" s="28">
        <v>1</v>
      </c>
      <c r="BC25" s="29">
        <f t="shared" si="43"/>
        <v>0</v>
      </c>
      <c r="BD25" s="37"/>
      <c r="BE25" s="34"/>
      <c r="BF25" s="34"/>
      <c r="BG25" s="34"/>
      <c r="BH25" s="34"/>
      <c r="BI25" s="34">
        <v>1</v>
      </c>
      <c r="BJ25" s="34"/>
      <c r="BK25" s="34">
        <f t="shared" si="44"/>
        <v>0</v>
      </c>
      <c r="BL25" s="34"/>
      <c r="BM25" s="38"/>
      <c r="BN25" s="39" t="str">
        <f t="shared" si="17"/>
        <v/>
      </c>
      <c r="BO25" s="34" t="str">
        <f t="shared" si="18"/>
        <v/>
      </c>
      <c r="BP25" s="31" t="str">
        <f t="shared" si="19"/>
        <v/>
      </c>
      <c r="BQ25" s="34" t="str">
        <f t="shared" si="20"/>
        <v/>
      </c>
      <c r="BR25" s="34" t="str">
        <f t="shared" si="21"/>
        <v/>
      </c>
      <c r="BS25" s="34" t="str">
        <f t="shared" si="22"/>
        <v/>
      </c>
      <c r="BT25" s="34" t="str">
        <f t="shared" si="23"/>
        <v/>
      </c>
      <c r="BU25" s="34" t="str">
        <f t="shared" si="24"/>
        <v/>
      </c>
      <c r="BV25" s="38">
        <f t="shared" si="25"/>
        <v>0</v>
      </c>
      <c r="BW25" s="39" t="str">
        <f t="shared" si="45"/>
        <v/>
      </c>
      <c r="BX25" s="34" t="str">
        <f t="shared" si="26"/>
        <v/>
      </c>
      <c r="BY25" s="31" t="str">
        <f t="shared" si="27"/>
        <v/>
      </c>
      <c r="BZ25" s="34" t="str">
        <f t="shared" si="28"/>
        <v/>
      </c>
      <c r="CA25" s="34" t="str">
        <f t="shared" si="29"/>
        <v/>
      </c>
      <c r="CB25" s="34" t="str">
        <f t="shared" si="30"/>
        <v/>
      </c>
      <c r="CC25" s="34" t="str">
        <f t="shared" si="31"/>
        <v/>
      </c>
      <c r="CD25" s="34" t="str">
        <f t="shared" si="32"/>
        <v/>
      </c>
      <c r="CE25" s="34" t="str">
        <f t="shared" si="33"/>
        <v/>
      </c>
      <c r="CF25" s="34"/>
      <c r="CG25" s="34" t="str">
        <f t="shared" si="46"/>
        <v/>
      </c>
      <c r="CH25" s="40">
        <f t="shared" si="47"/>
        <v>0</v>
      </c>
      <c r="CJ25" s="27">
        <v>22</v>
      </c>
      <c r="CK25" s="28">
        <f t="shared" si="75"/>
        <v>0</v>
      </c>
      <c r="CL25" s="28"/>
      <c r="CM25" s="28">
        <f t="shared" si="48"/>
        <v>0</v>
      </c>
      <c r="CN25" s="28">
        <v>1</v>
      </c>
      <c r="CO25" s="29">
        <f t="shared" si="49"/>
        <v>0</v>
      </c>
      <c r="CP25" s="30"/>
      <c r="CQ25" s="31"/>
      <c r="CR25" s="31"/>
      <c r="CS25" s="31" t="str">
        <f t="shared" si="50"/>
        <v/>
      </c>
      <c r="CT25" s="32" t="str">
        <f t="shared" si="51"/>
        <v/>
      </c>
      <c r="CV25" s="27">
        <v>22</v>
      </c>
      <c r="CW25" s="28">
        <f t="shared" si="76"/>
        <v>0</v>
      </c>
      <c r="CX25" s="28"/>
      <c r="CY25" s="28">
        <f t="shared" si="52"/>
        <v>0</v>
      </c>
      <c r="CZ25" s="28">
        <v>1</v>
      </c>
      <c r="DA25" s="29">
        <f t="shared" si="53"/>
        <v>0</v>
      </c>
      <c r="DB25" s="30"/>
      <c r="DC25" s="31"/>
      <c r="DD25" s="31"/>
      <c r="DE25" s="31" t="str">
        <f t="shared" si="54"/>
        <v/>
      </c>
      <c r="DF25" s="32" t="str">
        <f t="shared" si="55"/>
        <v/>
      </c>
      <c r="DH25" s="27">
        <v>22</v>
      </c>
      <c r="DI25" s="28">
        <f t="shared" si="77"/>
        <v>0</v>
      </c>
      <c r="DJ25" s="28"/>
      <c r="DK25" s="28">
        <f t="shared" si="56"/>
        <v>0</v>
      </c>
      <c r="DL25" s="28">
        <v>1</v>
      </c>
      <c r="DM25" s="29">
        <f t="shared" si="57"/>
        <v>0</v>
      </c>
      <c r="DN25" s="30"/>
      <c r="DO25" s="31"/>
      <c r="DP25" s="31"/>
      <c r="DQ25" s="31" t="str">
        <f t="shared" si="58"/>
        <v/>
      </c>
      <c r="DR25" s="32" t="str">
        <f t="shared" si="59"/>
        <v/>
      </c>
      <c r="DT25" s="27">
        <v>22</v>
      </c>
      <c r="DU25" s="28">
        <f t="shared" si="78"/>
        <v>0</v>
      </c>
      <c r="DV25" s="28"/>
      <c r="DW25" s="28">
        <f t="shared" si="60"/>
        <v>0</v>
      </c>
      <c r="DX25" s="28">
        <v>1</v>
      </c>
      <c r="DY25" s="29">
        <f t="shared" si="61"/>
        <v>0</v>
      </c>
      <c r="DZ25" s="30"/>
      <c r="EA25" s="31"/>
      <c r="EB25" s="31"/>
      <c r="EC25" s="31" t="str">
        <f t="shared" si="62"/>
        <v/>
      </c>
      <c r="ED25" s="32" t="str">
        <f t="shared" si="63"/>
        <v/>
      </c>
      <c r="EF25" s="27">
        <v>22</v>
      </c>
      <c r="EG25" s="28">
        <f t="shared" si="79"/>
        <v>0</v>
      </c>
      <c r="EH25" s="28"/>
      <c r="EI25" s="28">
        <f t="shared" si="64"/>
        <v>0</v>
      </c>
      <c r="EJ25" s="28">
        <v>1</v>
      </c>
      <c r="EK25" s="29">
        <f t="shared" si="65"/>
        <v>0</v>
      </c>
      <c r="EL25" s="30"/>
      <c r="EM25" s="31"/>
      <c r="EN25" s="31"/>
      <c r="EO25" s="31" t="str">
        <f t="shared" si="66"/>
        <v/>
      </c>
      <c r="EP25" s="32" t="str">
        <f t="shared" si="67"/>
        <v/>
      </c>
      <c r="ER25" s="27">
        <v>22</v>
      </c>
      <c r="ES25" s="28">
        <f t="shared" si="80"/>
        <v>0</v>
      </c>
      <c r="ET25" s="28"/>
      <c r="EU25" s="28">
        <f t="shared" si="68"/>
        <v>0</v>
      </c>
      <c r="EV25" s="28">
        <v>1</v>
      </c>
      <c r="EW25" s="29">
        <f t="shared" si="69"/>
        <v>0</v>
      </c>
      <c r="EX25" s="30" t="s">
        <v>47</v>
      </c>
      <c r="EY25" s="31"/>
      <c r="EZ25" s="31"/>
      <c r="FA25" s="31" t="str">
        <f t="shared" si="70"/>
        <v/>
      </c>
      <c r="FB25" s="32">
        <f t="shared" si="71"/>
        <v>0</v>
      </c>
    </row>
    <row r="26" spans="1:158" ht="30" customHeight="1" x14ac:dyDescent="0.3">
      <c r="E26" s="27">
        <v>23</v>
      </c>
      <c r="F26" s="28">
        <f t="shared" si="72"/>
        <v>0</v>
      </c>
      <c r="G26" s="28"/>
      <c r="H26" s="28">
        <f t="shared" si="34"/>
        <v>0</v>
      </c>
      <c r="I26" s="28">
        <v>1</v>
      </c>
      <c r="J26" s="29">
        <f t="shared" si="35"/>
        <v>0</v>
      </c>
      <c r="L26" s="27">
        <v>23</v>
      </c>
      <c r="M26" s="28">
        <f t="shared" si="73"/>
        <v>0</v>
      </c>
      <c r="N26" s="28"/>
      <c r="O26" s="28">
        <f t="shared" si="36"/>
        <v>0</v>
      </c>
      <c r="P26" s="28">
        <v>1</v>
      </c>
      <c r="Q26" s="29">
        <f t="shared" si="37"/>
        <v>0</v>
      </c>
      <c r="R26" s="27"/>
      <c r="S26" s="31"/>
      <c r="T26" s="31"/>
      <c r="U26" s="31"/>
      <c r="V26" s="34"/>
      <c r="W26" s="34">
        <v>1</v>
      </c>
      <c r="X26" s="31"/>
      <c r="Y26" s="31">
        <f t="shared" si="38"/>
        <v>0</v>
      </c>
      <c r="Z26" s="31"/>
      <c r="AA26" s="35"/>
      <c r="AB26" s="36" t="str">
        <f t="shared" si="0"/>
        <v/>
      </c>
      <c r="AC26" s="31" t="str">
        <f t="shared" si="1"/>
        <v/>
      </c>
      <c r="AD26" s="31" t="str">
        <f t="shared" si="2"/>
        <v/>
      </c>
      <c r="AE26" s="31" t="str">
        <f t="shared" si="3"/>
        <v/>
      </c>
      <c r="AF26" s="31" t="str">
        <f t="shared" si="4"/>
        <v/>
      </c>
      <c r="AG26" s="31" t="str">
        <f t="shared" si="5"/>
        <v/>
      </c>
      <c r="AH26" s="31" t="str">
        <f t="shared" si="6"/>
        <v/>
      </c>
      <c r="AI26" s="31" t="str">
        <f t="shared" si="7"/>
        <v/>
      </c>
      <c r="AJ26" s="35">
        <f t="shared" si="8"/>
        <v>0</v>
      </c>
      <c r="AK26" s="36" t="str">
        <f t="shared" si="39"/>
        <v/>
      </c>
      <c r="AL26" s="31" t="str">
        <f t="shared" si="9"/>
        <v/>
      </c>
      <c r="AM26" s="31" t="str">
        <f t="shared" si="10"/>
        <v/>
      </c>
      <c r="AN26" s="31" t="str">
        <f t="shared" si="11"/>
        <v/>
      </c>
      <c r="AO26" s="31" t="str">
        <f t="shared" si="12"/>
        <v/>
      </c>
      <c r="AP26" s="31" t="str">
        <f t="shared" si="13"/>
        <v/>
      </c>
      <c r="AQ26" s="31" t="str">
        <f t="shared" si="14"/>
        <v/>
      </c>
      <c r="AR26" s="31" t="str">
        <f t="shared" si="15"/>
        <v/>
      </c>
      <c r="AS26" s="31" t="str">
        <f t="shared" si="16"/>
        <v/>
      </c>
      <c r="AT26" s="31"/>
      <c r="AU26" s="31" t="str">
        <f t="shared" si="40"/>
        <v/>
      </c>
      <c r="AV26" s="32">
        <f t="shared" si="41"/>
        <v>0</v>
      </c>
      <c r="AW26" s="22"/>
      <c r="AX26" s="27">
        <v>23</v>
      </c>
      <c r="AY26" s="28">
        <f t="shared" si="74"/>
        <v>0</v>
      </c>
      <c r="AZ26" s="28"/>
      <c r="BA26" s="28">
        <f t="shared" si="42"/>
        <v>0</v>
      </c>
      <c r="BB26" s="28">
        <v>1</v>
      </c>
      <c r="BC26" s="29">
        <f t="shared" si="43"/>
        <v>0</v>
      </c>
      <c r="BD26" s="37"/>
      <c r="BE26" s="34"/>
      <c r="BF26" s="34"/>
      <c r="BG26" s="34"/>
      <c r="BH26" s="34"/>
      <c r="BI26" s="34">
        <v>1</v>
      </c>
      <c r="BJ26" s="34"/>
      <c r="BK26" s="34">
        <f t="shared" si="44"/>
        <v>0</v>
      </c>
      <c r="BL26" s="34"/>
      <c r="BM26" s="38"/>
      <c r="BN26" s="39" t="str">
        <f t="shared" si="17"/>
        <v/>
      </c>
      <c r="BO26" s="34" t="str">
        <f t="shared" si="18"/>
        <v/>
      </c>
      <c r="BP26" s="31" t="str">
        <f t="shared" si="19"/>
        <v/>
      </c>
      <c r="BQ26" s="34" t="str">
        <f t="shared" si="20"/>
        <v/>
      </c>
      <c r="BR26" s="34" t="str">
        <f t="shared" si="21"/>
        <v/>
      </c>
      <c r="BS26" s="34" t="str">
        <f t="shared" si="22"/>
        <v/>
      </c>
      <c r="BT26" s="34" t="str">
        <f t="shared" si="23"/>
        <v/>
      </c>
      <c r="BU26" s="34" t="str">
        <f t="shared" si="24"/>
        <v/>
      </c>
      <c r="BV26" s="38">
        <f t="shared" si="25"/>
        <v>0</v>
      </c>
      <c r="BW26" s="39" t="str">
        <f t="shared" si="45"/>
        <v/>
      </c>
      <c r="BX26" s="34" t="str">
        <f t="shared" si="26"/>
        <v/>
      </c>
      <c r="BY26" s="31" t="str">
        <f t="shared" si="27"/>
        <v/>
      </c>
      <c r="BZ26" s="34" t="str">
        <f t="shared" si="28"/>
        <v/>
      </c>
      <c r="CA26" s="34" t="str">
        <f t="shared" si="29"/>
        <v/>
      </c>
      <c r="CB26" s="34" t="str">
        <f t="shared" si="30"/>
        <v/>
      </c>
      <c r="CC26" s="34" t="str">
        <f t="shared" si="31"/>
        <v/>
      </c>
      <c r="CD26" s="34" t="str">
        <f t="shared" si="32"/>
        <v/>
      </c>
      <c r="CE26" s="34" t="str">
        <f t="shared" si="33"/>
        <v/>
      </c>
      <c r="CF26" s="34"/>
      <c r="CG26" s="34" t="str">
        <f t="shared" si="46"/>
        <v/>
      </c>
      <c r="CH26" s="40">
        <f t="shared" si="47"/>
        <v>0</v>
      </c>
      <c r="CJ26" s="27">
        <v>23</v>
      </c>
      <c r="CK26" s="28">
        <f t="shared" si="75"/>
        <v>0</v>
      </c>
      <c r="CL26" s="28"/>
      <c r="CM26" s="28">
        <f t="shared" si="48"/>
        <v>0</v>
      </c>
      <c r="CN26" s="28">
        <v>1</v>
      </c>
      <c r="CO26" s="29">
        <f t="shared" si="49"/>
        <v>0</v>
      </c>
      <c r="CP26" s="30"/>
      <c r="CQ26" s="31"/>
      <c r="CR26" s="31"/>
      <c r="CS26" s="31" t="str">
        <f t="shared" si="50"/>
        <v/>
      </c>
      <c r="CT26" s="32" t="str">
        <f t="shared" si="51"/>
        <v/>
      </c>
      <c r="CV26" s="27">
        <v>23</v>
      </c>
      <c r="CW26" s="28">
        <f t="shared" si="76"/>
        <v>0</v>
      </c>
      <c r="CX26" s="28"/>
      <c r="CY26" s="28">
        <f t="shared" si="52"/>
        <v>0</v>
      </c>
      <c r="CZ26" s="28">
        <v>1</v>
      </c>
      <c r="DA26" s="29">
        <f t="shared" si="53"/>
        <v>0</v>
      </c>
      <c r="DB26" s="30"/>
      <c r="DC26" s="31"/>
      <c r="DD26" s="31"/>
      <c r="DE26" s="31" t="str">
        <f t="shared" si="54"/>
        <v/>
      </c>
      <c r="DF26" s="32" t="str">
        <f t="shared" si="55"/>
        <v/>
      </c>
      <c r="DH26" s="27">
        <v>23</v>
      </c>
      <c r="DI26" s="28">
        <f t="shared" si="77"/>
        <v>0</v>
      </c>
      <c r="DJ26" s="28"/>
      <c r="DK26" s="28">
        <f t="shared" si="56"/>
        <v>0</v>
      </c>
      <c r="DL26" s="28">
        <v>1</v>
      </c>
      <c r="DM26" s="29">
        <f t="shared" si="57"/>
        <v>0</v>
      </c>
      <c r="DN26" s="30"/>
      <c r="DO26" s="31"/>
      <c r="DP26" s="31"/>
      <c r="DQ26" s="31" t="str">
        <f t="shared" si="58"/>
        <v/>
      </c>
      <c r="DR26" s="32" t="str">
        <f t="shared" si="59"/>
        <v/>
      </c>
      <c r="DT26" s="27">
        <v>23</v>
      </c>
      <c r="DU26" s="28">
        <f t="shared" si="78"/>
        <v>0</v>
      </c>
      <c r="DV26" s="28"/>
      <c r="DW26" s="28">
        <f t="shared" si="60"/>
        <v>0</v>
      </c>
      <c r="DX26" s="28">
        <v>1</v>
      </c>
      <c r="DY26" s="29">
        <f t="shared" si="61"/>
        <v>0</v>
      </c>
      <c r="DZ26" s="30"/>
      <c r="EA26" s="31"/>
      <c r="EB26" s="31"/>
      <c r="EC26" s="31" t="str">
        <f t="shared" si="62"/>
        <v/>
      </c>
      <c r="ED26" s="32" t="str">
        <f t="shared" si="63"/>
        <v/>
      </c>
      <c r="EF26" s="27">
        <v>23</v>
      </c>
      <c r="EG26" s="28">
        <f t="shared" si="79"/>
        <v>0</v>
      </c>
      <c r="EH26" s="28"/>
      <c r="EI26" s="28">
        <f t="shared" si="64"/>
        <v>0</v>
      </c>
      <c r="EJ26" s="28">
        <v>1</v>
      </c>
      <c r="EK26" s="29">
        <f t="shared" si="65"/>
        <v>0</v>
      </c>
      <c r="EL26" s="30"/>
      <c r="EM26" s="31"/>
      <c r="EN26" s="31"/>
      <c r="EO26" s="31" t="str">
        <f t="shared" si="66"/>
        <v/>
      </c>
      <c r="EP26" s="32" t="str">
        <f t="shared" si="67"/>
        <v/>
      </c>
      <c r="ER26" s="27">
        <v>23</v>
      </c>
      <c r="ES26" s="28">
        <f t="shared" si="80"/>
        <v>0</v>
      </c>
      <c r="ET26" s="28"/>
      <c r="EU26" s="28">
        <f t="shared" si="68"/>
        <v>0</v>
      </c>
      <c r="EV26" s="28">
        <v>1</v>
      </c>
      <c r="EW26" s="29">
        <f t="shared" si="69"/>
        <v>0</v>
      </c>
      <c r="EX26" s="30" t="s">
        <v>47</v>
      </c>
      <c r="EY26" s="31"/>
      <c r="EZ26" s="31"/>
      <c r="FA26" s="31" t="str">
        <f t="shared" si="70"/>
        <v/>
      </c>
      <c r="FB26" s="32">
        <f t="shared" si="71"/>
        <v>0</v>
      </c>
    </row>
    <row r="27" spans="1:158" ht="30" customHeight="1" x14ac:dyDescent="0.3">
      <c r="E27" s="27">
        <v>24</v>
      </c>
      <c r="F27" s="28">
        <f t="shared" si="72"/>
        <v>0</v>
      </c>
      <c r="G27" s="28"/>
      <c r="H27" s="28">
        <f t="shared" si="34"/>
        <v>0</v>
      </c>
      <c r="I27" s="28">
        <v>1</v>
      </c>
      <c r="J27" s="29">
        <f t="shared" si="35"/>
        <v>0</v>
      </c>
      <c r="L27" s="27">
        <v>24</v>
      </c>
      <c r="M27" s="28">
        <f t="shared" si="73"/>
        <v>0</v>
      </c>
      <c r="N27" s="28"/>
      <c r="O27" s="28">
        <f t="shared" si="36"/>
        <v>0</v>
      </c>
      <c r="P27" s="28">
        <v>1</v>
      </c>
      <c r="Q27" s="29">
        <f t="shared" si="37"/>
        <v>0</v>
      </c>
      <c r="R27" s="27"/>
      <c r="S27" s="31"/>
      <c r="T27" s="31"/>
      <c r="U27" s="31"/>
      <c r="V27" s="34"/>
      <c r="W27" s="34">
        <v>1</v>
      </c>
      <c r="X27" s="31"/>
      <c r="Y27" s="31">
        <f t="shared" si="38"/>
        <v>0</v>
      </c>
      <c r="Z27" s="31"/>
      <c r="AA27" s="35"/>
      <c r="AB27" s="36" t="str">
        <f t="shared" si="0"/>
        <v/>
      </c>
      <c r="AC27" s="31" t="str">
        <f t="shared" si="1"/>
        <v/>
      </c>
      <c r="AD27" s="31" t="str">
        <f t="shared" si="2"/>
        <v/>
      </c>
      <c r="AE27" s="31" t="str">
        <f t="shared" si="3"/>
        <v/>
      </c>
      <c r="AF27" s="31" t="str">
        <f t="shared" si="4"/>
        <v/>
      </c>
      <c r="AG27" s="31" t="str">
        <f t="shared" si="5"/>
        <v/>
      </c>
      <c r="AH27" s="31" t="str">
        <f t="shared" si="6"/>
        <v/>
      </c>
      <c r="AI27" s="31" t="str">
        <f t="shared" si="7"/>
        <v/>
      </c>
      <c r="AJ27" s="35">
        <f t="shared" si="8"/>
        <v>0</v>
      </c>
      <c r="AK27" s="36" t="str">
        <f t="shared" si="39"/>
        <v/>
      </c>
      <c r="AL27" s="31" t="str">
        <f t="shared" si="9"/>
        <v/>
      </c>
      <c r="AM27" s="31" t="str">
        <f t="shared" si="10"/>
        <v/>
      </c>
      <c r="AN27" s="31" t="str">
        <f t="shared" si="11"/>
        <v/>
      </c>
      <c r="AO27" s="31" t="str">
        <f t="shared" si="12"/>
        <v/>
      </c>
      <c r="AP27" s="31" t="str">
        <f t="shared" si="13"/>
        <v/>
      </c>
      <c r="AQ27" s="31" t="str">
        <f t="shared" si="14"/>
        <v/>
      </c>
      <c r="AR27" s="31" t="str">
        <f t="shared" si="15"/>
        <v/>
      </c>
      <c r="AS27" s="31" t="str">
        <f t="shared" si="16"/>
        <v/>
      </c>
      <c r="AT27" s="31"/>
      <c r="AU27" s="31" t="str">
        <f t="shared" si="40"/>
        <v/>
      </c>
      <c r="AV27" s="32">
        <f t="shared" si="41"/>
        <v>0</v>
      </c>
      <c r="AW27" s="22"/>
      <c r="AX27" s="27">
        <v>24</v>
      </c>
      <c r="AY27" s="28">
        <f t="shared" si="74"/>
        <v>0</v>
      </c>
      <c r="AZ27" s="28"/>
      <c r="BA27" s="28">
        <f t="shared" si="42"/>
        <v>0</v>
      </c>
      <c r="BB27" s="28">
        <v>1</v>
      </c>
      <c r="BC27" s="29">
        <f t="shared" si="43"/>
        <v>0</v>
      </c>
      <c r="BD27" s="37"/>
      <c r="BE27" s="34"/>
      <c r="BF27" s="34"/>
      <c r="BG27" s="34"/>
      <c r="BH27" s="34"/>
      <c r="BI27" s="34">
        <v>1</v>
      </c>
      <c r="BJ27" s="34"/>
      <c r="BK27" s="34">
        <f t="shared" si="44"/>
        <v>0</v>
      </c>
      <c r="BL27" s="34"/>
      <c r="BM27" s="38"/>
      <c r="BN27" s="39" t="str">
        <f t="shared" si="17"/>
        <v/>
      </c>
      <c r="BO27" s="34" t="str">
        <f t="shared" si="18"/>
        <v/>
      </c>
      <c r="BP27" s="31" t="str">
        <f t="shared" si="19"/>
        <v/>
      </c>
      <c r="BQ27" s="34" t="str">
        <f t="shared" si="20"/>
        <v/>
      </c>
      <c r="BR27" s="34" t="str">
        <f t="shared" si="21"/>
        <v/>
      </c>
      <c r="BS27" s="34" t="str">
        <f t="shared" si="22"/>
        <v/>
      </c>
      <c r="BT27" s="34" t="str">
        <f t="shared" si="23"/>
        <v/>
      </c>
      <c r="BU27" s="34" t="str">
        <f t="shared" si="24"/>
        <v/>
      </c>
      <c r="BV27" s="38">
        <f t="shared" si="25"/>
        <v>0</v>
      </c>
      <c r="BW27" s="39" t="str">
        <f t="shared" si="45"/>
        <v/>
      </c>
      <c r="BX27" s="34" t="str">
        <f t="shared" si="26"/>
        <v/>
      </c>
      <c r="BY27" s="31" t="str">
        <f t="shared" si="27"/>
        <v/>
      </c>
      <c r="BZ27" s="34" t="str">
        <f t="shared" si="28"/>
        <v/>
      </c>
      <c r="CA27" s="34" t="str">
        <f t="shared" si="29"/>
        <v/>
      </c>
      <c r="CB27" s="34" t="str">
        <f t="shared" si="30"/>
        <v/>
      </c>
      <c r="CC27" s="34" t="str">
        <f t="shared" si="31"/>
        <v/>
      </c>
      <c r="CD27" s="34" t="str">
        <f t="shared" si="32"/>
        <v/>
      </c>
      <c r="CE27" s="34" t="str">
        <f t="shared" si="33"/>
        <v/>
      </c>
      <c r="CF27" s="34"/>
      <c r="CG27" s="34" t="str">
        <f t="shared" si="46"/>
        <v/>
      </c>
      <c r="CH27" s="40">
        <f t="shared" si="47"/>
        <v>0</v>
      </c>
      <c r="CJ27" s="27">
        <v>24</v>
      </c>
      <c r="CK27" s="28">
        <f t="shared" si="75"/>
        <v>0</v>
      </c>
      <c r="CL27" s="28"/>
      <c r="CM27" s="28">
        <f t="shared" si="48"/>
        <v>0</v>
      </c>
      <c r="CN27" s="28">
        <v>1</v>
      </c>
      <c r="CO27" s="29">
        <f t="shared" si="49"/>
        <v>0</v>
      </c>
      <c r="CP27" s="30"/>
      <c r="CQ27" s="31"/>
      <c r="CR27" s="31"/>
      <c r="CS27" s="31" t="str">
        <f t="shared" si="50"/>
        <v/>
      </c>
      <c r="CT27" s="32" t="str">
        <f t="shared" si="51"/>
        <v/>
      </c>
      <c r="CV27" s="27">
        <v>24</v>
      </c>
      <c r="CW27" s="28">
        <f t="shared" si="76"/>
        <v>0</v>
      </c>
      <c r="CX27" s="28"/>
      <c r="CY27" s="28">
        <f t="shared" si="52"/>
        <v>0</v>
      </c>
      <c r="CZ27" s="28">
        <v>1</v>
      </c>
      <c r="DA27" s="29">
        <f t="shared" si="53"/>
        <v>0</v>
      </c>
      <c r="DB27" s="30"/>
      <c r="DC27" s="31"/>
      <c r="DD27" s="31"/>
      <c r="DE27" s="31" t="str">
        <f t="shared" si="54"/>
        <v/>
      </c>
      <c r="DF27" s="32" t="str">
        <f t="shared" si="55"/>
        <v/>
      </c>
      <c r="DH27" s="27">
        <v>24</v>
      </c>
      <c r="DI27" s="28">
        <f t="shared" si="77"/>
        <v>0</v>
      </c>
      <c r="DJ27" s="28"/>
      <c r="DK27" s="28">
        <f t="shared" si="56"/>
        <v>0</v>
      </c>
      <c r="DL27" s="28">
        <v>1</v>
      </c>
      <c r="DM27" s="29">
        <f t="shared" si="57"/>
        <v>0</v>
      </c>
      <c r="DN27" s="30"/>
      <c r="DO27" s="31"/>
      <c r="DP27" s="31"/>
      <c r="DQ27" s="31" t="str">
        <f t="shared" si="58"/>
        <v/>
      </c>
      <c r="DR27" s="32" t="str">
        <f t="shared" si="59"/>
        <v/>
      </c>
      <c r="DT27" s="27">
        <v>24</v>
      </c>
      <c r="DU27" s="28">
        <f t="shared" si="78"/>
        <v>0</v>
      </c>
      <c r="DV27" s="28"/>
      <c r="DW27" s="28">
        <f t="shared" si="60"/>
        <v>0</v>
      </c>
      <c r="DX27" s="28">
        <v>1</v>
      </c>
      <c r="DY27" s="29">
        <f t="shared" si="61"/>
        <v>0</v>
      </c>
      <c r="DZ27" s="30"/>
      <c r="EA27" s="31"/>
      <c r="EB27" s="31"/>
      <c r="EC27" s="31" t="str">
        <f t="shared" si="62"/>
        <v/>
      </c>
      <c r="ED27" s="32" t="str">
        <f t="shared" si="63"/>
        <v/>
      </c>
      <c r="EF27" s="27">
        <v>24</v>
      </c>
      <c r="EG27" s="28">
        <f t="shared" si="79"/>
        <v>0</v>
      </c>
      <c r="EH27" s="28"/>
      <c r="EI27" s="28">
        <f t="shared" si="64"/>
        <v>0</v>
      </c>
      <c r="EJ27" s="28">
        <v>1</v>
      </c>
      <c r="EK27" s="29">
        <f t="shared" si="65"/>
        <v>0</v>
      </c>
      <c r="EL27" s="30"/>
      <c r="EM27" s="31"/>
      <c r="EN27" s="31"/>
      <c r="EO27" s="31" t="str">
        <f t="shared" si="66"/>
        <v/>
      </c>
      <c r="EP27" s="32" t="str">
        <f t="shared" si="67"/>
        <v/>
      </c>
      <c r="ER27" s="27">
        <v>24</v>
      </c>
      <c r="ES27" s="28">
        <f t="shared" si="80"/>
        <v>0</v>
      </c>
      <c r="ET27" s="28"/>
      <c r="EU27" s="28">
        <f t="shared" si="68"/>
        <v>0</v>
      </c>
      <c r="EV27" s="28">
        <v>1</v>
      </c>
      <c r="EW27" s="29">
        <f t="shared" si="69"/>
        <v>0</v>
      </c>
      <c r="EX27" s="30" t="s">
        <v>47</v>
      </c>
      <c r="EY27" s="31"/>
      <c r="EZ27" s="31"/>
      <c r="FA27" s="31" t="str">
        <f t="shared" si="70"/>
        <v/>
      </c>
      <c r="FB27" s="32">
        <f t="shared" si="71"/>
        <v>0</v>
      </c>
    </row>
    <row r="28" spans="1:158" ht="30" customHeight="1" x14ac:dyDescent="0.3">
      <c r="E28" s="27">
        <v>25</v>
      </c>
      <c r="F28" s="28">
        <f t="shared" si="72"/>
        <v>0</v>
      </c>
      <c r="G28" s="28"/>
      <c r="H28" s="28">
        <f t="shared" si="34"/>
        <v>0</v>
      </c>
      <c r="I28" s="28">
        <v>1</v>
      </c>
      <c r="J28" s="29">
        <f t="shared" si="35"/>
        <v>0</v>
      </c>
      <c r="L28" s="27">
        <v>25</v>
      </c>
      <c r="M28" s="28">
        <f t="shared" si="73"/>
        <v>0</v>
      </c>
      <c r="N28" s="28"/>
      <c r="O28" s="28">
        <f t="shared" si="36"/>
        <v>0</v>
      </c>
      <c r="P28" s="28">
        <v>1</v>
      </c>
      <c r="Q28" s="29">
        <f t="shared" si="37"/>
        <v>0</v>
      </c>
      <c r="R28" s="27"/>
      <c r="S28" s="31"/>
      <c r="T28" s="31"/>
      <c r="U28" s="31"/>
      <c r="V28" s="34"/>
      <c r="W28" s="34">
        <v>1</v>
      </c>
      <c r="X28" s="31"/>
      <c r="Y28" s="31">
        <f t="shared" si="38"/>
        <v>0</v>
      </c>
      <c r="Z28" s="31"/>
      <c r="AA28" s="35"/>
      <c r="AB28" s="36" t="str">
        <f t="shared" si="0"/>
        <v/>
      </c>
      <c r="AC28" s="31" t="str">
        <f t="shared" si="1"/>
        <v/>
      </c>
      <c r="AD28" s="31" t="str">
        <f t="shared" si="2"/>
        <v/>
      </c>
      <c r="AE28" s="31" t="str">
        <f t="shared" si="3"/>
        <v/>
      </c>
      <c r="AF28" s="31" t="str">
        <f t="shared" si="4"/>
        <v/>
      </c>
      <c r="AG28" s="31" t="str">
        <f t="shared" si="5"/>
        <v/>
      </c>
      <c r="AH28" s="31" t="str">
        <f t="shared" si="6"/>
        <v/>
      </c>
      <c r="AI28" s="31" t="str">
        <f t="shared" si="7"/>
        <v/>
      </c>
      <c r="AJ28" s="35">
        <f t="shared" si="8"/>
        <v>0</v>
      </c>
      <c r="AK28" s="36" t="str">
        <f t="shared" si="39"/>
        <v/>
      </c>
      <c r="AL28" s="31" t="str">
        <f t="shared" si="9"/>
        <v/>
      </c>
      <c r="AM28" s="31" t="str">
        <f t="shared" si="10"/>
        <v/>
      </c>
      <c r="AN28" s="31" t="str">
        <f t="shared" si="11"/>
        <v/>
      </c>
      <c r="AO28" s="31" t="str">
        <f t="shared" si="12"/>
        <v/>
      </c>
      <c r="AP28" s="31" t="str">
        <f t="shared" si="13"/>
        <v/>
      </c>
      <c r="AQ28" s="31" t="str">
        <f t="shared" si="14"/>
        <v/>
      </c>
      <c r="AR28" s="31" t="str">
        <f t="shared" si="15"/>
        <v/>
      </c>
      <c r="AS28" s="31" t="str">
        <f t="shared" si="16"/>
        <v/>
      </c>
      <c r="AT28" s="31"/>
      <c r="AU28" s="31" t="str">
        <f t="shared" si="40"/>
        <v/>
      </c>
      <c r="AV28" s="32">
        <f t="shared" si="41"/>
        <v>0</v>
      </c>
      <c r="AW28" s="22"/>
      <c r="AX28" s="27">
        <v>25</v>
      </c>
      <c r="AY28" s="28">
        <f t="shared" si="74"/>
        <v>0</v>
      </c>
      <c r="AZ28" s="28"/>
      <c r="BA28" s="28">
        <f t="shared" si="42"/>
        <v>0</v>
      </c>
      <c r="BB28" s="28">
        <v>1</v>
      </c>
      <c r="BC28" s="29">
        <f t="shared" si="43"/>
        <v>0</v>
      </c>
      <c r="BD28" s="37"/>
      <c r="BE28" s="34"/>
      <c r="BF28" s="34"/>
      <c r="BG28" s="34"/>
      <c r="BH28" s="34"/>
      <c r="BI28" s="34">
        <v>1</v>
      </c>
      <c r="BJ28" s="34"/>
      <c r="BK28" s="34">
        <f t="shared" si="44"/>
        <v>0</v>
      </c>
      <c r="BL28" s="34"/>
      <c r="BM28" s="38"/>
      <c r="BN28" s="39" t="str">
        <f t="shared" si="17"/>
        <v/>
      </c>
      <c r="BO28" s="34" t="str">
        <f t="shared" si="18"/>
        <v/>
      </c>
      <c r="BP28" s="31" t="str">
        <f t="shared" si="19"/>
        <v/>
      </c>
      <c r="BQ28" s="34" t="str">
        <f t="shared" si="20"/>
        <v/>
      </c>
      <c r="BR28" s="34" t="str">
        <f t="shared" si="21"/>
        <v/>
      </c>
      <c r="BS28" s="34" t="str">
        <f t="shared" si="22"/>
        <v/>
      </c>
      <c r="BT28" s="34" t="str">
        <f t="shared" si="23"/>
        <v/>
      </c>
      <c r="BU28" s="34" t="str">
        <f t="shared" si="24"/>
        <v/>
      </c>
      <c r="BV28" s="38">
        <f t="shared" si="25"/>
        <v>0</v>
      </c>
      <c r="BW28" s="39" t="str">
        <f t="shared" si="45"/>
        <v/>
      </c>
      <c r="BX28" s="34" t="str">
        <f t="shared" si="26"/>
        <v/>
      </c>
      <c r="BY28" s="31" t="str">
        <f t="shared" si="27"/>
        <v/>
      </c>
      <c r="BZ28" s="34" t="str">
        <f t="shared" si="28"/>
        <v/>
      </c>
      <c r="CA28" s="34" t="str">
        <f t="shared" si="29"/>
        <v/>
      </c>
      <c r="CB28" s="34" t="str">
        <f t="shared" si="30"/>
        <v/>
      </c>
      <c r="CC28" s="34" t="str">
        <f t="shared" si="31"/>
        <v/>
      </c>
      <c r="CD28" s="34" t="str">
        <f t="shared" si="32"/>
        <v/>
      </c>
      <c r="CE28" s="34" t="str">
        <f t="shared" si="33"/>
        <v/>
      </c>
      <c r="CF28" s="34"/>
      <c r="CG28" s="34" t="str">
        <f t="shared" si="46"/>
        <v/>
      </c>
      <c r="CH28" s="40">
        <f t="shared" si="47"/>
        <v>0</v>
      </c>
      <c r="CJ28" s="27">
        <v>25</v>
      </c>
      <c r="CK28" s="28">
        <f t="shared" si="75"/>
        <v>0</v>
      </c>
      <c r="CL28" s="28"/>
      <c r="CM28" s="28">
        <f t="shared" si="48"/>
        <v>0</v>
      </c>
      <c r="CN28" s="28">
        <v>1</v>
      </c>
      <c r="CO28" s="29">
        <f t="shared" si="49"/>
        <v>0</v>
      </c>
      <c r="CP28" s="30"/>
      <c r="CQ28" s="31"/>
      <c r="CR28" s="31"/>
      <c r="CS28" s="31" t="str">
        <f t="shared" si="50"/>
        <v/>
      </c>
      <c r="CT28" s="32" t="str">
        <f t="shared" si="51"/>
        <v/>
      </c>
      <c r="CV28" s="27">
        <v>25</v>
      </c>
      <c r="CW28" s="28">
        <f t="shared" si="76"/>
        <v>0</v>
      </c>
      <c r="CX28" s="28"/>
      <c r="CY28" s="28">
        <f t="shared" si="52"/>
        <v>0</v>
      </c>
      <c r="CZ28" s="28">
        <v>1</v>
      </c>
      <c r="DA28" s="29">
        <f t="shared" si="53"/>
        <v>0</v>
      </c>
      <c r="DB28" s="30"/>
      <c r="DC28" s="31"/>
      <c r="DD28" s="31"/>
      <c r="DE28" s="31" t="str">
        <f t="shared" si="54"/>
        <v/>
      </c>
      <c r="DF28" s="32" t="str">
        <f t="shared" si="55"/>
        <v/>
      </c>
      <c r="DH28" s="27">
        <v>25</v>
      </c>
      <c r="DI28" s="28">
        <f t="shared" si="77"/>
        <v>0</v>
      </c>
      <c r="DJ28" s="28"/>
      <c r="DK28" s="28">
        <f t="shared" si="56"/>
        <v>0</v>
      </c>
      <c r="DL28" s="28">
        <v>1</v>
      </c>
      <c r="DM28" s="29">
        <f t="shared" si="57"/>
        <v>0</v>
      </c>
      <c r="DN28" s="30"/>
      <c r="DO28" s="31"/>
      <c r="DP28" s="31"/>
      <c r="DQ28" s="31" t="str">
        <f t="shared" si="58"/>
        <v/>
      </c>
      <c r="DR28" s="32" t="str">
        <f t="shared" si="59"/>
        <v/>
      </c>
      <c r="DT28" s="27">
        <v>25</v>
      </c>
      <c r="DU28" s="28">
        <f t="shared" si="78"/>
        <v>0</v>
      </c>
      <c r="DV28" s="28"/>
      <c r="DW28" s="28">
        <f t="shared" si="60"/>
        <v>0</v>
      </c>
      <c r="DX28" s="28">
        <v>1</v>
      </c>
      <c r="DY28" s="29">
        <f t="shared" si="61"/>
        <v>0</v>
      </c>
      <c r="DZ28" s="30"/>
      <c r="EA28" s="31"/>
      <c r="EB28" s="31"/>
      <c r="EC28" s="31" t="str">
        <f t="shared" si="62"/>
        <v/>
      </c>
      <c r="ED28" s="32" t="str">
        <f t="shared" si="63"/>
        <v/>
      </c>
      <c r="EF28" s="27">
        <v>25</v>
      </c>
      <c r="EG28" s="28">
        <f t="shared" si="79"/>
        <v>0</v>
      </c>
      <c r="EH28" s="28"/>
      <c r="EI28" s="28">
        <f t="shared" si="64"/>
        <v>0</v>
      </c>
      <c r="EJ28" s="28">
        <v>1</v>
      </c>
      <c r="EK28" s="29">
        <f t="shared" si="65"/>
        <v>0</v>
      </c>
      <c r="EL28" s="30"/>
      <c r="EM28" s="31"/>
      <c r="EN28" s="31"/>
      <c r="EO28" s="31" t="str">
        <f t="shared" si="66"/>
        <v/>
      </c>
      <c r="EP28" s="32" t="str">
        <f t="shared" si="67"/>
        <v/>
      </c>
      <c r="ER28" s="27">
        <v>25</v>
      </c>
      <c r="ES28" s="28">
        <f t="shared" si="80"/>
        <v>0</v>
      </c>
      <c r="ET28" s="28"/>
      <c r="EU28" s="28">
        <f t="shared" si="68"/>
        <v>0</v>
      </c>
      <c r="EV28" s="28">
        <v>1</v>
      </c>
      <c r="EW28" s="29">
        <f t="shared" si="69"/>
        <v>0</v>
      </c>
      <c r="EX28" s="30" t="s">
        <v>47</v>
      </c>
      <c r="EY28" s="31"/>
      <c r="EZ28" s="31"/>
      <c r="FA28" s="31" t="str">
        <f t="shared" si="70"/>
        <v/>
      </c>
      <c r="FB28" s="32">
        <f t="shared" si="71"/>
        <v>0</v>
      </c>
    </row>
    <row r="29" spans="1:158" ht="30" customHeight="1" x14ac:dyDescent="0.3">
      <c r="E29" s="27">
        <v>26</v>
      </c>
      <c r="F29" s="28">
        <f t="shared" si="72"/>
        <v>0</v>
      </c>
      <c r="G29" s="28"/>
      <c r="H29" s="28">
        <f t="shared" si="34"/>
        <v>0</v>
      </c>
      <c r="I29" s="28">
        <v>1</v>
      </c>
      <c r="J29" s="29">
        <f t="shared" si="35"/>
        <v>0</v>
      </c>
      <c r="L29" s="27">
        <v>26</v>
      </c>
      <c r="M29" s="28">
        <f t="shared" si="73"/>
        <v>0</v>
      </c>
      <c r="N29" s="28"/>
      <c r="O29" s="28">
        <f t="shared" si="36"/>
        <v>0</v>
      </c>
      <c r="P29" s="28">
        <v>1</v>
      </c>
      <c r="Q29" s="29">
        <f t="shared" si="37"/>
        <v>0</v>
      </c>
      <c r="R29" s="27"/>
      <c r="S29" s="31"/>
      <c r="T29" s="31"/>
      <c r="U29" s="31"/>
      <c r="V29" s="34"/>
      <c r="W29" s="34">
        <v>1</v>
      </c>
      <c r="X29" s="31"/>
      <c r="Y29" s="31">
        <f t="shared" si="38"/>
        <v>0</v>
      </c>
      <c r="Z29" s="31"/>
      <c r="AA29" s="35"/>
      <c r="AB29" s="36" t="str">
        <f t="shared" si="0"/>
        <v/>
      </c>
      <c r="AC29" s="31" t="str">
        <f t="shared" si="1"/>
        <v/>
      </c>
      <c r="AD29" s="31" t="str">
        <f t="shared" si="2"/>
        <v/>
      </c>
      <c r="AE29" s="31" t="str">
        <f t="shared" si="3"/>
        <v/>
      </c>
      <c r="AF29" s="31" t="str">
        <f t="shared" si="4"/>
        <v/>
      </c>
      <c r="AG29" s="31" t="str">
        <f t="shared" si="5"/>
        <v/>
      </c>
      <c r="AH29" s="31" t="str">
        <f t="shared" si="6"/>
        <v/>
      </c>
      <c r="AI29" s="31" t="str">
        <f t="shared" si="7"/>
        <v/>
      </c>
      <c r="AJ29" s="35">
        <f t="shared" si="8"/>
        <v>0</v>
      </c>
      <c r="AK29" s="36" t="str">
        <f t="shared" si="39"/>
        <v/>
      </c>
      <c r="AL29" s="31" t="str">
        <f t="shared" si="9"/>
        <v/>
      </c>
      <c r="AM29" s="31" t="str">
        <f t="shared" si="10"/>
        <v/>
      </c>
      <c r="AN29" s="31" t="str">
        <f t="shared" si="11"/>
        <v/>
      </c>
      <c r="AO29" s="31" t="str">
        <f t="shared" si="12"/>
        <v/>
      </c>
      <c r="AP29" s="31" t="str">
        <f t="shared" si="13"/>
        <v/>
      </c>
      <c r="AQ29" s="31" t="str">
        <f t="shared" si="14"/>
        <v/>
      </c>
      <c r="AR29" s="31" t="str">
        <f t="shared" si="15"/>
        <v/>
      </c>
      <c r="AS29" s="31" t="str">
        <f t="shared" si="16"/>
        <v/>
      </c>
      <c r="AT29" s="31"/>
      <c r="AU29" s="31" t="str">
        <f t="shared" si="40"/>
        <v/>
      </c>
      <c r="AV29" s="32">
        <f t="shared" si="41"/>
        <v>0</v>
      </c>
      <c r="AW29" s="22"/>
      <c r="AX29" s="27">
        <v>26</v>
      </c>
      <c r="AY29" s="28">
        <f t="shared" si="74"/>
        <v>0</v>
      </c>
      <c r="AZ29" s="28"/>
      <c r="BA29" s="28">
        <f t="shared" si="42"/>
        <v>0</v>
      </c>
      <c r="BB29" s="28">
        <v>1</v>
      </c>
      <c r="BC29" s="29">
        <f t="shared" si="43"/>
        <v>0</v>
      </c>
      <c r="BD29" s="37"/>
      <c r="BE29" s="34"/>
      <c r="BF29" s="34"/>
      <c r="BG29" s="34"/>
      <c r="BH29" s="34"/>
      <c r="BI29" s="34">
        <v>1</v>
      </c>
      <c r="BJ29" s="34"/>
      <c r="BK29" s="34">
        <f t="shared" si="44"/>
        <v>0</v>
      </c>
      <c r="BL29" s="34"/>
      <c r="BM29" s="38"/>
      <c r="BN29" s="39" t="str">
        <f t="shared" si="17"/>
        <v/>
      </c>
      <c r="BO29" s="34" t="str">
        <f t="shared" si="18"/>
        <v/>
      </c>
      <c r="BP29" s="31" t="str">
        <f t="shared" si="19"/>
        <v/>
      </c>
      <c r="BQ29" s="34" t="str">
        <f t="shared" si="20"/>
        <v/>
      </c>
      <c r="BR29" s="34" t="str">
        <f t="shared" si="21"/>
        <v/>
      </c>
      <c r="BS29" s="34" t="str">
        <f t="shared" si="22"/>
        <v/>
      </c>
      <c r="BT29" s="34" t="str">
        <f t="shared" si="23"/>
        <v/>
      </c>
      <c r="BU29" s="34" t="str">
        <f t="shared" si="24"/>
        <v/>
      </c>
      <c r="BV29" s="38">
        <f t="shared" si="25"/>
        <v>0</v>
      </c>
      <c r="BW29" s="39" t="str">
        <f t="shared" si="45"/>
        <v/>
      </c>
      <c r="BX29" s="34" t="str">
        <f t="shared" si="26"/>
        <v/>
      </c>
      <c r="BY29" s="31" t="str">
        <f t="shared" si="27"/>
        <v/>
      </c>
      <c r="BZ29" s="34" t="str">
        <f t="shared" si="28"/>
        <v/>
      </c>
      <c r="CA29" s="34" t="str">
        <f t="shared" si="29"/>
        <v/>
      </c>
      <c r="CB29" s="34" t="str">
        <f t="shared" si="30"/>
        <v/>
      </c>
      <c r="CC29" s="34" t="str">
        <f t="shared" si="31"/>
        <v/>
      </c>
      <c r="CD29" s="34" t="str">
        <f t="shared" si="32"/>
        <v/>
      </c>
      <c r="CE29" s="34" t="str">
        <f t="shared" si="33"/>
        <v/>
      </c>
      <c r="CF29" s="34"/>
      <c r="CG29" s="34" t="str">
        <f t="shared" si="46"/>
        <v/>
      </c>
      <c r="CH29" s="40">
        <f t="shared" si="47"/>
        <v>0</v>
      </c>
      <c r="CJ29" s="27">
        <v>26</v>
      </c>
      <c r="CK29" s="28">
        <f t="shared" si="75"/>
        <v>0</v>
      </c>
      <c r="CL29" s="28"/>
      <c r="CM29" s="28">
        <f t="shared" si="48"/>
        <v>0</v>
      </c>
      <c r="CN29" s="28">
        <v>1</v>
      </c>
      <c r="CO29" s="29">
        <f t="shared" si="49"/>
        <v>0</v>
      </c>
      <c r="CP29" s="30"/>
      <c r="CQ29" s="31"/>
      <c r="CR29" s="31"/>
      <c r="CS29" s="31" t="str">
        <f t="shared" si="50"/>
        <v/>
      </c>
      <c r="CT29" s="32" t="str">
        <f t="shared" si="51"/>
        <v/>
      </c>
      <c r="CV29" s="27">
        <v>26</v>
      </c>
      <c r="CW29" s="28">
        <f t="shared" si="76"/>
        <v>0</v>
      </c>
      <c r="CX29" s="28"/>
      <c r="CY29" s="28">
        <f t="shared" si="52"/>
        <v>0</v>
      </c>
      <c r="CZ29" s="28">
        <v>1</v>
      </c>
      <c r="DA29" s="29">
        <f t="shared" si="53"/>
        <v>0</v>
      </c>
      <c r="DB29" s="30"/>
      <c r="DC29" s="31"/>
      <c r="DD29" s="31"/>
      <c r="DE29" s="31" t="str">
        <f t="shared" si="54"/>
        <v/>
      </c>
      <c r="DF29" s="32" t="str">
        <f t="shared" si="55"/>
        <v/>
      </c>
      <c r="DH29" s="27">
        <v>26</v>
      </c>
      <c r="DI29" s="28">
        <f t="shared" si="77"/>
        <v>0</v>
      </c>
      <c r="DJ29" s="28"/>
      <c r="DK29" s="28">
        <f t="shared" si="56"/>
        <v>0</v>
      </c>
      <c r="DL29" s="28">
        <v>1</v>
      </c>
      <c r="DM29" s="29">
        <f t="shared" si="57"/>
        <v>0</v>
      </c>
      <c r="DN29" s="30"/>
      <c r="DO29" s="31"/>
      <c r="DP29" s="31"/>
      <c r="DQ29" s="31" t="str">
        <f t="shared" si="58"/>
        <v/>
      </c>
      <c r="DR29" s="32" t="str">
        <f t="shared" si="59"/>
        <v/>
      </c>
      <c r="DT29" s="27">
        <v>26</v>
      </c>
      <c r="DU29" s="28">
        <f t="shared" si="78"/>
        <v>0</v>
      </c>
      <c r="DV29" s="28"/>
      <c r="DW29" s="28">
        <f t="shared" si="60"/>
        <v>0</v>
      </c>
      <c r="DX29" s="28">
        <v>1</v>
      </c>
      <c r="DY29" s="29">
        <f t="shared" si="61"/>
        <v>0</v>
      </c>
      <c r="DZ29" s="30"/>
      <c r="EA29" s="31"/>
      <c r="EB29" s="31"/>
      <c r="EC29" s="31" t="str">
        <f t="shared" si="62"/>
        <v/>
      </c>
      <c r="ED29" s="32" t="str">
        <f t="shared" si="63"/>
        <v/>
      </c>
      <c r="EF29" s="27">
        <v>26</v>
      </c>
      <c r="EG29" s="28">
        <f t="shared" si="79"/>
        <v>0</v>
      </c>
      <c r="EH29" s="28"/>
      <c r="EI29" s="28">
        <f t="shared" si="64"/>
        <v>0</v>
      </c>
      <c r="EJ29" s="28">
        <v>1</v>
      </c>
      <c r="EK29" s="29">
        <f t="shared" si="65"/>
        <v>0</v>
      </c>
      <c r="EL29" s="30"/>
      <c r="EM29" s="31"/>
      <c r="EN29" s="31"/>
      <c r="EO29" s="31" t="str">
        <f t="shared" si="66"/>
        <v/>
      </c>
      <c r="EP29" s="32" t="str">
        <f t="shared" si="67"/>
        <v/>
      </c>
      <c r="ER29" s="27">
        <v>26</v>
      </c>
      <c r="ES29" s="28">
        <f t="shared" si="80"/>
        <v>0</v>
      </c>
      <c r="ET29" s="28"/>
      <c r="EU29" s="28">
        <f t="shared" si="68"/>
        <v>0</v>
      </c>
      <c r="EV29" s="28">
        <v>1</v>
      </c>
      <c r="EW29" s="29">
        <f t="shared" si="69"/>
        <v>0</v>
      </c>
      <c r="EX29" s="30" t="s">
        <v>47</v>
      </c>
      <c r="EY29" s="31"/>
      <c r="EZ29" s="31"/>
      <c r="FA29" s="31" t="str">
        <f t="shared" si="70"/>
        <v/>
      </c>
      <c r="FB29" s="32">
        <f t="shared" si="71"/>
        <v>0</v>
      </c>
    </row>
    <row r="30" spans="1:158" ht="30" customHeight="1" x14ac:dyDescent="0.3">
      <c r="E30" s="27">
        <v>27</v>
      </c>
      <c r="F30" s="28">
        <f t="shared" si="72"/>
        <v>0</v>
      </c>
      <c r="G30" s="28"/>
      <c r="H30" s="28">
        <f t="shared" si="34"/>
        <v>0</v>
      </c>
      <c r="I30" s="28">
        <v>1</v>
      </c>
      <c r="J30" s="29">
        <f t="shared" si="35"/>
        <v>0</v>
      </c>
      <c r="L30" s="27">
        <v>27</v>
      </c>
      <c r="M30" s="28">
        <f t="shared" si="73"/>
        <v>0</v>
      </c>
      <c r="N30" s="28"/>
      <c r="O30" s="28">
        <f t="shared" si="36"/>
        <v>0</v>
      </c>
      <c r="P30" s="28">
        <v>1</v>
      </c>
      <c r="Q30" s="29">
        <f t="shared" si="37"/>
        <v>0</v>
      </c>
      <c r="R30" s="27"/>
      <c r="S30" s="31"/>
      <c r="T30" s="31"/>
      <c r="U30" s="31"/>
      <c r="V30" s="34"/>
      <c r="W30" s="34">
        <v>1</v>
      </c>
      <c r="X30" s="31"/>
      <c r="Y30" s="31">
        <f t="shared" si="38"/>
        <v>0</v>
      </c>
      <c r="Z30" s="31"/>
      <c r="AA30" s="35"/>
      <c r="AB30" s="36" t="str">
        <f t="shared" si="0"/>
        <v/>
      </c>
      <c r="AC30" s="31" t="str">
        <f t="shared" si="1"/>
        <v/>
      </c>
      <c r="AD30" s="31" t="str">
        <f t="shared" si="2"/>
        <v/>
      </c>
      <c r="AE30" s="31" t="str">
        <f t="shared" si="3"/>
        <v/>
      </c>
      <c r="AF30" s="31" t="str">
        <f t="shared" si="4"/>
        <v/>
      </c>
      <c r="AG30" s="31" t="str">
        <f t="shared" si="5"/>
        <v/>
      </c>
      <c r="AH30" s="31" t="str">
        <f t="shared" si="6"/>
        <v/>
      </c>
      <c r="AI30" s="31" t="str">
        <f t="shared" si="7"/>
        <v/>
      </c>
      <c r="AJ30" s="35">
        <f t="shared" si="8"/>
        <v>0</v>
      </c>
      <c r="AK30" s="36" t="str">
        <f t="shared" si="39"/>
        <v/>
      </c>
      <c r="AL30" s="31" t="str">
        <f t="shared" si="9"/>
        <v/>
      </c>
      <c r="AM30" s="31" t="str">
        <f t="shared" si="10"/>
        <v/>
      </c>
      <c r="AN30" s="31" t="str">
        <f t="shared" si="11"/>
        <v/>
      </c>
      <c r="AO30" s="31" t="str">
        <f t="shared" si="12"/>
        <v/>
      </c>
      <c r="AP30" s="31" t="str">
        <f t="shared" si="13"/>
        <v/>
      </c>
      <c r="AQ30" s="31" t="str">
        <f t="shared" si="14"/>
        <v/>
      </c>
      <c r="AR30" s="31" t="str">
        <f t="shared" si="15"/>
        <v/>
      </c>
      <c r="AS30" s="31" t="str">
        <f t="shared" si="16"/>
        <v/>
      </c>
      <c r="AT30" s="31"/>
      <c r="AU30" s="31" t="str">
        <f t="shared" si="40"/>
        <v/>
      </c>
      <c r="AV30" s="32">
        <f t="shared" si="41"/>
        <v>0</v>
      </c>
      <c r="AW30" s="22"/>
      <c r="AX30" s="27">
        <v>27</v>
      </c>
      <c r="AY30" s="28">
        <f t="shared" si="74"/>
        <v>0</v>
      </c>
      <c r="AZ30" s="28"/>
      <c r="BA30" s="28">
        <f t="shared" si="42"/>
        <v>0</v>
      </c>
      <c r="BB30" s="28">
        <v>1</v>
      </c>
      <c r="BC30" s="29">
        <f t="shared" si="43"/>
        <v>0</v>
      </c>
      <c r="BD30" s="37"/>
      <c r="BE30" s="34"/>
      <c r="BF30" s="34"/>
      <c r="BG30" s="34"/>
      <c r="BH30" s="34"/>
      <c r="BI30" s="34">
        <v>1</v>
      </c>
      <c r="BJ30" s="34"/>
      <c r="BK30" s="34">
        <f t="shared" si="44"/>
        <v>0</v>
      </c>
      <c r="BL30" s="34"/>
      <c r="BM30" s="38"/>
      <c r="BN30" s="39" t="str">
        <f t="shared" si="17"/>
        <v/>
      </c>
      <c r="BO30" s="34" t="str">
        <f t="shared" si="18"/>
        <v/>
      </c>
      <c r="BP30" s="31" t="str">
        <f t="shared" si="19"/>
        <v/>
      </c>
      <c r="BQ30" s="34" t="str">
        <f t="shared" si="20"/>
        <v/>
      </c>
      <c r="BR30" s="34" t="str">
        <f t="shared" si="21"/>
        <v/>
      </c>
      <c r="BS30" s="34" t="str">
        <f t="shared" si="22"/>
        <v/>
      </c>
      <c r="BT30" s="34" t="str">
        <f t="shared" si="23"/>
        <v/>
      </c>
      <c r="BU30" s="34" t="str">
        <f t="shared" si="24"/>
        <v/>
      </c>
      <c r="BV30" s="38">
        <f t="shared" si="25"/>
        <v>0</v>
      </c>
      <c r="BW30" s="39" t="str">
        <f t="shared" si="45"/>
        <v/>
      </c>
      <c r="BX30" s="34" t="str">
        <f t="shared" si="26"/>
        <v/>
      </c>
      <c r="BY30" s="31" t="str">
        <f t="shared" si="27"/>
        <v/>
      </c>
      <c r="BZ30" s="34" t="str">
        <f t="shared" si="28"/>
        <v/>
      </c>
      <c r="CA30" s="34" t="str">
        <f t="shared" si="29"/>
        <v/>
      </c>
      <c r="CB30" s="34" t="str">
        <f t="shared" si="30"/>
        <v/>
      </c>
      <c r="CC30" s="34" t="str">
        <f t="shared" si="31"/>
        <v/>
      </c>
      <c r="CD30" s="34" t="str">
        <f t="shared" si="32"/>
        <v/>
      </c>
      <c r="CE30" s="34" t="str">
        <f t="shared" si="33"/>
        <v/>
      </c>
      <c r="CF30" s="34"/>
      <c r="CG30" s="34" t="str">
        <f t="shared" si="46"/>
        <v/>
      </c>
      <c r="CH30" s="40">
        <f t="shared" si="47"/>
        <v>0</v>
      </c>
      <c r="CJ30" s="27">
        <v>27</v>
      </c>
      <c r="CK30" s="28">
        <f t="shared" si="75"/>
        <v>0</v>
      </c>
      <c r="CL30" s="28"/>
      <c r="CM30" s="28">
        <f t="shared" si="48"/>
        <v>0</v>
      </c>
      <c r="CN30" s="28">
        <v>1</v>
      </c>
      <c r="CO30" s="29">
        <f t="shared" si="49"/>
        <v>0</v>
      </c>
      <c r="CP30" s="30"/>
      <c r="CQ30" s="31"/>
      <c r="CR30" s="31"/>
      <c r="CS30" s="31" t="str">
        <f t="shared" si="50"/>
        <v/>
      </c>
      <c r="CT30" s="32" t="str">
        <f t="shared" si="51"/>
        <v/>
      </c>
      <c r="CV30" s="27">
        <v>27</v>
      </c>
      <c r="CW30" s="28">
        <f t="shared" si="76"/>
        <v>0</v>
      </c>
      <c r="CX30" s="28"/>
      <c r="CY30" s="28">
        <f t="shared" si="52"/>
        <v>0</v>
      </c>
      <c r="CZ30" s="28">
        <v>1</v>
      </c>
      <c r="DA30" s="29">
        <f t="shared" si="53"/>
        <v>0</v>
      </c>
      <c r="DB30" s="30"/>
      <c r="DC30" s="31"/>
      <c r="DD30" s="31"/>
      <c r="DE30" s="31" t="str">
        <f t="shared" si="54"/>
        <v/>
      </c>
      <c r="DF30" s="32" t="str">
        <f t="shared" si="55"/>
        <v/>
      </c>
      <c r="DH30" s="27">
        <v>27</v>
      </c>
      <c r="DI30" s="28">
        <f t="shared" si="77"/>
        <v>0</v>
      </c>
      <c r="DJ30" s="28"/>
      <c r="DK30" s="28">
        <f t="shared" si="56"/>
        <v>0</v>
      </c>
      <c r="DL30" s="28">
        <v>1</v>
      </c>
      <c r="DM30" s="29">
        <f t="shared" si="57"/>
        <v>0</v>
      </c>
      <c r="DN30" s="30"/>
      <c r="DO30" s="31"/>
      <c r="DP30" s="31"/>
      <c r="DQ30" s="31" t="str">
        <f t="shared" si="58"/>
        <v/>
      </c>
      <c r="DR30" s="32" t="str">
        <f t="shared" si="59"/>
        <v/>
      </c>
      <c r="DT30" s="27">
        <v>27</v>
      </c>
      <c r="DU30" s="28">
        <f t="shared" si="78"/>
        <v>0</v>
      </c>
      <c r="DV30" s="28"/>
      <c r="DW30" s="28">
        <f t="shared" si="60"/>
        <v>0</v>
      </c>
      <c r="DX30" s="28">
        <v>1</v>
      </c>
      <c r="DY30" s="29">
        <f t="shared" si="61"/>
        <v>0</v>
      </c>
      <c r="DZ30" s="30"/>
      <c r="EA30" s="31"/>
      <c r="EB30" s="31"/>
      <c r="EC30" s="31" t="str">
        <f t="shared" si="62"/>
        <v/>
      </c>
      <c r="ED30" s="32" t="str">
        <f t="shared" si="63"/>
        <v/>
      </c>
      <c r="EF30" s="27">
        <v>27</v>
      </c>
      <c r="EG30" s="28">
        <f t="shared" si="79"/>
        <v>0</v>
      </c>
      <c r="EH30" s="28"/>
      <c r="EI30" s="28">
        <f t="shared" si="64"/>
        <v>0</v>
      </c>
      <c r="EJ30" s="28">
        <v>1</v>
      </c>
      <c r="EK30" s="29">
        <f t="shared" si="65"/>
        <v>0</v>
      </c>
      <c r="EL30" s="30"/>
      <c r="EM30" s="31"/>
      <c r="EN30" s="31"/>
      <c r="EO30" s="31" t="str">
        <f t="shared" si="66"/>
        <v/>
      </c>
      <c r="EP30" s="32" t="str">
        <f t="shared" si="67"/>
        <v/>
      </c>
      <c r="ER30" s="27">
        <v>27</v>
      </c>
      <c r="ES30" s="28">
        <f t="shared" si="80"/>
        <v>0</v>
      </c>
      <c r="ET30" s="28"/>
      <c r="EU30" s="28">
        <f t="shared" si="68"/>
        <v>0</v>
      </c>
      <c r="EV30" s="28">
        <v>1</v>
      </c>
      <c r="EW30" s="29">
        <f t="shared" si="69"/>
        <v>0</v>
      </c>
      <c r="EX30" s="30" t="s">
        <v>47</v>
      </c>
      <c r="EY30" s="31"/>
      <c r="EZ30" s="31"/>
      <c r="FA30" s="31" t="str">
        <f t="shared" si="70"/>
        <v/>
      </c>
      <c r="FB30" s="32">
        <f t="shared" si="71"/>
        <v>0</v>
      </c>
    </row>
    <row r="31" spans="1:158" ht="30" customHeight="1" x14ac:dyDescent="0.3">
      <c r="E31" s="27">
        <v>28</v>
      </c>
      <c r="F31" s="28">
        <f t="shared" si="72"/>
        <v>0</v>
      </c>
      <c r="G31" s="28"/>
      <c r="H31" s="28">
        <f t="shared" si="34"/>
        <v>0</v>
      </c>
      <c r="I31" s="28">
        <v>1</v>
      </c>
      <c r="J31" s="29">
        <f t="shared" si="35"/>
        <v>0</v>
      </c>
      <c r="L31" s="27">
        <v>28</v>
      </c>
      <c r="M31" s="28">
        <f t="shared" si="73"/>
        <v>0</v>
      </c>
      <c r="N31" s="28"/>
      <c r="O31" s="28">
        <f t="shared" si="36"/>
        <v>0</v>
      </c>
      <c r="P31" s="28">
        <v>1</v>
      </c>
      <c r="Q31" s="29">
        <f t="shared" si="37"/>
        <v>0</v>
      </c>
      <c r="R31" s="27"/>
      <c r="S31" s="31"/>
      <c r="T31" s="31"/>
      <c r="U31" s="31"/>
      <c r="V31" s="34"/>
      <c r="W31" s="34">
        <v>1</v>
      </c>
      <c r="X31" s="31"/>
      <c r="Y31" s="31">
        <f t="shared" si="38"/>
        <v>0</v>
      </c>
      <c r="Z31" s="31"/>
      <c r="AA31" s="35"/>
      <c r="AB31" s="36" t="str">
        <f t="shared" si="0"/>
        <v/>
      </c>
      <c r="AC31" s="31" t="str">
        <f t="shared" si="1"/>
        <v/>
      </c>
      <c r="AD31" s="31" t="str">
        <f t="shared" si="2"/>
        <v/>
      </c>
      <c r="AE31" s="31" t="str">
        <f t="shared" si="3"/>
        <v/>
      </c>
      <c r="AF31" s="31" t="str">
        <f t="shared" si="4"/>
        <v/>
      </c>
      <c r="AG31" s="31" t="str">
        <f t="shared" si="5"/>
        <v/>
      </c>
      <c r="AH31" s="31" t="str">
        <f t="shared" si="6"/>
        <v/>
      </c>
      <c r="AI31" s="31" t="str">
        <f t="shared" si="7"/>
        <v/>
      </c>
      <c r="AJ31" s="35">
        <f t="shared" si="8"/>
        <v>0</v>
      </c>
      <c r="AK31" s="36" t="str">
        <f t="shared" si="39"/>
        <v/>
      </c>
      <c r="AL31" s="31" t="str">
        <f t="shared" si="9"/>
        <v/>
      </c>
      <c r="AM31" s="31" t="str">
        <f t="shared" si="10"/>
        <v/>
      </c>
      <c r="AN31" s="31" t="str">
        <f t="shared" si="11"/>
        <v/>
      </c>
      <c r="AO31" s="31" t="str">
        <f t="shared" si="12"/>
        <v/>
      </c>
      <c r="AP31" s="31" t="str">
        <f t="shared" si="13"/>
        <v/>
      </c>
      <c r="AQ31" s="31" t="str">
        <f t="shared" si="14"/>
        <v/>
      </c>
      <c r="AR31" s="31" t="str">
        <f t="shared" si="15"/>
        <v/>
      </c>
      <c r="AS31" s="31" t="str">
        <f t="shared" si="16"/>
        <v/>
      </c>
      <c r="AT31" s="31"/>
      <c r="AU31" s="31" t="str">
        <f t="shared" si="40"/>
        <v/>
      </c>
      <c r="AV31" s="32">
        <f t="shared" si="41"/>
        <v>0</v>
      </c>
      <c r="AW31" s="22"/>
      <c r="AX31" s="27">
        <v>28</v>
      </c>
      <c r="AY31" s="28">
        <f t="shared" si="74"/>
        <v>0</v>
      </c>
      <c r="AZ31" s="28"/>
      <c r="BA31" s="28">
        <f t="shared" si="42"/>
        <v>0</v>
      </c>
      <c r="BB31" s="28">
        <v>1</v>
      </c>
      <c r="BC31" s="29">
        <f t="shared" si="43"/>
        <v>0</v>
      </c>
      <c r="BD31" s="37"/>
      <c r="BE31" s="34"/>
      <c r="BF31" s="34"/>
      <c r="BG31" s="34"/>
      <c r="BH31" s="34"/>
      <c r="BI31" s="34">
        <v>1</v>
      </c>
      <c r="BJ31" s="34"/>
      <c r="BK31" s="34">
        <f t="shared" si="44"/>
        <v>0</v>
      </c>
      <c r="BL31" s="34"/>
      <c r="BM31" s="38"/>
      <c r="BN31" s="39" t="str">
        <f t="shared" si="17"/>
        <v/>
      </c>
      <c r="BO31" s="34" t="str">
        <f t="shared" si="18"/>
        <v/>
      </c>
      <c r="BP31" s="31" t="str">
        <f t="shared" si="19"/>
        <v/>
      </c>
      <c r="BQ31" s="34" t="str">
        <f t="shared" si="20"/>
        <v/>
      </c>
      <c r="BR31" s="34" t="str">
        <f t="shared" si="21"/>
        <v/>
      </c>
      <c r="BS31" s="34" t="str">
        <f t="shared" si="22"/>
        <v/>
      </c>
      <c r="BT31" s="34" t="str">
        <f t="shared" si="23"/>
        <v/>
      </c>
      <c r="BU31" s="34" t="str">
        <f t="shared" si="24"/>
        <v/>
      </c>
      <c r="BV31" s="38">
        <f t="shared" si="25"/>
        <v>0</v>
      </c>
      <c r="BW31" s="39" t="str">
        <f t="shared" si="45"/>
        <v/>
      </c>
      <c r="BX31" s="34" t="str">
        <f t="shared" si="26"/>
        <v/>
      </c>
      <c r="BY31" s="31" t="str">
        <f t="shared" si="27"/>
        <v/>
      </c>
      <c r="BZ31" s="34" t="str">
        <f t="shared" si="28"/>
        <v/>
      </c>
      <c r="CA31" s="34" t="str">
        <f t="shared" si="29"/>
        <v/>
      </c>
      <c r="CB31" s="34" t="str">
        <f t="shared" si="30"/>
        <v/>
      </c>
      <c r="CC31" s="34" t="str">
        <f t="shared" si="31"/>
        <v/>
      </c>
      <c r="CD31" s="34" t="str">
        <f t="shared" si="32"/>
        <v/>
      </c>
      <c r="CE31" s="34" t="str">
        <f t="shared" si="33"/>
        <v/>
      </c>
      <c r="CF31" s="34"/>
      <c r="CG31" s="34" t="str">
        <f t="shared" si="46"/>
        <v/>
      </c>
      <c r="CH31" s="40">
        <f t="shared" si="47"/>
        <v>0</v>
      </c>
      <c r="CJ31" s="27">
        <v>28</v>
      </c>
      <c r="CK31" s="28">
        <f t="shared" si="75"/>
        <v>0</v>
      </c>
      <c r="CL31" s="28"/>
      <c r="CM31" s="28">
        <f t="shared" si="48"/>
        <v>0</v>
      </c>
      <c r="CN31" s="28">
        <v>1</v>
      </c>
      <c r="CO31" s="29">
        <f t="shared" si="49"/>
        <v>0</v>
      </c>
      <c r="CP31" s="30"/>
      <c r="CQ31" s="31"/>
      <c r="CR31" s="31"/>
      <c r="CS31" s="31" t="str">
        <f t="shared" si="50"/>
        <v/>
      </c>
      <c r="CT31" s="32" t="str">
        <f t="shared" si="51"/>
        <v/>
      </c>
      <c r="CV31" s="27">
        <v>28</v>
      </c>
      <c r="CW31" s="28">
        <f t="shared" si="76"/>
        <v>0</v>
      </c>
      <c r="CX31" s="28"/>
      <c r="CY31" s="28">
        <f t="shared" si="52"/>
        <v>0</v>
      </c>
      <c r="CZ31" s="28">
        <v>1</v>
      </c>
      <c r="DA31" s="29">
        <f t="shared" si="53"/>
        <v>0</v>
      </c>
      <c r="DB31" s="30"/>
      <c r="DC31" s="31"/>
      <c r="DD31" s="31"/>
      <c r="DE31" s="31" t="str">
        <f t="shared" si="54"/>
        <v/>
      </c>
      <c r="DF31" s="32" t="str">
        <f t="shared" si="55"/>
        <v/>
      </c>
      <c r="DH31" s="27">
        <v>28</v>
      </c>
      <c r="DI31" s="28">
        <f t="shared" si="77"/>
        <v>0</v>
      </c>
      <c r="DJ31" s="28"/>
      <c r="DK31" s="28">
        <f t="shared" si="56"/>
        <v>0</v>
      </c>
      <c r="DL31" s="28">
        <v>1</v>
      </c>
      <c r="DM31" s="29">
        <f t="shared" si="57"/>
        <v>0</v>
      </c>
      <c r="DN31" s="30"/>
      <c r="DO31" s="31"/>
      <c r="DP31" s="31"/>
      <c r="DQ31" s="31" t="str">
        <f t="shared" si="58"/>
        <v/>
      </c>
      <c r="DR31" s="32" t="str">
        <f t="shared" si="59"/>
        <v/>
      </c>
      <c r="DT31" s="27">
        <v>28</v>
      </c>
      <c r="DU31" s="28">
        <f t="shared" si="78"/>
        <v>0</v>
      </c>
      <c r="DV31" s="28"/>
      <c r="DW31" s="28">
        <f t="shared" si="60"/>
        <v>0</v>
      </c>
      <c r="DX31" s="28">
        <v>1</v>
      </c>
      <c r="DY31" s="29">
        <f t="shared" si="61"/>
        <v>0</v>
      </c>
      <c r="DZ31" s="30"/>
      <c r="EA31" s="31"/>
      <c r="EB31" s="31"/>
      <c r="EC31" s="31" t="str">
        <f t="shared" si="62"/>
        <v/>
      </c>
      <c r="ED31" s="32" t="str">
        <f t="shared" si="63"/>
        <v/>
      </c>
      <c r="EF31" s="27">
        <v>28</v>
      </c>
      <c r="EG31" s="28">
        <f t="shared" si="79"/>
        <v>0</v>
      </c>
      <c r="EH31" s="28"/>
      <c r="EI31" s="28">
        <f t="shared" si="64"/>
        <v>0</v>
      </c>
      <c r="EJ31" s="28">
        <v>1</v>
      </c>
      <c r="EK31" s="29">
        <f t="shared" si="65"/>
        <v>0</v>
      </c>
      <c r="EL31" s="30"/>
      <c r="EM31" s="31"/>
      <c r="EN31" s="31"/>
      <c r="EO31" s="31" t="str">
        <f t="shared" si="66"/>
        <v/>
      </c>
      <c r="EP31" s="32" t="str">
        <f t="shared" si="67"/>
        <v/>
      </c>
      <c r="ER31" s="27">
        <v>28</v>
      </c>
      <c r="ES31" s="28">
        <f t="shared" si="80"/>
        <v>0</v>
      </c>
      <c r="ET31" s="28"/>
      <c r="EU31" s="28">
        <f t="shared" si="68"/>
        <v>0</v>
      </c>
      <c r="EV31" s="28">
        <v>1</v>
      </c>
      <c r="EW31" s="29">
        <f t="shared" si="69"/>
        <v>0</v>
      </c>
      <c r="EX31" s="30" t="s">
        <v>47</v>
      </c>
      <c r="EY31" s="31"/>
      <c r="EZ31" s="31"/>
      <c r="FA31" s="31" t="str">
        <f t="shared" si="70"/>
        <v/>
      </c>
      <c r="FB31" s="32">
        <f t="shared" si="71"/>
        <v>0</v>
      </c>
    </row>
    <row r="32" spans="1:158" ht="30" customHeight="1" x14ac:dyDescent="0.3">
      <c r="E32" s="27">
        <v>29</v>
      </c>
      <c r="F32" s="28">
        <f t="shared" si="72"/>
        <v>0</v>
      </c>
      <c r="G32" s="28"/>
      <c r="H32" s="28">
        <f t="shared" si="34"/>
        <v>0</v>
      </c>
      <c r="I32" s="28">
        <v>1</v>
      </c>
      <c r="J32" s="29">
        <f t="shared" si="35"/>
        <v>0</v>
      </c>
      <c r="L32" s="27">
        <v>29</v>
      </c>
      <c r="M32" s="28">
        <f t="shared" si="73"/>
        <v>0</v>
      </c>
      <c r="N32" s="28"/>
      <c r="O32" s="28">
        <f t="shared" si="36"/>
        <v>0</v>
      </c>
      <c r="P32" s="28">
        <v>1</v>
      </c>
      <c r="Q32" s="29">
        <f t="shared" si="37"/>
        <v>0</v>
      </c>
      <c r="R32" s="27"/>
      <c r="S32" s="31"/>
      <c r="T32" s="31"/>
      <c r="U32" s="31"/>
      <c r="V32" s="34"/>
      <c r="W32" s="34">
        <v>1</v>
      </c>
      <c r="X32" s="31"/>
      <c r="Y32" s="31">
        <f t="shared" si="38"/>
        <v>0</v>
      </c>
      <c r="Z32" s="31"/>
      <c r="AA32" s="35"/>
      <c r="AB32" s="36" t="str">
        <f t="shared" si="0"/>
        <v/>
      </c>
      <c r="AC32" s="31" t="str">
        <f t="shared" si="1"/>
        <v/>
      </c>
      <c r="AD32" s="31" t="str">
        <f t="shared" si="2"/>
        <v/>
      </c>
      <c r="AE32" s="31" t="str">
        <f t="shared" si="3"/>
        <v/>
      </c>
      <c r="AF32" s="31" t="str">
        <f t="shared" si="4"/>
        <v/>
      </c>
      <c r="AG32" s="31" t="str">
        <f t="shared" si="5"/>
        <v/>
      </c>
      <c r="AH32" s="31" t="str">
        <f t="shared" si="6"/>
        <v/>
      </c>
      <c r="AI32" s="31" t="str">
        <f t="shared" si="7"/>
        <v/>
      </c>
      <c r="AJ32" s="35">
        <f t="shared" si="8"/>
        <v>0</v>
      </c>
      <c r="AK32" s="36" t="str">
        <f t="shared" si="39"/>
        <v/>
      </c>
      <c r="AL32" s="31" t="str">
        <f t="shared" si="9"/>
        <v/>
      </c>
      <c r="AM32" s="31" t="str">
        <f t="shared" si="10"/>
        <v/>
      </c>
      <c r="AN32" s="31" t="str">
        <f t="shared" si="11"/>
        <v/>
      </c>
      <c r="AO32" s="31" t="str">
        <f t="shared" si="12"/>
        <v/>
      </c>
      <c r="AP32" s="31" t="str">
        <f t="shared" si="13"/>
        <v/>
      </c>
      <c r="AQ32" s="31" t="str">
        <f t="shared" si="14"/>
        <v/>
      </c>
      <c r="AR32" s="31" t="str">
        <f t="shared" si="15"/>
        <v/>
      </c>
      <c r="AS32" s="31" t="str">
        <f t="shared" si="16"/>
        <v/>
      </c>
      <c r="AT32" s="31"/>
      <c r="AU32" s="31" t="str">
        <f t="shared" si="40"/>
        <v/>
      </c>
      <c r="AV32" s="32">
        <f t="shared" si="41"/>
        <v>0</v>
      </c>
      <c r="AW32" s="22"/>
      <c r="AX32" s="27">
        <v>29</v>
      </c>
      <c r="AY32" s="28">
        <f t="shared" si="74"/>
        <v>0</v>
      </c>
      <c r="AZ32" s="28"/>
      <c r="BA32" s="28">
        <f t="shared" si="42"/>
        <v>0</v>
      </c>
      <c r="BB32" s="28">
        <v>1</v>
      </c>
      <c r="BC32" s="29">
        <f t="shared" si="43"/>
        <v>0</v>
      </c>
      <c r="BD32" s="37"/>
      <c r="BE32" s="34"/>
      <c r="BF32" s="34"/>
      <c r="BG32" s="34"/>
      <c r="BH32" s="34"/>
      <c r="BI32" s="34">
        <v>1</v>
      </c>
      <c r="BJ32" s="34"/>
      <c r="BK32" s="34">
        <f t="shared" si="44"/>
        <v>0</v>
      </c>
      <c r="BL32" s="34"/>
      <c r="BM32" s="38"/>
      <c r="BN32" s="39" t="str">
        <f t="shared" si="17"/>
        <v/>
      </c>
      <c r="BO32" s="34" t="str">
        <f t="shared" si="18"/>
        <v/>
      </c>
      <c r="BP32" s="31" t="str">
        <f t="shared" si="19"/>
        <v/>
      </c>
      <c r="BQ32" s="34" t="str">
        <f t="shared" si="20"/>
        <v/>
      </c>
      <c r="BR32" s="34" t="str">
        <f t="shared" si="21"/>
        <v/>
      </c>
      <c r="BS32" s="34" t="str">
        <f t="shared" si="22"/>
        <v/>
      </c>
      <c r="BT32" s="34" t="str">
        <f t="shared" si="23"/>
        <v/>
      </c>
      <c r="BU32" s="34" t="str">
        <f t="shared" si="24"/>
        <v/>
      </c>
      <c r="BV32" s="38">
        <f t="shared" si="25"/>
        <v>0</v>
      </c>
      <c r="BW32" s="39" t="str">
        <f t="shared" si="45"/>
        <v/>
      </c>
      <c r="BX32" s="34" t="str">
        <f t="shared" si="26"/>
        <v/>
      </c>
      <c r="BY32" s="31" t="str">
        <f t="shared" si="27"/>
        <v/>
      </c>
      <c r="BZ32" s="34" t="str">
        <f t="shared" si="28"/>
        <v/>
      </c>
      <c r="CA32" s="34" t="str">
        <f t="shared" si="29"/>
        <v/>
      </c>
      <c r="CB32" s="34" t="str">
        <f t="shared" si="30"/>
        <v/>
      </c>
      <c r="CC32" s="34" t="str">
        <f t="shared" si="31"/>
        <v/>
      </c>
      <c r="CD32" s="34" t="str">
        <f t="shared" si="32"/>
        <v/>
      </c>
      <c r="CE32" s="34" t="str">
        <f t="shared" si="33"/>
        <v/>
      </c>
      <c r="CF32" s="34"/>
      <c r="CG32" s="34" t="str">
        <f t="shared" si="46"/>
        <v/>
      </c>
      <c r="CH32" s="40">
        <f t="shared" si="47"/>
        <v>0</v>
      </c>
      <c r="CJ32" s="27">
        <v>29</v>
      </c>
      <c r="CK32" s="28">
        <f t="shared" si="75"/>
        <v>0</v>
      </c>
      <c r="CL32" s="28"/>
      <c r="CM32" s="28">
        <f t="shared" si="48"/>
        <v>0</v>
      </c>
      <c r="CN32" s="28">
        <v>1</v>
      </c>
      <c r="CO32" s="29">
        <f t="shared" si="49"/>
        <v>0</v>
      </c>
      <c r="CP32" s="30"/>
      <c r="CQ32" s="31"/>
      <c r="CR32" s="31"/>
      <c r="CS32" s="31" t="str">
        <f t="shared" si="50"/>
        <v/>
      </c>
      <c r="CT32" s="32" t="str">
        <f t="shared" si="51"/>
        <v/>
      </c>
      <c r="CV32" s="27">
        <v>29</v>
      </c>
      <c r="CW32" s="28">
        <f t="shared" si="76"/>
        <v>0</v>
      </c>
      <c r="CX32" s="28"/>
      <c r="CY32" s="28">
        <f t="shared" si="52"/>
        <v>0</v>
      </c>
      <c r="CZ32" s="28">
        <v>1</v>
      </c>
      <c r="DA32" s="29">
        <f t="shared" si="53"/>
        <v>0</v>
      </c>
      <c r="DB32" s="30"/>
      <c r="DC32" s="31"/>
      <c r="DD32" s="31"/>
      <c r="DE32" s="31" t="str">
        <f t="shared" si="54"/>
        <v/>
      </c>
      <c r="DF32" s="32" t="str">
        <f t="shared" si="55"/>
        <v/>
      </c>
      <c r="DH32" s="27">
        <v>29</v>
      </c>
      <c r="DI32" s="28">
        <f t="shared" si="77"/>
        <v>0</v>
      </c>
      <c r="DJ32" s="28"/>
      <c r="DK32" s="28">
        <f t="shared" si="56"/>
        <v>0</v>
      </c>
      <c r="DL32" s="28">
        <v>1</v>
      </c>
      <c r="DM32" s="29">
        <f t="shared" si="57"/>
        <v>0</v>
      </c>
      <c r="DN32" s="30"/>
      <c r="DO32" s="31"/>
      <c r="DP32" s="31"/>
      <c r="DQ32" s="31" t="str">
        <f t="shared" si="58"/>
        <v/>
      </c>
      <c r="DR32" s="32" t="str">
        <f t="shared" si="59"/>
        <v/>
      </c>
      <c r="DT32" s="27">
        <v>29</v>
      </c>
      <c r="DU32" s="28">
        <f t="shared" si="78"/>
        <v>0</v>
      </c>
      <c r="DV32" s="28"/>
      <c r="DW32" s="28">
        <f t="shared" si="60"/>
        <v>0</v>
      </c>
      <c r="DX32" s="28">
        <v>1</v>
      </c>
      <c r="DY32" s="29">
        <f t="shared" si="61"/>
        <v>0</v>
      </c>
      <c r="DZ32" s="30"/>
      <c r="EA32" s="31"/>
      <c r="EB32" s="31"/>
      <c r="EC32" s="31" t="str">
        <f t="shared" si="62"/>
        <v/>
      </c>
      <c r="ED32" s="32" t="str">
        <f t="shared" si="63"/>
        <v/>
      </c>
      <c r="EF32" s="27">
        <v>29</v>
      </c>
      <c r="EG32" s="28">
        <f t="shared" si="79"/>
        <v>0</v>
      </c>
      <c r="EH32" s="28"/>
      <c r="EI32" s="28">
        <f t="shared" si="64"/>
        <v>0</v>
      </c>
      <c r="EJ32" s="28">
        <v>1</v>
      </c>
      <c r="EK32" s="29">
        <f t="shared" si="65"/>
        <v>0</v>
      </c>
      <c r="EL32" s="30"/>
      <c r="EM32" s="31"/>
      <c r="EN32" s="31"/>
      <c r="EO32" s="31" t="str">
        <f t="shared" si="66"/>
        <v/>
      </c>
      <c r="EP32" s="32" t="str">
        <f t="shared" si="67"/>
        <v/>
      </c>
      <c r="ER32" s="27">
        <v>29</v>
      </c>
      <c r="ES32" s="28">
        <f t="shared" si="80"/>
        <v>0</v>
      </c>
      <c r="ET32" s="28"/>
      <c r="EU32" s="28">
        <f t="shared" si="68"/>
        <v>0</v>
      </c>
      <c r="EV32" s="28">
        <v>1</v>
      </c>
      <c r="EW32" s="29">
        <f t="shared" si="69"/>
        <v>0</v>
      </c>
      <c r="EX32" s="30" t="s">
        <v>47</v>
      </c>
      <c r="EY32" s="31"/>
      <c r="EZ32" s="31"/>
      <c r="FA32" s="31" t="str">
        <f t="shared" si="70"/>
        <v/>
      </c>
      <c r="FB32" s="32">
        <f t="shared" si="71"/>
        <v>0</v>
      </c>
    </row>
    <row r="33" spans="1:158" ht="30" customHeight="1" x14ac:dyDescent="0.3">
      <c r="E33" s="27">
        <v>30</v>
      </c>
      <c r="F33" s="28">
        <f t="shared" si="72"/>
        <v>0</v>
      </c>
      <c r="G33" s="28"/>
      <c r="H33" s="28">
        <f t="shared" si="34"/>
        <v>0</v>
      </c>
      <c r="I33" s="28">
        <v>1</v>
      </c>
      <c r="J33" s="29">
        <f t="shared" si="35"/>
        <v>0</v>
      </c>
      <c r="L33" s="27">
        <v>30</v>
      </c>
      <c r="M33" s="28">
        <f t="shared" si="73"/>
        <v>0</v>
      </c>
      <c r="N33" s="28"/>
      <c r="O33" s="28">
        <f t="shared" si="36"/>
        <v>0</v>
      </c>
      <c r="P33" s="28">
        <v>1</v>
      </c>
      <c r="Q33" s="29">
        <f t="shared" si="37"/>
        <v>0</v>
      </c>
      <c r="R33" s="27"/>
      <c r="S33" s="31"/>
      <c r="T33" s="31"/>
      <c r="U33" s="31"/>
      <c r="V33" s="34"/>
      <c r="W33" s="34">
        <v>1</v>
      </c>
      <c r="X33" s="31"/>
      <c r="Y33" s="31">
        <f t="shared" si="38"/>
        <v>0</v>
      </c>
      <c r="Z33" s="31"/>
      <c r="AA33" s="35"/>
      <c r="AB33" s="36" t="str">
        <f t="shared" si="0"/>
        <v/>
      </c>
      <c r="AC33" s="31" t="str">
        <f t="shared" si="1"/>
        <v/>
      </c>
      <c r="AD33" s="31" t="str">
        <f t="shared" si="2"/>
        <v/>
      </c>
      <c r="AE33" s="31" t="str">
        <f t="shared" si="3"/>
        <v/>
      </c>
      <c r="AF33" s="31" t="str">
        <f t="shared" si="4"/>
        <v/>
      </c>
      <c r="AG33" s="31" t="str">
        <f t="shared" si="5"/>
        <v/>
      </c>
      <c r="AH33" s="31" t="str">
        <f t="shared" si="6"/>
        <v/>
      </c>
      <c r="AI33" s="31" t="str">
        <f t="shared" si="7"/>
        <v/>
      </c>
      <c r="AJ33" s="35">
        <f t="shared" si="8"/>
        <v>0</v>
      </c>
      <c r="AK33" s="36" t="str">
        <f t="shared" si="39"/>
        <v/>
      </c>
      <c r="AL33" s="31" t="str">
        <f t="shared" si="9"/>
        <v/>
      </c>
      <c r="AM33" s="31" t="str">
        <f t="shared" si="10"/>
        <v/>
      </c>
      <c r="AN33" s="31" t="str">
        <f t="shared" si="11"/>
        <v/>
      </c>
      <c r="AO33" s="31" t="str">
        <f t="shared" si="12"/>
        <v/>
      </c>
      <c r="AP33" s="31" t="str">
        <f t="shared" si="13"/>
        <v/>
      </c>
      <c r="AQ33" s="31" t="str">
        <f t="shared" si="14"/>
        <v/>
      </c>
      <c r="AR33" s="31" t="str">
        <f t="shared" si="15"/>
        <v/>
      </c>
      <c r="AS33" s="31" t="str">
        <f t="shared" si="16"/>
        <v/>
      </c>
      <c r="AT33" s="31"/>
      <c r="AU33" s="31" t="str">
        <f t="shared" si="40"/>
        <v/>
      </c>
      <c r="AV33" s="32">
        <f t="shared" si="41"/>
        <v>0</v>
      </c>
      <c r="AW33" s="22"/>
      <c r="AX33" s="27">
        <v>30</v>
      </c>
      <c r="AY33" s="28">
        <f t="shared" si="74"/>
        <v>0</v>
      </c>
      <c r="AZ33" s="28"/>
      <c r="BA33" s="28">
        <f t="shared" si="42"/>
        <v>0</v>
      </c>
      <c r="BB33" s="28">
        <v>1</v>
      </c>
      <c r="BC33" s="29">
        <f t="shared" si="43"/>
        <v>0</v>
      </c>
      <c r="BD33" s="37"/>
      <c r="BE33" s="34"/>
      <c r="BF33" s="34"/>
      <c r="BG33" s="34"/>
      <c r="BH33" s="34"/>
      <c r="BI33" s="34">
        <v>1</v>
      </c>
      <c r="BJ33" s="34"/>
      <c r="BK33" s="34">
        <f t="shared" si="44"/>
        <v>0</v>
      </c>
      <c r="BL33" s="34"/>
      <c r="BM33" s="38"/>
      <c r="BN33" s="39" t="str">
        <f t="shared" si="17"/>
        <v/>
      </c>
      <c r="BO33" s="34" t="str">
        <f t="shared" si="18"/>
        <v/>
      </c>
      <c r="BP33" s="31" t="str">
        <f t="shared" si="19"/>
        <v/>
      </c>
      <c r="BQ33" s="34" t="str">
        <f t="shared" si="20"/>
        <v/>
      </c>
      <c r="BR33" s="34" t="str">
        <f t="shared" si="21"/>
        <v/>
      </c>
      <c r="BS33" s="34" t="str">
        <f t="shared" si="22"/>
        <v/>
      </c>
      <c r="BT33" s="34" t="str">
        <f t="shared" si="23"/>
        <v/>
      </c>
      <c r="BU33" s="34" t="str">
        <f t="shared" si="24"/>
        <v/>
      </c>
      <c r="BV33" s="38">
        <f t="shared" si="25"/>
        <v>0</v>
      </c>
      <c r="BW33" s="39" t="str">
        <f t="shared" si="45"/>
        <v/>
      </c>
      <c r="BX33" s="34" t="str">
        <f t="shared" si="26"/>
        <v/>
      </c>
      <c r="BY33" s="31" t="str">
        <f t="shared" si="27"/>
        <v/>
      </c>
      <c r="BZ33" s="34" t="str">
        <f t="shared" si="28"/>
        <v/>
      </c>
      <c r="CA33" s="34" t="str">
        <f t="shared" si="29"/>
        <v/>
      </c>
      <c r="CB33" s="34" t="str">
        <f t="shared" si="30"/>
        <v/>
      </c>
      <c r="CC33" s="34" t="str">
        <f t="shared" si="31"/>
        <v/>
      </c>
      <c r="CD33" s="34" t="str">
        <f t="shared" si="32"/>
        <v/>
      </c>
      <c r="CE33" s="34" t="str">
        <f t="shared" si="33"/>
        <v/>
      </c>
      <c r="CF33" s="34"/>
      <c r="CG33" s="34" t="str">
        <f t="shared" si="46"/>
        <v/>
      </c>
      <c r="CH33" s="40">
        <f t="shared" si="47"/>
        <v>0</v>
      </c>
      <c r="CJ33" s="27">
        <v>30</v>
      </c>
      <c r="CK33" s="28">
        <f t="shared" si="75"/>
        <v>0</v>
      </c>
      <c r="CL33" s="28"/>
      <c r="CM33" s="28">
        <f t="shared" si="48"/>
        <v>0</v>
      </c>
      <c r="CN33" s="28">
        <v>1</v>
      </c>
      <c r="CO33" s="29">
        <f t="shared" si="49"/>
        <v>0</v>
      </c>
      <c r="CP33" s="30"/>
      <c r="CQ33" s="31"/>
      <c r="CR33" s="31"/>
      <c r="CS33" s="31" t="str">
        <f t="shared" si="50"/>
        <v/>
      </c>
      <c r="CT33" s="32" t="str">
        <f t="shared" si="51"/>
        <v/>
      </c>
      <c r="CV33" s="27">
        <v>30</v>
      </c>
      <c r="CW33" s="28">
        <f t="shared" si="76"/>
        <v>0</v>
      </c>
      <c r="CX33" s="28"/>
      <c r="CY33" s="28">
        <f t="shared" si="52"/>
        <v>0</v>
      </c>
      <c r="CZ33" s="28">
        <v>1</v>
      </c>
      <c r="DA33" s="29">
        <f t="shared" si="53"/>
        <v>0</v>
      </c>
      <c r="DB33" s="30"/>
      <c r="DC33" s="31"/>
      <c r="DD33" s="31"/>
      <c r="DE33" s="31" t="str">
        <f t="shared" si="54"/>
        <v/>
      </c>
      <c r="DF33" s="32" t="str">
        <f t="shared" si="55"/>
        <v/>
      </c>
      <c r="DH33" s="27">
        <v>30</v>
      </c>
      <c r="DI33" s="28">
        <f t="shared" si="77"/>
        <v>0</v>
      </c>
      <c r="DJ33" s="28"/>
      <c r="DK33" s="28">
        <f t="shared" si="56"/>
        <v>0</v>
      </c>
      <c r="DL33" s="28">
        <v>1</v>
      </c>
      <c r="DM33" s="29">
        <f t="shared" si="57"/>
        <v>0</v>
      </c>
      <c r="DN33" s="30"/>
      <c r="DO33" s="31"/>
      <c r="DP33" s="31"/>
      <c r="DQ33" s="31" t="str">
        <f t="shared" si="58"/>
        <v/>
      </c>
      <c r="DR33" s="32" t="str">
        <f t="shared" si="59"/>
        <v/>
      </c>
      <c r="DT33" s="27">
        <v>30</v>
      </c>
      <c r="DU33" s="28">
        <f t="shared" si="78"/>
        <v>0</v>
      </c>
      <c r="DV33" s="28"/>
      <c r="DW33" s="28">
        <f t="shared" si="60"/>
        <v>0</v>
      </c>
      <c r="DX33" s="28">
        <v>1</v>
      </c>
      <c r="DY33" s="29">
        <f t="shared" si="61"/>
        <v>0</v>
      </c>
      <c r="DZ33" s="30"/>
      <c r="EA33" s="31"/>
      <c r="EB33" s="31"/>
      <c r="EC33" s="31" t="str">
        <f t="shared" si="62"/>
        <v/>
      </c>
      <c r="ED33" s="32" t="str">
        <f t="shared" si="63"/>
        <v/>
      </c>
      <c r="EF33" s="27">
        <v>30</v>
      </c>
      <c r="EG33" s="28">
        <f t="shared" si="79"/>
        <v>0</v>
      </c>
      <c r="EH33" s="28"/>
      <c r="EI33" s="28">
        <f t="shared" si="64"/>
        <v>0</v>
      </c>
      <c r="EJ33" s="28">
        <v>1</v>
      </c>
      <c r="EK33" s="29">
        <f t="shared" si="65"/>
        <v>0</v>
      </c>
      <c r="EL33" s="30"/>
      <c r="EM33" s="31"/>
      <c r="EN33" s="31"/>
      <c r="EO33" s="31" t="str">
        <f t="shared" si="66"/>
        <v/>
      </c>
      <c r="EP33" s="32" t="str">
        <f t="shared" si="67"/>
        <v/>
      </c>
      <c r="ER33" s="27">
        <v>30</v>
      </c>
      <c r="ES33" s="28">
        <f t="shared" si="80"/>
        <v>0</v>
      </c>
      <c r="ET33" s="28"/>
      <c r="EU33" s="28">
        <f t="shared" si="68"/>
        <v>0</v>
      </c>
      <c r="EV33" s="28">
        <v>1</v>
      </c>
      <c r="EW33" s="29">
        <f t="shared" si="69"/>
        <v>0</v>
      </c>
      <c r="EX33" s="30" t="s">
        <v>47</v>
      </c>
      <c r="EY33" s="31"/>
      <c r="EZ33" s="31"/>
      <c r="FA33" s="31" t="str">
        <f t="shared" si="70"/>
        <v/>
      </c>
      <c r="FB33" s="32">
        <f t="shared" si="71"/>
        <v>0</v>
      </c>
    </row>
    <row r="34" spans="1:158" ht="30" customHeight="1" x14ac:dyDescent="0.3">
      <c r="E34" s="47">
        <v>31</v>
      </c>
      <c r="F34" s="48">
        <f t="shared" si="72"/>
        <v>0</v>
      </c>
      <c r="G34" s="48"/>
      <c r="H34" s="48">
        <f t="shared" si="34"/>
        <v>0</v>
      </c>
      <c r="I34" s="48">
        <v>1</v>
      </c>
      <c r="J34" s="44">
        <f t="shared" si="35"/>
        <v>0</v>
      </c>
      <c r="L34" s="47">
        <v>31</v>
      </c>
      <c r="M34" s="48">
        <f t="shared" si="73"/>
        <v>0</v>
      </c>
      <c r="N34" s="48"/>
      <c r="O34" s="48">
        <f t="shared" si="36"/>
        <v>0</v>
      </c>
      <c r="P34" s="48">
        <v>1</v>
      </c>
      <c r="Q34" s="44">
        <f t="shared" si="37"/>
        <v>0</v>
      </c>
      <c r="R34" s="27"/>
      <c r="S34" s="31"/>
      <c r="T34" s="31"/>
      <c r="U34" s="31"/>
      <c r="V34" s="34"/>
      <c r="W34" s="34">
        <v>1</v>
      </c>
      <c r="X34" s="31"/>
      <c r="Y34" s="31">
        <f t="shared" si="38"/>
        <v>0</v>
      </c>
      <c r="Z34" s="31"/>
      <c r="AA34" s="35"/>
      <c r="AB34" s="36" t="str">
        <f t="shared" si="0"/>
        <v/>
      </c>
      <c r="AC34" s="31" t="str">
        <f t="shared" si="1"/>
        <v/>
      </c>
      <c r="AD34" s="31" t="str">
        <f t="shared" si="2"/>
        <v/>
      </c>
      <c r="AE34" s="31" t="str">
        <f t="shared" si="3"/>
        <v/>
      </c>
      <c r="AF34" s="31" t="str">
        <f t="shared" si="4"/>
        <v/>
      </c>
      <c r="AG34" s="31" t="str">
        <f t="shared" si="5"/>
        <v/>
      </c>
      <c r="AH34" s="31" t="str">
        <f t="shared" si="6"/>
        <v/>
      </c>
      <c r="AI34" s="31" t="str">
        <f t="shared" si="7"/>
        <v/>
      </c>
      <c r="AJ34" s="35">
        <f t="shared" si="8"/>
        <v>0</v>
      </c>
      <c r="AK34" s="36" t="str">
        <f t="shared" si="39"/>
        <v/>
      </c>
      <c r="AL34" s="31" t="str">
        <f t="shared" si="9"/>
        <v/>
      </c>
      <c r="AM34" s="31" t="str">
        <f t="shared" si="10"/>
        <v/>
      </c>
      <c r="AN34" s="31" t="str">
        <f t="shared" si="11"/>
        <v/>
      </c>
      <c r="AO34" s="31" t="str">
        <f t="shared" si="12"/>
        <v/>
      </c>
      <c r="AP34" s="31" t="str">
        <f t="shared" si="13"/>
        <v/>
      </c>
      <c r="AQ34" s="31" t="str">
        <f t="shared" si="14"/>
        <v/>
      </c>
      <c r="AR34" s="31" t="str">
        <f t="shared" si="15"/>
        <v/>
      </c>
      <c r="AS34" s="31" t="str">
        <f t="shared" si="16"/>
        <v/>
      </c>
      <c r="AT34" s="31"/>
      <c r="AU34" s="31" t="str">
        <f t="shared" si="40"/>
        <v/>
      </c>
      <c r="AV34" s="32">
        <f t="shared" si="41"/>
        <v>0</v>
      </c>
      <c r="AW34" s="22"/>
      <c r="AX34" s="47">
        <v>31</v>
      </c>
      <c r="AY34" s="48">
        <f t="shared" si="74"/>
        <v>0</v>
      </c>
      <c r="AZ34" s="48"/>
      <c r="BA34" s="48">
        <f t="shared" si="42"/>
        <v>0</v>
      </c>
      <c r="BB34" s="48">
        <v>1</v>
      </c>
      <c r="BC34" s="44">
        <f t="shared" si="43"/>
        <v>0</v>
      </c>
      <c r="BD34" s="37"/>
      <c r="BE34" s="34"/>
      <c r="BF34" s="34"/>
      <c r="BG34" s="34"/>
      <c r="BH34" s="34"/>
      <c r="BI34" s="34">
        <v>1</v>
      </c>
      <c r="BJ34" s="34"/>
      <c r="BK34" s="34">
        <f t="shared" si="44"/>
        <v>0</v>
      </c>
      <c r="BL34" s="34"/>
      <c r="BM34" s="38"/>
      <c r="BN34" s="39" t="str">
        <f t="shared" si="17"/>
        <v/>
      </c>
      <c r="BO34" s="34" t="str">
        <f t="shared" si="18"/>
        <v/>
      </c>
      <c r="BP34" s="31" t="str">
        <f t="shared" si="19"/>
        <v/>
      </c>
      <c r="BQ34" s="34" t="str">
        <f t="shared" si="20"/>
        <v/>
      </c>
      <c r="BR34" s="34" t="str">
        <f t="shared" si="21"/>
        <v/>
      </c>
      <c r="BS34" s="34" t="str">
        <f t="shared" si="22"/>
        <v/>
      </c>
      <c r="BT34" s="34" t="str">
        <f t="shared" si="23"/>
        <v/>
      </c>
      <c r="BU34" s="34" t="str">
        <f t="shared" si="24"/>
        <v/>
      </c>
      <c r="BV34" s="38">
        <f t="shared" si="25"/>
        <v>0</v>
      </c>
      <c r="BW34" s="39" t="str">
        <f t="shared" si="45"/>
        <v/>
      </c>
      <c r="BX34" s="34" t="str">
        <f t="shared" si="26"/>
        <v/>
      </c>
      <c r="BY34" s="31" t="str">
        <f t="shared" si="27"/>
        <v/>
      </c>
      <c r="BZ34" s="34" t="str">
        <f t="shared" si="28"/>
        <v/>
      </c>
      <c r="CA34" s="34" t="str">
        <f t="shared" si="29"/>
        <v/>
      </c>
      <c r="CB34" s="34" t="str">
        <f t="shared" si="30"/>
        <v/>
      </c>
      <c r="CC34" s="34" t="str">
        <f t="shared" si="31"/>
        <v/>
      </c>
      <c r="CD34" s="34" t="str">
        <f t="shared" si="32"/>
        <v/>
      </c>
      <c r="CE34" s="34" t="str">
        <f t="shared" si="33"/>
        <v/>
      </c>
      <c r="CF34" s="34"/>
      <c r="CG34" s="34" t="str">
        <f t="shared" si="46"/>
        <v/>
      </c>
      <c r="CH34" s="40">
        <f t="shared" si="47"/>
        <v>0</v>
      </c>
      <c r="CJ34" s="47">
        <v>31</v>
      </c>
      <c r="CK34" s="48">
        <f t="shared" si="75"/>
        <v>0</v>
      </c>
      <c r="CL34" s="48"/>
      <c r="CM34" s="48">
        <f t="shared" si="48"/>
        <v>0</v>
      </c>
      <c r="CN34" s="48">
        <v>1</v>
      </c>
      <c r="CO34" s="44">
        <f t="shared" si="49"/>
        <v>0</v>
      </c>
      <c r="CP34" s="30"/>
      <c r="CQ34" s="49"/>
      <c r="CR34" s="49"/>
      <c r="CS34" s="49" t="str">
        <f t="shared" si="50"/>
        <v/>
      </c>
      <c r="CT34" s="50" t="str">
        <f t="shared" si="51"/>
        <v/>
      </c>
      <c r="CV34" s="47">
        <v>31</v>
      </c>
      <c r="CW34" s="48">
        <f t="shared" si="76"/>
        <v>0</v>
      </c>
      <c r="CX34" s="48"/>
      <c r="CY34" s="48">
        <f t="shared" si="52"/>
        <v>0</v>
      </c>
      <c r="CZ34" s="48">
        <v>1</v>
      </c>
      <c r="DA34" s="44">
        <f t="shared" si="53"/>
        <v>0</v>
      </c>
      <c r="DB34" s="30"/>
      <c r="DC34" s="49"/>
      <c r="DD34" s="49"/>
      <c r="DE34" s="49" t="str">
        <f t="shared" si="54"/>
        <v/>
      </c>
      <c r="DF34" s="50" t="str">
        <f t="shared" si="55"/>
        <v/>
      </c>
      <c r="DH34" s="47">
        <v>31</v>
      </c>
      <c r="DI34" s="48">
        <f t="shared" si="77"/>
        <v>0</v>
      </c>
      <c r="DJ34" s="48"/>
      <c r="DK34" s="48">
        <f t="shared" si="56"/>
        <v>0</v>
      </c>
      <c r="DL34" s="48">
        <v>1</v>
      </c>
      <c r="DM34" s="44">
        <f t="shared" si="57"/>
        <v>0</v>
      </c>
      <c r="DN34" s="30"/>
      <c r="DO34" s="49"/>
      <c r="DP34" s="49"/>
      <c r="DQ34" s="49" t="str">
        <f t="shared" si="58"/>
        <v/>
      </c>
      <c r="DR34" s="50" t="str">
        <f t="shared" si="59"/>
        <v/>
      </c>
      <c r="DT34" s="47">
        <v>31</v>
      </c>
      <c r="DU34" s="48">
        <f t="shared" si="78"/>
        <v>0</v>
      </c>
      <c r="DV34" s="48"/>
      <c r="DW34" s="48">
        <f t="shared" si="60"/>
        <v>0</v>
      </c>
      <c r="DX34" s="48">
        <v>1</v>
      </c>
      <c r="DY34" s="44">
        <f t="shared" si="61"/>
        <v>0</v>
      </c>
      <c r="DZ34" s="30"/>
      <c r="EA34" s="49"/>
      <c r="EB34" s="49"/>
      <c r="EC34" s="49" t="str">
        <f t="shared" si="62"/>
        <v/>
      </c>
      <c r="ED34" s="50" t="str">
        <f t="shared" si="63"/>
        <v/>
      </c>
      <c r="EF34" s="47">
        <v>31</v>
      </c>
      <c r="EG34" s="48">
        <f t="shared" si="79"/>
        <v>0</v>
      </c>
      <c r="EH34" s="48"/>
      <c r="EI34" s="48">
        <f t="shared" si="64"/>
        <v>0</v>
      </c>
      <c r="EJ34" s="48">
        <v>1</v>
      </c>
      <c r="EK34" s="44">
        <f t="shared" si="65"/>
        <v>0</v>
      </c>
      <c r="EL34" s="30"/>
      <c r="EM34" s="49"/>
      <c r="EN34" s="49"/>
      <c r="EO34" s="49" t="str">
        <f t="shared" si="66"/>
        <v/>
      </c>
      <c r="EP34" s="50" t="str">
        <f t="shared" si="67"/>
        <v/>
      </c>
      <c r="ER34" s="47">
        <v>31</v>
      </c>
      <c r="ES34" s="48">
        <f t="shared" si="80"/>
        <v>0</v>
      </c>
      <c r="ET34" s="48"/>
      <c r="EU34" s="48">
        <f t="shared" si="68"/>
        <v>0</v>
      </c>
      <c r="EV34" s="48">
        <v>1</v>
      </c>
      <c r="EW34" s="44">
        <f t="shared" si="69"/>
        <v>0</v>
      </c>
      <c r="EX34" s="30" t="s">
        <v>47</v>
      </c>
      <c r="EY34" s="49"/>
      <c r="EZ34" s="49"/>
      <c r="FA34" s="49" t="str">
        <f t="shared" si="70"/>
        <v/>
      </c>
      <c r="FB34" s="50">
        <f t="shared" si="71"/>
        <v>0</v>
      </c>
    </row>
    <row r="35" spans="1:158" ht="15" thickBot="1" x14ac:dyDescent="0.35">
      <c r="E35" s="791" t="s">
        <v>59</v>
      </c>
      <c r="F35" s="792"/>
      <c r="G35" s="792"/>
      <c r="H35" s="792"/>
      <c r="I35" s="794"/>
      <c r="J35" s="51">
        <f>SUM(J4:J34)</f>
        <v>0</v>
      </c>
      <c r="K35" s="52"/>
      <c r="L35" s="791" t="s">
        <v>59</v>
      </c>
      <c r="M35" s="792"/>
      <c r="N35" s="792"/>
      <c r="O35" s="792"/>
      <c r="P35" s="793"/>
      <c r="Q35" s="53">
        <f>SUM(Q4:Q34)</f>
        <v>0</v>
      </c>
      <c r="R35" s="54"/>
      <c r="S35" s="55"/>
      <c r="T35" s="55"/>
      <c r="U35" s="55"/>
      <c r="V35" s="56"/>
      <c r="W35" s="56"/>
      <c r="X35" s="57"/>
      <c r="Y35" s="57"/>
      <c r="Z35" s="55"/>
      <c r="AA35" s="58"/>
      <c r="AB35" s="59"/>
      <c r="AC35" s="55"/>
      <c r="AD35" s="55"/>
      <c r="AE35" s="55"/>
      <c r="AF35" s="55"/>
      <c r="AG35" s="55"/>
      <c r="AH35" s="55"/>
      <c r="AI35" s="55"/>
      <c r="AJ35" s="60">
        <f>SUM(AJ4:AJ34)</f>
        <v>0</v>
      </c>
      <c r="AK35" s="61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3">
        <f>SUM(AV4:AV34)</f>
        <v>0</v>
      </c>
      <c r="AW35" s="22"/>
      <c r="AX35" s="791" t="s">
        <v>59</v>
      </c>
      <c r="AY35" s="792"/>
      <c r="AZ35" s="792"/>
      <c r="BA35" s="792"/>
      <c r="BB35" s="793"/>
      <c r="BC35" s="53">
        <f>SUM(BC4:BC34)</f>
        <v>0</v>
      </c>
      <c r="BD35" s="64"/>
      <c r="BE35" s="56"/>
      <c r="BF35" s="56"/>
      <c r="BG35" s="56"/>
      <c r="BH35" s="56"/>
      <c r="BI35" s="56"/>
      <c r="BJ35" s="65"/>
      <c r="BK35" s="65"/>
      <c r="BL35" s="56"/>
      <c r="BM35" s="66"/>
      <c r="BN35" s="67"/>
      <c r="BO35" s="56"/>
      <c r="BP35" s="56"/>
      <c r="BQ35" s="56"/>
      <c r="BR35" s="56"/>
      <c r="BS35" s="56"/>
      <c r="BT35" s="56"/>
      <c r="BU35" s="56"/>
      <c r="BV35" s="68">
        <f>SUM(BV4:BV34)</f>
        <v>0</v>
      </c>
      <c r="BW35" s="69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1">
        <f>SUM(CH4:CH34)</f>
        <v>0</v>
      </c>
      <c r="CJ35" s="791" t="s">
        <v>59</v>
      </c>
      <c r="CK35" s="792"/>
      <c r="CL35" s="792"/>
      <c r="CM35" s="792"/>
      <c r="CN35" s="793"/>
      <c r="CO35" s="53">
        <f>SUM(CO4:CO34)</f>
        <v>0</v>
      </c>
      <c r="CP35" s="72"/>
      <c r="CQ35" s="73"/>
      <c r="CR35" s="73"/>
      <c r="CS35" s="74">
        <f>SUM(CS4:CS34)</f>
        <v>0</v>
      </c>
      <c r="CT35" s="75">
        <f>SUM(CT4:CT34)</f>
        <v>0</v>
      </c>
      <c r="CV35" s="791" t="s">
        <v>59</v>
      </c>
      <c r="CW35" s="792"/>
      <c r="CX35" s="792"/>
      <c r="CY35" s="792"/>
      <c r="CZ35" s="793"/>
      <c r="DA35" s="53">
        <f>SUM(DA4:DA34)</f>
        <v>0</v>
      </c>
      <c r="DB35" s="72"/>
      <c r="DC35" s="73"/>
      <c r="DD35" s="73"/>
      <c r="DE35" s="74">
        <f>SUM(DE4:DE34)</f>
        <v>0</v>
      </c>
      <c r="DF35" s="75">
        <f>SUM(DF4:DF34)</f>
        <v>0</v>
      </c>
      <c r="DH35" s="791" t="s">
        <v>59</v>
      </c>
      <c r="DI35" s="792"/>
      <c r="DJ35" s="792"/>
      <c r="DK35" s="792"/>
      <c r="DL35" s="793"/>
      <c r="DM35" s="53">
        <f>SUM(DM4:DM34)</f>
        <v>0</v>
      </c>
      <c r="DN35" s="72"/>
      <c r="DO35" s="73"/>
      <c r="DP35" s="73"/>
      <c r="DQ35" s="74">
        <f>SUM(DQ4:DQ34)</f>
        <v>0</v>
      </c>
      <c r="DR35" s="75">
        <f>SUM(DR4:DR34)</f>
        <v>0</v>
      </c>
      <c r="DT35" s="791" t="s">
        <v>59</v>
      </c>
      <c r="DU35" s="792"/>
      <c r="DV35" s="792"/>
      <c r="DW35" s="792"/>
      <c r="DX35" s="793"/>
      <c r="DY35" s="53">
        <f>SUM(DY4:DY34)</f>
        <v>0</v>
      </c>
      <c r="DZ35" s="72"/>
      <c r="EA35" s="73"/>
      <c r="EB35" s="73"/>
      <c r="EC35" s="74">
        <f>SUM(EC4:EC34)</f>
        <v>0</v>
      </c>
      <c r="ED35" s="75">
        <f>SUM(ED4:ED34)</f>
        <v>0</v>
      </c>
      <c r="EF35" s="791" t="s">
        <v>59</v>
      </c>
      <c r="EG35" s="792"/>
      <c r="EH35" s="792"/>
      <c r="EI35" s="792"/>
      <c r="EJ35" s="793"/>
      <c r="EK35" s="53">
        <f>SUM(EK4:EK34)</f>
        <v>0</v>
      </c>
      <c r="EL35" s="72"/>
      <c r="EM35" s="73"/>
      <c r="EN35" s="73"/>
      <c r="EO35" s="74">
        <f>SUM(EO4:EO34)</f>
        <v>0</v>
      </c>
      <c r="EP35" s="75">
        <f>SUM(EP4:EP34)</f>
        <v>200</v>
      </c>
      <c r="ER35" s="791" t="s">
        <v>59</v>
      </c>
      <c r="ES35" s="792"/>
      <c r="ET35" s="792"/>
      <c r="EU35" s="792"/>
      <c r="EV35" s="793"/>
      <c r="EW35" s="53">
        <f>SUM(EW4:EW34)</f>
        <v>0</v>
      </c>
      <c r="EX35" s="72"/>
      <c r="EY35" s="73"/>
      <c r="EZ35" s="73"/>
      <c r="FA35" s="74">
        <f>SUM(FA4:FA34)</f>
        <v>0</v>
      </c>
      <c r="FB35" s="75">
        <f>SUM(FB4:FB34)</f>
        <v>0</v>
      </c>
    </row>
    <row r="36" spans="1:158" x14ac:dyDescent="0.3">
      <c r="S36" s="77"/>
      <c r="T36" s="77"/>
      <c r="U36" s="77"/>
      <c r="V36" s="78"/>
      <c r="W36" s="78"/>
      <c r="X36" s="79"/>
      <c r="Y36" s="79"/>
      <c r="AW36" s="22"/>
      <c r="AX36" s="22"/>
      <c r="AY36" s="22"/>
      <c r="AZ36" s="22"/>
    </row>
    <row r="37" spans="1:158" x14ac:dyDescent="0.3">
      <c r="S37" s="77"/>
      <c r="T37" s="77"/>
      <c r="U37" s="77"/>
      <c r="V37" s="78"/>
      <c r="W37" s="78"/>
      <c r="X37" s="22"/>
      <c r="Y37" s="22"/>
      <c r="AW37" s="22"/>
      <c r="AX37" s="22"/>
      <c r="AY37" s="22"/>
      <c r="AZ37" s="22"/>
    </row>
    <row r="39" spans="1:158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58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58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R41" s="76"/>
      <c r="S41" s="76"/>
      <c r="T41" s="76"/>
      <c r="U41" s="76"/>
      <c r="V41" s="81"/>
      <c r="W41" s="81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</row>
    <row r="42" spans="1:158" x14ac:dyDescent="0.3">
      <c r="A42">
        <v>4</v>
      </c>
      <c r="C42" s="80" t="s">
        <v>67</v>
      </c>
      <c r="E42"/>
      <c r="F42" s="80" t="s">
        <v>68</v>
      </c>
      <c r="G42"/>
    </row>
    <row r="43" spans="1:158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58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58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58" x14ac:dyDescent="0.3">
      <c r="A46">
        <v>8</v>
      </c>
      <c r="C46" s="80" t="s">
        <v>47</v>
      </c>
      <c r="E46"/>
      <c r="F46" s="76" t="s">
        <v>25</v>
      </c>
      <c r="G46"/>
      <c r="J46"/>
    </row>
    <row r="47" spans="1:158" x14ac:dyDescent="0.3">
      <c r="A47">
        <v>9</v>
      </c>
      <c r="C47" t="s">
        <v>46</v>
      </c>
      <c r="E47"/>
      <c r="F47" s="80" t="s">
        <v>26</v>
      </c>
      <c r="G47"/>
      <c r="J47"/>
    </row>
    <row r="48" spans="1:158" x14ac:dyDescent="0.3">
      <c r="A48">
        <v>10</v>
      </c>
      <c r="C48" t="s">
        <v>45</v>
      </c>
      <c r="E48"/>
      <c r="F48" s="80" t="s">
        <v>73</v>
      </c>
      <c r="G48"/>
      <c r="J48"/>
    </row>
    <row r="49" spans="1:48" x14ac:dyDescent="0.3">
      <c r="A49">
        <v>11</v>
      </c>
      <c r="C49" t="s">
        <v>74</v>
      </c>
      <c r="E49"/>
      <c r="F49" s="80" t="s">
        <v>75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12</v>
      </c>
      <c r="B50" s="80"/>
      <c r="E50"/>
      <c r="F50" s="80" t="s">
        <v>23</v>
      </c>
      <c r="G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13</v>
      </c>
      <c r="B51" s="80"/>
      <c r="E51"/>
      <c r="F51" s="80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14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15</v>
      </c>
      <c r="B53" s="80"/>
      <c r="E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16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17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18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19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20</v>
      </c>
      <c r="B58" s="80"/>
      <c r="E58"/>
      <c r="F58"/>
      <c r="G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21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22</v>
      </c>
      <c r="B60" s="80"/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23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x14ac:dyDescent="0.3">
      <c r="A62">
        <v>24</v>
      </c>
      <c r="E62"/>
      <c r="F62"/>
      <c r="G62"/>
      <c r="H62"/>
      <c r="I62"/>
      <c r="J62"/>
      <c r="R62"/>
      <c r="S62"/>
      <c r="T62"/>
      <c r="U62"/>
      <c r="V62"/>
      <c r="W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</sheetData>
  <mergeCells count="155">
    <mergeCell ref="ER1:FB1"/>
    <mergeCell ref="L2:L3"/>
    <mergeCell ref="M2:M3"/>
    <mergeCell ref="N2:N3"/>
    <mergeCell ref="O2:O3"/>
    <mergeCell ref="P2:P3"/>
    <mergeCell ref="Q2:Q3"/>
    <mergeCell ref="A1:C2"/>
    <mergeCell ref="E1:J2"/>
    <mergeCell ref="L1:AV1"/>
    <mergeCell ref="AX1:CH1"/>
    <mergeCell ref="CJ1:CT1"/>
    <mergeCell ref="CV1:DF1"/>
    <mergeCell ref="R2:R3"/>
    <mergeCell ref="S2:S3"/>
    <mergeCell ref="T2:T3"/>
    <mergeCell ref="U2:U3"/>
    <mergeCell ref="V2:V3"/>
    <mergeCell ref="W2:Y2"/>
    <mergeCell ref="Z2:Z3"/>
    <mergeCell ref="AA2:AA3"/>
    <mergeCell ref="AB2:AB3"/>
    <mergeCell ref="AC2:AC3"/>
    <mergeCell ref="DH1:DR1"/>
    <mergeCell ref="DT1:ED1"/>
    <mergeCell ref="EF1:EP1"/>
    <mergeCell ref="AJ2:AJ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V2:AV3"/>
    <mergeCell ref="AX2:AX3"/>
    <mergeCell ref="AY2:AY3"/>
    <mergeCell ref="AZ2:AZ3"/>
    <mergeCell ref="BA2:BA3"/>
    <mergeCell ref="BB2:BB3"/>
    <mergeCell ref="AP2:AP3"/>
    <mergeCell ref="AQ2:AQ3"/>
    <mergeCell ref="AR2:AR3"/>
    <mergeCell ref="AS2:AS3"/>
    <mergeCell ref="AT2:AT3"/>
    <mergeCell ref="AU2:AU3"/>
    <mergeCell ref="BI2:BK2"/>
    <mergeCell ref="BL2:BL3"/>
    <mergeCell ref="BM2:BM3"/>
    <mergeCell ref="BN2:BN3"/>
    <mergeCell ref="BO2:BO3"/>
    <mergeCell ref="BP2:BP3"/>
    <mergeCell ref="BC2:BC3"/>
    <mergeCell ref="BD2:BD3"/>
    <mergeCell ref="BE2:BE3"/>
    <mergeCell ref="BF2:BF3"/>
    <mergeCell ref="BG2:BG3"/>
    <mergeCell ref="BH2:BH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J2:CJ3"/>
    <mergeCell ref="CK2:CK3"/>
    <mergeCell ref="CL2:CL3"/>
    <mergeCell ref="CM2:CM3"/>
    <mergeCell ref="CN2:CN3"/>
    <mergeCell ref="CO2:CO3"/>
    <mergeCell ref="CC2:CC3"/>
    <mergeCell ref="CD2:CD3"/>
    <mergeCell ref="CE2:CE3"/>
    <mergeCell ref="CF2:CF3"/>
    <mergeCell ref="CG2:CG3"/>
    <mergeCell ref="CH2:CH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V2:CV3"/>
    <mergeCell ref="DJ2:DJ3"/>
    <mergeCell ref="DK2:DK3"/>
    <mergeCell ref="DL2:DL3"/>
    <mergeCell ref="DM2:DM3"/>
    <mergeCell ref="DN2:DN3"/>
    <mergeCell ref="DO2:DO3"/>
    <mergeCell ref="DC2:DC3"/>
    <mergeCell ref="DD2:DD3"/>
    <mergeCell ref="DE2:DE3"/>
    <mergeCell ref="DF2:DF3"/>
    <mergeCell ref="DH2:DH3"/>
    <mergeCell ref="DI2:DI3"/>
    <mergeCell ref="DW2:DW3"/>
    <mergeCell ref="DX2:DX3"/>
    <mergeCell ref="DY2:DY3"/>
    <mergeCell ref="DZ2:DZ3"/>
    <mergeCell ref="EA2:EA3"/>
    <mergeCell ref="EB2:EB3"/>
    <mergeCell ref="DP2:DP3"/>
    <mergeCell ref="DQ2:DQ3"/>
    <mergeCell ref="DR2:DR3"/>
    <mergeCell ref="DT2:DT3"/>
    <mergeCell ref="DU2:DU3"/>
    <mergeCell ref="DV2:DV3"/>
    <mergeCell ref="EJ2:EJ3"/>
    <mergeCell ref="EK2:EK3"/>
    <mergeCell ref="EL2:EL3"/>
    <mergeCell ref="EM2:EM3"/>
    <mergeCell ref="EN2:EN3"/>
    <mergeCell ref="EO2:EO3"/>
    <mergeCell ref="EC2:EC3"/>
    <mergeCell ref="ED2:ED3"/>
    <mergeCell ref="EF2:EF3"/>
    <mergeCell ref="EG2:EG3"/>
    <mergeCell ref="EH2:EH3"/>
    <mergeCell ref="EI2:EI3"/>
    <mergeCell ref="EW2:EW3"/>
    <mergeCell ref="EX2:EX3"/>
    <mergeCell ref="EY2:EY3"/>
    <mergeCell ref="EZ2:EZ3"/>
    <mergeCell ref="FA2:FA3"/>
    <mergeCell ref="FB2:FB3"/>
    <mergeCell ref="EP2:EP3"/>
    <mergeCell ref="ER2:ER3"/>
    <mergeCell ref="ES2:ES3"/>
    <mergeCell ref="ET2:ET3"/>
    <mergeCell ref="EU2:EU3"/>
    <mergeCell ref="EV2:EV3"/>
    <mergeCell ref="DT35:DX35"/>
    <mergeCell ref="EF35:EJ35"/>
    <mergeCell ref="ER35:EV35"/>
    <mergeCell ref="E35:I35"/>
    <mergeCell ref="L35:P35"/>
    <mergeCell ref="AX35:BB35"/>
    <mergeCell ref="CJ35:CN35"/>
    <mergeCell ref="CV35:CZ35"/>
    <mergeCell ref="DH35:DL35"/>
  </mergeCells>
  <conditionalFormatting sqref="C14">
    <cfRule type="cellIs" dxfId="17" priority="1" operator="lessThan">
      <formula>0</formula>
    </cfRule>
    <cfRule type="cellIs" dxfId="16" priority="2" operator="equal">
      <formula>0</formula>
    </cfRule>
    <cfRule type="cellIs" dxfId="15" priority="3" operator="greaterThan">
      <formula>0</formula>
    </cfRule>
  </conditionalFormatting>
  <conditionalFormatting sqref="C17">
    <cfRule type="cellIs" dxfId="14" priority="4" operator="lessThan">
      <formula>0</formula>
    </cfRule>
    <cfRule type="cellIs" dxfId="13" priority="5" operator="equal">
      <formula>0</formula>
    </cfRule>
    <cfRule type="cellIs" dxfId="12" priority="6" operator="greaterThan">
      <formula>0</formula>
    </cfRule>
  </conditionalFormatting>
  <dataValidations count="6">
    <dataValidation type="list" allowBlank="1" showInputMessage="1" showErrorMessage="1" sqref="S35 BE35" xr:uid="{00000000-0002-0000-1100-000000000000}">
      <formula1>#REF!</formula1>
    </dataValidation>
    <dataValidation type="list" allowBlank="1" showInputMessage="1" showErrorMessage="1" sqref="BH4:BH34 V4:V34" xr:uid="{00000000-0002-0000-1100-000001000000}">
      <formula1>$F$39:$F$50</formula1>
    </dataValidation>
    <dataValidation type="list" allowBlank="1" showInputMessage="1" showErrorMessage="1" sqref="R4:R34 BD4:BD34" xr:uid="{00000000-0002-0000-1100-000002000000}">
      <formula1>$B$39:$B$40</formula1>
    </dataValidation>
    <dataValidation type="list" allowBlank="1" showInputMessage="1" showErrorMessage="1" sqref="S4:S34 BE4:BE34 CP4:CP34 CR4:CR34 DB4:DB34 DD4:DD34 DN4:DN34 DP4:DP34 DZ4:DZ34 EB4:EB34 EX4:EX34 EN4:EN34 EZ4:EZ34 EL4:EL34" xr:uid="{00000000-0002-0000-1100-000003000000}">
      <formula1>$C$39:$C$49</formula1>
    </dataValidation>
    <dataValidation type="list" allowBlank="1" showInputMessage="1" showErrorMessage="1" sqref="X4:X34 BJ4:BJ34" xr:uid="{00000000-0002-0000-1100-000004000000}">
      <formula1>$A$39:$A$61</formula1>
    </dataValidation>
    <dataValidation type="list" allowBlank="1" showInputMessage="1" showErrorMessage="1" sqref="AA4:AA34 BM4:BM34" xr:uid="{00000000-0002-0000-1100-000005000000}">
      <formula1>$A$39:$A$50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B62"/>
  <sheetViews>
    <sheetView workbookViewId="0">
      <selection activeCell="Q29" sqref="Q29"/>
    </sheetView>
  </sheetViews>
  <sheetFormatPr defaultRowHeight="14.4" x14ac:dyDescent="0.3"/>
  <cols>
    <col min="1" max="1" width="6.109375" customWidth="1"/>
    <col min="2" max="2" width="49.44140625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2.33203125" style="76" customWidth="1"/>
    <col min="19" max="19" width="20.44140625" style="76" customWidth="1"/>
    <col min="20" max="20" width="30.6640625" style="76" customWidth="1"/>
    <col min="21" max="21" width="9.44140625" style="76" customWidth="1"/>
    <col min="22" max="22" width="19.33203125" style="81" customWidth="1"/>
    <col min="23" max="23" width="7" style="81" customWidth="1"/>
    <col min="24" max="24" width="6.6640625" customWidth="1"/>
    <col min="25" max="25" width="8.109375" customWidth="1"/>
    <col min="26" max="27" width="8.109375" style="77" customWidth="1"/>
    <col min="28" max="28" width="8.88671875" style="77"/>
    <col min="29" max="32" width="9.6640625" style="77" customWidth="1"/>
    <col min="33" max="36" width="8.88671875" style="77"/>
    <col min="37" max="37" width="10" style="77" customWidth="1"/>
    <col min="38" max="48" width="8.88671875" style="77"/>
    <col min="49" max="49" width="2.44140625" customWidth="1"/>
    <col min="50" max="52" width="0" hidden="1" customWidth="1"/>
    <col min="53" max="53" width="10" hidden="1" customWidth="1"/>
    <col min="54" max="55" width="0" hidden="1" customWidth="1"/>
    <col min="56" max="56" width="10.6640625" hidden="1" customWidth="1"/>
    <col min="57" max="57" width="11.109375" hidden="1" customWidth="1"/>
    <col min="58" max="58" width="18.109375" hidden="1" customWidth="1"/>
    <col min="59" max="59" width="0" hidden="1" customWidth="1"/>
    <col min="60" max="60" width="18.6640625" hidden="1" customWidth="1"/>
    <col min="61" max="86" width="0" hidden="1" customWidth="1"/>
    <col min="87" max="87" width="3" hidden="1" customWidth="1"/>
    <col min="88" max="90" width="0" hidden="1" customWidth="1"/>
    <col min="91" max="91" width="10" hidden="1" customWidth="1"/>
    <col min="92" max="93" width="0" hidden="1" customWidth="1"/>
    <col min="94" max="94" width="24" hidden="1" customWidth="1"/>
    <col min="95" max="96" width="12.5546875" hidden="1" customWidth="1"/>
    <col min="97" max="98" width="0" hidden="1" customWidth="1"/>
    <col min="99" max="99" width="2.6640625" hidden="1" customWidth="1"/>
    <col min="100" max="102" width="0" hidden="1" customWidth="1"/>
    <col min="103" max="103" width="9.6640625" hidden="1" customWidth="1"/>
    <col min="104" max="105" width="0" hidden="1" customWidth="1"/>
    <col min="106" max="106" width="23.88671875" hidden="1" customWidth="1"/>
    <col min="107" max="110" width="0" hidden="1" customWidth="1"/>
    <col min="111" max="111" width="2.6640625" hidden="1" customWidth="1"/>
    <col min="112" max="114" width="0" hidden="1" customWidth="1"/>
    <col min="115" max="115" width="10" hidden="1" customWidth="1"/>
    <col min="116" max="117" width="0" hidden="1" customWidth="1"/>
    <col min="118" max="118" width="23.88671875" hidden="1" customWidth="1"/>
    <col min="119" max="122" width="0" hidden="1" customWidth="1"/>
    <col min="123" max="123" width="2.6640625" hidden="1" customWidth="1"/>
    <col min="124" max="126" width="0" hidden="1" customWidth="1"/>
    <col min="127" max="127" width="10.44140625" hidden="1" customWidth="1"/>
    <col min="128" max="129" width="0" hidden="1" customWidth="1"/>
    <col min="130" max="130" width="23.88671875" hidden="1" customWidth="1"/>
    <col min="131" max="134" width="0" hidden="1" customWidth="1"/>
    <col min="135" max="135" width="2.6640625" hidden="1" customWidth="1"/>
    <col min="136" max="138" width="0" hidden="1" customWidth="1"/>
    <col min="139" max="139" width="9.5546875" hidden="1" customWidth="1"/>
    <col min="140" max="141" width="0" hidden="1" customWidth="1"/>
    <col min="142" max="142" width="23.88671875" hidden="1" customWidth="1"/>
    <col min="143" max="146" width="0" hidden="1" customWidth="1"/>
    <col min="147" max="147" width="2.6640625" hidden="1" customWidth="1"/>
    <col min="148" max="150" width="0" hidden="1" customWidth="1"/>
    <col min="151" max="151" width="9.5546875" hidden="1" customWidth="1"/>
    <col min="152" max="153" width="0" hidden="1" customWidth="1"/>
    <col min="154" max="154" width="23.44140625" hidden="1" customWidth="1"/>
    <col min="155" max="158" width="0" hidden="1" customWidth="1"/>
  </cols>
  <sheetData>
    <row r="1" spans="1:158" x14ac:dyDescent="0.3">
      <c r="A1" s="771" t="s">
        <v>439</v>
      </c>
      <c r="B1" s="772"/>
      <c r="C1" s="773"/>
      <c r="E1" s="768" t="s">
        <v>440</v>
      </c>
      <c r="F1" s="769"/>
      <c r="G1" s="769"/>
      <c r="H1" s="769"/>
      <c r="I1" s="769"/>
      <c r="J1" s="770"/>
      <c r="L1" s="682" t="s">
        <v>441</v>
      </c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783"/>
      <c r="AX1" s="682" t="s">
        <v>0</v>
      </c>
      <c r="AY1" s="684"/>
      <c r="AZ1" s="684"/>
      <c r="BA1" s="684"/>
      <c r="BB1" s="684"/>
      <c r="BC1" s="684"/>
      <c r="BD1" s="684"/>
      <c r="BE1" s="684"/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783"/>
      <c r="CJ1" s="765" t="s">
        <v>1</v>
      </c>
      <c r="CK1" s="766"/>
      <c r="CL1" s="766"/>
      <c r="CM1" s="766"/>
      <c r="CN1" s="766"/>
      <c r="CO1" s="766"/>
      <c r="CP1" s="766"/>
      <c r="CQ1" s="766"/>
      <c r="CR1" s="766"/>
      <c r="CS1" s="766"/>
      <c r="CT1" s="767"/>
      <c r="CV1" s="765" t="s">
        <v>2</v>
      </c>
      <c r="CW1" s="766"/>
      <c r="CX1" s="766"/>
      <c r="CY1" s="766"/>
      <c r="CZ1" s="766"/>
      <c r="DA1" s="766"/>
      <c r="DB1" s="766"/>
      <c r="DC1" s="766"/>
      <c r="DD1" s="766"/>
      <c r="DE1" s="766"/>
      <c r="DF1" s="767"/>
      <c r="DH1" s="765" t="s">
        <v>3</v>
      </c>
      <c r="DI1" s="766"/>
      <c r="DJ1" s="766"/>
      <c r="DK1" s="766"/>
      <c r="DL1" s="766"/>
      <c r="DM1" s="766"/>
      <c r="DN1" s="766"/>
      <c r="DO1" s="766"/>
      <c r="DP1" s="766"/>
      <c r="DQ1" s="766"/>
      <c r="DR1" s="767"/>
      <c r="DT1" s="765" t="s">
        <v>4</v>
      </c>
      <c r="DU1" s="766"/>
      <c r="DV1" s="766"/>
      <c r="DW1" s="766"/>
      <c r="DX1" s="766"/>
      <c r="DY1" s="766"/>
      <c r="DZ1" s="766"/>
      <c r="EA1" s="766"/>
      <c r="EB1" s="766"/>
      <c r="EC1" s="766"/>
      <c r="ED1" s="767"/>
      <c r="EF1" s="765" t="s">
        <v>5</v>
      </c>
      <c r="EG1" s="766"/>
      <c r="EH1" s="766"/>
      <c r="EI1" s="766"/>
      <c r="EJ1" s="766"/>
      <c r="EK1" s="766"/>
      <c r="EL1" s="766"/>
      <c r="EM1" s="766"/>
      <c r="EN1" s="766"/>
      <c r="EO1" s="766"/>
      <c r="EP1" s="767"/>
      <c r="ER1" s="765" t="s">
        <v>6</v>
      </c>
      <c r="ES1" s="766"/>
      <c r="ET1" s="766"/>
      <c r="EU1" s="766"/>
      <c r="EV1" s="766"/>
      <c r="EW1" s="766"/>
      <c r="EX1" s="766"/>
      <c r="EY1" s="766"/>
      <c r="EZ1" s="766"/>
      <c r="FA1" s="766"/>
      <c r="FB1" s="767"/>
    </row>
    <row r="2" spans="1:158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656" t="s">
        <v>7</v>
      </c>
      <c r="M2" s="657" t="s">
        <v>8</v>
      </c>
      <c r="N2" s="657" t="s">
        <v>9</v>
      </c>
      <c r="O2" s="657" t="s">
        <v>10</v>
      </c>
      <c r="P2" s="657" t="s">
        <v>11</v>
      </c>
      <c r="Q2" s="657" t="s">
        <v>12</v>
      </c>
      <c r="R2" s="798" t="s">
        <v>13</v>
      </c>
      <c r="S2" s="798" t="s">
        <v>14</v>
      </c>
      <c r="T2" s="798" t="s">
        <v>15</v>
      </c>
      <c r="U2" s="657" t="s">
        <v>16</v>
      </c>
      <c r="V2" s="657" t="s">
        <v>17</v>
      </c>
      <c r="W2" s="797" t="s">
        <v>18</v>
      </c>
      <c r="X2" s="797"/>
      <c r="Y2" s="797"/>
      <c r="Z2" s="720" t="s">
        <v>19</v>
      </c>
      <c r="AA2" s="720" t="s">
        <v>20</v>
      </c>
      <c r="AB2" s="720" t="s">
        <v>21</v>
      </c>
      <c r="AC2" s="720" t="s">
        <v>22</v>
      </c>
      <c r="AD2" s="720" t="s">
        <v>23</v>
      </c>
      <c r="AE2" s="720" t="s">
        <v>24</v>
      </c>
      <c r="AF2" s="720" t="s">
        <v>25</v>
      </c>
      <c r="AG2" s="720" t="s">
        <v>26</v>
      </c>
      <c r="AH2" s="720" t="s">
        <v>27</v>
      </c>
      <c r="AI2" s="720" t="s">
        <v>28</v>
      </c>
      <c r="AJ2" s="657" t="s">
        <v>29</v>
      </c>
      <c r="AK2" s="720" t="s">
        <v>30</v>
      </c>
      <c r="AL2" s="720" t="s">
        <v>22</v>
      </c>
      <c r="AM2" s="720" t="s">
        <v>23</v>
      </c>
      <c r="AN2" s="720" t="s">
        <v>31</v>
      </c>
      <c r="AO2" s="720" t="s">
        <v>24</v>
      </c>
      <c r="AP2" s="720" t="s">
        <v>25</v>
      </c>
      <c r="AQ2" s="720" t="s">
        <v>26</v>
      </c>
      <c r="AR2" s="720" t="s">
        <v>27</v>
      </c>
      <c r="AS2" s="720" t="s">
        <v>28</v>
      </c>
      <c r="AT2" s="720" t="s">
        <v>32</v>
      </c>
      <c r="AU2" s="720" t="s">
        <v>33</v>
      </c>
      <c r="AV2" s="795" t="s">
        <v>34</v>
      </c>
      <c r="AX2" s="656" t="s">
        <v>7</v>
      </c>
      <c r="AY2" s="657" t="s">
        <v>8</v>
      </c>
      <c r="AZ2" s="657" t="s">
        <v>9</v>
      </c>
      <c r="BA2" s="657" t="s">
        <v>10</v>
      </c>
      <c r="BB2" s="657" t="s">
        <v>11</v>
      </c>
      <c r="BC2" s="657" t="s">
        <v>12</v>
      </c>
      <c r="BD2" s="798" t="s">
        <v>13</v>
      </c>
      <c r="BE2" s="798" t="s">
        <v>14</v>
      </c>
      <c r="BF2" s="798" t="s">
        <v>15</v>
      </c>
      <c r="BG2" s="657" t="s">
        <v>16</v>
      </c>
      <c r="BH2" s="657" t="s">
        <v>17</v>
      </c>
      <c r="BI2" s="797" t="s">
        <v>18</v>
      </c>
      <c r="BJ2" s="797"/>
      <c r="BK2" s="797"/>
      <c r="BL2" s="720" t="s">
        <v>19</v>
      </c>
      <c r="BM2" s="720" t="s">
        <v>20</v>
      </c>
      <c r="BN2" s="720" t="s">
        <v>21</v>
      </c>
      <c r="BO2" s="720" t="s">
        <v>22</v>
      </c>
      <c r="BP2" s="796" t="s">
        <v>23</v>
      </c>
      <c r="BQ2" s="720" t="s">
        <v>24</v>
      </c>
      <c r="BR2" s="720" t="s">
        <v>25</v>
      </c>
      <c r="BS2" s="720" t="s">
        <v>26</v>
      </c>
      <c r="BT2" s="720" t="s">
        <v>27</v>
      </c>
      <c r="BU2" s="720" t="s">
        <v>28</v>
      </c>
      <c r="BV2" s="657" t="s">
        <v>29</v>
      </c>
      <c r="BW2" s="720" t="s">
        <v>30</v>
      </c>
      <c r="BX2" s="720" t="s">
        <v>22</v>
      </c>
      <c r="BY2" s="796" t="s">
        <v>23</v>
      </c>
      <c r="BZ2" s="720" t="s">
        <v>31</v>
      </c>
      <c r="CA2" s="720" t="s">
        <v>24</v>
      </c>
      <c r="CB2" s="720" t="s">
        <v>25</v>
      </c>
      <c r="CC2" s="720" t="s">
        <v>26</v>
      </c>
      <c r="CD2" s="720" t="s">
        <v>27</v>
      </c>
      <c r="CE2" s="720" t="s">
        <v>28</v>
      </c>
      <c r="CF2" s="720" t="s">
        <v>32</v>
      </c>
      <c r="CG2" s="720" t="s">
        <v>33</v>
      </c>
      <c r="CH2" s="795" t="s">
        <v>34</v>
      </c>
      <c r="CJ2" s="656" t="s">
        <v>7</v>
      </c>
      <c r="CK2" s="657" t="s">
        <v>8</v>
      </c>
      <c r="CL2" s="657" t="s">
        <v>9</v>
      </c>
      <c r="CM2" s="657" t="s">
        <v>10</v>
      </c>
      <c r="CN2" s="657" t="s">
        <v>11</v>
      </c>
      <c r="CO2" s="657" t="s">
        <v>12</v>
      </c>
      <c r="CP2" s="657" t="s">
        <v>14</v>
      </c>
      <c r="CQ2" s="627" t="s">
        <v>35</v>
      </c>
      <c r="CR2" s="627" t="s">
        <v>36</v>
      </c>
      <c r="CS2" s="627" t="s">
        <v>37</v>
      </c>
      <c r="CT2" s="795" t="s">
        <v>38</v>
      </c>
      <c r="CV2" s="656" t="s">
        <v>7</v>
      </c>
      <c r="CW2" s="657" t="s">
        <v>8</v>
      </c>
      <c r="CX2" s="657" t="s">
        <v>9</v>
      </c>
      <c r="CY2" s="657" t="s">
        <v>10</v>
      </c>
      <c r="CZ2" s="657" t="s">
        <v>11</v>
      </c>
      <c r="DA2" s="657" t="s">
        <v>12</v>
      </c>
      <c r="DB2" s="657" t="s">
        <v>14</v>
      </c>
      <c r="DC2" s="627" t="s">
        <v>35</v>
      </c>
      <c r="DD2" s="627" t="s">
        <v>36</v>
      </c>
      <c r="DE2" s="627" t="s">
        <v>37</v>
      </c>
      <c r="DF2" s="795" t="s">
        <v>38</v>
      </c>
      <c r="DH2" s="656" t="s">
        <v>7</v>
      </c>
      <c r="DI2" s="657" t="s">
        <v>8</v>
      </c>
      <c r="DJ2" s="657" t="s">
        <v>9</v>
      </c>
      <c r="DK2" s="657" t="s">
        <v>10</v>
      </c>
      <c r="DL2" s="657" t="s">
        <v>11</v>
      </c>
      <c r="DM2" s="657" t="s">
        <v>12</v>
      </c>
      <c r="DN2" s="657" t="s">
        <v>14</v>
      </c>
      <c r="DO2" s="627" t="s">
        <v>35</v>
      </c>
      <c r="DP2" s="627" t="s">
        <v>36</v>
      </c>
      <c r="DQ2" s="627" t="s">
        <v>37</v>
      </c>
      <c r="DR2" s="795" t="s">
        <v>38</v>
      </c>
      <c r="DT2" s="656" t="s">
        <v>7</v>
      </c>
      <c r="DU2" s="657" t="s">
        <v>8</v>
      </c>
      <c r="DV2" s="657" t="s">
        <v>9</v>
      </c>
      <c r="DW2" s="657" t="s">
        <v>10</v>
      </c>
      <c r="DX2" s="657" t="s">
        <v>11</v>
      </c>
      <c r="DY2" s="657" t="s">
        <v>12</v>
      </c>
      <c r="DZ2" s="657" t="s">
        <v>14</v>
      </c>
      <c r="EA2" s="627" t="s">
        <v>35</v>
      </c>
      <c r="EB2" s="627" t="s">
        <v>36</v>
      </c>
      <c r="EC2" s="627" t="s">
        <v>37</v>
      </c>
      <c r="ED2" s="795" t="s">
        <v>38</v>
      </c>
      <c r="EF2" s="656" t="s">
        <v>7</v>
      </c>
      <c r="EG2" s="657" t="s">
        <v>8</v>
      </c>
      <c r="EH2" s="657" t="s">
        <v>9</v>
      </c>
      <c r="EI2" s="657" t="s">
        <v>10</v>
      </c>
      <c r="EJ2" s="657" t="s">
        <v>11</v>
      </c>
      <c r="EK2" s="657" t="s">
        <v>12</v>
      </c>
      <c r="EL2" s="657" t="s">
        <v>14</v>
      </c>
      <c r="EM2" s="627" t="s">
        <v>35</v>
      </c>
      <c r="EN2" s="627" t="s">
        <v>36</v>
      </c>
      <c r="EO2" s="627" t="s">
        <v>37</v>
      </c>
      <c r="EP2" s="795" t="s">
        <v>38</v>
      </c>
      <c r="ER2" s="656" t="s">
        <v>7</v>
      </c>
      <c r="ES2" s="657" t="s">
        <v>8</v>
      </c>
      <c r="ET2" s="657" t="s">
        <v>9</v>
      </c>
      <c r="EU2" s="657" t="s">
        <v>10</v>
      </c>
      <c r="EV2" s="657" t="s">
        <v>11</v>
      </c>
      <c r="EW2" s="657" t="s">
        <v>12</v>
      </c>
      <c r="EX2" s="657" t="s">
        <v>14</v>
      </c>
      <c r="EY2" s="627" t="s">
        <v>35</v>
      </c>
      <c r="EZ2" s="627" t="s">
        <v>36</v>
      </c>
      <c r="FA2" s="627" t="s">
        <v>37</v>
      </c>
      <c r="FB2" s="795" t="s">
        <v>38</v>
      </c>
    </row>
    <row r="3" spans="1:158" ht="51" x14ac:dyDescent="0.3">
      <c r="A3" s="1" t="s">
        <v>39</v>
      </c>
      <c r="B3" s="2" t="s">
        <v>40</v>
      </c>
      <c r="C3" s="3" t="s">
        <v>12</v>
      </c>
      <c r="E3" s="4" t="s">
        <v>7</v>
      </c>
      <c r="F3" s="5" t="s">
        <v>8</v>
      </c>
      <c r="G3" s="5" t="s">
        <v>9</v>
      </c>
      <c r="H3" s="6" t="s">
        <v>10</v>
      </c>
      <c r="I3" s="6" t="s">
        <v>11</v>
      </c>
      <c r="J3" s="7" t="s">
        <v>12</v>
      </c>
      <c r="L3" s="656"/>
      <c r="M3" s="657"/>
      <c r="N3" s="657"/>
      <c r="O3" s="657"/>
      <c r="P3" s="657"/>
      <c r="Q3" s="657"/>
      <c r="R3" s="798"/>
      <c r="S3" s="798"/>
      <c r="T3" s="798"/>
      <c r="U3" s="657"/>
      <c r="V3" s="657"/>
      <c r="W3" s="8" t="s">
        <v>41</v>
      </c>
      <c r="X3" s="9" t="s">
        <v>42</v>
      </c>
      <c r="Y3" s="8" t="s">
        <v>43</v>
      </c>
      <c r="Z3" s="720"/>
      <c r="AA3" s="720"/>
      <c r="AB3" s="720"/>
      <c r="AC3" s="720"/>
      <c r="AD3" s="720"/>
      <c r="AE3" s="720"/>
      <c r="AF3" s="720"/>
      <c r="AG3" s="720"/>
      <c r="AH3" s="720"/>
      <c r="AI3" s="720"/>
      <c r="AJ3" s="657"/>
      <c r="AK3" s="720"/>
      <c r="AL3" s="720"/>
      <c r="AM3" s="720"/>
      <c r="AN3" s="720"/>
      <c r="AO3" s="720"/>
      <c r="AP3" s="720"/>
      <c r="AQ3" s="720"/>
      <c r="AR3" s="720"/>
      <c r="AS3" s="720"/>
      <c r="AT3" s="720"/>
      <c r="AU3" s="720"/>
      <c r="AV3" s="795"/>
      <c r="AX3" s="656"/>
      <c r="AY3" s="657"/>
      <c r="AZ3" s="657"/>
      <c r="BA3" s="657"/>
      <c r="BB3" s="657"/>
      <c r="BC3" s="657"/>
      <c r="BD3" s="798"/>
      <c r="BE3" s="798"/>
      <c r="BF3" s="798"/>
      <c r="BG3" s="657"/>
      <c r="BH3" s="657"/>
      <c r="BI3" s="8" t="s">
        <v>41</v>
      </c>
      <c r="BJ3" s="9" t="s">
        <v>42</v>
      </c>
      <c r="BK3" s="8" t="s">
        <v>43</v>
      </c>
      <c r="BL3" s="720"/>
      <c r="BM3" s="720"/>
      <c r="BN3" s="720"/>
      <c r="BO3" s="720"/>
      <c r="BP3" s="762"/>
      <c r="BQ3" s="720"/>
      <c r="BR3" s="720"/>
      <c r="BS3" s="720"/>
      <c r="BT3" s="720"/>
      <c r="BU3" s="720"/>
      <c r="BV3" s="657"/>
      <c r="BW3" s="720"/>
      <c r="BX3" s="720"/>
      <c r="BY3" s="762"/>
      <c r="BZ3" s="720"/>
      <c r="CA3" s="720"/>
      <c r="CB3" s="720"/>
      <c r="CC3" s="720"/>
      <c r="CD3" s="720"/>
      <c r="CE3" s="720"/>
      <c r="CF3" s="720"/>
      <c r="CG3" s="720"/>
      <c r="CH3" s="795"/>
      <c r="CJ3" s="656"/>
      <c r="CK3" s="657"/>
      <c r="CL3" s="657"/>
      <c r="CM3" s="657"/>
      <c r="CN3" s="657"/>
      <c r="CO3" s="657"/>
      <c r="CP3" s="657"/>
      <c r="CQ3" s="594"/>
      <c r="CR3" s="594"/>
      <c r="CS3" s="594"/>
      <c r="CT3" s="795"/>
      <c r="CV3" s="656"/>
      <c r="CW3" s="657"/>
      <c r="CX3" s="657"/>
      <c r="CY3" s="657"/>
      <c r="CZ3" s="657"/>
      <c r="DA3" s="657"/>
      <c r="DB3" s="657"/>
      <c r="DC3" s="594"/>
      <c r="DD3" s="594"/>
      <c r="DE3" s="594"/>
      <c r="DF3" s="795"/>
      <c r="DH3" s="656"/>
      <c r="DI3" s="657"/>
      <c r="DJ3" s="657"/>
      <c r="DK3" s="657"/>
      <c r="DL3" s="657"/>
      <c r="DM3" s="657"/>
      <c r="DN3" s="657"/>
      <c r="DO3" s="594"/>
      <c r="DP3" s="594"/>
      <c r="DQ3" s="594"/>
      <c r="DR3" s="795"/>
      <c r="DT3" s="656"/>
      <c r="DU3" s="657"/>
      <c r="DV3" s="657"/>
      <c r="DW3" s="657"/>
      <c r="DX3" s="657"/>
      <c r="DY3" s="657"/>
      <c r="DZ3" s="657"/>
      <c r="EA3" s="594"/>
      <c r="EB3" s="594"/>
      <c r="EC3" s="594"/>
      <c r="ED3" s="795"/>
      <c r="EF3" s="656"/>
      <c r="EG3" s="657"/>
      <c r="EH3" s="657"/>
      <c r="EI3" s="657"/>
      <c r="EJ3" s="657"/>
      <c r="EK3" s="657"/>
      <c r="EL3" s="657"/>
      <c r="EM3" s="594"/>
      <c r="EN3" s="594"/>
      <c r="EO3" s="594"/>
      <c r="EP3" s="795"/>
      <c r="ER3" s="625"/>
      <c r="ES3" s="627"/>
      <c r="ET3" s="627"/>
      <c r="EU3" s="627"/>
      <c r="EV3" s="627"/>
      <c r="EW3" s="627"/>
      <c r="EX3" s="627"/>
      <c r="EY3" s="614"/>
      <c r="EZ3" s="614"/>
      <c r="FA3" s="614"/>
      <c r="FB3" s="795"/>
    </row>
    <row r="4" spans="1:158" ht="26.25" customHeight="1" x14ac:dyDescent="0.3">
      <c r="A4" s="10">
        <v>1</v>
      </c>
      <c r="B4" s="11" t="s">
        <v>77</v>
      </c>
      <c r="C4" s="12">
        <f>Q35</f>
        <v>0</v>
      </c>
      <c r="E4" s="13">
        <v>1</v>
      </c>
      <c r="F4" s="14"/>
      <c r="G4" s="14"/>
      <c r="H4" s="14">
        <f>G4-F4</f>
        <v>0</v>
      </c>
      <c r="I4" s="15">
        <v>1</v>
      </c>
      <c r="J4" s="16">
        <f>I4*H4</f>
        <v>0</v>
      </c>
      <c r="L4" s="13">
        <v>1</v>
      </c>
      <c r="M4" s="14">
        <v>0</v>
      </c>
      <c r="N4" s="14"/>
      <c r="O4" s="14">
        <f>N4-M4</f>
        <v>0</v>
      </c>
      <c r="P4" s="15">
        <v>1</v>
      </c>
      <c r="Q4" s="16">
        <f>O4*P4</f>
        <v>0</v>
      </c>
      <c r="R4" s="13"/>
      <c r="S4" s="17"/>
      <c r="T4" s="17"/>
      <c r="U4" s="17"/>
      <c r="V4" s="18"/>
      <c r="W4" s="18">
        <v>1</v>
      </c>
      <c r="X4" s="17"/>
      <c r="Y4" s="17">
        <f>(X4*20)/W4</f>
        <v>0</v>
      </c>
      <c r="Z4" s="17"/>
      <c r="AA4" s="19"/>
      <c r="AB4" s="20" t="str">
        <f t="shared" ref="AB4:AB34" si="0">IF(AND(R4=$B$40,(OR(V4=$F$39,(V4=$F$40),(V4=$F$41),(V4=$F$42),(V4=$F$43))),(S4=$C$48)),(Q4),(IF(AND(R4=$B$40,(OR(V4=$F$39,(V4=$F$40),(V4=$F$41),(V4=$F$42),(V4=$F$43))),(Z4&gt;0),(S4=$C$49)),(Q4-Z4),(""))))</f>
        <v/>
      </c>
      <c r="AC4" s="17" t="str">
        <f t="shared" ref="AC4:AC34" si="1">IF(AND(R4=$B$40,(V4=$F$44),(Q4&gt;300),(S4=$C$48)),(Q4-300),(IF(AND(R4=$B$40,(V4=$F$44),(Q4&gt;300),(Z4&gt;0),(S4=$C$49)),(Q4-(300+Z4)),"")))</f>
        <v/>
      </c>
      <c r="AD4" s="17" t="str">
        <f t="shared" ref="AD4:AD34" si="2">IF(AND(R4=$B$40,(V4=$F$50),(W4&gt;1),((Q4+BC4)&gt;300),(S4=$C$48)),((Q4+BC4)-300),(IF(AND(R4=$B$40,(V4=$F$50),(W4&gt;1),((Q4+BC4)&gt;300),(Z4&gt;0),(S4=$C$49)),((Q4+BC4)-(300+Z4)),"")))</f>
        <v/>
      </c>
      <c r="AE4" s="17" t="str">
        <f t="shared" ref="AE4:AE34" si="3">(IF(AND(R4=$B$40,(S4=$C$48),(V4=$F$45),(Y4&gt;0),(Q4&gt;(300+Y4))),(Q4-(300+Y4)),""))</f>
        <v/>
      </c>
      <c r="AF4" s="17" t="str">
        <f t="shared" ref="AF4:AF34" si="4">(IF(AND(R4=$B$40,(S4=$C$49),(V4=$F$46),(Y4&gt;0),(Q4&gt;(300+Y4+Z4))),(Q4-(300+Y4+Z4)),""))</f>
        <v/>
      </c>
      <c r="AG4" s="17" t="str">
        <f t="shared" ref="AG4:AG34" si="5">IF(AND(R4=$B$40,(S4=$C$48),(V4=$F$47),(AA4=1),(Q4&gt;300)),(Q4-300),(IF(AND(R4=$B$40,(S4=$C$48),(V4=$F$47),(AA4&gt;1),(Q4&gt;150)),(Q4-150),"")))</f>
        <v/>
      </c>
      <c r="AH4" s="17" t="str">
        <f t="shared" ref="AH4:AH34" si="6">IF(AND(R4=$B$40,(S4=$C$48),(V4=$F$48),(AA4=1),(Q4&gt;(300+Y4))),(Q4-(300+Y4)),(IF(AND(R4=$B$40,(S4=$C$48),(V4=$F$48),(AA4&gt;1),(Q4&gt;(150+Y4))),(Q4-(150+Y4)),"")))</f>
        <v/>
      </c>
      <c r="AI4" s="17" t="str">
        <f t="shared" ref="AI4:AI34" si="7">IF(AND(R4=$B$40,(S4=$C$49),(V4=$F$49),(AA4=1),(Q4&gt;(300+Y4+Z4))),(Q4-(300+Y4+Z4)),(IF(AND(R4=$B$40,(S4=$C$49),(V4=$F$49),(AA4&gt;1),(Q4&gt;(150+Y4+Z4))),(Q4-(150+Y4+Z4)),"")))</f>
        <v/>
      </c>
      <c r="AJ4" s="19">
        <f t="shared" ref="AJ4:AJ34" si="8">SUM(AB4:AI4)</f>
        <v>0</v>
      </c>
      <c r="AK4" s="20" t="str">
        <f>IF(AND(R4=$B$39,(OR(S4=$C$39,(S4=$C$40),(S4=$C$41),(S4=$C$42),(S4=$C$43),(S4=$C$44),(S4=$C$46),(S4=$C$47)))),Q4,"")</f>
        <v/>
      </c>
      <c r="AL4" s="17" t="str">
        <f t="shared" ref="AL4:AL34" si="9">IF(AND(R4=$B$40,(S4=$C$48),(V4=$F$44),(Q4&lt;=300)),(Q4),(IF(AND(R4=$B$40,(S4=$C$48),(V4=$F$44),(Q4&gt;300)),(300),"")))</f>
        <v/>
      </c>
      <c r="AM4" s="17" t="str">
        <f t="shared" ref="AM4:AM34" si="10">IF(AND(R4=$B$40,(S4=$C$48),(V4=$F$50),(W4&gt;1),((Q4+BC4)&lt;=300)),(Q4+BC4),(IF(AND(R4=$B$40,(S4=$C$48),(V4=$F$50),(W4&gt;1),((Q4+BC4)&gt;300)),(300),"")))</f>
        <v/>
      </c>
      <c r="AN4" s="17" t="str">
        <f t="shared" ref="AN4:AN34" si="11">IF(AND(R4=$B$40,(S4=$C$49),(V4=$F$44),(Z4&gt;0),(Q4&lt;=300)),(Q4-Z4),(IF(AND(R4=$B$40,(S4=$C$49),(V4=$F$44),(Z4&gt;0),(Q4&gt;300)),(300),"")))</f>
        <v/>
      </c>
      <c r="AO4" s="17" t="str">
        <f t="shared" ref="AO4:AO34" si="12">(IF(AND(R4=$B$40,(S4=$C$48),(V4=$F$45),(Y4&gt;0),(Q4&lt;=(300+Y4))),(Q4),(IF(AND(R4=$B$40,(S4=$C$48),(V4=$F$45),(Q4&gt;(300+Y4))),(300+Y4),""))))</f>
        <v/>
      </c>
      <c r="AP4" s="17" t="str">
        <f t="shared" ref="AP4:AP34" si="13">(IF(AND(R4=$B$40,(S4=$C$49),(V4=$F$46),(Y4&gt;0),(Q4&lt;=(300+Y4+Z4))),(Q4-Z4),(IF(AND(R4=$B$40,(S4=$C$49),(V4=$F$46),(Q4&gt;(300+Y4+Z4))),(300+Y4),""))))</f>
        <v/>
      </c>
      <c r="AQ4" s="17" t="str">
        <f t="shared" ref="AQ4:AQ34" si="14">IF(AND(R4=$B$40,(S4=$C$48),(V4=$F$47),(AA4=1),(Q4&lt;=300)),(Q4),(IF(AND(R4=$B$40,(S4=$C$48),(V4=$F$47),(AA4=1),(Q4&gt;300)),(300),(IF(AND(R4=$B$40,(S4=$C$48),(V4=$F$47),(AA4&gt;1),(Q4&lt;=150)),(Q4),(IF(AND(R4=$B$40,(S4=$C$48),(V4=$F$47),(AA4&gt;1),(Q4&gt;150)),(150),"")))))))</f>
        <v/>
      </c>
      <c r="AR4" s="17" t="str">
        <f t="shared" ref="AR4:AR34" si="15">IF(AND(R4=$B$40,(S4=$C$48),(V4=$F$48),(Y4&gt;0),(AA4=1),(Q4&lt;=(300+Y4))),(Q4),(IF(AND(R4=$B$40,(S4=$C$48),(V4=$F$48),(AA4=1),(Y4&gt;0),(Q4&gt;(300+Y4))),(300+Y4),(IF(AND(R4=$B$40,(S4=$C$48),(V4=$F$48),(AA4&gt;1),(Y4&gt;0),(Q4&lt;=(150+Y4))),(Q4),(IF(AND(R4=$B$40,(S4=$C$48),(V4=$F$48),(AA4&gt;1),(Y4&gt;0),(Q4&gt;150)),(150+Y4),"")))))))</f>
        <v/>
      </c>
      <c r="AS4" s="17" t="str">
        <f t="shared" ref="AS4:AS34" si="16">IF(AND(R4=$B$40,(S4=$C$49),(V4=$F$49),(Y4&gt;0),(Z4&gt;0)*(AA4=1),(Q4&lt;=(300+Y4+Z4))),(Q4-Z4),(IF(AND(R4=$B$40,(S4=$C$49),(V4=$F$49),(AA4=1),(Z4&gt;0),(Q4&gt;(300+Y4+Z4))),(300+Y4),(IF(AND(R4=$B$40,(S4=$C$49),(V4=$F$49),(AA4&gt;1),(Y4&gt;0),(Z4&gt;0),(Q4&lt;=(150+Y4+Z4))),(Q4-Z4),(IF(AND(R4=$B$40,(S4=$C$49),(V4=$F$49),(AA4&gt;1),(Y4&gt;0),(Z4&gt;0),(Q4&gt;150)),(150+Y4),"")))))))</f>
        <v/>
      </c>
      <c r="AT4" s="17" t="str">
        <f>IF(AND(R4=$B$40,(S4=$C$49),(Z4&gt;0)),Z4,"")</f>
        <v/>
      </c>
      <c r="AU4" s="17" t="str">
        <f>IF(AND(R4=$B$39,(S4=$C$45)),(Q4),"")</f>
        <v/>
      </c>
      <c r="AV4" s="21">
        <f>SUM(AK4:AU4)</f>
        <v>0</v>
      </c>
      <c r="AW4" s="22"/>
      <c r="AX4" s="13">
        <v>1</v>
      </c>
      <c r="AY4" s="14">
        <v>0</v>
      </c>
      <c r="AZ4" s="14">
        <v>150</v>
      </c>
      <c r="BA4" s="14">
        <f>AZ4-AY4</f>
        <v>150</v>
      </c>
      <c r="BB4" s="15">
        <v>1</v>
      </c>
      <c r="BC4" s="16">
        <f>BA4*BB4</f>
        <v>150</v>
      </c>
      <c r="BD4" s="23" t="s">
        <v>44</v>
      </c>
      <c r="BE4" s="18" t="s">
        <v>45</v>
      </c>
      <c r="BF4" s="18"/>
      <c r="BG4" s="18"/>
      <c r="BH4" s="18" t="s">
        <v>24</v>
      </c>
      <c r="BI4" s="18">
        <v>1</v>
      </c>
      <c r="BJ4" s="18"/>
      <c r="BK4" s="18">
        <f>(BJ4*20)/BI4</f>
        <v>0</v>
      </c>
      <c r="BL4" s="18"/>
      <c r="BM4" s="24"/>
      <c r="BN4" s="25" t="str">
        <f t="shared" ref="BN4:BN34" si="17">IF(AND(BD4=$B$40,(OR(BH4=$F$39,(BH4=$F$40),(BH4=$F$41),(BH4=$F$42),(BH4=$F$43))),(BE4=$C$48)),(BC4),(IF(AND(BD4=$B$40,(OR(BH4=$F$39,(BH4=$F$40),(BH4=$F$41),(BH4=$F$42),(BH4=$F$43))),(BL4&gt;0),(BE4=$C$49)),(BC4-BL4),(""))))</f>
        <v/>
      </c>
      <c r="BO4" s="18" t="str">
        <f t="shared" ref="BO4:BO34" si="18">IF(AND(BD4=$B$40,(BH4=$F$44),(BC4&gt;300),(BE4=$C$48)),(BC4-300),(IF(AND(BD4=$B$40,(BH4=$F$44),(BC4&gt;300),(BL4&gt;0),(BE4=$C$49)),(BC4-(300+BL4)),"")))</f>
        <v/>
      </c>
      <c r="BP4" s="17" t="str">
        <f t="shared" ref="BP4:BP34" si="19">IF(AND(BD4=$B$40,(BH4=$F$50),(BI4&gt;1)),(0),"")</f>
        <v/>
      </c>
      <c r="BQ4" s="18" t="str">
        <f t="shared" ref="BQ4:BQ34" si="20">(IF(AND(BD4=$B$40,(BE4=$C$48),(BH4=$F$45),(BK4&gt;0),(BC4&gt;(300+BK4))),(BC4-(300+BK4)),""))</f>
        <v/>
      </c>
      <c r="BR4" s="18" t="str">
        <f t="shared" ref="BR4:BR34" si="21">(IF(AND(BD4=$B$40,(BE4=$C$49),(BH4=$F$46),(BK4&gt;0),(BC4&gt;(300+BK4+BL4))),(BC4-(300+BK4+BL4)),""))</f>
        <v/>
      </c>
      <c r="BS4" s="18" t="str">
        <f t="shared" ref="BS4:BS34" si="22">IF(AND(BD4=$B$40,(BE4=$C$48),(BH4=$F$47),(BM4=1),(BC4&gt;300)),(BC4-300),(IF(AND(BD4=$B$40,(BE4=$C$48),(BH4=$F$47),(BM4&gt;1),(BC4&gt;150)),(BC4-150),"")))</f>
        <v/>
      </c>
      <c r="BT4" s="18" t="str">
        <f t="shared" ref="BT4:BT34" si="23">IF(AND(BD4=$B$40,(BE4=$C$48),(BH4=$F$48),(BM4=1),(BC4&gt;(300+BK4))),(BC4-(300+BK4)),(IF(AND(BD4=$B$40,(BE4=$C$48),(BH4=$F$48),(BM4&gt;1),(BC4&gt;(150+BK4))),(BC4-(150+BK4)),"")))</f>
        <v/>
      </c>
      <c r="BU4" s="18" t="str">
        <f t="shared" ref="BU4:BU34" si="24">IF(AND(BD4=$B$40,(BE4=$C$49),(BH4=$F$49),(BM4=1),(BC4&gt;(300+BK4+BL4))),(BC4-(300+BK4+BL4)),(IF(AND(BD4=$B$40,(BE4=$C$49),(BH4=$F$49),(BM4&gt;1),(BC4&gt;(150+BK4+BL4))),(BC4-(150+BK4+BL4)),"")))</f>
        <v/>
      </c>
      <c r="BV4" s="24">
        <f t="shared" ref="BV4:BV34" si="25">SUM(BN4:BU4)</f>
        <v>0</v>
      </c>
      <c r="BW4" s="25" t="str">
        <f>IF(AND(BD4=$B$39,(OR(BE4=$C$39,(BE4=$C$40),(BE4=$C$41),(BE4=$C$42),(BE4=$C$43),(BE4=$C$44),(BE4=$C$46),(BE4=$C$47)))),BC4,"")</f>
        <v/>
      </c>
      <c r="BX4" s="18" t="str">
        <f t="shared" ref="BX4:BX34" si="26">IF(AND(BD4=$B$40,(BE4=$C$48),(BH4=$F$44),(BC4&lt;=300)),(BC4),(IF(AND(BD4=$B$40,(BE4=$C$48),(BH4=$F$44),(BC4&gt;300)),(300),"")))</f>
        <v/>
      </c>
      <c r="BY4" s="17" t="str">
        <f t="shared" ref="BY4:BY34" si="27">IF(AND(BD4=$B$40,(BE4=$C$48),(BH4=$F$50),(BI4&gt;1)),(0),"")</f>
        <v/>
      </c>
      <c r="BZ4" s="18" t="str">
        <f t="shared" ref="BZ4:BZ34" si="28">IF(AND(BD4=$B$40,(BE4=$C$49),(BH4=$F$44),(BL4&gt;0),(BC4&lt;=300)),(BC4-BL4),(IF(AND(BD4=$B$40,(BE4=$C$49),(BH4=$F$44),(BL4&gt;0),(BC4&gt;300)),(300),"")))</f>
        <v/>
      </c>
      <c r="CA4" s="18" t="str">
        <f t="shared" ref="CA4:CA34" si="29">(IF(AND(BD4=$B$40,(BE4=$C$48),(BH4=$F$45),(BK4&gt;0),(BC4&lt;=(300+BK4))),(BC4),(IF(AND(BD4=$B$40,(BE4=$C$48),(BH4=$F$45),(BC4&gt;(300+BK4))),(300+BK4),""))))</f>
        <v/>
      </c>
      <c r="CB4" s="18" t="str">
        <f t="shared" ref="CB4:CB34" si="30">(IF(AND(BD4=$B$40,(BE4=$C$49),(BH4=$F$46),(BK4&gt;0),(BC4&lt;=(300+BK4+BL4))),(BC4-BL4),(IF(AND(BD4=$B$40,(BE4=$C$49),(BH4=$F$46),(BC4&gt;(300+BK4+BL4))),(300+BK4),""))))</f>
        <v/>
      </c>
      <c r="CC4" s="18" t="str">
        <f t="shared" ref="CC4:CC34" si="31">IF(AND(BD4=$B$40,(BE4=$C$48),(BH4=$F$47),(BM4=1),(BC4&lt;=300)),(BC4),(IF(AND(BD4=$B$40,(BE4=$C$48),(BH4=$F$47),(BM4=1),(BC4&gt;300)),(300),(IF(AND(BD4=$B$40,(BE4=$C$48),(BH4=$F$47),(BM4&gt;1),(BC4&lt;=150)),(BC4),(IF(AND(BD4=$B$40,(BE4=$C$48),(BH4=$F$47),(BM4&gt;1),(BC4&gt;150)),(150),"")))))))</f>
        <v/>
      </c>
      <c r="CD4" s="18" t="str">
        <f t="shared" ref="CD4:CD34" si="32">IF(AND(BD4=$B$40,(BE4=$C$48),(BH4=$F$48),(BK4&gt;0),(BM4=1),(BC4&lt;=(300+BK4))),(BC4),(IF(AND(BD4=$B$40,(BE4=$C$48),(BH4=$F$48),(BM4=1),(BK4&gt;0),(BC4&gt;(300+BK4))),(300+BK4),(IF(AND(BD4=$B$40,(BE4=$C$48),(BH4=$F$48),(BM4&gt;1),(BK4&gt;0),(BC4&lt;=(150+BK4))),(BC4),(IF(AND(BD4=$B$40,(BE4=$C$48),(BH4=$F$48),(BM4&gt;1),(BK4&gt;0),(BC4&gt;150)),(150+BK4),"")))))))</f>
        <v/>
      </c>
      <c r="CE4" s="18" t="str">
        <f t="shared" ref="CE4:CE34" si="33">IF(AND(BD4=$B$40,(BE4=$C$49),(BH4=$F$49),(BK4&gt;0),(BL4&gt;0)*(BM4=1),(BC4&lt;=(300+BK4+BL4))),(BC4-BL4),(IF(AND(BD4=$B$40,(BE4=$C$49),(BH4=$F$49),(BM4=1),(BL4&gt;0),(BC4&gt;(300+BK4+BL4))),(300+BK4),(IF(AND(BD4=$B$40,(BE4=$C$49),(BH4=$F$49),(BM4&gt;1),(BK4&gt;0),(BL4&gt;0),(BC4&lt;=(150+BK4+BL4))),(BC4-BL4),(IF(AND(BD4=$B$40,(BE4=$C$49),(BH4=$F$49),(BM4&gt;1),(BK4&gt;0),(BL4&gt;0),(BC4&gt;150)),(150+BK4),"")))))))</f>
        <v/>
      </c>
      <c r="CF4" s="18" t="str">
        <f>IF(AND(BD4=$B$40,(BE4=$C$49),(BL4&gt;0)),BL4,"")</f>
        <v/>
      </c>
      <c r="CG4" s="18" t="str">
        <f>IF(AND(BD4=$B$39,(BE4=$C$45)),(BC4),"")</f>
        <v/>
      </c>
      <c r="CH4" s="26">
        <f>SUM(BW4:CG4)</f>
        <v>0</v>
      </c>
      <c r="CJ4" s="27">
        <v>1</v>
      </c>
      <c r="CK4" s="28">
        <v>0</v>
      </c>
      <c r="CL4" s="28">
        <v>200</v>
      </c>
      <c r="CM4" s="28">
        <f>CL4-CK4</f>
        <v>200</v>
      </c>
      <c r="CN4" s="28">
        <v>1</v>
      </c>
      <c r="CO4" s="29">
        <f>CM4*CN4</f>
        <v>200</v>
      </c>
      <c r="CP4" s="30"/>
      <c r="CQ4" s="31"/>
      <c r="CR4" s="31"/>
      <c r="CS4" s="31"/>
      <c r="CT4" s="32" t="str">
        <f>IF(OR(CP4=$C$39,(CP4=$C$40),(CP4=$C$41),(CP4=$C$42),(CP4=$C$43),(CP4=$C$44),(CP4=$C$45),(CP4=$C$46),(CP4=$C$47)),(CO4),"")</f>
        <v/>
      </c>
      <c r="CV4" s="27">
        <v>1</v>
      </c>
      <c r="CW4" s="28">
        <v>0</v>
      </c>
      <c r="CX4" s="28">
        <v>200</v>
      </c>
      <c r="CY4" s="28">
        <f>CX4-CW4</f>
        <v>200</v>
      </c>
      <c r="CZ4" s="28">
        <v>1</v>
      </c>
      <c r="DA4" s="29">
        <f>CY4*CZ4</f>
        <v>200</v>
      </c>
      <c r="DB4" s="30"/>
      <c r="DC4" s="31"/>
      <c r="DD4" s="31"/>
      <c r="DE4" s="31"/>
      <c r="DF4" s="32" t="str">
        <f>IF(OR(DB4=$C$39,(DB4=$C$40),(DB4=$C$41),(DB4=$C$42),(DB4=$C$43),(DB4=$C$44),(DB4=$C$45),(DB4=$C$46),(DB4=$C$47)),(DA4),"")</f>
        <v/>
      </c>
      <c r="DH4" s="27">
        <v>1</v>
      </c>
      <c r="DI4" s="28">
        <v>0</v>
      </c>
      <c r="DJ4" s="28">
        <v>200</v>
      </c>
      <c r="DK4" s="28">
        <f>DJ4-DI4</f>
        <v>200</v>
      </c>
      <c r="DL4" s="28">
        <v>1</v>
      </c>
      <c r="DM4" s="29">
        <f>DK4*DL4</f>
        <v>200</v>
      </c>
      <c r="DN4" s="30"/>
      <c r="DO4" s="31"/>
      <c r="DP4" s="31"/>
      <c r="DQ4" s="31"/>
      <c r="DR4" s="32" t="str">
        <f>IF(OR(DN4=$C$39,(DN4=$C$40),(DN4=$C$41),(DN4=$C$42),(DN4=$C$43),(DN4=$C$44),(DN4=$C$45),(DN4=$C$46),(DN4=$C$47)),(DM4),"")</f>
        <v/>
      </c>
      <c r="DT4" s="27">
        <v>1</v>
      </c>
      <c r="DU4" s="28">
        <v>0</v>
      </c>
      <c r="DV4" s="28">
        <v>200</v>
      </c>
      <c r="DW4" s="28">
        <f>DV4-DU4</f>
        <v>200</v>
      </c>
      <c r="DX4" s="28">
        <v>1</v>
      </c>
      <c r="DY4" s="29">
        <f>DW4*DX4</f>
        <v>200</v>
      </c>
      <c r="DZ4" s="30"/>
      <c r="EA4" s="31"/>
      <c r="EB4" s="31"/>
      <c r="EC4" s="31"/>
      <c r="ED4" s="32" t="str">
        <f>IF(OR(DZ4=$C$39,(DZ4=$C$40),(DZ4=$C$41),(DZ4=$C$42),(DZ4=$C$43),(DZ4=$C$44),(DZ4=$C$45),(DZ4=$C$46),(DZ4=$C$47)),(DY4),"")</f>
        <v/>
      </c>
      <c r="EF4" s="27">
        <v>1</v>
      </c>
      <c r="EG4" s="28">
        <v>0</v>
      </c>
      <c r="EH4" s="28">
        <v>200</v>
      </c>
      <c r="EI4" s="28">
        <f>EH4-EG4</f>
        <v>200</v>
      </c>
      <c r="EJ4" s="28">
        <v>1</v>
      </c>
      <c r="EK4" s="29">
        <f>EI4*EJ4</f>
        <v>200</v>
      </c>
      <c r="EL4" s="30" t="s">
        <v>46</v>
      </c>
      <c r="EM4" s="31"/>
      <c r="EN4" s="31"/>
      <c r="EO4" s="31"/>
      <c r="EP4" s="32">
        <f>IF(OR(EL4=$C$39,(EL4=$C$40),(EL4=$C$41),(EL4=$C$42),(EL4=$C$43),(EL4=$C$44),(EL4=$C$45),(EL4=$C$46),(EL4=$C$47)),(EK4),"")</f>
        <v>200</v>
      </c>
      <c r="ER4" s="27">
        <v>1</v>
      </c>
      <c r="ES4" s="28">
        <v>0</v>
      </c>
      <c r="ET4" s="28">
        <v>200</v>
      </c>
      <c r="EU4" s="28">
        <f>ET4-ES4</f>
        <v>200</v>
      </c>
      <c r="EV4" s="28">
        <v>1</v>
      </c>
      <c r="EW4" s="29">
        <f>EU4*EV4</f>
        <v>200</v>
      </c>
      <c r="EX4" s="30" t="s">
        <v>47</v>
      </c>
      <c r="EY4" s="31"/>
      <c r="EZ4" s="31"/>
      <c r="FA4" s="31"/>
      <c r="FB4" s="32">
        <f>IF(OR(EX4=$C$39,(EX4=$C$40),(EX4=$C$41),(EX4=$C$42),(EX4=$C$43),(EX4=$C$44),(EX4=$C$45),(EX4=$C$46),(EX4=$C$47)),(EW4),"")</f>
        <v>200</v>
      </c>
    </row>
    <row r="5" spans="1:158" ht="36.75" customHeight="1" x14ac:dyDescent="0.3">
      <c r="A5" s="30">
        <v>2</v>
      </c>
      <c r="B5" s="33" t="s">
        <v>78</v>
      </c>
      <c r="C5" s="32">
        <f>AJ35</f>
        <v>0</v>
      </c>
      <c r="E5" s="27">
        <v>2</v>
      </c>
      <c r="F5" s="28">
        <f>G4</f>
        <v>0</v>
      </c>
      <c r="G5" s="28"/>
      <c r="H5" s="28">
        <f t="shared" ref="H5:H34" si="34">G5-F5</f>
        <v>0</v>
      </c>
      <c r="I5" s="28">
        <v>1</v>
      </c>
      <c r="J5" s="29">
        <f t="shared" ref="J5:J34" si="35">I5*H5</f>
        <v>0</v>
      </c>
      <c r="L5" s="27">
        <v>2</v>
      </c>
      <c r="M5" s="28">
        <f>N4</f>
        <v>0</v>
      </c>
      <c r="N5" s="28"/>
      <c r="O5" s="28">
        <f t="shared" ref="O5:O34" si="36">N5-M5</f>
        <v>0</v>
      </c>
      <c r="P5" s="28">
        <v>1</v>
      </c>
      <c r="Q5" s="29">
        <f t="shared" ref="Q5:Q34" si="37">P5*O5</f>
        <v>0</v>
      </c>
      <c r="R5" s="27"/>
      <c r="S5" s="31"/>
      <c r="T5" s="31"/>
      <c r="U5" s="31"/>
      <c r="V5" s="34"/>
      <c r="W5" s="34">
        <v>1</v>
      </c>
      <c r="X5" s="31"/>
      <c r="Y5" s="31">
        <f t="shared" ref="Y5:Y34" si="38">(X5*20)/W5</f>
        <v>0</v>
      </c>
      <c r="Z5" s="31"/>
      <c r="AA5" s="35"/>
      <c r="AB5" s="36" t="str">
        <f t="shared" si="0"/>
        <v/>
      </c>
      <c r="AC5" s="31" t="str">
        <f t="shared" si="1"/>
        <v/>
      </c>
      <c r="AD5" s="31" t="str">
        <f t="shared" si="2"/>
        <v/>
      </c>
      <c r="AE5" s="31" t="str">
        <f t="shared" si="3"/>
        <v/>
      </c>
      <c r="AF5" s="31" t="str">
        <f t="shared" si="4"/>
        <v/>
      </c>
      <c r="AG5" s="31" t="str">
        <f t="shared" si="5"/>
        <v/>
      </c>
      <c r="AH5" s="31" t="str">
        <f t="shared" si="6"/>
        <v/>
      </c>
      <c r="AI5" s="31" t="str">
        <f t="shared" si="7"/>
        <v/>
      </c>
      <c r="AJ5" s="35">
        <f t="shared" si="8"/>
        <v>0</v>
      </c>
      <c r="AK5" s="36" t="str">
        <f t="shared" ref="AK5:AK34" si="39">IF(AND(R5=$B$39,(OR(S5=$C$39,(S5=$C$40),(S5=$C$41),(S5=$C$42),(S5=$C$43),(S5=$C$44),(S5=$C$46),(S5=$C$47)))),Q5,"")</f>
        <v/>
      </c>
      <c r="AL5" s="31" t="str">
        <f t="shared" si="9"/>
        <v/>
      </c>
      <c r="AM5" s="31" t="str">
        <f t="shared" si="10"/>
        <v/>
      </c>
      <c r="AN5" s="31" t="str">
        <f t="shared" si="11"/>
        <v/>
      </c>
      <c r="AO5" s="31" t="str">
        <f t="shared" si="12"/>
        <v/>
      </c>
      <c r="AP5" s="31" t="str">
        <f t="shared" si="13"/>
        <v/>
      </c>
      <c r="AQ5" s="31" t="str">
        <f t="shared" si="14"/>
        <v/>
      </c>
      <c r="AR5" s="31" t="str">
        <f t="shared" si="15"/>
        <v/>
      </c>
      <c r="AS5" s="31" t="str">
        <f t="shared" si="16"/>
        <v/>
      </c>
      <c r="AT5" s="31"/>
      <c r="AU5" s="31" t="str">
        <f t="shared" ref="AU5:AU34" si="40">IF(AND(R5=$B$39,(S5=$C$45)),(Q5),"")</f>
        <v/>
      </c>
      <c r="AV5" s="32">
        <f t="shared" ref="AV5:AV34" si="41">SUM(AK5:AU5)</f>
        <v>0</v>
      </c>
      <c r="AW5" s="22"/>
      <c r="AX5" s="27">
        <v>2</v>
      </c>
      <c r="AY5" s="28">
        <f>AZ4</f>
        <v>150</v>
      </c>
      <c r="AZ5" s="28"/>
      <c r="BA5" s="28">
        <f t="shared" ref="BA5:BA34" si="42">AZ5-AY5</f>
        <v>-150</v>
      </c>
      <c r="BB5" s="28">
        <v>1</v>
      </c>
      <c r="BC5" s="29">
        <f t="shared" ref="BC5:BC34" si="43">BB5*BA5</f>
        <v>-150</v>
      </c>
      <c r="BD5" s="37"/>
      <c r="BE5" s="34"/>
      <c r="BF5" s="34"/>
      <c r="BG5" s="34"/>
      <c r="BH5" s="34"/>
      <c r="BI5" s="34">
        <v>1</v>
      </c>
      <c r="BJ5" s="34"/>
      <c r="BK5" s="34">
        <f t="shared" ref="BK5:BK34" si="44">(BJ5*20)/BI5</f>
        <v>0</v>
      </c>
      <c r="BL5" s="34"/>
      <c r="BM5" s="38"/>
      <c r="BN5" s="39" t="str">
        <f t="shared" si="17"/>
        <v/>
      </c>
      <c r="BO5" s="34" t="str">
        <f t="shared" si="18"/>
        <v/>
      </c>
      <c r="BP5" s="31" t="str">
        <f t="shared" si="19"/>
        <v/>
      </c>
      <c r="BQ5" s="34" t="str">
        <f t="shared" si="20"/>
        <v/>
      </c>
      <c r="BR5" s="34" t="str">
        <f t="shared" si="21"/>
        <v/>
      </c>
      <c r="BS5" s="34" t="str">
        <f t="shared" si="22"/>
        <v/>
      </c>
      <c r="BT5" s="34" t="str">
        <f t="shared" si="23"/>
        <v/>
      </c>
      <c r="BU5" s="34" t="str">
        <f t="shared" si="24"/>
        <v/>
      </c>
      <c r="BV5" s="38">
        <f t="shared" si="25"/>
        <v>0</v>
      </c>
      <c r="BW5" s="39" t="str">
        <f t="shared" ref="BW5:BW34" si="45">IF(AND(BD5=$B$39,(OR(BE5=$C$39,(BE5=$C$40),(BE5=$C$41),(BE5=$C$42),(BE5=$C$43),(BE5=$C$44),(BE5=$C$46),(BE5=$C$47)))),BC5,"")</f>
        <v/>
      </c>
      <c r="BX5" s="34" t="str">
        <f t="shared" si="26"/>
        <v/>
      </c>
      <c r="BY5" s="31" t="str">
        <f t="shared" si="27"/>
        <v/>
      </c>
      <c r="BZ5" s="34" t="str">
        <f t="shared" si="28"/>
        <v/>
      </c>
      <c r="CA5" s="34" t="str">
        <f t="shared" si="29"/>
        <v/>
      </c>
      <c r="CB5" s="34" t="str">
        <f t="shared" si="30"/>
        <v/>
      </c>
      <c r="CC5" s="34" t="str">
        <f t="shared" si="31"/>
        <v/>
      </c>
      <c r="CD5" s="34" t="str">
        <f t="shared" si="32"/>
        <v/>
      </c>
      <c r="CE5" s="34" t="str">
        <f t="shared" si="33"/>
        <v/>
      </c>
      <c r="CF5" s="34"/>
      <c r="CG5" s="34" t="str">
        <f t="shared" ref="CG5:CG34" si="46">IF(AND(BD5=$B$39,(BE5=$C$45)),(BC5),"")</f>
        <v/>
      </c>
      <c r="CH5" s="40">
        <f t="shared" ref="CH5:CH34" si="47">SUM(BW5:CG5)</f>
        <v>0</v>
      </c>
      <c r="CJ5" s="27">
        <v>2</v>
      </c>
      <c r="CK5" s="28">
        <f>CL4</f>
        <v>200</v>
      </c>
      <c r="CL5" s="28"/>
      <c r="CM5" s="28">
        <f t="shared" ref="CM5:CM34" si="48">CL5-CK5</f>
        <v>-200</v>
      </c>
      <c r="CN5" s="28">
        <v>1</v>
      </c>
      <c r="CO5" s="29">
        <f t="shared" ref="CO5:CO34" si="49">CN5*CM5</f>
        <v>-200</v>
      </c>
      <c r="CP5" s="30"/>
      <c r="CQ5" s="31"/>
      <c r="CR5" s="31"/>
      <c r="CS5" s="31" t="str">
        <f t="shared" ref="CS5:CS34" si="50">IF(CP5=$C$48,CO5,"")</f>
        <v/>
      </c>
      <c r="CT5" s="32" t="str">
        <f t="shared" ref="CT5:CT34" si="51">IF(OR(CP5=$C$39,(CP5=$C$40),(CP5=$C$41),(CP5=$C$42),(CP5=$C$43),(CP5=$C$44),(CP5=$C$45),(CP5=$C$46),(CP5=$C$47)),(CO5),"")</f>
        <v/>
      </c>
      <c r="CV5" s="27">
        <v>2</v>
      </c>
      <c r="CW5" s="28">
        <f>CX4</f>
        <v>200</v>
      </c>
      <c r="CX5" s="28"/>
      <c r="CY5" s="28">
        <f t="shared" ref="CY5:CY34" si="52">CX5-CW5</f>
        <v>-200</v>
      </c>
      <c r="CZ5" s="28">
        <v>1</v>
      </c>
      <c r="DA5" s="29">
        <f t="shared" ref="DA5:DA34" si="53">CZ5*CY5</f>
        <v>-200</v>
      </c>
      <c r="DB5" s="30"/>
      <c r="DC5" s="31"/>
      <c r="DD5" s="31"/>
      <c r="DE5" s="31" t="str">
        <f t="shared" ref="DE5:DE34" si="54">IF(DB5=$C$48,DA5,"")</f>
        <v/>
      </c>
      <c r="DF5" s="32" t="str">
        <f t="shared" ref="DF5:DF34" si="55">IF(OR(DB5=$C$39,(DB5=$C$40),(DB5=$C$41),(DB5=$C$42),(DB5=$C$43),(DB5=$C$44),(DB5=$C$45),(DB5=$C$46),(DB5=$C$47)),(DA5),"")</f>
        <v/>
      </c>
      <c r="DH5" s="27">
        <v>2</v>
      </c>
      <c r="DI5" s="28">
        <f>DJ4</f>
        <v>200</v>
      </c>
      <c r="DJ5" s="28"/>
      <c r="DK5" s="28">
        <f t="shared" ref="DK5:DK34" si="56">DJ5-DI5</f>
        <v>-200</v>
      </c>
      <c r="DL5" s="28">
        <v>1</v>
      </c>
      <c r="DM5" s="29">
        <f t="shared" ref="DM5:DM34" si="57">DL5*DK5</f>
        <v>-200</v>
      </c>
      <c r="DN5" s="30"/>
      <c r="DO5" s="31"/>
      <c r="DP5" s="31"/>
      <c r="DQ5" s="31" t="str">
        <f t="shared" ref="DQ5:DQ34" si="58">IF(DN5=$C$48,DM5,"")</f>
        <v/>
      </c>
      <c r="DR5" s="32" t="str">
        <f t="shared" ref="DR5:DR34" si="59">IF(OR(DN5=$C$39,(DN5=$C$40),(DN5=$C$41),(DN5=$C$42),(DN5=$C$43),(DN5=$C$44),(DN5=$C$45),(DN5=$C$46),(DN5=$C$47)),(DM5),"")</f>
        <v/>
      </c>
      <c r="DT5" s="27">
        <v>2</v>
      </c>
      <c r="DU5" s="28">
        <f>DV4</f>
        <v>200</v>
      </c>
      <c r="DV5" s="28"/>
      <c r="DW5" s="28">
        <f t="shared" ref="DW5:DW34" si="60">DV5-DU5</f>
        <v>-200</v>
      </c>
      <c r="DX5" s="28">
        <v>1</v>
      </c>
      <c r="DY5" s="29">
        <f t="shared" ref="DY5:DY34" si="61">DX5*DW5</f>
        <v>-200</v>
      </c>
      <c r="DZ5" s="30"/>
      <c r="EA5" s="31"/>
      <c r="EB5" s="31"/>
      <c r="EC5" s="31" t="str">
        <f t="shared" ref="EC5:EC34" si="62">IF(DZ5=$C$48,DY5,"")</f>
        <v/>
      </c>
      <c r="ED5" s="32" t="str">
        <f t="shared" ref="ED5:ED34" si="63">IF(OR(DZ5=$C$39,(DZ5=$C$40),(DZ5=$C$41),(DZ5=$C$42),(DZ5=$C$43),(DZ5=$C$44),(DZ5=$C$45),(DZ5=$C$46),(DZ5=$C$47)),(DY5),"")</f>
        <v/>
      </c>
      <c r="EF5" s="27">
        <v>2</v>
      </c>
      <c r="EG5" s="28">
        <f>EH4</f>
        <v>200</v>
      </c>
      <c r="EH5" s="28"/>
      <c r="EI5" s="28">
        <f t="shared" ref="EI5:EI34" si="64">EH5-EG5</f>
        <v>-200</v>
      </c>
      <c r="EJ5" s="28">
        <v>1</v>
      </c>
      <c r="EK5" s="29">
        <f t="shared" ref="EK5:EK34" si="65">EJ5*EI5</f>
        <v>-200</v>
      </c>
      <c r="EL5" s="30"/>
      <c r="EM5" s="31"/>
      <c r="EN5" s="31"/>
      <c r="EO5" s="31" t="str">
        <f t="shared" ref="EO5:EO34" si="66">IF(EL5=$C$48,EK5,"")</f>
        <v/>
      </c>
      <c r="EP5" s="32" t="str">
        <f t="shared" ref="EP5:EP34" si="67">IF(OR(EL5=$C$39,(EL5=$C$40),(EL5=$C$41),(EL5=$C$42),(EL5=$C$43),(EL5=$C$44),(EL5=$C$45),(EL5=$C$46),(EL5=$C$47)),(EK5),"")</f>
        <v/>
      </c>
      <c r="ER5" s="27">
        <v>2</v>
      </c>
      <c r="ES5" s="28">
        <f>ET4</f>
        <v>200</v>
      </c>
      <c r="ET5" s="28"/>
      <c r="EU5" s="28">
        <f t="shared" ref="EU5:EU34" si="68">ET5-ES5</f>
        <v>-200</v>
      </c>
      <c r="EV5" s="28">
        <v>1</v>
      </c>
      <c r="EW5" s="29">
        <f t="shared" ref="EW5:EW34" si="69">EV5*EU5</f>
        <v>-200</v>
      </c>
      <c r="EX5" s="30" t="s">
        <v>47</v>
      </c>
      <c r="EY5" s="31"/>
      <c r="EZ5" s="31"/>
      <c r="FA5" s="31" t="str">
        <f t="shared" ref="FA5:FA34" si="70">IF(EX5=$C$48,EW5,"")</f>
        <v/>
      </c>
      <c r="FB5" s="32">
        <f t="shared" ref="FB5:FB34" si="71">IF(OR(EX5=$C$39,(EX5=$C$40),(EX5=$C$41),(EX5=$C$42),(EX5=$C$43),(EX5=$C$44),(EX5=$C$45),(EX5=$C$46),(EX5=$C$47)),(EW5),"")</f>
        <v>-200</v>
      </c>
    </row>
    <row r="6" spans="1:158" ht="35.25" customHeight="1" thickBot="1" x14ac:dyDescent="0.35">
      <c r="A6" s="82">
        <v>3</v>
      </c>
      <c r="B6" s="83" t="s">
        <v>79</v>
      </c>
      <c r="C6" s="84">
        <f>AV35</f>
        <v>0</v>
      </c>
      <c r="E6" s="27">
        <v>3</v>
      </c>
      <c r="F6" s="28">
        <f t="shared" ref="F6:F34" si="72">G5</f>
        <v>0</v>
      </c>
      <c r="G6" s="28"/>
      <c r="H6" s="28">
        <f t="shared" si="34"/>
        <v>0</v>
      </c>
      <c r="I6" s="28">
        <v>1</v>
      </c>
      <c r="J6" s="29">
        <f t="shared" si="35"/>
        <v>0</v>
      </c>
      <c r="L6" s="27">
        <v>3</v>
      </c>
      <c r="M6" s="28">
        <f t="shared" ref="M6:M34" si="73">N5</f>
        <v>0</v>
      </c>
      <c r="N6" s="28"/>
      <c r="O6" s="28">
        <f t="shared" si="36"/>
        <v>0</v>
      </c>
      <c r="P6" s="28">
        <v>1</v>
      </c>
      <c r="Q6" s="29">
        <f t="shared" si="37"/>
        <v>0</v>
      </c>
      <c r="R6" s="27"/>
      <c r="S6" s="31"/>
      <c r="T6" s="31"/>
      <c r="U6" s="31"/>
      <c r="V6" s="34"/>
      <c r="W6" s="34">
        <v>1</v>
      </c>
      <c r="X6" s="31"/>
      <c r="Y6" s="31">
        <f t="shared" si="38"/>
        <v>0</v>
      </c>
      <c r="Z6" s="31"/>
      <c r="AA6" s="35"/>
      <c r="AB6" s="36" t="str">
        <f t="shared" si="0"/>
        <v/>
      </c>
      <c r="AC6" s="31" t="str">
        <f t="shared" si="1"/>
        <v/>
      </c>
      <c r="AD6" s="31" t="str">
        <f t="shared" si="2"/>
        <v/>
      </c>
      <c r="AE6" s="31" t="str">
        <f t="shared" si="3"/>
        <v/>
      </c>
      <c r="AF6" s="31" t="str">
        <f t="shared" si="4"/>
        <v/>
      </c>
      <c r="AG6" s="31" t="str">
        <f t="shared" si="5"/>
        <v/>
      </c>
      <c r="AH6" s="31" t="str">
        <f t="shared" si="6"/>
        <v/>
      </c>
      <c r="AI6" s="31" t="str">
        <f t="shared" si="7"/>
        <v/>
      </c>
      <c r="AJ6" s="35">
        <f t="shared" si="8"/>
        <v>0</v>
      </c>
      <c r="AK6" s="36" t="str">
        <f t="shared" si="39"/>
        <v/>
      </c>
      <c r="AL6" s="31" t="str">
        <f t="shared" si="9"/>
        <v/>
      </c>
      <c r="AM6" s="31" t="str">
        <f t="shared" si="10"/>
        <v/>
      </c>
      <c r="AN6" s="31" t="str">
        <f t="shared" si="11"/>
        <v/>
      </c>
      <c r="AO6" s="31" t="str">
        <f t="shared" si="12"/>
        <v/>
      </c>
      <c r="AP6" s="31" t="str">
        <f t="shared" si="13"/>
        <v/>
      </c>
      <c r="AQ6" s="31" t="str">
        <f t="shared" si="14"/>
        <v/>
      </c>
      <c r="AR6" s="31" t="str">
        <f t="shared" si="15"/>
        <v/>
      </c>
      <c r="AS6" s="31" t="str">
        <f t="shared" si="16"/>
        <v/>
      </c>
      <c r="AT6" s="31"/>
      <c r="AU6" s="31" t="str">
        <f t="shared" si="40"/>
        <v/>
      </c>
      <c r="AV6" s="32">
        <f t="shared" si="41"/>
        <v>0</v>
      </c>
      <c r="AW6" s="22"/>
      <c r="AX6" s="27">
        <v>3</v>
      </c>
      <c r="AY6" s="28">
        <f t="shared" ref="AY6:AY34" si="74">AZ5</f>
        <v>0</v>
      </c>
      <c r="AZ6" s="28"/>
      <c r="BA6" s="28">
        <f t="shared" si="42"/>
        <v>0</v>
      </c>
      <c r="BB6" s="28">
        <v>1</v>
      </c>
      <c r="BC6" s="29">
        <f t="shared" si="43"/>
        <v>0</v>
      </c>
      <c r="BD6" s="37"/>
      <c r="BE6" s="34"/>
      <c r="BF6" s="34"/>
      <c r="BG6" s="34"/>
      <c r="BH6" s="34"/>
      <c r="BI6" s="34">
        <v>1</v>
      </c>
      <c r="BJ6" s="34"/>
      <c r="BK6" s="34">
        <f t="shared" si="44"/>
        <v>0</v>
      </c>
      <c r="BL6" s="34"/>
      <c r="BM6" s="38"/>
      <c r="BN6" s="39" t="str">
        <f t="shared" si="17"/>
        <v/>
      </c>
      <c r="BO6" s="34" t="str">
        <f t="shared" si="18"/>
        <v/>
      </c>
      <c r="BP6" s="31" t="str">
        <f t="shared" si="19"/>
        <v/>
      </c>
      <c r="BQ6" s="34" t="str">
        <f t="shared" si="20"/>
        <v/>
      </c>
      <c r="BR6" s="34" t="str">
        <f t="shared" si="21"/>
        <v/>
      </c>
      <c r="BS6" s="34" t="str">
        <f t="shared" si="22"/>
        <v/>
      </c>
      <c r="BT6" s="34" t="str">
        <f t="shared" si="23"/>
        <v/>
      </c>
      <c r="BU6" s="34" t="str">
        <f t="shared" si="24"/>
        <v/>
      </c>
      <c r="BV6" s="38">
        <f t="shared" si="25"/>
        <v>0</v>
      </c>
      <c r="BW6" s="39" t="str">
        <f t="shared" si="45"/>
        <v/>
      </c>
      <c r="BX6" s="34" t="str">
        <f t="shared" si="26"/>
        <v/>
      </c>
      <c r="BY6" s="31" t="str">
        <f t="shared" si="27"/>
        <v/>
      </c>
      <c r="BZ6" s="34" t="str">
        <f t="shared" si="28"/>
        <v/>
      </c>
      <c r="CA6" s="34" t="str">
        <f t="shared" si="29"/>
        <v/>
      </c>
      <c r="CB6" s="34" t="str">
        <f t="shared" si="30"/>
        <v/>
      </c>
      <c r="CC6" s="34" t="str">
        <f t="shared" si="31"/>
        <v/>
      </c>
      <c r="CD6" s="34" t="str">
        <f t="shared" si="32"/>
        <v/>
      </c>
      <c r="CE6" s="34" t="str">
        <f t="shared" si="33"/>
        <v/>
      </c>
      <c r="CF6" s="34"/>
      <c r="CG6" s="34" t="str">
        <f t="shared" si="46"/>
        <v/>
      </c>
      <c r="CH6" s="40">
        <f t="shared" si="47"/>
        <v>0</v>
      </c>
      <c r="CJ6" s="27">
        <v>3</v>
      </c>
      <c r="CK6" s="28">
        <f t="shared" ref="CK6:CK34" si="75">CL5</f>
        <v>0</v>
      </c>
      <c r="CL6" s="28"/>
      <c r="CM6" s="28">
        <f t="shared" si="48"/>
        <v>0</v>
      </c>
      <c r="CN6" s="28">
        <v>1</v>
      </c>
      <c r="CO6" s="29">
        <f t="shared" si="49"/>
        <v>0</v>
      </c>
      <c r="CP6" s="30"/>
      <c r="CQ6" s="31"/>
      <c r="CR6" s="31"/>
      <c r="CS6" s="31" t="str">
        <f t="shared" si="50"/>
        <v/>
      </c>
      <c r="CT6" s="32" t="str">
        <f t="shared" si="51"/>
        <v/>
      </c>
      <c r="CV6" s="27">
        <v>3</v>
      </c>
      <c r="CW6" s="28">
        <f t="shared" ref="CW6:CW34" si="76">CX5</f>
        <v>0</v>
      </c>
      <c r="CX6" s="28"/>
      <c r="CY6" s="28">
        <f t="shared" si="52"/>
        <v>0</v>
      </c>
      <c r="CZ6" s="28">
        <v>1</v>
      </c>
      <c r="DA6" s="29">
        <f t="shared" si="53"/>
        <v>0</v>
      </c>
      <c r="DB6" s="30"/>
      <c r="DC6" s="31"/>
      <c r="DD6" s="31"/>
      <c r="DE6" s="31" t="str">
        <f t="shared" si="54"/>
        <v/>
      </c>
      <c r="DF6" s="32" t="str">
        <f t="shared" si="55"/>
        <v/>
      </c>
      <c r="DH6" s="27">
        <v>3</v>
      </c>
      <c r="DI6" s="28">
        <f t="shared" ref="DI6:DI34" si="77">DJ5</f>
        <v>0</v>
      </c>
      <c r="DJ6" s="28"/>
      <c r="DK6" s="28">
        <f t="shared" si="56"/>
        <v>0</v>
      </c>
      <c r="DL6" s="28">
        <v>1</v>
      </c>
      <c r="DM6" s="29">
        <f t="shared" si="57"/>
        <v>0</v>
      </c>
      <c r="DN6" s="30"/>
      <c r="DO6" s="31"/>
      <c r="DP6" s="31"/>
      <c r="DQ6" s="31" t="str">
        <f t="shared" si="58"/>
        <v/>
      </c>
      <c r="DR6" s="32" t="str">
        <f t="shared" si="59"/>
        <v/>
      </c>
      <c r="DT6" s="27">
        <v>3</v>
      </c>
      <c r="DU6" s="28">
        <f t="shared" ref="DU6:DU34" si="78">DV5</f>
        <v>0</v>
      </c>
      <c r="DV6" s="28"/>
      <c r="DW6" s="28">
        <f t="shared" si="60"/>
        <v>0</v>
      </c>
      <c r="DX6" s="28">
        <v>1</v>
      </c>
      <c r="DY6" s="29">
        <f t="shared" si="61"/>
        <v>0</v>
      </c>
      <c r="DZ6" s="30"/>
      <c r="EA6" s="31"/>
      <c r="EB6" s="31"/>
      <c r="EC6" s="31" t="str">
        <f t="shared" si="62"/>
        <v/>
      </c>
      <c r="ED6" s="32" t="str">
        <f t="shared" si="63"/>
        <v/>
      </c>
      <c r="EF6" s="27">
        <v>3</v>
      </c>
      <c r="EG6" s="28">
        <f t="shared" ref="EG6:EG34" si="79">EH5</f>
        <v>0</v>
      </c>
      <c r="EH6" s="28"/>
      <c r="EI6" s="28">
        <f t="shared" si="64"/>
        <v>0</v>
      </c>
      <c r="EJ6" s="28">
        <v>1</v>
      </c>
      <c r="EK6" s="29">
        <f t="shared" si="65"/>
        <v>0</v>
      </c>
      <c r="EL6" s="30"/>
      <c r="EM6" s="31"/>
      <c r="EN6" s="31"/>
      <c r="EO6" s="31" t="str">
        <f t="shared" si="66"/>
        <v/>
      </c>
      <c r="EP6" s="32" t="str">
        <f t="shared" si="67"/>
        <v/>
      </c>
      <c r="ER6" s="27">
        <v>3</v>
      </c>
      <c r="ES6" s="28">
        <f t="shared" ref="ES6:ES34" si="80">ET5</f>
        <v>0</v>
      </c>
      <c r="ET6" s="28"/>
      <c r="EU6" s="28">
        <f t="shared" si="68"/>
        <v>0</v>
      </c>
      <c r="EV6" s="28">
        <v>1</v>
      </c>
      <c r="EW6" s="29">
        <f t="shared" si="69"/>
        <v>0</v>
      </c>
      <c r="EX6" s="30" t="s">
        <v>47</v>
      </c>
      <c r="EY6" s="31"/>
      <c r="EZ6" s="31"/>
      <c r="FA6" s="31" t="str">
        <f t="shared" si="70"/>
        <v/>
      </c>
      <c r="FB6" s="32">
        <f t="shared" si="71"/>
        <v>0</v>
      </c>
    </row>
    <row r="7" spans="1:158" ht="28.95" customHeight="1" x14ac:dyDescent="0.3">
      <c r="A7" s="45"/>
      <c r="B7" s="46"/>
      <c r="C7" s="45"/>
      <c r="E7" s="27">
        <v>4</v>
      </c>
      <c r="F7" s="28">
        <f t="shared" si="72"/>
        <v>0</v>
      </c>
      <c r="G7" s="28"/>
      <c r="H7" s="28">
        <f t="shared" si="34"/>
        <v>0</v>
      </c>
      <c r="I7" s="28">
        <v>1</v>
      </c>
      <c r="J7" s="29">
        <f t="shared" si="35"/>
        <v>0</v>
      </c>
      <c r="L7" s="27">
        <v>4</v>
      </c>
      <c r="M7" s="28">
        <f t="shared" si="73"/>
        <v>0</v>
      </c>
      <c r="N7" s="28"/>
      <c r="O7" s="28">
        <f t="shared" si="36"/>
        <v>0</v>
      </c>
      <c r="P7" s="28">
        <v>1</v>
      </c>
      <c r="Q7" s="29">
        <f t="shared" si="37"/>
        <v>0</v>
      </c>
      <c r="R7" s="27"/>
      <c r="S7" s="31"/>
      <c r="T7" s="31"/>
      <c r="U7" s="31"/>
      <c r="V7" s="34"/>
      <c r="W7" s="34">
        <v>1</v>
      </c>
      <c r="X7" s="31"/>
      <c r="Y7" s="31">
        <f t="shared" si="38"/>
        <v>0</v>
      </c>
      <c r="Z7" s="31"/>
      <c r="AA7" s="35"/>
      <c r="AB7" s="36" t="str">
        <f t="shared" si="0"/>
        <v/>
      </c>
      <c r="AC7" s="31" t="str">
        <f t="shared" si="1"/>
        <v/>
      </c>
      <c r="AD7" s="31" t="str">
        <f t="shared" si="2"/>
        <v/>
      </c>
      <c r="AE7" s="31" t="str">
        <f t="shared" si="3"/>
        <v/>
      </c>
      <c r="AF7" s="31" t="str">
        <f t="shared" si="4"/>
        <v/>
      </c>
      <c r="AG7" s="31" t="str">
        <f t="shared" si="5"/>
        <v/>
      </c>
      <c r="AH7" s="31" t="str">
        <f t="shared" si="6"/>
        <v/>
      </c>
      <c r="AI7" s="31" t="str">
        <f t="shared" si="7"/>
        <v/>
      </c>
      <c r="AJ7" s="35">
        <f t="shared" si="8"/>
        <v>0</v>
      </c>
      <c r="AK7" s="36" t="str">
        <f t="shared" si="39"/>
        <v/>
      </c>
      <c r="AL7" s="31" t="str">
        <f t="shared" si="9"/>
        <v/>
      </c>
      <c r="AM7" s="31" t="str">
        <f t="shared" si="10"/>
        <v/>
      </c>
      <c r="AN7" s="31" t="str">
        <f t="shared" si="11"/>
        <v/>
      </c>
      <c r="AO7" s="31" t="str">
        <f t="shared" si="12"/>
        <v/>
      </c>
      <c r="AP7" s="31" t="str">
        <f t="shared" si="13"/>
        <v/>
      </c>
      <c r="AQ7" s="31" t="str">
        <f t="shared" si="14"/>
        <v/>
      </c>
      <c r="AR7" s="31" t="str">
        <f t="shared" si="15"/>
        <v/>
      </c>
      <c r="AS7" s="31" t="str">
        <f t="shared" si="16"/>
        <v/>
      </c>
      <c r="AT7" s="31"/>
      <c r="AU7" s="31" t="str">
        <f t="shared" si="40"/>
        <v/>
      </c>
      <c r="AV7" s="32">
        <f t="shared" si="41"/>
        <v>0</v>
      </c>
      <c r="AW7" s="22"/>
      <c r="AX7" s="27">
        <v>4</v>
      </c>
      <c r="AY7" s="28">
        <f t="shared" si="74"/>
        <v>0</v>
      </c>
      <c r="AZ7" s="28"/>
      <c r="BA7" s="28">
        <f t="shared" si="42"/>
        <v>0</v>
      </c>
      <c r="BB7" s="28">
        <v>1</v>
      </c>
      <c r="BC7" s="29">
        <f t="shared" si="43"/>
        <v>0</v>
      </c>
      <c r="BD7" s="37"/>
      <c r="BE7" s="34"/>
      <c r="BF7" s="34"/>
      <c r="BG7" s="34"/>
      <c r="BH7" s="34"/>
      <c r="BI7" s="34">
        <v>1</v>
      </c>
      <c r="BJ7" s="34"/>
      <c r="BK7" s="34">
        <f t="shared" si="44"/>
        <v>0</v>
      </c>
      <c r="BL7" s="34"/>
      <c r="BM7" s="38"/>
      <c r="BN7" s="39" t="str">
        <f t="shared" si="17"/>
        <v/>
      </c>
      <c r="BO7" s="34" t="str">
        <f t="shared" si="18"/>
        <v/>
      </c>
      <c r="BP7" s="31" t="str">
        <f t="shared" si="19"/>
        <v/>
      </c>
      <c r="BQ7" s="34" t="str">
        <f t="shared" si="20"/>
        <v/>
      </c>
      <c r="BR7" s="34" t="str">
        <f t="shared" si="21"/>
        <v/>
      </c>
      <c r="BS7" s="34" t="str">
        <f t="shared" si="22"/>
        <v/>
      </c>
      <c r="BT7" s="34" t="str">
        <f t="shared" si="23"/>
        <v/>
      </c>
      <c r="BU7" s="34" t="str">
        <f t="shared" si="24"/>
        <v/>
      </c>
      <c r="BV7" s="38">
        <f t="shared" si="25"/>
        <v>0</v>
      </c>
      <c r="BW7" s="39" t="str">
        <f t="shared" si="45"/>
        <v/>
      </c>
      <c r="BX7" s="34" t="str">
        <f t="shared" si="26"/>
        <v/>
      </c>
      <c r="BY7" s="31" t="str">
        <f t="shared" si="27"/>
        <v/>
      </c>
      <c r="BZ7" s="34" t="str">
        <f t="shared" si="28"/>
        <v/>
      </c>
      <c r="CA7" s="34" t="str">
        <f t="shared" si="29"/>
        <v/>
      </c>
      <c r="CB7" s="34" t="str">
        <f t="shared" si="30"/>
        <v/>
      </c>
      <c r="CC7" s="34" t="str">
        <f t="shared" si="31"/>
        <v/>
      </c>
      <c r="CD7" s="34" t="str">
        <f t="shared" si="32"/>
        <v/>
      </c>
      <c r="CE7" s="34" t="str">
        <f t="shared" si="33"/>
        <v/>
      </c>
      <c r="CF7" s="34"/>
      <c r="CG7" s="34" t="str">
        <f t="shared" si="46"/>
        <v/>
      </c>
      <c r="CH7" s="40">
        <f t="shared" si="47"/>
        <v>0</v>
      </c>
      <c r="CJ7" s="27">
        <v>4</v>
      </c>
      <c r="CK7" s="28">
        <f t="shared" si="75"/>
        <v>0</v>
      </c>
      <c r="CL7" s="28"/>
      <c r="CM7" s="28">
        <f t="shared" si="48"/>
        <v>0</v>
      </c>
      <c r="CN7" s="28">
        <v>1</v>
      </c>
      <c r="CO7" s="29">
        <f t="shared" si="49"/>
        <v>0</v>
      </c>
      <c r="CP7" s="30"/>
      <c r="CQ7" s="31"/>
      <c r="CR7" s="31"/>
      <c r="CS7" s="31" t="str">
        <f t="shared" si="50"/>
        <v/>
      </c>
      <c r="CT7" s="32" t="str">
        <f t="shared" si="51"/>
        <v/>
      </c>
      <c r="CV7" s="27">
        <v>4</v>
      </c>
      <c r="CW7" s="28">
        <f t="shared" si="76"/>
        <v>0</v>
      </c>
      <c r="CX7" s="28"/>
      <c r="CY7" s="28">
        <f t="shared" si="52"/>
        <v>0</v>
      </c>
      <c r="CZ7" s="28">
        <v>1</v>
      </c>
      <c r="DA7" s="29">
        <f t="shared" si="53"/>
        <v>0</v>
      </c>
      <c r="DB7" s="30"/>
      <c r="DC7" s="31"/>
      <c r="DD7" s="31"/>
      <c r="DE7" s="31" t="str">
        <f t="shared" si="54"/>
        <v/>
      </c>
      <c r="DF7" s="32" t="str">
        <f t="shared" si="55"/>
        <v/>
      </c>
      <c r="DH7" s="27">
        <v>4</v>
      </c>
      <c r="DI7" s="28">
        <f t="shared" si="77"/>
        <v>0</v>
      </c>
      <c r="DJ7" s="28"/>
      <c r="DK7" s="28">
        <f t="shared" si="56"/>
        <v>0</v>
      </c>
      <c r="DL7" s="28">
        <v>1</v>
      </c>
      <c r="DM7" s="29">
        <f t="shared" si="57"/>
        <v>0</v>
      </c>
      <c r="DN7" s="30"/>
      <c r="DO7" s="31"/>
      <c r="DP7" s="31"/>
      <c r="DQ7" s="31" t="str">
        <f t="shared" si="58"/>
        <v/>
      </c>
      <c r="DR7" s="32" t="str">
        <f t="shared" si="59"/>
        <v/>
      </c>
      <c r="DT7" s="27">
        <v>4</v>
      </c>
      <c r="DU7" s="28">
        <f t="shared" si="78"/>
        <v>0</v>
      </c>
      <c r="DV7" s="28"/>
      <c r="DW7" s="28">
        <f t="shared" si="60"/>
        <v>0</v>
      </c>
      <c r="DX7" s="28">
        <v>1</v>
      </c>
      <c r="DY7" s="29">
        <f t="shared" si="61"/>
        <v>0</v>
      </c>
      <c r="DZ7" s="30"/>
      <c r="EA7" s="31"/>
      <c r="EB7" s="31"/>
      <c r="EC7" s="31" t="str">
        <f t="shared" si="62"/>
        <v/>
      </c>
      <c r="ED7" s="32" t="str">
        <f t="shared" si="63"/>
        <v/>
      </c>
      <c r="EF7" s="27">
        <v>4</v>
      </c>
      <c r="EG7" s="28">
        <f t="shared" si="79"/>
        <v>0</v>
      </c>
      <c r="EH7" s="28"/>
      <c r="EI7" s="28">
        <f t="shared" si="64"/>
        <v>0</v>
      </c>
      <c r="EJ7" s="28">
        <v>1</v>
      </c>
      <c r="EK7" s="29">
        <f t="shared" si="65"/>
        <v>0</v>
      </c>
      <c r="EL7" s="30"/>
      <c r="EM7" s="31"/>
      <c r="EN7" s="31"/>
      <c r="EO7" s="31" t="str">
        <f t="shared" si="66"/>
        <v/>
      </c>
      <c r="EP7" s="32" t="str">
        <f t="shared" si="67"/>
        <v/>
      </c>
      <c r="ER7" s="27">
        <v>4</v>
      </c>
      <c r="ES7" s="28">
        <f t="shared" si="80"/>
        <v>0</v>
      </c>
      <c r="ET7" s="28"/>
      <c r="EU7" s="28">
        <f t="shared" si="68"/>
        <v>0</v>
      </c>
      <c r="EV7" s="28">
        <v>1</v>
      </c>
      <c r="EW7" s="29">
        <f t="shared" si="69"/>
        <v>0</v>
      </c>
      <c r="EX7" s="30" t="s">
        <v>47</v>
      </c>
      <c r="EY7" s="31"/>
      <c r="EZ7" s="31"/>
      <c r="FA7" s="31" t="str">
        <f t="shared" si="70"/>
        <v/>
      </c>
      <c r="FB7" s="32">
        <f t="shared" si="71"/>
        <v>0</v>
      </c>
    </row>
    <row r="8" spans="1:158" ht="28.95" customHeight="1" x14ac:dyDescent="0.3">
      <c r="A8" s="78"/>
      <c r="B8" s="85"/>
      <c r="C8" s="78"/>
      <c r="E8" s="27">
        <v>5</v>
      </c>
      <c r="F8" s="28">
        <f t="shared" si="72"/>
        <v>0</v>
      </c>
      <c r="G8" s="28"/>
      <c r="H8" s="28">
        <f t="shared" si="34"/>
        <v>0</v>
      </c>
      <c r="I8" s="28">
        <v>1</v>
      </c>
      <c r="J8" s="29">
        <f t="shared" si="35"/>
        <v>0</v>
      </c>
      <c r="L8" s="27">
        <v>5</v>
      </c>
      <c r="M8" s="28">
        <f t="shared" si="73"/>
        <v>0</v>
      </c>
      <c r="N8" s="28"/>
      <c r="O8" s="28">
        <f t="shared" si="36"/>
        <v>0</v>
      </c>
      <c r="P8" s="28">
        <v>1</v>
      </c>
      <c r="Q8" s="29">
        <f t="shared" si="37"/>
        <v>0</v>
      </c>
      <c r="R8" s="27"/>
      <c r="S8" s="31"/>
      <c r="T8" s="31"/>
      <c r="U8" s="31"/>
      <c r="V8" s="34"/>
      <c r="W8" s="34">
        <v>1</v>
      </c>
      <c r="X8" s="31"/>
      <c r="Y8" s="31">
        <f t="shared" si="38"/>
        <v>0</v>
      </c>
      <c r="Z8" s="31"/>
      <c r="AA8" s="35"/>
      <c r="AB8" s="36" t="str">
        <f t="shared" si="0"/>
        <v/>
      </c>
      <c r="AC8" s="31" t="str">
        <f t="shared" si="1"/>
        <v/>
      </c>
      <c r="AD8" s="31" t="str">
        <f t="shared" si="2"/>
        <v/>
      </c>
      <c r="AE8" s="31" t="str">
        <f t="shared" si="3"/>
        <v/>
      </c>
      <c r="AF8" s="31" t="str">
        <f t="shared" si="4"/>
        <v/>
      </c>
      <c r="AG8" s="31" t="str">
        <f t="shared" si="5"/>
        <v/>
      </c>
      <c r="AH8" s="31" t="str">
        <f t="shared" si="6"/>
        <v/>
      </c>
      <c r="AI8" s="31" t="str">
        <f t="shared" si="7"/>
        <v/>
      </c>
      <c r="AJ8" s="35">
        <f t="shared" si="8"/>
        <v>0</v>
      </c>
      <c r="AK8" s="36" t="str">
        <f t="shared" si="39"/>
        <v/>
      </c>
      <c r="AL8" s="31" t="str">
        <f t="shared" si="9"/>
        <v/>
      </c>
      <c r="AM8" s="31" t="str">
        <f t="shared" si="10"/>
        <v/>
      </c>
      <c r="AN8" s="31" t="str">
        <f t="shared" si="11"/>
        <v/>
      </c>
      <c r="AO8" s="31" t="str">
        <f t="shared" si="12"/>
        <v/>
      </c>
      <c r="AP8" s="31" t="str">
        <f t="shared" si="13"/>
        <v/>
      </c>
      <c r="AQ8" s="31" t="str">
        <f t="shared" si="14"/>
        <v/>
      </c>
      <c r="AR8" s="31" t="str">
        <f t="shared" si="15"/>
        <v/>
      </c>
      <c r="AS8" s="31" t="str">
        <f t="shared" si="16"/>
        <v/>
      </c>
      <c r="AT8" s="31"/>
      <c r="AU8" s="31" t="str">
        <f t="shared" si="40"/>
        <v/>
      </c>
      <c r="AV8" s="32">
        <f t="shared" si="41"/>
        <v>0</v>
      </c>
      <c r="AW8" s="22"/>
      <c r="AX8" s="27">
        <v>5</v>
      </c>
      <c r="AY8" s="28">
        <f t="shared" si="74"/>
        <v>0</v>
      </c>
      <c r="AZ8" s="28"/>
      <c r="BA8" s="28">
        <f t="shared" si="42"/>
        <v>0</v>
      </c>
      <c r="BB8" s="28">
        <v>1</v>
      </c>
      <c r="BC8" s="29">
        <f t="shared" si="43"/>
        <v>0</v>
      </c>
      <c r="BD8" s="37"/>
      <c r="BE8" s="34"/>
      <c r="BF8" s="34"/>
      <c r="BG8" s="34"/>
      <c r="BH8" s="34"/>
      <c r="BI8" s="34">
        <v>1</v>
      </c>
      <c r="BJ8" s="34"/>
      <c r="BK8" s="34">
        <f t="shared" si="44"/>
        <v>0</v>
      </c>
      <c r="BL8" s="34"/>
      <c r="BM8" s="38"/>
      <c r="BN8" s="39" t="str">
        <f t="shared" si="17"/>
        <v/>
      </c>
      <c r="BO8" s="34" t="str">
        <f t="shared" si="18"/>
        <v/>
      </c>
      <c r="BP8" s="31" t="str">
        <f t="shared" si="19"/>
        <v/>
      </c>
      <c r="BQ8" s="34" t="str">
        <f t="shared" si="20"/>
        <v/>
      </c>
      <c r="BR8" s="34" t="str">
        <f t="shared" si="21"/>
        <v/>
      </c>
      <c r="BS8" s="34" t="str">
        <f t="shared" si="22"/>
        <v/>
      </c>
      <c r="BT8" s="34" t="str">
        <f t="shared" si="23"/>
        <v/>
      </c>
      <c r="BU8" s="34" t="str">
        <f t="shared" si="24"/>
        <v/>
      </c>
      <c r="BV8" s="38">
        <f t="shared" si="25"/>
        <v>0</v>
      </c>
      <c r="BW8" s="39" t="str">
        <f t="shared" si="45"/>
        <v/>
      </c>
      <c r="BX8" s="34" t="str">
        <f t="shared" si="26"/>
        <v/>
      </c>
      <c r="BY8" s="31" t="str">
        <f t="shared" si="27"/>
        <v/>
      </c>
      <c r="BZ8" s="34" t="str">
        <f t="shared" si="28"/>
        <v/>
      </c>
      <c r="CA8" s="34" t="str">
        <f t="shared" si="29"/>
        <v/>
      </c>
      <c r="CB8" s="34" t="str">
        <f t="shared" si="30"/>
        <v/>
      </c>
      <c r="CC8" s="34" t="str">
        <f t="shared" si="31"/>
        <v/>
      </c>
      <c r="CD8" s="34" t="str">
        <f t="shared" si="32"/>
        <v/>
      </c>
      <c r="CE8" s="34" t="str">
        <f t="shared" si="33"/>
        <v/>
      </c>
      <c r="CF8" s="34"/>
      <c r="CG8" s="34" t="str">
        <f t="shared" si="46"/>
        <v/>
      </c>
      <c r="CH8" s="40">
        <f t="shared" si="47"/>
        <v>0</v>
      </c>
      <c r="CJ8" s="27">
        <v>5</v>
      </c>
      <c r="CK8" s="28">
        <f t="shared" si="75"/>
        <v>0</v>
      </c>
      <c r="CL8" s="28"/>
      <c r="CM8" s="28">
        <f t="shared" si="48"/>
        <v>0</v>
      </c>
      <c r="CN8" s="28">
        <v>1</v>
      </c>
      <c r="CO8" s="29">
        <f t="shared" si="49"/>
        <v>0</v>
      </c>
      <c r="CP8" s="30"/>
      <c r="CQ8" s="31"/>
      <c r="CR8" s="31"/>
      <c r="CS8" s="31" t="str">
        <f t="shared" si="50"/>
        <v/>
      </c>
      <c r="CT8" s="32" t="str">
        <f t="shared" si="51"/>
        <v/>
      </c>
      <c r="CV8" s="27">
        <v>5</v>
      </c>
      <c r="CW8" s="28">
        <f t="shared" si="76"/>
        <v>0</v>
      </c>
      <c r="CX8" s="28"/>
      <c r="CY8" s="28">
        <f t="shared" si="52"/>
        <v>0</v>
      </c>
      <c r="CZ8" s="28">
        <v>1</v>
      </c>
      <c r="DA8" s="29">
        <f t="shared" si="53"/>
        <v>0</v>
      </c>
      <c r="DB8" s="30"/>
      <c r="DC8" s="31"/>
      <c r="DD8" s="31"/>
      <c r="DE8" s="31" t="str">
        <f t="shared" si="54"/>
        <v/>
      </c>
      <c r="DF8" s="32" t="str">
        <f t="shared" si="55"/>
        <v/>
      </c>
      <c r="DH8" s="27">
        <v>5</v>
      </c>
      <c r="DI8" s="28">
        <f t="shared" si="77"/>
        <v>0</v>
      </c>
      <c r="DJ8" s="28"/>
      <c r="DK8" s="28">
        <f t="shared" si="56"/>
        <v>0</v>
      </c>
      <c r="DL8" s="28">
        <v>1</v>
      </c>
      <c r="DM8" s="29">
        <f t="shared" si="57"/>
        <v>0</v>
      </c>
      <c r="DN8" s="30"/>
      <c r="DO8" s="31"/>
      <c r="DP8" s="31"/>
      <c r="DQ8" s="31" t="str">
        <f t="shared" si="58"/>
        <v/>
      </c>
      <c r="DR8" s="32" t="str">
        <f t="shared" si="59"/>
        <v/>
      </c>
      <c r="DT8" s="27">
        <v>5</v>
      </c>
      <c r="DU8" s="28">
        <f t="shared" si="78"/>
        <v>0</v>
      </c>
      <c r="DV8" s="28"/>
      <c r="DW8" s="28">
        <f t="shared" si="60"/>
        <v>0</v>
      </c>
      <c r="DX8" s="28">
        <v>1</v>
      </c>
      <c r="DY8" s="29">
        <f t="shared" si="61"/>
        <v>0</v>
      </c>
      <c r="DZ8" s="30"/>
      <c r="EA8" s="31"/>
      <c r="EB8" s="31"/>
      <c r="EC8" s="31" t="str">
        <f t="shared" si="62"/>
        <v/>
      </c>
      <c r="ED8" s="32" t="str">
        <f t="shared" si="63"/>
        <v/>
      </c>
      <c r="EF8" s="27">
        <v>5</v>
      </c>
      <c r="EG8" s="28">
        <f t="shared" si="79"/>
        <v>0</v>
      </c>
      <c r="EH8" s="28"/>
      <c r="EI8" s="28">
        <f t="shared" si="64"/>
        <v>0</v>
      </c>
      <c r="EJ8" s="28">
        <v>1</v>
      </c>
      <c r="EK8" s="29">
        <f t="shared" si="65"/>
        <v>0</v>
      </c>
      <c r="EL8" s="30"/>
      <c r="EM8" s="31"/>
      <c r="EN8" s="31"/>
      <c r="EO8" s="31" t="str">
        <f t="shared" si="66"/>
        <v/>
      </c>
      <c r="EP8" s="32" t="str">
        <f t="shared" si="67"/>
        <v/>
      </c>
      <c r="ER8" s="27">
        <v>5</v>
      </c>
      <c r="ES8" s="28">
        <f t="shared" si="80"/>
        <v>0</v>
      </c>
      <c r="ET8" s="28"/>
      <c r="EU8" s="28">
        <f t="shared" si="68"/>
        <v>0</v>
      </c>
      <c r="EV8" s="28">
        <v>1</v>
      </c>
      <c r="EW8" s="29">
        <f t="shared" si="69"/>
        <v>0</v>
      </c>
      <c r="EX8" s="30" t="s">
        <v>47</v>
      </c>
      <c r="EY8" s="31"/>
      <c r="EZ8" s="31"/>
      <c r="FA8" s="31" t="str">
        <f t="shared" si="70"/>
        <v/>
      </c>
      <c r="FB8" s="32">
        <f t="shared" si="71"/>
        <v>0</v>
      </c>
    </row>
    <row r="9" spans="1:158" ht="28.95" customHeight="1" x14ac:dyDescent="0.3">
      <c r="A9" s="77"/>
      <c r="B9" s="85"/>
      <c r="C9" s="77"/>
      <c r="E9" s="27">
        <v>6</v>
      </c>
      <c r="F9" s="28">
        <f t="shared" si="72"/>
        <v>0</v>
      </c>
      <c r="G9" s="28"/>
      <c r="H9" s="28">
        <f t="shared" si="34"/>
        <v>0</v>
      </c>
      <c r="I9" s="28">
        <v>1</v>
      </c>
      <c r="J9" s="29">
        <f t="shared" si="35"/>
        <v>0</v>
      </c>
      <c r="L9" s="27">
        <v>6</v>
      </c>
      <c r="M9" s="28">
        <f t="shared" si="73"/>
        <v>0</v>
      </c>
      <c r="N9" s="28"/>
      <c r="O9" s="28">
        <f t="shared" si="36"/>
        <v>0</v>
      </c>
      <c r="P9" s="28">
        <v>1</v>
      </c>
      <c r="Q9" s="29">
        <f t="shared" si="37"/>
        <v>0</v>
      </c>
      <c r="R9" s="27"/>
      <c r="S9" s="31"/>
      <c r="T9" s="31"/>
      <c r="U9" s="31"/>
      <c r="V9" s="34"/>
      <c r="W9" s="34">
        <v>1</v>
      </c>
      <c r="X9" s="31"/>
      <c r="Y9" s="31">
        <f t="shared" si="38"/>
        <v>0</v>
      </c>
      <c r="Z9" s="31"/>
      <c r="AA9" s="35"/>
      <c r="AB9" s="36" t="str">
        <f t="shared" si="0"/>
        <v/>
      </c>
      <c r="AC9" s="31" t="str">
        <f t="shared" si="1"/>
        <v/>
      </c>
      <c r="AD9" s="31" t="str">
        <f t="shared" si="2"/>
        <v/>
      </c>
      <c r="AE9" s="31" t="str">
        <f t="shared" si="3"/>
        <v/>
      </c>
      <c r="AF9" s="31" t="str">
        <f t="shared" si="4"/>
        <v/>
      </c>
      <c r="AG9" s="31" t="str">
        <f t="shared" si="5"/>
        <v/>
      </c>
      <c r="AH9" s="31" t="str">
        <f t="shared" si="6"/>
        <v/>
      </c>
      <c r="AI9" s="31" t="str">
        <f t="shared" si="7"/>
        <v/>
      </c>
      <c r="AJ9" s="35">
        <f t="shared" si="8"/>
        <v>0</v>
      </c>
      <c r="AK9" s="36" t="str">
        <f t="shared" si="39"/>
        <v/>
      </c>
      <c r="AL9" s="31" t="str">
        <f t="shared" si="9"/>
        <v/>
      </c>
      <c r="AM9" s="31" t="str">
        <f t="shared" si="10"/>
        <v/>
      </c>
      <c r="AN9" s="31" t="str">
        <f t="shared" si="11"/>
        <v/>
      </c>
      <c r="AO9" s="31" t="str">
        <f t="shared" si="12"/>
        <v/>
      </c>
      <c r="AP9" s="31" t="str">
        <f t="shared" si="13"/>
        <v/>
      </c>
      <c r="AQ9" s="31" t="str">
        <f t="shared" si="14"/>
        <v/>
      </c>
      <c r="AR9" s="31" t="str">
        <f t="shared" si="15"/>
        <v/>
      </c>
      <c r="AS9" s="31" t="str">
        <f t="shared" si="16"/>
        <v/>
      </c>
      <c r="AT9" s="31"/>
      <c r="AU9" s="31" t="str">
        <f t="shared" si="40"/>
        <v/>
      </c>
      <c r="AV9" s="32">
        <f t="shared" si="41"/>
        <v>0</v>
      </c>
      <c r="AW9" s="22"/>
      <c r="AX9" s="27">
        <v>6</v>
      </c>
      <c r="AY9" s="28">
        <f t="shared" si="74"/>
        <v>0</v>
      </c>
      <c r="AZ9" s="28"/>
      <c r="BA9" s="28">
        <f t="shared" si="42"/>
        <v>0</v>
      </c>
      <c r="BB9" s="28">
        <v>1</v>
      </c>
      <c r="BC9" s="29">
        <f t="shared" si="43"/>
        <v>0</v>
      </c>
      <c r="BD9" s="37"/>
      <c r="BE9" s="34"/>
      <c r="BF9" s="34"/>
      <c r="BG9" s="34"/>
      <c r="BH9" s="34"/>
      <c r="BI9" s="34">
        <v>1</v>
      </c>
      <c r="BJ9" s="34"/>
      <c r="BK9" s="34">
        <f t="shared" si="44"/>
        <v>0</v>
      </c>
      <c r="BL9" s="34"/>
      <c r="BM9" s="38"/>
      <c r="BN9" s="39" t="str">
        <f t="shared" si="17"/>
        <v/>
      </c>
      <c r="BO9" s="34" t="str">
        <f t="shared" si="18"/>
        <v/>
      </c>
      <c r="BP9" s="31" t="str">
        <f t="shared" si="19"/>
        <v/>
      </c>
      <c r="BQ9" s="34" t="str">
        <f t="shared" si="20"/>
        <v/>
      </c>
      <c r="BR9" s="34" t="str">
        <f t="shared" si="21"/>
        <v/>
      </c>
      <c r="BS9" s="34" t="str">
        <f t="shared" si="22"/>
        <v/>
      </c>
      <c r="BT9" s="34" t="str">
        <f t="shared" si="23"/>
        <v/>
      </c>
      <c r="BU9" s="34" t="str">
        <f t="shared" si="24"/>
        <v/>
      </c>
      <c r="BV9" s="38">
        <f t="shared" si="25"/>
        <v>0</v>
      </c>
      <c r="BW9" s="39" t="str">
        <f t="shared" si="45"/>
        <v/>
      </c>
      <c r="BX9" s="34" t="str">
        <f t="shared" si="26"/>
        <v/>
      </c>
      <c r="BY9" s="31" t="str">
        <f t="shared" si="27"/>
        <v/>
      </c>
      <c r="BZ9" s="34" t="str">
        <f t="shared" si="28"/>
        <v/>
      </c>
      <c r="CA9" s="34" t="str">
        <f t="shared" si="29"/>
        <v/>
      </c>
      <c r="CB9" s="34" t="str">
        <f t="shared" si="30"/>
        <v/>
      </c>
      <c r="CC9" s="34" t="str">
        <f t="shared" si="31"/>
        <v/>
      </c>
      <c r="CD9" s="34" t="str">
        <f t="shared" si="32"/>
        <v/>
      </c>
      <c r="CE9" s="34" t="str">
        <f t="shared" si="33"/>
        <v/>
      </c>
      <c r="CF9" s="34"/>
      <c r="CG9" s="34" t="str">
        <f t="shared" si="46"/>
        <v/>
      </c>
      <c r="CH9" s="40">
        <f t="shared" si="47"/>
        <v>0</v>
      </c>
      <c r="CJ9" s="27">
        <v>6</v>
      </c>
      <c r="CK9" s="28">
        <f t="shared" si="75"/>
        <v>0</v>
      </c>
      <c r="CL9" s="28"/>
      <c r="CM9" s="28">
        <f t="shared" si="48"/>
        <v>0</v>
      </c>
      <c r="CN9" s="28">
        <v>1</v>
      </c>
      <c r="CO9" s="29">
        <f t="shared" si="49"/>
        <v>0</v>
      </c>
      <c r="CP9" s="30"/>
      <c r="CQ9" s="31"/>
      <c r="CR9" s="31"/>
      <c r="CS9" s="31" t="str">
        <f t="shared" si="50"/>
        <v/>
      </c>
      <c r="CT9" s="32" t="str">
        <f t="shared" si="51"/>
        <v/>
      </c>
      <c r="CV9" s="27">
        <v>6</v>
      </c>
      <c r="CW9" s="28">
        <f t="shared" si="76"/>
        <v>0</v>
      </c>
      <c r="CX9" s="28"/>
      <c r="CY9" s="28">
        <f t="shared" si="52"/>
        <v>0</v>
      </c>
      <c r="CZ9" s="28">
        <v>1</v>
      </c>
      <c r="DA9" s="29">
        <f t="shared" si="53"/>
        <v>0</v>
      </c>
      <c r="DB9" s="30"/>
      <c r="DC9" s="31"/>
      <c r="DD9" s="31"/>
      <c r="DE9" s="31" t="str">
        <f t="shared" si="54"/>
        <v/>
      </c>
      <c r="DF9" s="32" t="str">
        <f t="shared" si="55"/>
        <v/>
      </c>
      <c r="DH9" s="27">
        <v>6</v>
      </c>
      <c r="DI9" s="28">
        <f t="shared" si="77"/>
        <v>0</v>
      </c>
      <c r="DJ9" s="28"/>
      <c r="DK9" s="28">
        <f t="shared" si="56"/>
        <v>0</v>
      </c>
      <c r="DL9" s="28">
        <v>1</v>
      </c>
      <c r="DM9" s="29">
        <f t="shared" si="57"/>
        <v>0</v>
      </c>
      <c r="DN9" s="30"/>
      <c r="DO9" s="31"/>
      <c r="DP9" s="31"/>
      <c r="DQ9" s="31" t="str">
        <f t="shared" si="58"/>
        <v/>
      </c>
      <c r="DR9" s="32" t="str">
        <f t="shared" si="59"/>
        <v/>
      </c>
      <c r="DT9" s="27">
        <v>6</v>
      </c>
      <c r="DU9" s="28">
        <f t="shared" si="78"/>
        <v>0</v>
      </c>
      <c r="DV9" s="28"/>
      <c r="DW9" s="28">
        <f t="shared" si="60"/>
        <v>0</v>
      </c>
      <c r="DX9" s="28">
        <v>1</v>
      </c>
      <c r="DY9" s="29">
        <f t="shared" si="61"/>
        <v>0</v>
      </c>
      <c r="DZ9" s="30"/>
      <c r="EA9" s="31"/>
      <c r="EB9" s="31"/>
      <c r="EC9" s="31" t="str">
        <f t="shared" si="62"/>
        <v/>
      </c>
      <c r="ED9" s="32" t="str">
        <f t="shared" si="63"/>
        <v/>
      </c>
      <c r="EF9" s="27">
        <v>6</v>
      </c>
      <c r="EG9" s="28">
        <f t="shared" si="79"/>
        <v>0</v>
      </c>
      <c r="EH9" s="28"/>
      <c r="EI9" s="28">
        <f t="shared" si="64"/>
        <v>0</v>
      </c>
      <c r="EJ9" s="28">
        <v>1</v>
      </c>
      <c r="EK9" s="29">
        <f t="shared" si="65"/>
        <v>0</v>
      </c>
      <c r="EL9" s="30"/>
      <c r="EM9" s="31"/>
      <c r="EN9" s="31"/>
      <c r="EO9" s="31" t="str">
        <f t="shared" si="66"/>
        <v/>
      </c>
      <c r="EP9" s="32" t="str">
        <f t="shared" si="67"/>
        <v/>
      </c>
      <c r="ER9" s="27">
        <v>6</v>
      </c>
      <c r="ES9" s="28">
        <f t="shared" si="80"/>
        <v>0</v>
      </c>
      <c r="ET9" s="28"/>
      <c r="EU9" s="28">
        <f t="shared" si="68"/>
        <v>0</v>
      </c>
      <c r="EV9" s="28">
        <v>1</v>
      </c>
      <c r="EW9" s="29">
        <f t="shared" si="69"/>
        <v>0</v>
      </c>
      <c r="EX9" s="30" t="s">
        <v>47</v>
      </c>
      <c r="EY9" s="31"/>
      <c r="EZ9" s="31"/>
      <c r="FA9" s="31" t="str">
        <f t="shared" si="70"/>
        <v/>
      </c>
      <c r="FB9" s="32">
        <f t="shared" si="71"/>
        <v>0</v>
      </c>
    </row>
    <row r="10" spans="1:158" ht="28.95" customHeight="1" x14ac:dyDescent="0.3">
      <c r="A10" s="78"/>
      <c r="B10" s="85"/>
      <c r="C10" s="78"/>
      <c r="E10" s="27">
        <v>7</v>
      </c>
      <c r="F10" s="28">
        <f t="shared" si="72"/>
        <v>0</v>
      </c>
      <c r="G10" s="28"/>
      <c r="H10" s="28">
        <f t="shared" si="34"/>
        <v>0</v>
      </c>
      <c r="I10" s="28">
        <v>1</v>
      </c>
      <c r="J10" s="29">
        <f t="shared" si="35"/>
        <v>0</v>
      </c>
      <c r="L10" s="27">
        <v>7</v>
      </c>
      <c r="M10" s="28">
        <f t="shared" si="73"/>
        <v>0</v>
      </c>
      <c r="N10" s="28"/>
      <c r="O10" s="28">
        <f t="shared" si="36"/>
        <v>0</v>
      </c>
      <c r="P10" s="28">
        <v>1</v>
      </c>
      <c r="Q10" s="29">
        <f t="shared" si="37"/>
        <v>0</v>
      </c>
      <c r="R10" s="27"/>
      <c r="S10" s="31"/>
      <c r="T10" s="31"/>
      <c r="U10" s="31"/>
      <c r="V10" s="34"/>
      <c r="W10" s="34">
        <v>1</v>
      </c>
      <c r="X10" s="31"/>
      <c r="Y10" s="31">
        <f t="shared" si="38"/>
        <v>0</v>
      </c>
      <c r="Z10" s="31"/>
      <c r="AA10" s="35"/>
      <c r="AB10" s="36" t="str">
        <f t="shared" si="0"/>
        <v/>
      </c>
      <c r="AC10" s="31" t="str">
        <f t="shared" si="1"/>
        <v/>
      </c>
      <c r="AD10" s="31" t="str">
        <f t="shared" si="2"/>
        <v/>
      </c>
      <c r="AE10" s="31" t="str">
        <f t="shared" si="3"/>
        <v/>
      </c>
      <c r="AF10" s="31" t="str">
        <f t="shared" si="4"/>
        <v/>
      </c>
      <c r="AG10" s="31" t="str">
        <f t="shared" si="5"/>
        <v/>
      </c>
      <c r="AH10" s="31" t="str">
        <f t="shared" si="6"/>
        <v/>
      </c>
      <c r="AI10" s="31" t="str">
        <f t="shared" si="7"/>
        <v/>
      </c>
      <c r="AJ10" s="35">
        <f t="shared" si="8"/>
        <v>0</v>
      </c>
      <c r="AK10" s="36" t="str">
        <f t="shared" si="39"/>
        <v/>
      </c>
      <c r="AL10" s="31" t="str">
        <f t="shared" si="9"/>
        <v/>
      </c>
      <c r="AM10" s="31" t="str">
        <f t="shared" si="10"/>
        <v/>
      </c>
      <c r="AN10" s="31" t="str">
        <f t="shared" si="11"/>
        <v/>
      </c>
      <c r="AO10" s="31" t="str">
        <f t="shared" si="12"/>
        <v/>
      </c>
      <c r="AP10" s="31" t="str">
        <f t="shared" si="13"/>
        <v/>
      </c>
      <c r="AQ10" s="31" t="str">
        <f t="shared" si="14"/>
        <v/>
      </c>
      <c r="AR10" s="31" t="str">
        <f t="shared" si="15"/>
        <v/>
      </c>
      <c r="AS10" s="31" t="str">
        <f t="shared" si="16"/>
        <v/>
      </c>
      <c r="AT10" s="31"/>
      <c r="AU10" s="31" t="str">
        <f t="shared" si="40"/>
        <v/>
      </c>
      <c r="AV10" s="32">
        <f t="shared" si="41"/>
        <v>0</v>
      </c>
      <c r="AW10" s="22"/>
      <c r="AX10" s="27">
        <v>7</v>
      </c>
      <c r="AY10" s="28">
        <f t="shared" si="74"/>
        <v>0</v>
      </c>
      <c r="AZ10" s="28"/>
      <c r="BA10" s="28">
        <f t="shared" si="42"/>
        <v>0</v>
      </c>
      <c r="BB10" s="28">
        <v>1</v>
      </c>
      <c r="BC10" s="29">
        <f t="shared" si="43"/>
        <v>0</v>
      </c>
      <c r="BD10" s="37"/>
      <c r="BE10" s="34"/>
      <c r="BF10" s="34"/>
      <c r="BG10" s="34"/>
      <c r="BH10" s="34"/>
      <c r="BI10" s="34">
        <v>1</v>
      </c>
      <c r="BJ10" s="34"/>
      <c r="BK10" s="34">
        <f t="shared" si="44"/>
        <v>0</v>
      </c>
      <c r="BL10" s="34"/>
      <c r="BM10" s="38"/>
      <c r="BN10" s="39" t="str">
        <f t="shared" si="17"/>
        <v/>
      </c>
      <c r="BO10" s="34" t="str">
        <f t="shared" si="18"/>
        <v/>
      </c>
      <c r="BP10" s="31" t="str">
        <f t="shared" si="19"/>
        <v/>
      </c>
      <c r="BQ10" s="34" t="str">
        <f t="shared" si="20"/>
        <v/>
      </c>
      <c r="BR10" s="34" t="str">
        <f t="shared" si="21"/>
        <v/>
      </c>
      <c r="BS10" s="34" t="str">
        <f t="shared" si="22"/>
        <v/>
      </c>
      <c r="BT10" s="34" t="str">
        <f t="shared" si="23"/>
        <v/>
      </c>
      <c r="BU10" s="34" t="str">
        <f t="shared" si="24"/>
        <v/>
      </c>
      <c r="BV10" s="38">
        <f t="shared" si="25"/>
        <v>0</v>
      </c>
      <c r="BW10" s="39" t="str">
        <f t="shared" si="45"/>
        <v/>
      </c>
      <c r="BX10" s="34" t="str">
        <f t="shared" si="26"/>
        <v/>
      </c>
      <c r="BY10" s="31" t="str">
        <f t="shared" si="27"/>
        <v/>
      </c>
      <c r="BZ10" s="34" t="str">
        <f t="shared" si="28"/>
        <v/>
      </c>
      <c r="CA10" s="34" t="str">
        <f t="shared" si="29"/>
        <v/>
      </c>
      <c r="CB10" s="34" t="str">
        <f t="shared" si="30"/>
        <v/>
      </c>
      <c r="CC10" s="34" t="str">
        <f t="shared" si="31"/>
        <v/>
      </c>
      <c r="CD10" s="34" t="str">
        <f t="shared" si="32"/>
        <v/>
      </c>
      <c r="CE10" s="34" t="str">
        <f t="shared" si="33"/>
        <v/>
      </c>
      <c r="CF10" s="34"/>
      <c r="CG10" s="34" t="str">
        <f t="shared" si="46"/>
        <v/>
      </c>
      <c r="CH10" s="40">
        <f t="shared" si="47"/>
        <v>0</v>
      </c>
      <c r="CJ10" s="27">
        <v>7</v>
      </c>
      <c r="CK10" s="28">
        <f t="shared" si="75"/>
        <v>0</v>
      </c>
      <c r="CL10" s="28"/>
      <c r="CM10" s="28">
        <f t="shared" si="48"/>
        <v>0</v>
      </c>
      <c r="CN10" s="28">
        <v>1</v>
      </c>
      <c r="CO10" s="29">
        <f t="shared" si="49"/>
        <v>0</v>
      </c>
      <c r="CP10" s="30"/>
      <c r="CQ10" s="31"/>
      <c r="CR10" s="31"/>
      <c r="CS10" s="31" t="str">
        <f t="shared" si="50"/>
        <v/>
      </c>
      <c r="CT10" s="32" t="str">
        <f t="shared" si="51"/>
        <v/>
      </c>
      <c r="CV10" s="27">
        <v>7</v>
      </c>
      <c r="CW10" s="28">
        <f t="shared" si="76"/>
        <v>0</v>
      </c>
      <c r="CX10" s="28"/>
      <c r="CY10" s="28">
        <f t="shared" si="52"/>
        <v>0</v>
      </c>
      <c r="CZ10" s="28">
        <v>1</v>
      </c>
      <c r="DA10" s="29">
        <f t="shared" si="53"/>
        <v>0</v>
      </c>
      <c r="DB10" s="30"/>
      <c r="DC10" s="31"/>
      <c r="DD10" s="31"/>
      <c r="DE10" s="31" t="str">
        <f t="shared" si="54"/>
        <v/>
      </c>
      <c r="DF10" s="32" t="str">
        <f t="shared" si="55"/>
        <v/>
      </c>
      <c r="DH10" s="27">
        <v>7</v>
      </c>
      <c r="DI10" s="28">
        <f t="shared" si="77"/>
        <v>0</v>
      </c>
      <c r="DJ10" s="28"/>
      <c r="DK10" s="28">
        <f t="shared" si="56"/>
        <v>0</v>
      </c>
      <c r="DL10" s="28">
        <v>1</v>
      </c>
      <c r="DM10" s="29">
        <f t="shared" si="57"/>
        <v>0</v>
      </c>
      <c r="DN10" s="30"/>
      <c r="DO10" s="31"/>
      <c r="DP10" s="31"/>
      <c r="DQ10" s="31" t="str">
        <f t="shared" si="58"/>
        <v/>
      </c>
      <c r="DR10" s="32" t="str">
        <f t="shared" si="59"/>
        <v/>
      </c>
      <c r="DT10" s="27">
        <v>7</v>
      </c>
      <c r="DU10" s="28">
        <f t="shared" si="78"/>
        <v>0</v>
      </c>
      <c r="DV10" s="28"/>
      <c r="DW10" s="28">
        <f t="shared" si="60"/>
        <v>0</v>
      </c>
      <c r="DX10" s="28">
        <v>1</v>
      </c>
      <c r="DY10" s="29">
        <f t="shared" si="61"/>
        <v>0</v>
      </c>
      <c r="DZ10" s="30"/>
      <c r="EA10" s="31"/>
      <c r="EB10" s="31"/>
      <c r="EC10" s="31" t="str">
        <f t="shared" si="62"/>
        <v/>
      </c>
      <c r="ED10" s="32" t="str">
        <f t="shared" si="63"/>
        <v/>
      </c>
      <c r="EF10" s="27">
        <v>7</v>
      </c>
      <c r="EG10" s="28">
        <f t="shared" si="79"/>
        <v>0</v>
      </c>
      <c r="EH10" s="28"/>
      <c r="EI10" s="28">
        <f t="shared" si="64"/>
        <v>0</v>
      </c>
      <c r="EJ10" s="28">
        <v>1</v>
      </c>
      <c r="EK10" s="29">
        <f t="shared" si="65"/>
        <v>0</v>
      </c>
      <c r="EL10" s="30"/>
      <c r="EM10" s="31"/>
      <c r="EN10" s="31"/>
      <c r="EO10" s="31" t="str">
        <f t="shared" si="66"/>
        <v/>
      </c>
      <c r="EP10" s="32" t="str">
        <f t="shared" si="67"/>
        <v/>
      </c>
      <c r="ER10" s="27">
        <v>7</v>
      </c>
      <c r="ES10" s="28">
        <f t="shared" si="80"/>
        <v>0</v>
      </c>
      <c r="ET10" s="28"/>
      <c r="EU10" s="28">
        <f t="shared" si="68"/>
        <v>0</v>
      </c>
      <c r="EV10" s="28">
        <v>1</v>
      </c>
      <c r="EW10" s="29">
        <f t="shared" si="69"/>
        <v>0</v>
      </c>
      <c r="EX10" s="30" t="s">
        <v>47</v>
      </c>
      <c r="EY10" s="31"/>
      <c r="EZ10" s="31"/>
      <c r="FA10" s="31" t="str">
        <f t="shared" si="70"/>
        <v/>
      </c>
      <c r="FB10" s="32">
        <f t="shared" si="71"/>
        <v>0</v>
      </c>
    </row>
    <row r="11" spans="1:158" ht="28.95" customHeight="1" x14ac:dyDescent="0.3">
      <c r="A11" s="77"/>
      <c r="B11" s="85"/>
      <c r="C11" s="77"/>
      <c r="E11" s="27">
        <v>8</v>
      </c>
      <c r="F11" s="28">
        <f t="shared" si="72"/>
        <v>0</v>
      </c>
      <c r="G11" s="28"/>
      <c r="H11" s="28">
        <f t="shared" si="34"/>
        <v>0</v>
      </c>
      <c r="I11" s="28">
        <v>1</v>
      </c>
      <c r="J11" s="29">
        <f t="shared" si="35"/>
        <v>0</v>
      </c>
      <c r="L11" s="27">
        <v>8</v>
      </c>
      <c r="M11" s="28">
        <f t="shared" si="73"/>
        <v>0</v>
      </c>
      <c r="N11" s="28"/>
      <c r="O11" s="28">
        <f t="shared" si="36"/>
        <v>0</v>
      </c>
      <c r="P11" s="28">
        <v>1</v>
      </c>
      <c r="Q11" s="29">
        <f t="shared" si="37"/>
        <v>0</v>
      </c>
      <c r="R11" s="27"/>
      <c r="S11" s="31"/>
      <c r="T11" s="31"/>
      <c r="U11" s="31"/>
      <c r="V11" s="34"/>
      <c r="W11" s="34">
        <v>1</v>
      </c>
      <c r="X11" s="31"/>
      <c r="Y11" s="31">
        <f t="shared" si="38"/>
        <v>0</v>
      </c>
      <c r="Z11" s="31"/>
      <c r="AA11" s="35"/>
      <c r="AB11" s="36" t="str">
        <f t="shared" si="0"/>
        <v/>
      </c>
      <c r="AC11" s="31" t="str">
        <f t="shared" si="1"/>
        <v/>
      </c>
      <c r="AD11" s="31" t="str">
        <f t="shared" si="2"/>
        <v/>
      </c>
      <c r="AE11" s="31" t="str">
        <f t="shared" si="3"/>
        <v/>
      </c>
      <c r="AF11" s="31" t="str">
        <f t="shared" si="4"/>
        <v/>
      </c>
      <c r="AG11" s="31" t="str">
        <f t="shared" si="5"/>
        <v/>
      </c>
      <c r="AH11" s="31" t="str">
        <f t="shared" si="6"/>
        <v/>
      </c>
      <c r="AI11" s="31" t="str">
        <f t="shared" si="7"/>
        <v/>
      </c>
      <c r="AJ11" s="35">
        <f t="shared" si="8"/>
        <v>0</v>
      </c>
      <c r="AK11" s="36" t="str">
        <f t="shared" si="39"/>
        <v/>
      </c>
      <c r="AL11" s="31" t="str">
        <f t="shared" si="9"/>
        <v/>
      </c>
      <c r="AM11" s="31" t="str">
        <f t="shared" si="10"/>
        <v/>
      </c>
      <c r="AN11" s="31" t="str">
        <f t="shared" si="11"/>
        <v/>
      </c>
      <c r="AO11" s="31" t="str">
        <f t="shared" si="12"/>
        <v/>
      </c>
      <c r="AP11" s="31" t="str">
        <f t="shared" si="13"/>
        <v/>
      </c>
      <c r="AQ11" s="31" t="str">
        <f t="shared" si="14"/>
        <v/>
      </c>
      <c r="AR11" s="31" t="str">
        <f t="shared" si="15"/>
        <v/>
      </c>
      <c r="AS11" s="31" t="str">
        <f t="shared" si="16"/>
        <v/>
      </c>
      <c r="AT11" s="31"/>
      <c r="AU11" s="31" t="str">
        <f t="shared" si="40"/>
        <v/>
      </c>
      <c r="AV11" s="32">
        <f t="shared" si="41"/>
        <v>0</v>
      </c>
      <c r="AW11" s="22"/>
      <c r="AX11" s="27">
        <v>8</v>
      </c>
      <c r="AY11" s="28">
        <f t="shared" si="74"/>
        <v>0</v>
      </c>
      <c r="AZ11" s="28"/>
      <c r="BA11" s="28">
        <f t="shared" si="42"/>
        <v>0</v>
      </c>
      <c r="BB11" s="28">
        <v>1</v>
      </c>
      <c r="BC11" s="29">
        <f t="shared" si="43"/>
        <v>0</v>
      </c>
      <c r="BD11" s="37"/>
      <c r="BE11" s="34"/>
      <c r="BF11" s="34"/>
      <c r="BG11" s="34"/>
      <c r="BH11" s="34"/>
      <c r="BI11" s="34">
        <v>1</v>
      </c>
      <c r="BJ11" s="34"/>
      <c r="BK11" s="34">
        <f t="shared" si="44"/>
        <v>0</v>
      </c>
      <c r="BL11" s="34"/>
      <c r="BM11" s="38"/>
      <c r="BN11" s="39" t="str">
        <f t="shared" si="17"/>
        <v/>
      </c>
      <c r="BO11" s="34" t="str">
        <f t="shared" si="18"/>
        <v/>
      </c>
      <c r="BP11" s="31" t="str">
        <f t="shared" si="19"/>
        <v/>
      </c>
      <c r="BQ11" s="34" t="str">
        <f t="shared" si="20"/>
        <v/>
      </c>
      <c r="BR11" s="34" t="str">
        <f t="shared" si="21"/>
        <v/>
      </c>
      <c r="BS11" s="34" t="str">
        <f t="shared" si="22"/>
        <v/>
      </c>
      <c r="BT11" s="34" t="str">
        <f t="shared" si="23"/>
        <v/>
      </c>
      <c r="BU11" s="34" t="str">
        <f t="shared" si="24"/>
        <v/>
      </c>
      <c r="BV11" s="38">
        <f t="shared" si="25"/>
        <v>0</v>
      </c>
      <c r="BW11" s="39" t="str">
        <f t="shared" si="45"/>
        <v/>
      </c>
      <c r="BX11" s="34" t="str">
        <f t="shared" si="26"/>
        <v/>
      </c>
      <c r="BY11" s="31" t="str">
        <f t="shared" si="27"/>
        <v/>
      </c>
      <c r="BZ11" s="34" t="str">
        <f t="shared" si="28"/>
        <v/>
      </c>
      <c r="CA11" s="34" t="str">
        <f t="shared" si="29"/>
        <v/>
      </c>
      <c r="CB11" s="34" t="str">
        <f t="shared" si="30"/>
        <v/>
      </c>
      <c r="CC11" s="34" t="str">
        <f t="shared" si="31"/>
        <v/>
      </c>
      <c r="CD11" s="34" t="str">
        <f t="shared" si="32"/>
        <v/>
      </c>
      <c r="CE11" s="34" t="str">
        <f t="shared" si="33"/>
        <v/>
      </c>
      <c r="CF11" s="34"/>
      <c r="CG11" s="34" t="str">
        <f t="shared" si="46"/>
        <v/>
      </c>
      <c r="CH11" s="40">
        <f t="shared" si="47"/>
        <v>0</v>
      </c>
      <c r="CJ11" s="27">
        <v>8</v>
      </c>
      <c r="CK11" s="28">
        <f t="shared" si="75"/>
        <v>0</v>
      </c>
      <c r="CL11" s="28"/>
      <c r="CM11" s="28">
        <f t="shared" si="48"/>
        <v>0</v>
      </c>
      <c r="CN11" s="28">
        <v>1</v>
      </c>
      <c r="CO11" s="29">
        <f t="shared" si="49"/>
        <v>0</v>
      </c>
      <c r="CP11" s="30"/>
      <c r="CQ11" s="31"/>
      <c r="CR11" s="31"/>
      <c r="CS11" s="31" t="str">
        <f t="shared" si="50"/>
        <v/>
      </c>
      <c r="CT11" s="32" t="str">
        <f t="shared" si="51"/>
        <v/>
      </c>
      <c r="CV11" s="27">
        <v>8</v>
      </c>
      <c r="CW11" s="28">
        <f t="shared" si="76"/>
        <v>0</v>
      </c>
      <c r="CX11" s="28"/>
      <c r="CY11" s="28">
        <f t="shared" si="52"/>
        <v>0</v>
      </c>
      <c r="CZ11" s="28">
        <v>1</v>
      </c>
      <c r="DA11" s="29">
        <f t="shared" si="53"/>
        <v>0</v>
      </c>
      <c r="DB11" s="30"/>
      <c r="DC11" s="31"/>
      <c r="DD11" s="31"/>
      <c r="DE11" s="31" t="str">
        <f t="shared" si="54"/>
        <v/>
      </c>
      <c r="DF11" s="32" t="str">
        <f t="shared" si="55"/>
        <v/>
      </c>
      <c r="DH11" s="27">
        <v>8</v>
      </c>
      <c r="DI11" s="28">
        <f t="shared" si="77"/>
        <v>0</v>
      </c>
      <c r="DJ11" s="28"/>
      <c r="DK11" s="28">
        <f t="shared" si="56"/>
        <v>0</v>
      </c>
      <c r="DL11" s="28">
        <v>1</v>
      </c>
      <c r="DM11" s="29">
        <f t="shared" si="57"/>
        <v>0</v>
      </c>
      <c r="DN11" s="30"/>
      <c r="DO11" s="31"/>
      <c r="DP11" s="31"/>
      <c r="DQ11" s="31" t="str">
        <f t="shared" si="58"/>
        <v/>
      </c>
      <c r="DR11" s="32" t="str">
        <f t="shared" si="59"/>
        <v/>
      </c>
      <c r="DT11" s="27">
        <v>8</v>
      </c>
      <c r="DU11" s="28">
        <f t="shared" si="78"/>
        <v>0</v>
      </c>
      <c r="DV11" s="28"/>
      <c r="DW11" s="28">
        <f t="shared" si="60"/>
        <v>0</v>
      </c>
      <c r="DX11" s="28">
        <v>1</v>
      </c>
      <c r="DY11" s="29">
        <f t="shared" si="61"/>
        <v>0</v>
      </c>
      <c r="DZ11" s="30"/>
      <c r="EA11" s="31"/>
      <c r="EB11" s="31"/>
      <c r="EC11" s="31" t="str">
        <f t="shared" si="62"/>
        <v/>
      </c>
      <c r="ED11" s="32" t="str">
        <f t="shared" si="63"/>
        <v/>
      </c>
      <c r="EF11" s="27">
        <v>8</v>
      </c>
      <c r="EG11" s="28">
        <f t="shared" si="79"/>
        <v>0</v>
      </c>
      <c r="EH11" s="28"/>
      <c r="EI11" s="28">
        <f t="shared" si="64"/>
        <v>0</v>
      </c>
      <c r="EJ11" s="28">
        <v>1</v>
      </c>
      <c r="EK11" s="29">
        <f t="shared" si="65"/>
        <v>0</v>
      </c>
      <c r="EL11" s="30"/>
      <c r="EM11" s="31"/>
      <c r="EN11" s="31"/>
      <c r="EO11" s="31" t="str">
        <f t="shared" si="66"/>
        <v/>
      </c>
      <c r="EP11" s="32" t="str">
        <f t="shared" si="67"/>
        <v/>
      </c>
      <c r="ER11" s="27">
        <v>8</v>
      </c>
      <c r="ES11" s="28">
        <f t="shared" si="80"/>
        <v>0</v>
      </c>
      <c r="ET11" s="28"/>
      <c r="EU11" s="28">
        <f t="shared" si="68"/>
        <v>0</v>
      </c>
      <c r="EV11" s="28">
        <v>1</v>
      </c>
      <c r="EW11" s="29">
        <f t="shared" si="69"/>
        <v>0</v>
      </c>
      <c r="EX11" s="30" t="s">
        <v>47</v>
      </c>
      <c r="EY11" s="31"/>
      <c r="EZ11" s="31"/>
      <c r="FA11" s="31" t="str">
        <f t="shared" si="70"/>
        <v/>
      </c>
      <c r="FB11" s="32">
        <f t="shared" si="71"/>
        <v>0</v>
      </c>
    </row>
    <row r="12" spans="1:158" ht="28.95" customHeight="1" x14ac:dyDescent="0.3">
      <c r="A12" s="78"/>
      <c r="B12" s="85"/>
      <c r="C12" s="78"/>
      <c r="E12" s="27">
        <v>9</v>
      </c>
      <c r="F12" s="28">
        <f t="shared" si="72"/>
        <v>0</v>
      </c>
      <c r="G12" s="28"/>
      <c r="H12" s="28">
        <f t="shared" si="34"/>
        <v>0</v>
      </c>
      <c r="I12" s="28">
        <v>1</v>
      </c>
      <c r="J12" s="29">
        <f t="shared" si="35"/>
        <v>0</v>
      </c>
      <c r="L12" s="27">
        <v>9</v>
      </c>
      <c r="M12" s="28">
        <f t="shared" si="73"/>
        <v>0</v>
      </c>
      <c r="N12" s="28"/>
      <c r="O12" s="28">
        <f t="shared" si="36"/>
        <v>0</v>
      </c>
      <c r="P12" s="28">
        <v>1</v>
      </c>
      <c r="Q12" s="29">
        <f t="shared" si="37"/>
        <v>0</v>
      </c>
      <c r="R12" s="27"/>
      <c r="S12" s="31"/>
      <c r="T12" s="31"/>
      <c r="U12" s="31"/>
      <c r="V12" s="34"/>
      <c r="W12" s="34">
        <v>1</v>
      </c>
      <c r="X12" s="31"/>
      <c r="Y12" s="31">
        <f t="shared" si="38"/>
        <v>0</v>
      </c>
      <c r="Z12" s="31"/>
      <c r="AA12" s="35"/>
      <c r="AB12" s="36" t="str">
        <f t="shared" si="0"/>
        <v/>
      </c>
      <c r="AC12" s="31" t="str">
        <f t="shared" si="1"/>
        <v/>
      </c>
      <c r="AD12" s="31" t="str">
        <f t="shared" si="2"/>
        <v/>
      </c>
      <c r="AE12" s="31" t="str">
        <f t="shared" si="3"/>
        <v/>
      </c>
      <c r="AF12" s="31" t="str">
        <f t="shared" si="4"/>
        <v/>
      </c>
      <c r="AG12" s="31" t="str">
        <f t="shared" si="5"/>
        <v/>
      </c>
      <c r="AH12" s="31" t="str">
        <f t="shared" si="6"/>
        <v/>
      </c>
      <c r="AI12" s="31" t="str">
        <f t="shared" si="7"/>
        <v/>
      </c>
      <c r="AJ12" s="35">
        <f t="shared" si="8"/>
        <v>0</v>
      </c>
      <c r="AK12" s="36" t="str">
        <f t="shared" si="39"/>
        <v/>
      </c>
      <c r="AL12" s="31" t="str">
        <f t="shared" si="9"/>
        <v/>
      </c>
      <c r="AM12" s="31" t="str">
        <f t="shared" si="10"/>
        <v/>
      </c>
      <c r="AN12" s="31" t="str">
        <f t="shared" si="11"/>
        <v/>
      </c>
      <c r="AO12" s="31" t="str">
        <f t="shared" si="12"/>
        <v/>
      </c>
      <c r="AP12" s="31" t="str">
        <f t="shared" si="13"/>
        <v/>
      </c>
      <c r="AQ12" s="31" t="str">
        <f t="shared" si="14"/>
        <v/>
      </c>
      <c r="AR12" s="31" t="str">
        <f t="shared" si="15"/>
        <v/>
      </c>
      <c r="AS12" s="31" t="str">
        <f t="shared" si="16"/>
        <v/>
      </c>
      <c r="AT12" s="31"/>
      <c r="AU12" s="31" t="str">
        <f t="shared" si="40"/>
        <v/>
      </c>
      <c r="AV12" s="32">
        <f t="shared" si="41"/>
        <v>0</v>
      </c>
      <c r="AW12" s="22"/>
      <c r="AX12" s="27">
        <v>9</v>
      </c>
      <c r="AY12" s="28">
        <f t="shared" si="74"/>
        <v>0</v>
      </c>
      <c r="AZ12" s="28"/>
      <c r="BA12" s="28">
        <f t="shared" si="42"/>
        <v>0</v>
      </c>
      <c r="BB12" s="28">
        <v>1</v>
      </c>
      <c r="BC12" s="29">
        <f t="shared" si="43"/>
        <v>0</v>
      </c>
      <c r="BD12" s="37"/>
      <c r="BE12" s="34"/>
      <c r="BF12" s="34"/>
      <c r="BG12" s="34"/>
      <c r="BH12" s="34"/>
      <c r="BI12" s="34">
        <v>1</v>
      </c>
      <c r="BJ12" s="34"/>
      <c r="BK12" s="34">
        <f t="shared" si="44"/>
        <v>0</v>
      </c>
      <c r="BL12" s="34"/>
      <c r="BM12" s="38"/>
      <c r="BN12" s="39" t="str">
        <f t="shared" si="17"/>
        <v/>
      </c>
      <c r="BO12" s="34" t="str">
        <f t="shared" si="18"/>
        <v/>
      </c>
      <c r="BP12" s="31" t="str">
        <f t="shared" si="19"/>
        <v/>
      </c>
      <c r="BQ12" s="34" t="str">
        <f t="shared" si="20"/>
        <v/>
      </c>
      <c r="BR12" s="34" t="str">
        <f t="shared" si="21"/>
        <v/>
      </c>
      <c r="BS12" s="34" t="str">
        <f t="shared" si="22"/>
        <v/>
      </c>
      <c r="BT12" s="34" t="str">
        <f t="shared" si="23"/>
        <v/>
      </c>
      <c r="BU12" s="34" t="str">
        <f t="shared" si="24"/>
        <v/>
      </c>
      <c r="BV12" s="38">
        <f t="shared" si="25"/>
        <v>0</v>
      </c>
      <c r="BW12" s="39" t="str">
        <f t="shared" si="45"/>
        <v/>
      </c>
      <c r="BX12" s="34" t="str">
        <f t="shared" si="26"/>
        <v/>
      </c>
      <c r="BY12" s="31" t="str">
        <f t="shared" si="27"/>
        <v/>
      </c>
      <c r="BZ12" s="34" t="str">
        <f t="shared" si="28"/>
        <v/>
      </c>
      <c r="CA12" s="34" t="str">
        <f t="shared" si="29"/>
        <v/>
      </c>
      <c r="CB12" s="34" t="str">
        <f t="shared" si="30"/>
        <v/>
      </c>
      <c r="CC12" s="34" t="str">
        <f t="shared" si="31"/>
        <v/>
      </c>
      <c r="CD12" s="34" t="str">
        <f t="shared" si="32"/>
        <v/>
      </c>
      <c r="CE12" s="34" t="str">
        <f t="shared" si="33"/>
        <v/>
      </c>
      <c r="CF12" s="34"/>
      <c r="CG12" s="34" t="str">
        <f t="shared" si="46"/>
        <v/>
      </c>
      <c r="CH12" s="40">
        <f t="shared" si="47"/>
        <v>0</v>
      </c>
      <c r="CJ12" s="27">
        <v>9</v>
      </c>
      <c r="CK12" s="28">
        <f t="shared" si="75"/>
        <v>0</v>
      </c>
      <c r="CL12" s="28"/>
      <c r="CM12" s="28">
        <f t="shared" si="48"/>
        <v>0</v>
      </c>
      <c r="CN12" s="28">
        <v>1</v>
      </c>
      <c r="CO12" s="29">
        <f t="shared" si="49"/>
        <v>0</v>
      </c>
      <c r="CP12" s="30"/>
      <c r="CQ12" s="31"/>
      <c r="CR12" s="31"/>
      <c r="CS12" s="31" t="str">
        <f t="shared" si="50"/>
        <v/>
      </c>
      <c r="CT12" s="32" t="str">
        <f t="shared" si="51"/>
        <v/>
      </c>
      <c r="CV12" s="27">
        <v>9</v>
      </c>
      <c r="CW12" s="28">
        <f t="shared" si="76"/>
        <v>0</v>
      </c>
      <c r="CX12" s="28"/>
      <c r="CY12" s="28">
        <f t="shared" si="52"/>
        <v>0</v>
      </c>
      <c r="CZ12" s="28">
        <v>1</v>
      </c>
      <c r="DA12" s="29">
        <f t="shared" si="53"/>
        <v>0</v>
      </c>
      <c r="DB12" s="30"/>
      <c r="DC12" s="31"/>
      <c r="DD12" s="31"/>
      <c r="DE12" s="31" t="str">
        <f t="shared" si="54"/>
        <v/>
      </c>
      <c r="DF12" s="32" t="str">
        <f t="shared" si="55"/>
        <v/>
      </c>
      <c r="DH12" s="27">
        <v>9</v>
      </c>
      <c r="DI12" s="28">
        <f t="shared" si="77"/>
        <v>0</v>
      </c>
      <c r="DJ12" s="28"/>
      <c r="DK12" s="28">
        <f t="shared" si="56"/>
        <v>0</v>
      </c>
      <c r="DL12" s="28">
        <v>1</v>
      </c>
      <c r="DM12" s="29">
        <f t="shared" si="57"/>
        <v>0</v>
      </c>
      <c r="DN12" s="30"/>
      <c r="DO12" s="31"/>
      <c r="DP12" s="31"/>
      <c r="DQ12" s="31" t="str">
        <f t="shared" si="58"/>
        <v/>
      </c>
      <c r="DR12" s="32" t="str">
        <f t="shared" si="59"/>
        <v/>
      </c>
      <c r="DT12" s="27">
        <v>9</v>
      </c>
      <c r="DU12" s="28">
        <f t="shared" si="78"/>
        <v>0</v>
      </c>
      <c r="DV12" s="28"/>
      <c r="DW12" s="28">
        <f t="shared" si="60"/>
        <v>0</v>
      </c>
      <c r="DX12" s="28">
        <v>1</v>
      </c>
      <c r="DY12" s="29">
        <f t="shared" si="61"/>
        <v>0</v>
      </c>
      <c r="DZ12" s="30"/>
      <c r="EA12" s="31"/>
      <c r="EB12" s="31"/>
      <c r="EC12" s="31" t="str">
        <f t="shared" si="62"/>
        <v/>
      </c>
      <c r="ED12" s="32" t="str">
        <f t="shared" si="63"/>
        <v/>
      </c>
      <c r="EF12" s="27">
        <v>9</v>
      </c>
      <c r="EG12" s="28">
        <f t="shared" si="79"/>
        <v>0</v>
      </c>
      <c r="EH12" s="28"/>
      <c r="EI12" s="28">
        <f t="shared" si="64"/>
        <v>0</v>
      </c>
      <c r="EJ12" s="28">
        <v>1</v>
      </c>
      <c r="EK12" s="29">
        <f t="shared" si="65"/>
        <v>0</v>
      </c>
      <c r="EL12" s="30"/>
      <c r="EM12" s="31"/>
      <c r="EN12" s="31"/>
      <c r="EO12" s="31" t="str">
        <f t="shared" si="66"/>
        <v/>
      </c>
      <c r="EP12" s="32" t="str">
        <f t="shared" si="67"/>
        <v/>
      </c>
      <c r="ER12" s="27">
        <v>9</v>
      </c>
      <c r="ES12" s="28">
        <f t="shared" si="80"/>
        <v>0</v>
      </c>
      <c r="ET12" s="28"/>
      <c r="EU12" s="28">
        <f t="shared" si="68"/>
        <v>0</v>
      </c>
      <c r="EV12" s="28">
        <v>1</v>
      </c>
      <c r="EW12" s="29">
        <f t="shared" si="69"/>
        <v>0</v>
      </c>
      <c r="EX12" s="30" t="s">
        <v>47</v>
      </c>
      <c r="EY12" s="31"/>
      <c r="EZ12" s="31"/>
      <c r="FA12" s="31" t="str">
        <f t="shared" si="70"/>
        <v/>
      </c>
      <c r="FB12" s="32">
        <f t="shared" si="71"/>
        <v>0</v>
      </c>
    </row>
    <row r="13" spans="1:158" ht="28.95" customHeight="1" x14ac:dyDescent="0.3">
      <c r="A13" s="77"/>
      <c r="B13" s="85"/>
      <c r="C13" s="77"/>
      <c r="E13" s="27">
        <v>10</v>
      </c>
      <c r="F13" s="28">
        <f t="shared" si="72"/>
        <v>0</v>
      </c>
      <c r="G13" s="28"/>
      <c r="H13" s="28">
        <f t="shared" si="34"/>
        <v>0</v>
      </c>
      <c r="I13" s="28">
        <v>1</v>
      </c>
      <c r="J13" s="29">
        <f t="shared" si="35"/>
        <v>0</v>
      </c>
      <c r="L13" s="27">
        <v>10</v>
      </c>
      <c r="M13" s="28">
        <f t="shared" si="73"/>
        <v>0</v>
      </c>
      <c r="N13" s="28"/>
      <c r="O13" s="28">
        <f t="shared" si="36"/>
        <v>0</v>
      </c>
      <c r="P13" s="28">
        <v>1</v>
      </c>
      <c r="Q13" s="29">
        <f t="shared" si="37"/>
        <v>0</v>
      </c>
      <c r="R13" s="27"/>
      <c r="S13" s="31"/>
      <c r="T13" s="31"/>
      <c r="U13" s="31"/>
      <c r="V13" s="34"/>
      <c r="W13" s="34">
        <v>1</v>
      </c>
      <c r="X13" s="31"/>
      <c r="Y13" s="31">
        <f t="shared" si="38"/>
        <v>0</v>
      </c>
      <c r="Z13" s="31"/>
      <c r="AA13" s="35"/>
      <c r="AB13" s="36" t="str">
        <f t="shared" si="0"/>
        <v/>
      </c>
      <c r="AC13" s="31" t="str">
        <f t="shared" si="1"/>
        <v/>
      </c>
      <c r="AD13" s="31" t="str">
        <f t="shared" si="2"/>
        <v/>
      </c>
      <c r="AE13" s="31" t="str">
        <f t="shared" si="3"/>
        <v/>
      </c>
      <c r="AF13" s="31" t="str">
        <f t="shared" si="4"/>
        <v/>
      </c>
      <c r="AG13" s="31" t="str">
        <f t="shared" si="5"/>
        <v/>
      </c>
      <c r="AH13" s="31" t="str">
        <f t="shared" si="6"/>
        <v/>
      </c>
      <c r="AI13" s="31" t="str">
        <f t="shared" si="7"/>
        <v/>
      </c>
      <c r="AJ13" s="35">
        <f t="shared" si="8"/>
        <v>0</v>
      </c>
      <c r="AK13" s="36" t="str">
        <f t="shared" si="39"/>
        <v/>
      </c>
      <c r="AL13" s="31" t="str">
        <f t="shared" si="9"/>
        <v/>
      </c>
      <c r="AM13" s="31" t="str">
        <f t="shared" si="10"/>
        <v/>
      </c>
      <c r="AN13" s="31" t="str">
        <f t="shared" si="11"/>
        <v/>
      </c>
      <c r="AO13" s="31" t="str">
        <f t="shared" si="12"/>
        <v/>
      </c>
      <c r="AP13" s="31" t="str">
        <f t="shared" si="13"/>
        <v/>
      </c>
      <c r="AQ13" s="31" t="str">
        <f t="shared" si="14"/>
        <v/>
      </c>
      <c r="AR13" s="31" t="str">
        <f t="shared" si="15"/>
        <v/>
      </c>
      <c r="AS13" s="31" t="str">
        <f t="shared" si="16"/>
        <v/>
      </c>
      <c r="AT13" s="31"/>
      <c r="AU13" s="31" t="str">
        <f t="shared" si="40"/>
        <v/>
      </c>
      <c r="AV13" s="32">
        <f t="shared" si="41"/>
        <v>0</v>
      </c>
      <c r="AW13" s="22"/>
      <c r="AX13" s="27">
        <v>10</v>
      </c>
      <c r="AY13" s="28">
        <f t="shared" si="74"/>
        <v>0</v>
      </c>
      <c r="AZ13" s="28"/>
      <c r="BA13" s="28">
        <f t="shared" si="42"/>
        <v>0</v>
      </c>
      <c r="BB13" s="28">
        <v>1</v>
      </c>
      <c r="BC13" s="29">
        <f t="shared" si="43"/>
        <v>0</v>
      </c>
      <c r="BD13" s="37"/>
      <c r="BE13" s="34"/>
      <c r="BF13" s="34"/>
      <c r="BG13" s="34"/>
      <c r="BH13" s="34"/>
      <c r="BI13" s="34">
        <v>1</v>
      </c>
      <c r="BJ13" s="34"/>
      <c r="BK13" s="34">
        <f t="shared" si="44"/>
        <v>0</v>
      </c>
      <c r="BL13" s="34"/>
      <c r="BM13" s="38"/>
      <c r="BN13" s="39" t="str">
        <f t="shared" si="17"/>
        <v/>
      </c>
      <c r="BO13" s="34" t="str">
        <f t="shared" si="18"/>
        <v/>
      </c>
      <c r="BP13" s="31" t="str">
        <f t="shared" si="19"/>
        <v/>
      </c>
      <c r="BQ13" s="34" t="str">
        <f t="shared" si="20"/>
        <v/>
      </c>
      <c r="BR13" s="34" t="str">
        <f t="shared" si="21"/>
        <v/>
      </c>
      <c r="BS13" s="34" t="str">
        <f t="shared" si="22"/>
        <v/>
      </c>
      <c r="BT13" s="34" t="str">
        <f t="shared" si="23"/>
        <v/>
      </c>
      <c r="BU13" s="34" t="str">
        <f t="shared" si="24"/>
        <v/>
      </c>
      <c r="BV13" s="38">
        <f t="shared" si="25"/>
        <v>0</v>
      </c>
      <c r="BW13" s="39" t="str">
        <f t="shared" si="45"/>
        <v/>
      </c>
      <c r="BX13" s="34" t="str">
        <f t="shared" si="26"/>
        <v/>
      </c>
      <c r="BY13" s="31" t="str">
        <f t="shared" si="27"/>
        <v/>
      </c>
      <c r="BZ13" s="34" t="str">
        <f t="shared" si="28"/>
        <v/>
      </c>
      <c r="CA13" s="34" t="str">
        <f t="shared" si="29"/>
        <v/>
      </c>
      <c r="CB13" s="34" t="str">
        <f t="shared" si="30"/>
        <v/>
      </c>
      <c r="CC13" s="34" t="str">
        <f t="shared" si="31"/>
        <v/>
      </c>
      <c r="CD13" s="34" t="str">
        <f t="shared" si="32"/>
        <v/>
      </c>
      <c r="CE13" s="34" t="str">
        <f t="shared" si="33"/>
        <v/>
      </c>
      <c r="CF13" s="34"/>
      <c r="CG13" s="34" t="str">
        <f t="shared" si="46"/>
        <v/>
      </c>
      <c r="CH13" s="40">
        <f t="shared" si="47"/>
        <v>0</v>
      </c>
      <c r="CJ13" s="27">
        <v>10</v>
      </c>
      <c r="CK13" s="28">
        <f t="shared" si="75"/>
        <v>0</v>
      </c>
      <c r="CL13" s="28"/>
      <c r="CM13" s="28">
        <f t="shared" si="48"/>
        <v>0</v>
      </c>
      <c r="CN13" s="28">
        <v>1</v>
      </c>
      <c r="CO13" s="29">
        <f t="shared" si="49"/>
        <v>0</v>
      </c>
      <c r="CP13" s="30"/>
      <c r="CQ13" s="31"/>
      <c r="CR13" s="31"/>
      <c r="CS13" s="31" t="str">
        <f t="shared" si="50"/>
        <v/>
      </c>
      <c r="CT13" s="32" t="str">
        <f t="shared" si="51"/>
        <v/>
      </c>
      <c r="CV13" s="27">
        <v>10</v>
      </c>
      <c r="CW13" s="28">
        <f t="shared" si="76"/>
        <v>0</v>
      </c>
      <c r="CX13" s="28"/>
      <c r="CY13" s="28">
        <f t="shared" si="52"/>
        <v>0</v>
      </c>
      <c r="CZ13" s="28">
        <v>1</v>
      </c>
      <c r="DA13" s="29">
        <f t="shared" si="53"/>
        <v>0</v>
      </c>
      <c r="DB13" s="30"/>
      <c r="DC13" s="31"/>
      <c r="DD13" s="31"/>
      <c r="DE13" s="31" t="str">
        <f t="shared" si="54"/>
        <v/>
      </c>
      <c r="DF13" s="32" t="str">
        <f t="shared" si="55"/>
        <v/>
      </c>
      <c r="DH13" s="27">
        <v>10</v>
      </c>
      <c r="DI13" s="28">
        <f t="shared" si="77"/>
        <v>0</v>
      </c>
      <c r="DJ13" s="28"/>
      <c r="DK13" s="28">
        <f t="shared" si="56"/>
        <v>0</v>
      </c>
      <c r="DL13" s="28">
        <v>1</v>
      </c>
      <c r="DM13" s="29">
        <f t="shared" si="57"/>
        <v>0</v>
      </c>
      <c r="DN13" s="30"/>
      <c r="DO13" s="31"/>
      <c r="DP13" s="31"/>
      <c r="DQ13" s="31" t="str">
        <f t="shared" si="58"/>
        <v/>
      </c>
      <c r="DR13" s="32" t="str">
        <f t="shared" si="59"/>
        <v/>
      </c>
      <c r="DT13" s="27">
        <v>10</v>
      </c>
      <c r="DU13" s="28">
        <f t="shared" si="78"/>
        <v>0</v>
      </c>
      <c r="DV13" s="28"/>
      <c r="DW13" s="28">
        <f t="shared" si="60"/>
        <v>0</v>
      </c>
      <c r="DX13" s="28">
        <v>1</v>
      </c>
      <c r="DY13" s="29">
        <f t="shared" si="61"/>
        <v>0</v>
      </c>
      <c r="DZ13" s="30"/>
      <c r="EA13" s="31"/>
      <c r="EB13" s="31"/>
      <c r="EC13" s="31" t="str">
        <f t="shared" si="62"/>
        <v/>
      </c>
      <c r="ED13" s="32" t="str">
        <f t="shared" si="63"/>
        <v/>
      </c>
      <c r="EF13" s="27">
        <v>10</v>
      </c>
      <c r="EG13" s="28">
        <f t="shared" si="79"/>
        <v>0</v>
      </c>
      <c r="EH13" s="28"/>
      <c r="EI13" s="28">
        <f t="shared" si="64"/>
        <v>0</v>
      </c>
      <c r="EJ13" s="28">
        <v>1</v>
      </c>
      <c r="EK13" s="29">
        <f t="shared" si="65"/>
        <v>0</v>
      </c>
      <c r="EL13" s="30"/>
      <c r="EM13" s="31"/>
      <c r="EN13" s="31"/>
      <c r="EO13" s="31" t="str">
        <f t="shared" si="66"/>
        <v/>
      </c>
      <c r="EP13" s="32" t="str">
        <f t="shared" si="67"/>
        <v/>
      </c>
      <c r="ER13" s="27">
        <v>10</v>
      </c>
      <c r="ES13" s="28">
        <f t="shared" si="80"/>
        <v>0</v>
      </c>
      <c r="ET13" s="28"/>
      <c r="EU13" s="28">
        <f t="shared" si="68"/>
        <v>0</v>
      </c>
      <c r="EV13" s="28">
        <v>1</v>
      </c>
      <c r="EW13" s="29">
        <f t="shared" si="69"/>
        <v>0</v>
      </c>
      <c r="EX13" s="30" t="s">
        <v>47</v>
      </c>
      <c r="EY13" s="31"/>
      <c r="EZ13" s="31"/>
      <c r="FA13" s="31" t="str">
        <f t="shared" si="70"/>
        <v/>
      </c>
      <c r="FB13" s="32">
        <f t="shared" si="71"/>
        <v>0</v>
      </c>
    </row>
    <row r="14" spans="1:158" ht="28.95" customHeight="1" x14ac:dyDescent="0.3">
      <c r="A14" s="77"/>
      <c r="B14" s="85"/>
      <c r="C14" s="86"/>
      <c r="E14" s="27">
        <v>11</v>
      </c>
      <c r="F14" s="28">
        <f t="shared" si="72"/>
        <v>0</v>
      </c>
      <c r="G14" s="28"/>
      <c r="H14" s="28">
        <f t="shared" si="34"/>
        <v>0</v>
      </c>
      <c r="I14" s="28">
        <v>1</v>
      </c>
      <c r="J14" s="29">
        <f t="shared" si="35"/>
        <v>0</v>
      </c>
      <c r="L14" s="27">
        <v>11</v>
      </c>
      <c r="M14" s="28">
        <f t="shared" si="73"/>
        <v>0</v>
      </c>
      <c r="N14" s="28"/>
      <c r="O14" s="28">
        <f t="shared" si="36"/>
        <v>0</v>
      </c>
      <c r="P14" s="28">
        <v>1</v>
      </c>
      <c r="Q14" s="29">
        <f t="shared" si="37"/>
        <v>0</v>
      </c>
      <c r="R14" s="27"/>
      <c r="S14" s="31"/>
      <c r="T14" s="31"/>
      <c r="U14" s="31"/>
      <c r="V14" s="34"/>
      <c r="W14" s="34">
        <v>1</v>
      </c>
      <c r="X14" s="31"/>
      <c r="Y14" s="31">
        <f t="shared" si="38"/>
        <v>0</v>
      </c>
      <c r="Z14" s="31"/>
      <c r="AA14" s="35"/>
      <c r="AB14" s="36" t="str">
        <f t="shared" si="0"/>
        <v/>
      </c>
      <c r="AC14" s="31" t="str">
        <f t="shared" si="1"/>
        <v/>
      </c>
      <c r="AD14" s="31" t="str">
        <f t="shared" si="2"/>
        <v/>
      </c>
      <c r="AE14" s="31" t="str">
        <f t="shared" si="3"/>
        <v/>
      </c>
      <c r="AF14" s="31" t="str">
        <f t="shared" si="4"/>
        <v/>
      </c>
      <c r="AG14" s="31" t="str">
        <f t="shared" si="5"/>
        <v/>
      </c>
      <c r="AH14" s="31" t="str">
        <f t="shared" si="6"/>
        <v/>
      </c>
      <c r="AI14" s="31" t="str">
        <f t="shared" si="7"/>
        <v/>
      </c>
      <c r="AJ14" s="35">
        <f t="shared" si="8"/>
        <v>0</v>
      </c>
      <c r="AK14" s="36" t="str">
        <f t="shared" si="39"/>
        <v/>
      </c>
      <c r="AL14" s="31" t="str">
        <f t="shared" si="9"/>
        <v/>
      </c>
      <c r="AM14" s="31" t="str">
        <f t="shared" si="10"/>
        <v/>
      </c>
      <c r="AN14" s="31" t="str">
        <f t="shared" si="11"/>
        <v/>
      </c>
      <c r="AO14" s="31" t="str">
        <f t="shared" si="12"/>
        <v/>
      </c>
      <c r="AP14" s="31" t="str">
        <f t="shared" si="13"/>
        <v/>
      </c>
      <c r="AQ14" s="31" t="str">
        <f t="shared" si="14"/>
        <v/>
      </c>
      <c r="AR14" s="31" t="str">
        <f t="shared" si="15"/>
        <v/>
      </c>
      <c r="AS14" s="31" t="str">
        <f t="shared" si="16"/>
        <v/>
      </c>
      <c r="AT14" s="31"/>
      <c r="AU14" s="31" t="str">
        <f t="shared" si="40"/>
        <v/>
      </c>
      <c r="AV14" s="32">
        <f t="shared" si="41"/>
        <v>0</v>
      </c>
      <c r="AW14" s="22"/>
      <c r="AX14" s="27">
        <v>11</v>
      </c>
      <c r="AY14" s="28">
        <f t="shared" si="74"/>
        <v>0</v>
      </c>
      <c r="AZ14" s="28"/>
      <c r="BA14" s="28">
        <f t="shared" si="42"/>
        <v>0</v>
      </c>
      <c r="BB14" s="28">
        <v>1</v>
      </c>
      <c r="BC14" s="29">
        <f t="shared" si="43"/>
        <v>0</v>
      </c>
      <c r="BD14" s="37"/>
      <c r="BE14" s="34"/>
      <c r="BF14" s="34"/>
      <c r="BG14" s="34"/>
      <c r="BH14" s="34"/>
      <c r="BI14" s="34">
        <v>1</v>
      </c>
      <c r="BJ14" s="34"/>
      <c r="BK14" s="34">
        <f t="shared" si="44"/>
        <v>0</v>
      </c>
      <c r="BL14" s="34"/>
      <c r="BM14" s="38"/>
      <c r="BN14" s="39" t="str">
        <f t="shared" si="17"/>
        <v/>
      </c>
      <c r="BO14" s="34" t="str">
        <f t="shared" si="18"/>
        <v/>
      </c>
      <c r="BP14" s="31" t="str">
        <f t="shared" si="19"/>
        <v/>
      </c>
      <c r="BQ14" s="34" t="str">
        <f t="shared" si="20"/>
        <v/>
      </c>
      <c r="BR14" s="34" t="str">
        <f t="shared" si="21"/>
        <v/>
      </c>
      <c r="BS14" s="34" t="str">
        <f t="shared" si="22"/>
        <v/>
      </c>
      <c r="BT14" s="34" t="str">
        <f t="shared" si="23"/>
        <v/>
      </c>
      <c r="BU14" s="34" t="str">
        <f t="shared" si="24"/>
        <v/>
      </c>
      <c r="BV14" s="38">
        <f t="shared" si="25"/>
        <v>0</v>
      </c>
      <c r="BW14" s="39" t="str">
        <f t="shared" si="45"/>
        <v/>
      </c>
      <c r="BX14" s="34" t="str">
        <f t="shared" si="26"/>
        <v/>
      </c>
      <c r="BY14" s="31" t="str">
        <f t="shared" si="27"/>
        <v/>
      </c>
      <c r="BZ14" s="34" t="str">
        <f t="shared" si="28"/>
        <v/>
      </c>
      <c r="CA14" s="34" t="str">
        <f t="shared" si="29"/>
        <v/>
      </c>
      <c r="CB14" s="34" t="str">
        <f t="shared" si="30"/>
        <v/>
      </c>
      <c r="CC14" s="34" t="str">
        <f t="shared" si="31"/>
        <v/>
      </c>
      <c r="CD14" s="34" t="str">
        <f t="shared" si="32"/>
        <v/>
      </c>
      <c r="CE14" s="34" t="str">
        <f t="shared" si="33"/>
        <v/>
      </c>
      <c r="CF14" s="34"/>
      <c r="CG14" s="34" t="str">
        <f t="shared" si="46"/>
        <v/>
      </c>
      <c r="CH14" s="40">
        <f t="shared" si="47"/>
        <v>0</v>
      </c>
      <c r="CJ14" s="27">
        <v>11</v>
      </c>
      <c r="CK14" s="28">
        <f t="shared" si="75"/>
        <v>0</v>
      </c>
      <c r="CL14" s="28"/>
      <c r="CM14" s="28">
        <f t="shared" si="48"/>
        <v>0</v>
      </c>
      <c r="CN14" s="28">
        <v>1</v>
      </c>
      <c r="CO14" s="29">
        <f t="shared" si="49"/>
        <v>0</v>
      </c>
      <c r="CP14" s="30"/>
      <c r="CQ14" s="31"/>
      <c r="CR14" s="31"/>
      <c r="CS14" s="31" t="str">
        <f t="shared" si="50"/>
        <v/>
      </c>
      <c r="CT14" s="32" t="str">
        <f t="shared" si="51"/>
        <v/>
      </c>
      <c r="CV14" s="27">
        <v>11</v>
      </c>
      <c r="CW14" s="28">
        <f t="shared" si="76"/>
        <v>0</v>
      </c>
      <c r="CX14" s="28"/>
      <c r="CY14" s="28">
        <f t="shared" si="52"/>
        <v>0</v>
      </c>
      <c r="CZ14" s="28">
        <v>1</v>
      </c>
      <c r="DA14" s="29">
        <f t="shared" si="53"/>
        <v>0</v>
      </c>
      <c r="DB14" s="30"/>
      <c r="DC14" s="31"/>
      <c r="DD14" s="31"/>
      <c r="DE14" s="31" t="str">
        <f t="shared" si="54"/>
        <v/>
      </c>
      <c r="DF14" s="32" t="str">
        <f t="shared" si="55"/>
        <v/>
      </c>
      <c r="DH14" s="27">
        <v>11</v>
      </c>
      <c r="DI14" s="28">
        <f t="shared" si="77"/>
        <v>0</v>
      </c>
      <c r="DJ14" s="28"/>
      <c r="DK14" s="28">
        <f t="shared" si="56"/>
        <v>0</v>
      </c>
      <c r="DL14" s="28">
        <v>1</v>
      </c>
      <c r="DM14" s="29">
        <f t="shared" si="57"/>
        <v>0</v>
      </c>
      <c r="DN14" s="30"/>
      <c r="DO14" s="31"/>
      <c r="DP14" s="31"/>
      <c r="DQ14" s="31" t="str">
        <f t="shared" si="58"/>
        <v/>
      </c>
      <c r="DR14" s="32" t="str">
        <f t="shared" si="59"/>
        <v/>
      </c>
      <c r="DT14" s="27">
        <v>11</v>
      </c>
      <c r="DU14" s="28">
        <f t="shared" si="78"/>
        <v>0</v>
      </c>
      <c r="DV14" s="28"/>
      <c r="DW14" s="28">
        <f t="shared" si="60"/>
        <v>0</v>
      </c>
      <c r="DX14" s="28">
        <v>1</v>
      </c>
      <c r="DY14" s="29">
        <f t="shared" si="61"/>
        <v>0</v>
      </c>
      <c r="DZ14" s="30"/>
      <c r="EA14" s="31"/>
      <c r="EB14" s="31"/>
      <c r="EC14" s="31" t="str">
        <f t="shared" si="62"/>
        <v/>
      </c>
      <c r="ED14" s="32" t="str">
        <f t="shared" si="63"/>
        <v/>
      </c>
      <c r="EF14" s="27">
        <v>11</v>
      </c>
      <c r="EG14" s="28">
        <f t="shared" si="79"/>
        <v>0</v>
      </c>
      <c r="EH14" s="28"/>
      <c r="EI14" s="28">
        <f t="shared" si="64"/>
        <v>0</v>
      </c>
      <c r="EJ14" s="28">
        <v>1</v>
      </c>
      <c r="EK14" s="29">
        <f t="shared" si="65"/>
        <v>0</v>
      </c>
      <c r="EL14" s="30"/>
      <c r="EM14" s="31"/>
      <c r="EN14" s="31"/>
      <c r="EO14" s="31" t="str">
        <f t="shared" si="66"/>
        <v/>
      </c>
      <c r="EP14" s="32" t="str">
        <f t="shared" si="67"/>
        <v/>
      </c>
      <c r="ER14" s="27">
        <v>11</v>
      </c>
      <c r="ES14" s="28">
        <f t="shared" si="80"/>
        <v>0</v>
      </c>
      <c r="ET14" s="28"/>
      <c r="EU14" s="28">
        <f t="shared" si="68"/>
        <v>0</v>
      </c>
      <c r="EV14" s="28">
        <v>1</v>
      </c>
      <c r="EW14" s="29">
        <f t="shared" si="69"/>
        <v>0</v>
      </c>
      <c r="EX14" s="30" t="s">
        <v>47</v>
      </c>
      <c r="EY14" s="31"/>
      <c r="EZ14" s="31"/>
      <c r="FA14" s="31" t="str">
        <f t="shared" si="70"/>
        <v/>
      </c>
      <c r="FB14" s="32">
        <f t="shared" si="71"/>
        <v>0</v>
      </c>
    </row>
    <row r="15" spans="1:158" ht="36" customHeight="1" x14ac:dyDescent="0.3">
      <c r="A15" s="77"/>
      <c r="B15" s="85"/>
      <c r="C15" s="77"/>
      <c r="E15" s="27">
        <v>12</v>
      </c>
      <c r="F15" s="28">
        <f t="shared" si="72"/>
        <v>0</v>
      </c>
      <c r="G15" s="28"/>
      <c r="H15" s="28">
        <f t="shared" si="34"/>
        <v>0</v>
      </c>
      <c r="I15" s="28">
        <v>1</v>
      </c>
      <c r="J15" s="29">
        <f t="shared" si="35"/>
        <v>0</v>
      </c>
      <c r="L15" s="27">
        <v>12</v>
      </c>
      <c r="M15" s="28">
        <f t="shared" si="73"/>
        <v>0</v>
      </c>
      <c r="N15" s="28"/>
      <c r="O15" s="28">
        <f t="shared" si="36"/>
        <v>0</v>
      </c>
      <c r="P15" s="28">
        <v>1</v>
      </c>
      <c r="Q15" s="29">
        <f t="shared" si="37"/>
        <v>0</v>
      </c>
      <c r="R15" s="27"/>
      <c r="S15" s="31"/>
      <c r="T15" s="31"/>
      <c r="U15" s="31"/>
      <c r="V15" s="34"/>
      <c r="W15" s="34">
        <v>1</v>
      </c>
      <c r="X15" s="31"/>
      <c r="Y15" s="31">
        <f t="shared" si="38"/>
        <v>0</v>
      </c>
      <c r="Z15" s="31"/>
      <c r="AA15" s="35"/>
      <c r="AB15" s="36" t="str">
        <f t="shared" si="0"/>
        <v/>
      </c>
      <c r="AC15" s="31" t="str">
        <f t="shared" si="1"/>
        <v/>
      </c>
      <c r="AD15" s="31" t="str">
        <f t="shared" si="2"/>
        <v/>
      </c>
      <c r="AE15" s="31" t="str">
        <f t="shared" si="3"/>
        <v/>
      </c>
      <c r="AF15" s="31" t="str">
        <f t="shared" si="4"/>
        <v/>
      </c>
      <c r="AG15" s="31" t="str">
        <f t="shared" si="5"/>
        <v/>
      </c>
      <c r="AH15" s="31" t="str">
        <f t="shared" si="6"/>
        <v/>
      </c>
      <c r="AI15" s="31" t="str">
        <f t="shared" si="7"/>
        <v/>
      </c>
      <c r="AJ15" s="35">
        <f t="shared" si="8"/>
        <v>0</v>
      </c>
      <c r="AK15" s="36" t="str">
        <f t="shared" si="39"/>
        <v/>
      </c>
      <c r="AL15" s="31" t="str">
        <f t="shared" si="9"/>
        <v/>
      </c>
      <c r="AM15" s="31" t="str">
        <f t="shared" si="10"/>
        <v/>
      </c>
      <c r="AN15" s="31" t="str">
        <f t="shared" si="11"/>
        <v/>
      </c>
      <c r="AO15" s="31" t="str">
        <f t="shared" si="12"/>
        <v/>
      </c>
      <c r="AP15" s="31" t="str">
        <f t="shared" si="13"/>
        <v/>
      </c>
      <c r="AQ15" s="31" t="str">
        <f t="shared" si="14"/>
        <v/>
      </c>
      <c r="AR15" s="31" t="str">
        <f t="shared" si="15"/>
        <v/>
      </c>
      <c r="AS15" s="31" t="str">
        <f t="shared" si="16"/>
        <v/>
      </c>
      <c r="AT15" s="31"/>
      <c r="AU15" s="31" t="str">
        <f t="shared" si="40"/>
        <v/>
      </c>
      <c r="AV15" s="32">
        <f t="shared" si="41"/>
        <v>0</v>
      </c>
      <c r="AW15" s="22"/>
      <c r="AX15" s="27">
        <v>12</v>
      </c>
      <c r="AY15" s="28">
        <f t="shared" si="74"/>
        <v>0</v>
      </c>
      <c r="AZ15" s="28"/>
      <c r="BA15" s="28">
        <f t="shared" si="42"/>
        <v>0</v>
      </c>
      <c r="BB15" s="28">
        <v>1</v>
      </c>
      <c r="BC15" s="29">
        <f t="shared" si="43"/>
        <v>0</v>
      </c>
      <c r="BD15" s="37"/>
      <c r="BE15" s="34"/>
      <c r="BF15" s="34"/>
      <c r="BG15" s="34"/>
      <c r="BH15" s="34"/>
      <c r="BI15" s="34">
        <v>1</v>
      </c>
      <c r="BJ15" s="34"/>
      <c r="BK15" s="34">
        <f t="shared" si="44"/>
        <v>0</v>
      </c>
      <c r="BL15" s="34"/>
      <c r="BM15" s="38"/>
      <c r="BN15" s="39" t="str">
        <f t="shared" si="17"/>
        <v/>
      </c>
      <c r="BO15" s="34" t="str">
        <f t="shared" si="18"/>
        <v/>
      </c>
      <c r="BP15" s="31" t="str">
        <f t="shared" si="19"/>
        <v/>
      </c>
      <c r="BQ15" s="34" t="str">
        <f t="shared" si="20"/>
        <v/>
      </c>
      <c r="BR15" s="34" t="str">
        <f t="shared" si="21"/>
        <v/>
      </c>
      <c r="BS15" s="34" t="str">
        <f t="shared" si="22"/>
        <v/>
      </c>
      <c r="BT15" s="34" t="str">
        <f t="shared" si="23"/>
        <v/>
      </c>
      <c r="BU15" s="34" t="str">
        <f t="shared" si="24"/>
        <v/>
      </c>
      <c r="BV15" s="38">
        <f t="shared" si="25"/>
        <v>0</v>
      </c>
      <c r="BW15" s="39" t="str">
        <f t="shared" si="45"/>
        <v/>
      </c>
      <c r="BX15" s="34" t="str">
        <f t="shared" si="26"/>
        <v/>
      </c>
      <c r="BY15" s="31" t="str">
        <f t="shared" si="27"/>
        <v/>
      </c>
      <c r="BZ15" s="34" t="str">
        <f t="shared" si="28"/>
        <v/>
      </c>
      <c r="CA15" s="34" t="str">
        <f t="shared" si="29"/>
        <v/>
      </c>
      <c r="CB15" s="34" t="str">
        <f t="shared" si="30"/>
        <v/>
      </c>
      <c r="CC15" s="34" t="str">
        <f t="shared" si="31"/>
        <v/>
      </c>
      <c r="CD15" s="34" t="str">
        <f t="shared" si="32"/>
        <v/>
      </c>
      <c r="CE15" s="34" t="str">
        <f t="shared" si="33"/>
        <v/>
      </c>
      <c r="CF15" s="34"/>
      <c r="CG15" s="34" t="str">
        <f t="shared" si="46"/>
        <v/>
      </c>
      <c r="CH15" s="40">
        <f t="shared" si="47"/>
        <v>0</v>
      </c>
      <c r="CJ15" s="27">
        <v>12</v>
      </c>
      <c r="CK15" s="28">
        <f t="shared" si="75"/>
        <v>0</v>
      </c>
      <c r="CL15" s="28"/>
      <c r="CM15" s="28">
        <f t="shared" si="48"/>
        <v>0</v>
      </c>
      <c r="CN15" s="28">
        <v>1</v>
      </c>
      <c r="CO15" s="29">
        <f t="shared" si="49"/>
        <v>0</v>
      </c>
      <c r="CP15" s="30"/>
      <c r="CQ15" s="31"/>
      <c r="CR15" s="31"/>
      <c r="CS15" s="31" t="str">
        <f t="shared" si="50"/>
        <v/>
      </c>
      <c r="CT15" s="32" t="str">
        <f t="shared" si="51"/>
        <v/>
      </c>
      <c r="CV15" s="27">
        <v>12</v>
      </c>
      <c r="CW15" s="28">
        <f t="shared" si="76"/>
        <v>0</v>
      </c>
      <c r="CX15" s="28"/>
      <c r="CY15" s="28">
        <f t="shared" si="52"/>
        <v>0</v>
      </c>
      <c r="CZ15" s="28">
        <v>1</v>
      </c>
      <c r="DA15" s="29">
        <f t="shared" si="53"/>
        <v>0</v>
      </c>
      <c r="DB15" s="30"/>
      <c r="DC15" s="31"/>
      <c r="DD15" s="31"/>
      <c r="DE15" s="31" t="str">
        <f t="shared" si="54"/>
        <v/>
      </c>
      <c r="DF15" s="32" t="str">
        <f t="shared" si="55"/>
        <v/>
      </c>
      <c r="DH15" s="27">
        <v>12</v>
      </c>
      <c r="DI15" s="28">
        <f t="shared" si="77"/>
        <v>0</v>
      </c>
      <c r="DJ15" s="28"/>
      <c r="DK15" s="28">
        <f t="shared" si="56"/>
        <v>0</v>
      </c>
      <c r="DL15" s="28">
        <v>1</v>
      </c>
      <c r="DM15" s="29">
        <f t="shared" si="57"/>
        <v>0</v>
      </c>
      <c r="DN15" s="30"/>
      <c r="DO15" s="31"/>
      <c r="DP15" s="31"/>
      <c r="DQ15" s="31" t="str">
        <f t="shared" si="58"/>
        <v/>
      </c>
      <c r="DR15" s="32" t="str">
        <f t="shared" si="59"/>
        <v/>
      </c>
      <c r="DT15" s="27">
        <v>12</v>
      </c>
      <c r="DU15" s="28">
        <f t="shared" si="78"/>
        <v>0</v>
      </c>
      <c r="DV15" s="28"/>
      <c r="DW15" s="28">
        <f t="shared" si="60"/>
        <v>0</v>
      </c>
      <c r="DX15" s="28">
        <v>1</v>
      </c>
      <c r="DY15" s="29">
        <f t="shared" si="61"/>
        <v>0</v>
      </c>
      <c r="DZ15" s="30"/>
      <c r="EA15" s="31"/>
      <c r="EB15" s="31"/>
      <c r="EC15" s="31" t="str">
        <f t="shared" si="62"/>
        <v/>
      </c>
      <c r="ED15" s="32" t="str">
        <f t="shared" si="63"/>
        <v/>
      </c>
      <c r="EF15" s="27">
        <v>12</v>
      </c>
      <c r="EG15" s="28">
        <f t="shared" si="79"/>
        <v>0</v>
      </c>
      <c r="EH15" s="28"/>
      <c r="EI15" s="28">
        <f t="shared" si="64"/>
        <v>0</v>
      </c>
      <c r="EJ15" s="28">
        <v>1</v>
      </c>
      <c r="EK15" s="29">
        <f t="shared" si="65"/>
        <v>0</v>
      </c>
      <c r="EL15" s="30"/>
      <c r="EM15" s="31"/>
      <c r="EN15" s="31"/>
      <c r="EO15" s="31" t="str">
        <f t="shared" si="66"/>
        <v/>
      </c>
      <c r="EP15" s="32" t="str">
        <f t="shared" si="67"/>
        <v/>
      </c>
      <c r="ER15" s="27">
        <v>12</v>
      </c>
      <c r="ES15" s="28">
        <f t="shared" si="80"/>
        <v>0</v>
      </c>
      <c r="ET15" s="28"/>
      <c r="EU15" s="28">
        <f t="shared" si="68"/>
        <v>0</v>
      </c>
      <c r="EV15" s="28">
        <v>1</v>
      </c>
      <c r="EW15" s="29">
        <f t="shared" si="69"/>
        <v>0</v>
      </c>
      <c r="EX15" s="30" t="s">
        <v>47</v>
      </c>
      <c r="EY15" s="31"/>
      <c r="EZ15" s="31"/>
      <c r="FA15" s="31" t="str">
        <f t="shared" si="70"/>
        <v/>
      </c>
      <c r="FB15" s="32">
        <f t="shared" si="71"/>
        <v>0</v>
      </c>
    </row>
    <row r="16" spans="1:158" ht="28.95" customHeight="1" x14ac:dyDescent="0.3">
      <c r="A16" s="77"/>
      <c r="B16" s="85"/>
      <c r="C16" s="77"/>
      <c r="E16" s="27">
        <v>13</v>
      </c>
      <c r="F16" s="28">
        <f t="shared" si="72"/>
        <v>0</v>
      </c>
      <c r="G16" s="28"/>
      <c r="H16" s="28">
        <f t="shared" si="34"/>
        <v>0</v>
      </c>
      <c r="I16" s="28">
        <v>1</v>
      </c>
      <c r="J16" s="29">
        <f t="shared" si="35"/>
        <v>0</v>
      </c>
      <c r="L16" s="27">
        <v>13</v>
      </c>
      <c r="M16" s="28">
        <f t="shared" si="73"/>
        <v>0</v>
      </c>
      <c r="N16" s="28"/>
      <c r="O16" s="28">
        <f t="shared" si="36"/>
        <v>0</v>
      </c>
      <c r="P16" s="28">
        <v>1</v>
      </c>
      <c r="Q16" s="29">
        <f t="shared" si="37"/>
        <v>0</v>
      </c>
      <c r="R16" s="27"/>
      <c r="S16" s="31"/>
      <c r="T16" s="31"/>
      <c r="U16" s="31"/>
      <c r="V16" s="34"/>
      <c r="W16" s="34">
        <v>1</v>
      </c>
      <c r="X16" s="31"/>
      <c r="Y16" s="31">
        <f t="shared" si="38"/>
        <v>0</v>
      </c>
      <c r="Z16" s="31"/>
      <c r="AA16" s="35"/>
      <c r="AB16" s="36" t="str">
        <f t="shared" si="0"/>
        <v/>
      </c>
      <c r="AC16" s="31" t="str">
        <f t="shared" si="1"/>
        <v/>
      </c>
      <c r="AD16" s="31" t="str">
        <f t="shared" si="2"/>
        <v/>
      </c>
      <c r="AE16" s="31" t="str">
        <f t="shared" si="3"/>
        <v/>
      </c>
      <c r="AF16" s="31" t="str">
        <f t="shared" si="4"/>
        <v/>
      </c>
      <c r="AG16" s="31" t="str">
        <f t="shared" si="5"/>
        <v/>
      </c>
      <c r="AH16" s="31" t="str">
        <f t="shared" si="6"/>
        <v/>
      </c>
      <c r="AI16" s="31" t="str">
        <f t="shared" si="7"/>
        <v/>
      </c>
      <c r="AJ16" s="35">
        <f t="shared" si="8"/>
        <v>0</v>
      </c>
      <c r="AK16" s="36" t="str">
        <f t="shared" si="39"/>
        <v/>
      </c>
      <c r="AL16" s="31" t="str">
        <f t="shared" si="9"/>
        <v/>
      </c>
      <c r="AM16" s="31" t="str">
        <f t="shared" si="10"/>
        <v/>
      </c>
      <c r="AN16" s="31" t="str">
        <f t="shared" si="11"/>
        <v/>
      </c>
      <c r="AO16" s="31" t="str">
        <f t="shared" si="12"/>
        <v/>
      </c>
      <c r="AP16" s="31" t="str">
        <f t="shared" si="13"/>
        <v/>
      </c>
      <c r="AQ16" s="31" t="str">
        <f t="shared" si="14"/>
        <v/>
      </c>
      <c r="AR16" s="31" t="str">
        <f t="shared" si="15"/>
        <v/>
      </c>
      <c r="AS16" s="31" t="str">
        <f t="shared" si="16"/>
        <v/>
      </c>
      <c r="AT16" s="31"/>
      <c r="AU16" s="31" t="str">
        <f t="shared" si="40"/>
        <v/>
      </c>
      <c r="AV16" s="32">
        <f t="shared" si="41"/>
        <v>0</v>
      </c>
      <c r="AW16" s="22"/>
      <c r="AX16" s="27">
        <v>13</v>
      </c>
      <c r="AY16" s="28">
        <f t="shared" si="74"/>
        <v>0</v>
      </c>
      <c r="AZ16" s="28"/>
      <c r="BA16" s="28">
        <f t="shared" si="42"/>
        <v>0</v>
      </c>
      <c r="BB16" s="28">
        <v>1</v>
      </c>
      <c r="BC16" s="29">
        <f t="shared" si="43"/>
        <v>0</v>
      </c>
      <c r="BD16" s="37"/>
      <c r="BE16" s="34"/>
      <c r="BF16" s="34"/>
      <c r="BG16" s="34"/>
      <c r="BH16" s="34"/>
      <c r="BI16" s="34">
        <v>1</v>
      </c>
      <c r="BJ16" s="34"/>
      <c r="BK16" s="34">
        <f t="shared" si="44"/>
        <v>0</v>
      </c>
      <c r="BL16" s="34"/>
      <c r="BM16" s="38"/>
      <c r="BN16" s="39" t="str">
        <f t="shared" si="17"/>
        <v/>
      </c>
      <c r="BO16" s="34" t="str">
        <f t="shared" si="18"/>
        <v/>
      </c>
      <c r="BP16" s="31" t="str">
        <f t="shared" si="19"/>
        <v/>
      </c>
      <c r="BQ16" s="34" t="str">
        <f t="shared" si="20"/>
        <v/>
      </c>
      <c r="BR16" s="34" t="str">
        <f t="shared" si="21"/>
        <v/>
      </c>
      <c r="BS16" s="34" t="str">
        <f t="shared" si="22"/>
        <v/>
      </c>
      <c r="BT16" s="34" t="str">
        <f t="shared" si="23"/>
        <v/>
      </c>
      <c r="BU16" s="34" t="str">
        <f t="shared" si="24"/>
        <v/>
      </c>
      <c r="BV16" s="38">
        <f t="shared" si="25"/>
        <v>0</v>
      </c>
      <c r="BW16" s="39" t="str">
        <f t="shared" si="45"/>
        <v/>
      </c>
      <c r="BX16" s="34" t="str">
        <f t="shared" si="26"/>
        <v/>
      </c>
      <c r="BY16" s="31" t="str">
        <f t="shared" si="27"/>
        <v/>
      </c>
      <c r="BZ16" s="34" t="str">
        <f t="shared" si="28"/>
        <v/>
      </c>
      <c r="CA16" s="34" t="str">
        <f t="shared" si="29"/>
        <v/>
      </c>
      <c r="CB16" s="34" t="str">
        <f t="shared" si="30"/>
        <v/>
      </c>
      <c r="CC16" s="34" t="str">
        <f t="shared" si="31"/>
        <v/>
      </c>
      <c r="CD16" s="34" t="str">
        <f t="shared" si="32"/>
        <v/>
      </c>
      <c r="CE16" s="34" t="str">
        <f t="shared" si="33"/>
        <v/>
      </c>
      <c r="CF16" s="34"/>
      <c r="CG16" s="34" t="str">
        <f t="shared" si="46"/>
        <v/>
      </c>
      <c r="CH16" s="40">
        <f t="shared" si="47"/>
        <v>0</v>
      </c>
      <c r="CJ16" s="27">
        <v>13</v>
      </c>
      <c r="CK16" s="28">
        <f t="shared" si="75"/>
        <v>0</v>
      </c>
      <c r="CL16" s="28"/>
      <c r="CM16" s="28">
        <f t="shared" si="48"/>
        <v>0</v>
      </c>
      <c r="CN16" s="28">
        <v>1</v>
      </c>
      <c r="CO16" s="29">
        <f t="shared" si="49"/>
        <v>0</v>
      </c>
      <c r="CP16" s="30"/>
      <c r="CQ16" s="31"/>
      <c r="CR16" s="31"/>
      <c r="CS16" s="31" t="str">
        <f t="shared" si="50"/>
        <v/>
      </c>
      <c r="CT16" s="32" t="str">
        <f t="shared" si="51"/>
        <v/>
      </c>
      <c r="CV16" s="27">
        <v>13</v>
      </c>
      <c r="CW16" s="28">
        <f t="shared" si="76"/>
        <v>0</v>
      </c>
      <c r="CX16" s="28"/>
      <c r="CY16" s="28">
        <f t="shared" si="52"/>
        <v>0</v>
      </c>
      <c r="CZ16" s="28">
        <v>1</v>
      </c>
      <c r="DA16" s="29">
        <f t="shared" si="53"/>
        <v>0</v>
      </c>
      <c r="DB16" s="30"/>
      <c r="DC16" s="31"/>
      <c r="DD16" s="31"/>
      <c r="DE16" s="31" t="str">
        <f t="shared" si="54"/>
        <v/>
      </c>
      <c r="DF16" s="32" t="str">
        <f t="shared" si="55"/>
        <v/>
      </c>
      <c r="DH16" s="27">
        <v>13</v>
      </c>
      <c r="DI16" s="28">
        <f t="shared" si="77"/>
        <v>0</v>
      </c>
      <c r="DJ16" s="28"/>
      <c r="DK16" s="28">
        <f t="shared" si="56"/>
        <v>0</v>
      </c>
      <c r="DL16" s="28">
        <v>1</v>
      </c>
      <c r="DM16" s="29">
        <f t="shared" si="57"/>
        <v>0</v>
      </c>
      <c r="DN16" s="30"/>
      <c r="DO16" s="31"/>
      <c r="DP16" s="31"/>
      <c r="DQ16" s="31" t="str">
        <f t="shared" si="58"/>
        <v/>
      </c>
      <c r="DR16" s="32" t="str">
        <f t="shared" si="59"/>
        <v/>
      </c>
      <c r="DT16" s="27">
        <v>13</v>
      </c>
      <c r="DU16" s="28">
        <f t="shared" si="78"/>
        <v>0</v>
      </c>
      <c r="DV16" s="28"/>
      <c r="DW16" s="28">
        <f t="shared" si="60"/>
        <v>0</v>
      </c>
      <c r="DX16" s="28">
        <v>1</v>
      </c>
      <c r="DY16" s="29">
        <f t="shared" si="61"/>
        <v>0</v>
      </c>
      <c r="DZ16" s="30"/>
      <c r="EA16" s="31"/>
      <c r="EB16" s="31"/>
      <c r="EC16" s="31" t="str">
        <f t="shared" si="62"/>
        <v/>
      </c>
      <c r="ED16" s="32" t="str">
        <f t="shared" si="63"/>
        <v/>
      </c>
      <c r="EF16" s="27">
        <v>13</v>
      </c>
      <c r="EG16" s="28">
        <f t="shared" si="79"/>
        <v>0</v>
      </c>
      <c r="EH16" s="28"/>
      <c r="EI16" s="28">
        <f t="shared" si="64"/>
        <v>0</v>
      </c>
      <c r="EJ16" s="28">
        <v>1</v>
      </c>
      <c r="EK16" s="29">
        <f t="shared" si="65"/>
        <v>0</v>
      </c>
      <c r="EL16" s="30"/>
      <c r="EM16" s="31"/>
      <c r="EN16" s="31"/>
      <c r="EO16" s="31" t="str">
        <f t="shared" si="66"/>
        <v/>
      </c>
      <c r="EP16" s="32" t="str">
        <f t="shared" si="67"/>
        <v/>
      </c>
      <c r="ER16" s="27">
        <v>13</v>
      </c>
      <c r="ES16" s="28">
        <f t="shared" si="80"/>
        <v>0</v>
      </c>
      <c r="ET16" s="28"/>
      <c r="EU16" s="28">
        <f t="shared" si="68"/>
        <v>0</v>
      </c>
      <c r="EV16" s="28">
        <v>1</v>
      </c>
      <c r="EW16" s="29">
        <f t="shared" si="69"/>
        <v>0</v>
      </c>
      <c r="EX16" s="30" t="s">
        <v>47</v>
      </c>
      <c r="EY16" s="31"/>
      <c r="EZ16" s="31"/>
      <c r="FA16" s="31" t="str">
        <f t="shared" si="70"/>
        <v/>
      </c>
      <c r="FB16" s="32">
        <f t="shared" si="71"/>
        <v>0</v>
      </c>
    </row>
    <row r="17" spans="1:158" ht="28.95" customHeight="1" x14ac:dyDescent="0.3">
      <c r="A17" s="77"/>
      <c r="B17" s="85"/>
      <c r="C17" s="86"/>
      <c r="E17" s="27">
        <v>14</v>
      </c>
      <c r="F17" s="28">
        <f t="shared" si="72"/>
        <v>0</v>
      </c>
      <c r="G17" s="28"/>
      <c r="H17" s="28">
        <f t="shared" si="34"/>
        <v>0</v>
      </c>
      <c r="I17" s="28">
        <v>1</v>
      </c>
      <c r="J17" s="29">
        <f t="shared" si="35"/>
        <v>0</v>
      </c>
      <c r="L17" s="27">
        <v>14</v>
      </c>
      <c r="M17" s="28">
        <f t="shared" si="73"/>
        <v>0</v>
      </c>
      <c r="N17" s="28"/>
      <c r="O17" s="28">
        <f t="shared" si="36"/>
        <v>0</v>
      </c>
      <c r="P17" s="28">
        <v>1</v>
      </c>
      <c r="Q17" s="29">
        <f t="shared" si="37"/>
        <v>0</v>
      </c>
      <c r="R17" s="27"/>
      <c r="S17" s="31"/>
      <c r="T17" s="31"/>
      <c r="U17" s="31"/>
      <c r="V17" s="34"/>
      <c r="W17" s="34">
        <v>1</v>
      </c>
      <c r="X17" s="31"/>
      <c r="Y17" s="31">
        <f t="shared" si="38"/>
        <v>0</v>
      </c>
      <c r="Z17" s="31"/>
      <c r="AA17" s="35"/>
      <c r="AB17" s="36" t="str">
        <f t="shared" si="0"/>
        <v/>
      </c>
      <c r="AC17" s="31" t="str">
        <f t="shared" si="1"/>
        <v/>
      </c>
      <c r="AD17" s="31" t="str">
        <f t="shared" si="2"/>
        <v/>
      </c>
      <c r="AE17" s="31" t="str">
        <f t="shared" si="3"/>
        <v/>
      </c>
      <c r="AF17" s="31" t="str">
        <f t="shared" si="4"/>
        <v/>
      </c>
      <c r="AG17" s="31" t="str">
        <f t="shared" si="5"/>
        <v/>
      </c>
      <c r="AH17" s="31" t="str">
        <f t="shared" si="6"/>
        <v/>
      </c>
      <c r="AI17" s="31" t="str">
        <f t="shared" si="7"/>
        <v/>
      </c>
      <c r="AJ17" s="35">
        <f t="shared" si="8"/>
        <v>0</v>
      </c>
      <c r="AK17" s="36" t="str">
        <f t="shared" si="39"/>
        <v/>
      </c>
      <c r="AL17" s="31" t="str">
        <f t="shared" si="9"/>
        <v/>
      </c>
      <c r="AM17" s="31" t="str">
        <f t="shared" si="10"/>
        <v/>
      </c>
      <c r="AN17" s="31" t="str">
        <f t="shared" si="11"/>
        <v/>
      </c>
      <c r="AO17" s="31" t="str">
        <f t="shared" si="12"/>
        <v/>
      </c>
      <c r="AP17" s="31" t="str">
        <f t="shared" si="13"/>
        <v/>
      </c>
      <c r="AQ17" s="31" t="str">
        <f t="shared" si="14"/>
        <v/>
      </c>
      <c r="AR17" s="31" t="str">
        <f t="shared" si="15"/>
        <v/>
      </c>
      <c r="AS17" s="31" t="str">
        <f t="shared" si="16"/>
        <v/>
      </c>
      <c r="AT17" s="31"/>
      <c r="AU17" s="31" t="str">
        <f t="shared" si="40"/>
        <v/>
      </c>
      <c r="AV17" s="32">
        <f t="shared" si="41"/>
        <v>0</v>
      </c>
      <c r="AW17" s="22"/>
      <c r="AX17" s="27">
        <v>14</v>
      </c>
      <c r="AY17" s="28">
        <f t="shared" si="74"/>
        <v>0</v>
      </c>
      <c r="AZ17" s="28"/>
      <c r="BA17" s="28">
        <f t="shared" si="42"/>
        <v>0</v>
      </c>
      <c r="BB17" s="28">
        <v>1</v>
      </c>
      <c r="BC17" s="29">
        <f t="shared" si="43"/>
        <v>0</v>
      </c>
      <c r="BD17" s="37"/>
      <c r="BE17" s="34"/>
      <c r="BF17" s="34"/>
      <c r="BG17" s="34"/>
      <c r="BH17" s="34"/>
      <c r="BI17" s="34">
        <v>1</v>
      </c>
      <c r="BJ17" s="34"/>
      <c r="BK17" s="34">
        <f t="shared" si="44"/>
        <v>0</v>
      </c>
      <c r="BL17" s="34"/>
      <c r="BM17" s="38"/>
      <c r="BN17" s="39" t="str">
        <f t="shared" si="17"/>
        <v/>
      </c>
      <c r="BO17" s="34" t="str">
        <f t="shared" si="18"/>
        <v/>
      </c>
      <c r="BP17" s="31" t="str">
        <f t="shared" si="19"/>
        <v/>
      </c>
      <c r="BQ17" s="34" t="str">
        <f t="shared" si="20"/>
        <v/>
      </c>
      <c r="BR17" s="34" t="str">
        <f t="shared" si="21"/>
        <v/>
      </c>
      <c r="BS17" s="34" t="str">
        <f t="shared" si="22"/>
        <v/>
      </c>
      <c r="BT17" s="34" t="str">
        <f t="shared" si="23"/>
        <v/>
      </c>
      <c r="BU17" s="34" t="str">
        <f t="shared" si="24"/>
        <v/>
      </c>
      <c r="BV17" s="38">
        <f t="shared" si="25"/>
        <v>0</v>
      </c>
      <c r="BW17" s="39" t="str">
        <f t="shared" si="45"/>
        <v/>
      </c>
      <c r="BX17" s="34" t="str">
        <f t="shared" si="26"/>
        <v/>
      </c>
      <c r="BY17" s="31" t="str">
        <f t="shared" si="27"/>
        <v/>
      </c>
      <c r="BZ17" s="34" t="str">
        <f t="shared" si="28"/>
        <v/>
      </c>
      <c r="CA17" s="34" t="str">
        <f t="shared" si="29"/>
        <v/>
      </c>
      <c r="CB17" s="34" t="str">
        <f t="shared" si="30"/>
        <v/>
      </c>
      <c r="CC17" s="34" t="str">
        <f t="shared" si="31"/>
        <v/>
      </c>
      <c r="CD17" s="34" t="str">
        <f t="shared" si="32"/>
        <v/>
      </c>
      <c r="CE17" s="34" t="str">
        <f t="shared" si="33"/>
        <v/>
      </c>
      <c r="CF17" s="34"/>
      <c r="CG17" s="34" t="str">
        <f t="shared" si="46"/>
        <v/>
      </c>
      <c r="CH17" s="40">
        <f t="shared" si="47"/>
        <v>0</v>
      </c>
      <c r="CJ17" s="27">
        <v>14</v>
      </c>
      <c r="CK17" s="28">
        <f t="shared" si="75"/>
        <v>0</v>
      </c>
      <c r="CL17" s="28"/>
      <c r="CM17" s="28">
        <f t="shared" si="48"/>
        <v>0</v>
      </c>
      <c r="CN17" s="28">
        <v>1</v>
      </c>
      <c r="CO17" s="29">
        <f t="shared" si="49"/>
        <v>0</v>
      </c>
      <c r="CP17" s="30"/>
      <c r="CQ17" s="31"/>
      <c r="CR17" s="31"/>
      <c r="CS17" s="31" t="str">
        <f t="shared" si="50"/>
        <v/>
      </c>
      <c r="CT17" s="32" t="str">
        <f t="shared" si="51"/>
        <v/>
      </c>
      <c r="CV17" s="27">
        <v>14</v>
      </c>
      <c r="CW17" s="28">
        <f t="shared" si="76"/>
        <v>0</v>
      </c>
      <c r="CX17" s="28"/>
      <c r="CY17" s="28">
        <f t="shared" si="52"/>
        <v>0</v>
      </c>
      <c r="CZ17" s="28">
        <v>1</v>
      </c>
      <c r="DA17" s="29">
        <f t="shared" si="53"/>
        <v>0</v>
      </c>
      <c r="DB17" s="30"/>
      <c r="DC17" s="31"/>
      <c r="DD17" s="31"/>
      <c r="DE17" s="31" t="str">
        <f t="shared" si="54"/>
        <v/>
      </c>
      <c r="DF17" s="32" t="str">
        <f t="shared" si="55"/>
        <v/>
      </c>
      <c r="DH17" s="27">
        <v>14</v>
      </c>
      <c r="DI17" s="28">
        <f t="shared" si="77"/>
        <v>0</v>
      </c>
      <c r="DJ17" s="28"/>
      <c r="DK17" s="28">
        <f t="shared" si="56"/>
        <v>0</v>
      </c>
      <c r="DL17" s="28">
        <v>1</v>
      </c>
      <c r="DM17" s="29">
        <f t="shared" si="57"/>
        <v>0</v>
      </c>
      <c r="DN17" s="30"/>
      <c r="DO17" s="31"/>
      <c r="DP17" s="31"/>
      <c r="DQ17" s="31" t="str">
        <f t="shared" si="58"/>
        <v/>
      </c>
      <c r="DR17" s="32" t="str">
        <f t="shared" si="59"/>
        <v/>
      </c>
      <c r="DT17" s="27">
        <v>14</v>
      </c>
      <c r="DU17" s="28">
        <f t="shared" si="78"/>
        <v>0</v>
      </c>
      <c r="DV17" s="28"/>
      <c r="DW17" s="28">
        <f t="shared" si="60"/>
        <v>0</v>
      </c>
      <c r="DX17" s="28">
        <v>1</v>
      </c>
      <c r="DY17" s="29">
        <f t="shared" si="61"/>
        <v>0</v>
      </c>
      <c r="DZ17" s="30"/>
      <c r="EA17" s="31"/>
      <c r="EB17" s="31"/>
      <c r="EC17" s="31" t="str">
        <f t="shared" si="62"/>
        <v/>
      </c>
      <c r="ED17" s="32" t="str">
        <f t="shared" si="63"/>
        <v/>
      </c>
      <c r="EF17" s="27">
        <v>14</v>
      </c>
      <c r="EG17" s="28">
        <f t="shared" si="79"/>
        <v>0</v>
      </c>
      <c r="EH17" s="28"/>
      <c r="EI17" s="28">
        <f t="shared" si="64"/>
        <v>0</v>
      </c>
      <c r="EJ17" s="28">
        <v>1</v>
      </c>
      <c r="EK17" s="29">
        <f t="shared" si="65"/>
        <v>0</v>
      </c>
      <c r="EL17" s="30"/>
      <c r="EM17" s="31"/>
      <c r="EN17" s="31"/>
      <c r="EO17" s="31" t="str">
        <f t="shared" si="66"/>
        <v/>
      </c>
      <c r="EP17" s="32" t="str">
        <f t="shared" si="67"/>
        <v/>
      </c>
      <c r="ER17" s="27">
        <v>14</v>
      </c>
      <c r="ES17" s="28">
        <f t="shared" si="80"/>
        <v>0</v>
      </c>
      <c r="ET17" s="28"/>
      <c r="EU17" s="28">
        <f t="shared" si="68"/>
        <v>0</v>
      </c>
      <c r="EV17" s="28">
        <v>1</v>
      </c>
      <c r="EW17" s="29">
        <f t="shared" si="69"/>
        <v>0</v>
      </c>
      <c r="EX17" s="30" t="s">
        <v>47</v>
      </c>
      <c r="EY17" s="31"/>
      <c r="EZ17" s="31"/>
      <c r="FA17" s="31" t="str">
        <f t="shared" si="70"/>
        <v/>
      </c>
      <c r="FB17" s="32">
        <f t="shared" si="71"/>
        <v>0</v>
      </c>
    </row>
    <row r="18" spans="1:158" ht="30" customHeight="1" x14ac:dyDescent="0.3">
      <c r="A18" s="77"/>
      <c r="B18" s="85"/>
      <c r="C18" s="77"/>
      <c r="E18" s="27">
        <v>15</v>
      </c>
      <c r="F18" s="28">
        <f t="shared" si="72"/>
        <v>0</v>
      </c>
      <c r="G18" s="28"/>
      <c r="H18" s="28">
        <f t="shared" si="34"/>
        <v>0</v>
      </c>
      <c r="I18" s="28">
        <v>1</v>
      </c>
      <c r="J18" s="29">
        <f t="shared" si="35"/>
        <v>0</v>
      </c>
      <c r="L18" s="27">
        <v>15</v>
      </c>
      <c r="M18" s="28">
        <f t="shared" si="73"/>
        <v>0</v>
      </c>
      <c r="N18" s="28"/>
      <c r="O18" s="28">
        <f t="shared" si="36"/>
        <v>0</v>
      </c>
      <c r="P18" s="28">
        <v>1</v>
      </c>
      <c r="Q18" s="29">
        <f t="shared" si="37"/>
        <v>0</v>
      </c>
      <c r="R18" s="27"/>
      <c r="S18" s="31"/>
      <c r="T18" s="31"/>
      <c r="U18" s="31"/>
      <c r="V18" s="34"/>
      <c r="W18" s="34">
        <v>1</v>
      </c>
      <c r="X18" s="31"/>
      <c r="Y18" s="31">
        <f t="shared" si="38"/>
        <v>0</v>
      </c>
      <c r="Z18" s="31"/>
      <c r="AA18" s="35"/>
      <c r="AB18" s="36" t="str">
        <f t="shared" si="0"/>
        <v/>
      </c>
      <c r="AC18" s="31" t="str">
        <f t="shared" si="1"/>
        <v/>
      </c>
      <c r="AD18" s="31" t="str">
        <f t="shared" si="2"/>
        <v/>
      </c>
      <c r="AE18" s="31" t="str">
        <f t="shared" si="3"/>
        <v/>
      </c>
      <c r="AF18" s="31" t="str">
        <f t="shared" si="4"/>
        <v/>
      </c>
      <c r="AG18" s="31" t="str">
        <f t="shared" si="5"/>
        <v/>
      </c>
      <c r="AH18" s="31" t="str">
        <f t="shared" si="6"/>
        <v/>
      </c>
      <c r="AI18" s="31" t="str">
        <f t="shared" si="7"/>
        <v/>
      </c>
      <c r="AJ18" s="35">
        <f t="shared" si="8"/>
        <v>0</v>
      </c>
      <c r="AK18" s="36" t="str">
        <f t="shared" si="39"/>
        <v/>
      </c>
      <c r="AL18" s="31" t="str">
        <f t="shared" si="9"/>
        <v/>
      </c>
      <c r="AM18" s="31" t="str">
        <f t="shared" si="10"/>
        <v/>
      </c>
      <c r="AN18" s="31" t="str">
        <f t="shared" si="11"/>
        <v/>
      </c>
      <c r="AO18" s="31" t="str">
        <f t="shared" si="12"/>
        <v/>
      </c>
      <c r="AP18" s="31" t="str">
        <f t="shared" si="13"/>
        <v/>
      </c>
      <c r="AQ18" s="31" t="str">
        <f t="shared" si="14"/>
        <v/>
      </c>
      <c r="AR18" s="31" t="str">
        <f t="shared" si="15"/>
        <v/>
      </c>
      <c r="AS18" s="31" t="str">
        <f t="shared" si="16"/>
        <v/>
      </c>
      <c r="AT18" s="31"/>
      <c r="AU18" s="31" t="str">
        <f t="shared" si="40"/>
        <v/>
      </c>
      <c r="AV18" s="32">
        <f t="shared" si="41"/>
        <v>0</v>
      </c>
      <c r="AW18" s="22"/>
      <c r="AX18" s="27">
        <v>15</v>
      </c>
      <c r="AY18" s="28">
        <f t="shared" si="74"/>
        <v>0</v>
      </c>
      <c r="AZ18" s="28"/>
      <c r="BA18" s="28">
        <f t="shared" si="42"/>
        <v>0</v>
      </c>
      <c r="BB18" s="28">
        <v>1</v>
      </c>
      <c r="BC18" s="29">
        <f t="shared" si="43"/>
        <v>0</v>
      </c>
      <c r="BD18" s="37"/>
      <c r="BE18" s="34"/>
      <c r="BF18" s="34"/>
      <c r="BG18" s="34"/>
      <c r="BH18" s="34"/>
      <c r="BI18" s="34">
        <v>1</v>
      </c>
      <c r="BJ18" s="34"/>
      <c r="BK18" s="34">
        <f t="shared" si="44"/>
        <v>0</v>
      </c>
      <c r="BL18" s="34"/>
      <c r="BM18" s="38"/>
      <c r="BN18" s="39" t="str">
        <f t="shared" si="17"/>
        <v/>
      </c>
      <c r="BO18" s="34" t="str">
        <f t="shared" si="18"/>
        <v/>
      </c>
      <c r="BP18" s="31" t="str">
        <f t="shared" si="19"/>
        <v/>
      </c>
      <c r="BQ18" s="34" t="str">
        <f t="shared" si="20"/>
        <v/>
      </c>
      <c r="BR18" s="34" t="str">
        <f t="shared" si="21"/>
        <v/>
      </c>
      <c r="BS18" s="34" t="str">
        <f t="shared" si="22"/>
        <v/>
      </c>
      <c r="BT18" s="34" t="str">
        <f t="shared" si="23"/>
        <v/>
      </c>
      <c r="BU18" s="34" t="str">
        <f t="shared" si="24"/>
        <v/>
      </c>
      <c r="BV18" s="38">
        <f t="shared" si="25"/>
        <v>0</v>
      </c>
      <c r="BW18" s="39" t="str">
        <f t="shared" si="45"/>
        <v/>
      </c>
      <c r="BX18" s="34" t="str">
        <f t="shared" si="26"/>
        <v/>
      </c>
      <c r="BY18" s="31" t="str">
        <f t="shared" si="27"/>
        <v/>
      </c>
      <c r="BZ18" s="34" t="str">
        <f t="shared" si="28"/>
        <v/>
      </c>
      <c r="CA18" s="34" t="str">
        <f t="shared" si="29"/>
        <v/>
      </c>
      <c r="CB18" s="34" t="str">
        <f t="shared" si="30"/>
        <v/>
      </c>
      <c r="CC18" s="34" t="str">
        <f t="shared" si="31"/>
        <v/>
      </c>
      <c r="CD18" s="34" t="str">
        <f t="shared" si="32"/>
        <v/>
      </c>
      <c r="CE18" s="34" t="str">
        <f t="shared" si="33"/>
        <v/>
      </c>
      <c r="CF18" s="34"/>
      <c r="CG18" s="34" t="str">
        <f t="shared" si="46"/>
        <v/>
      </c>
      <c r="CH18" s="40">
        <f t="shared" si="47"/>
        <v>0</v>
      </c>
      <c r="CJ18" s="27">
        <v>15</v>
      </c>
      <c r="CK18" s="28">
        <f t="shared" si="75"/>
        <v>0</v>
      </c>
      <c r="CL18" s="28"/>
      <c r="CM18" s="28">
        <f t="shared" si="48"/>
        <v>0</v>
      </c>
      <c r="CN18" s="28">
        <v>1</v>
      </c>
      <c r="CO18" s="29">
        <f t="shared" si="49"/>
        <v>0</v>
      </c>
      <c r="CP18" s="30"/>
      <c r="CQ18" s="31"/>
      <c r="CR18" s="31"/>
      <c r="CS18" s="31" t="str">
        <f t="shared" si="50"/>
        <v/>
      </c>
      <c r="CT18" s="32" t="str">
        <f t="shared" si="51"/>
        <v/>
      </c>
      <c r="CV18" s="27">
        <v>15</v>
      </c>
      <c r="CW18" s="28">
        <f t="shared" si="76"/>
        <v>0</v>
      </c>
      <c r="CX18" s="28"/>
      <c r="CY18" s="28">
        <f t="shared" si="52"/>
        <v>0</v>
      </c>
      <c r="CZ18" s="28">
        <v>1</v>
      </c>
      <c r="DA18" s="29">
        <f t="shared" si="53"/>
        <v>0</v>
      </c>
      <c r="DB18" s="30"/>
      <c r="DC18" s="31"/>
      <c r="DD18" s="31"/>
      <c r="DE18" s="31" t="str">
        <f t="shared" si="54"/>
        <v/>
      </c>
      <c r="DF18" s="32" t="str">
        <f t="shared" si="55"/>
        <v/>
      </c>
      <c r="DH18" s="27">
        <v>15</v>
      </c>
      <c r="DI18" s="28">
        <f t="shared" si="77"/>
        <v>0</v>
      </c>
      <c r="DJ18" s="28"/>
      <c r="DK18" s="28">
        <f t="shared" si="56"/>
        <v>0</v>
      </c>
      <c r="DL18" s="28">
        <v>1</v>
      </c>
      <c r="DM18" s="29">
        <f t="shared" si="57"/>
        <v>0</v>
      </c>
      <c r="DN18" s="30"/>
      <c r="DO18" s="31"/>
      <c r="DP18" s="31"/>
      <c r="DQ18" s="31" t="str">
        <f t="shared" si="58"/>
        <v/>
      </c>
      <c r="DR18" s="32" t="str">
        <f t="shared" si="59"/>
        <v/>
      </c>
      <c r="DT18" s="27">
        <v>15</v>
      </c>
      <c r="DU18" s="28">
        <f t="shared" si="78"/>
        <v>0</v>
      </c>
      <c r="DV18" s="28"/>
      <c r="DW18" s="28">
        <f t="shared" si="60"/>
        <v>0</v>
      </c>
      <c r="DX18" s="28">
        <v>1</v>
      </c>
      <c r="DY18" s="29">
        <f t="shared" si="61"/>
        <v>0</v>
      </c>
      <c r="DZ18" s="30"/>
      <c r="EA18" s="31"/>
      <c r="EB18" s="31"/>
      <c r="EC18" s="31" t="str">
        <f t="shared" si="62"/>
        <v/>
      </c>
      <c r="ED18" s="32" t="str">
        <f t="shared" si="63"/>
        <v/>
      </c>
      <c r="EF18" s="27">
        <v>15</v>
      </c>
      <c r="EG18" s="28">
        <f t="shared" si="79"/>
        <v>0</v>
      </c>
      <c r="EH18" s="28"/>
      <c r="EI18" s="28">
        <f t="shared" si="64"/>
        <v>0</v>
      </c>
      <c r="EJ18" s="28">
        <v>1</v>
      </c>
      <c r="EK18" s="29">
        <f t="shared" si="65"/>
        <v>0</v>
      </c>
      <c r="EL18" s="30"/>
      <c r="EM18" s="31"/>
      <c r="EN18" s="31"/>
      <c r="EO18" s="31" t="str">
        <f t="shared" si="66"/>
        <v/>
      </c>
      <c r="EP18" s="32" t="str">
        <f t="shared" si="67"/>
        <v/>
      </c>
      <c r="ER18" s="27">
        <v>15</v>
      </c>
      <c r="ES18" s="28">
        <f t="shared" si="80"/>
        <v>0</v>
      </c>
      <c r="ET18" s="28"/>
      <c r="EU18" s="28">
        <f t="shared" si="68"/>
        <v>0</v>
      </c>
      <c r="EV18" s="28">
        <v>1</v>
      </c>
      <c r="EW18" s="29">
        <f t="shared" si="69"/>
        <v>0</v>
      </c>
      <c r="EX18" s="30" t="s">
        <v>47</v>
      </c>
      <c r="EY18" s="31"/>
      <c r="EZ18" s="31"/>
      <c r="FA18" s="31" t="str">
        <f t="shared" si="70"/>
        <v/>
      </c>
      <c r="FB18" s="32">
        <f t="shared" si="71"/>
        <v>0</v>
      </c>
    </row>
    <row r="19" spans="1:158" ht="30" customHeight="1" x14ac:dyDescent="0.3">
      <c r="E19" s="27">
        <v>16</v>
      </c>
      <c r="F19" s="28">
        <f t="shared" si="72"/>
        <v>0</v>
      </c>
      <c r="G19" s="28"/>
      <c r="H19" s="28">
        <f t="shared" si="34"/>
        <v>0</v>
      </c>
      <c r="I19" s="28">
        <v>1</v>
      </c>
      <c r="J19" s="29">
        <f t="shared" si="35"/>
        <v>0</v>
      </c>
      <c r="L19" s="27">
        <v>16</v>
      </c>
      <c r="M19" s="28">
        <f t="shared" si="73"/>
        <v>0</v>
      </c>
      <c r="N19" s="28"/>
      <c r="O19" s="28">
        <f t="shared" si="36"/>
        <v>0</v>
      </c>
      <c r="P19" s="28">
        <v>1</v>
      </c>
      <c r="Q19" s="29">
        <f t="shared" si="37"/>
        <v>0</v>
      </c>
      <c r="R19" s="27"/>
      <c r="S19" s="31"/>
      <c r="T19" s="31"/>
      <c r="U19" s="31"/>
      <c r="V19" s="34"/>
      <c r="W19" s="34">
        <v>1</v>
      </c>
      <c r="X19" s="31"/>
      <c r="Y19" s="31">
        <f t="shared" si="38"/>
        <v>0</v>
      </c>
      <c r="Z19" s="31"/>
      <c r="AA19" s="35"/>
      <c r="AB19" s="36" t="str">
        <f t="shared" si="0"/>
        <v/>
      </c>
      <c r="AC19" s="31" t="str">
        <f t="shared" si="1"/>
        <v/>
      </c>
      <c r="AD19" s="31" t="str">
        <f t="shared" si="2"/>
        <v/>
      </c>
      <c r="AE19" s="31" t="str">
        <f t="shared" si="3"/>
        <v/>
      </c>
      <c r="AF19" s="31" t="str">
        <f t="shared" si="4"/>
        <v/>
      </c>
      <c r="AG19" s="31" t="str">
        <f t="shared" si="5"/>
        <v/>
      </c>
      <c r="AH19" s="31" t="str">
        <f t="shared" si="6"/>
        <v/>
      </c>
      <c r="AI19" s="31" t="str">
        <f t="shared" si="7"/>
        <v/>
      </c>
      <c r="AJ19" s="35">
        <f t="shared" si="8"/>
        <v>0</v>
      </c>
      <c r="AK19" s="36" t="str">
        <f t="shared" si="39"/>
        <v/>
      </c>
      <c r="AL19" s="31" t="str">
        <f t="shared" si="9"/>
        <v/>
      </c>
      <c r="AM19" s="31" t="str">
        <f t="shared" si="10"/>
        <v/>
      </c>
      <c r="AN19" s="31" t="str">
        <f t="shared" si="11"/>
        <v/>
      </c>
      <c r="AO19" s="31" t="str">
        <f t="shared" si="12"/>
        <v/>
      </c>
      <c r="AP19" s="31" t="str">
        <f t="shared" si="13"/>
        <v/>
      </c>
      <c r="AQ19" s="31" t="str">
        <f t="shared" si="14"/>
        <v/>
      </c>
      <c r="AR19" s="31" t="str">
        <f t="shared" si="15"/>
        <v/>
      </c>
      <c r="AS19" s="31" t="str">
        <f t="shared" si="16"/>
        <v/>
      </c>
      <c r="AT19" s="31"/>
      <c r="AU19" s="31" t="str">
        <f t="shared" si="40"/>
        <v/>
      </c>
      <c r="AV19" s="32">
        <f t="shared" si="41"/>
        <v>0</v>
      </c>
      <c r="AW19" s="22"/>
      <c r="AX19" s="27">
        <v>16</v>
      </c>
      <c r="AY19" s="28">
        <f t="shared" si="74"/>
        <v>0</v>
      </c>
      <c r="AZ19" s="28"/>
      <c r="BA19" s="28">
        <f t="shared" si="42"/>
        <v>0</v>
      </c>
      <c r="BB19" s="28">
        <v>1</v>
      </c>
      <c r="BC19" s="29">
        <f t="shared" si="43"/>
        <v>0</v>
      </c>
      <c r="BD19" s="37"/>
      <c r="BE19" s="34"/>
      <c r="BF19" s="34"/>
      <c r="BG19" s="34"/>
      <c r="BH19" s="34"/>
      <c r="BI19" s="34">
        <v>1</v>
      </c>
      <c r="BJ19" s="34"/>
      <c r="BK19" s="34">
        <f t="shared" si="44"/>
        <v>0</v>
      </c>
      <c r="BL19" s="34"/>
      <c r="BM19" s="38"/>
      <c r="BN19" s="39" t="str">
        <f t="shared" si="17"/>
        <v/>
      </c>
      <c r="BO19" s="34" t="str">
        <f t="shared" si="18"/>
        <v/>
      </c>
      <c r="BP19" s="31" t="str">
        <f t="shared" si="19"/>
        <v/>
      </c>
      <c r="BQ19" s="34" t="str">
        <f t="shared" si="20"/>
        <v/>
      </c>
      <c r="BR19" s="34" t="str">
        <f t="shared" si="21"/>
        <v/>
      </c>
      <c r="BS19" s="34" t="str">
        <f t="shared" si="22"/>
        <v/>
      </c>
      <c r="BT19" s="34" t="str">
        <f t="shared" si="23"/>
        <v/>
      </c>
      <c r="BU19" s="34" t="str">
        <f t="shared" si="24"/>
        <v/>
      </c>
      <c r="BV19" s="38">
        <f t="shared" si="25"/>
        <v>0</v>
      </c>
      <c r="BW19" s="39" t="str">
        <f t="shared" si="45"/>
        <v/>
      </c>
      <c r="BX19" s="34" t="str">
        <f t="shared" si="26"/>
        <v/>
      </c>
      <c r="BY19" s="31" t="str">
        <f t="shared" si="27"/>
        <v/>
      </c>
      <c r="BZ19" s="34" t="str">
        <f t="shared" si="28"/>
        <v/>
      </c>
      <c r="CA19" s="34" t="str">
        <f t="shared" si="29"/>
        <v/>
      </c>
      <c r="CB19" s="34" t="str">
        <f t="shared" si="30"/>
        <v/>
      </c>
      <c r="CC19" s="34" t="str">
        <f t="shared" si="31"/>
        <v/>
      </c>
      <c r="CD19" s="34" t="str">
        <f t="shared" si="32"/>
        <v/>
      </c>
      <c r="CE19" s="34" t="str">
        <f t="shared" si="33"/>
        <v/>
      </c>
      <c r="CF19" s="34"/>
      <c r="CG19" s="34" t="str">
        <f t="shared" si="46"/>
        <v/>
      </c>
      <c r="CH19" s="40">
        <f t="shared" si="47"/>
        <v>0</v>
      </c>
      <c r="CJ19" s="27">
        <v>16</v>
      </c>
      <c r="CK19" s="28">
        <f t="shared" si="75"/>
        <v>0</v>
      </c>
      <c r="CL19" s="28"/>
      <c r="CM19" s="28">
        <f t="shared" si="48"/>
        <v>0</v>
      </c>
      <c r="CN19" s="28">
        <v>1</v>
      </c>
      <c r="CO19" s="29">
        <f t="shared" si="49"/>
        <v>0</v>
      </c>
      <c r="CP19" s="30"/>
      <c r="CQ19" s="31"/>
      <c r="CR19" s="31"/>
      <c r="CS19" s="31" t="str">
        <f t="shared" si="50"/>
        <v/>
      </c>
      <c r="CT19" s="32" t="str">
        <f t="shared" si="51"/>
        <v/>
      </c>
      <c r="CV19" s="27">
        <v>16</v>
      </c>
      <c r="CW19" s="28">
        <f t="shared" si="76"/>
        <v>0</v>
      </c>
      <c r="CX19" s="28"/>
      <c r="CY19" s="28">
        <f t="shared" si="52"/>
        <v>0</v>
      </c>
      <c r="CZ19" s="28">
        <v>1</v>
      </c>
      <c r="DA19" s="29">
        <f t="shared" si="53"/>
        <v>0</v>
      </c>
      <c r="DB19" s="30"/>
      <c r="DC19" s="31"/>
      <c r="DD19" s="31"/>
      <c r="DE19" s="31" t="str">
        <f t="shared" si="54"/>
        <v/>
      </c>
      <c r="DF19" s="32" t="str">
        <f t="shared" si="55"/>
        <v/>
      </c>
      <c r="DH19" s="27">
        <v>16</v>
      </c>
      <c r="DI19" s="28">
        <f t="shared" si="77"/>
        <v>0</v>
      </c>
      <c r="DJ19" s="28"/>
      <c r="DK19" s="28">
        <f t="shared" si="56"/>
        <v>0</v>
      </c>
      <c r="DL19" s="28">
        <v>1</v>
      </c>
      <c r="DM19" s="29">
        <f t="shared" si="57"/>
        <v>0</v>
      </c>
      <c r="DN19" s="30"/>
      <c r="DO19" s="31"/>
      <c r="DP19" s="31"/>
      <c r="DQ19" s="31" t="str">
        <f t="shared" si="58"/>
        <v/>
      </c>
      <c r="DR19" s="32" t="str">
        <f t="shared" si="59"/>
        <v/>
      </c>
      <c r="DT19" s="27">
        <v>16</v>
      </c>
      <c r="DU19" s="28">
        <f t="shared" si="78"/>
        <v>0</v>
      </c>
      <c r="DV19" s="28"/>
      <c r="DW19" s="28">
        <f t="shared" si="60"/>
        <v>0</v>
      </c>
      <c r="DX19" s="28">
        <v>1</v>
      </c>
      <c r="DY19" s="29">
        <f t="shared" si="61"/>
        <v>0</v>
      </c>
      <c r="DZ19" s="30"/>
      <c r="EA19" s="31"/>
      <c r="EB19" s="31"/>
      <c r="EC19" s="31" t="str">
        <f t="shared" si="62"/>
        <v/>
      </c>
      <c r="ED19" s="32" t="str">
        <f t="shared" si="63"/>
        <v/>
      </c>
      <c r="EF19" s="27">
        <v>16</v>
      </c>
      <c r="EG19" s="28">
        <f t="shared" si="79"/>
        <v>0</v>
      </c>
      <c r="EH19" s="28"/>
      <c r="EI19" s="28">
        <f t="shared" si="64"/>
        <v>0</v>
      </c>
      <c r="EJ19" s="28">
        <v>1</v>
      </c>
      <c r="EK19" s="29">
        <f t="shared" si="65"/>
        <v>0</v>
      </c>
      <c r="EL19" s="30"/>
      <c r="EM19" s="31"/>
      <c r="EN19" s="31"/>
      <c r="EO19" s="31" t="str">
        <f t="shared" si="66"/>
        <v/>
      </c>
      <c r="EP19" s="32" t="str">
        <f t="shared" si="67"/>
        <v/>
      </c>
      <c r="ER19" s="27">
        <v>16</v>
      </c>
      <c r="ES19" s="28">
        <f t="shared" si="80"/>
        <v>0</v>
      </c>
      <c r="ET19" s="28"/>
      <c r="EU19" s="28">
        <f t="shared" si="68"/>
        <v>0</v>
      </c>
      <c r="EV19" s="28">
        <v>1</v>
      </c>
      <c r="EW19" s="29">
        <f t="shared" si="69"/>
        <v>0</v>
      </c>
      <c r="EX19" s="30" t="s">
        <v>47</v>
      </c>
      <c r="EY19" s="31"/>
      <c r="EZ19" s="31"/>
      <c r="FA19" s="31" t="str">
        <f t="shared" si="70"/>
        <v/>
      </c>
      <c r="FB19" s="32">
        <f t="shared" si="71"/>
        <v>0</v>
      </c>
    </row>
    <row r="20" spans="1:158" ht="30" customHeight="1" x14ac:dyDescent="0.3">
      <c r="E20" s="27">
        <v>17</v>
      </c>
      <c r="F20" s="28">
        <f t="shared" si="72"/>
        <v>0</v>
      </c>
      <c r="G20" s="28"/>
      <c r="H20" s="28">
        <f t="shared" si="34"/>
        <v>0</v>
      </c>
      <c r="I20" s="28">
        <v>1</v>
      </c>
      <c r="J20" s="29">
        <f t="shared" si="35"/>
        <v>0</v>
      </c>
      <c r="L20" s="27">
        <v>17</v>
      </c>
      <c r="M20" s="28">
        <f t="shared" si="73"/>
        <v>0</v>
      </c>
      <c r="N20" s="28"/>
      <c r="O20" s="28">
        <f t="shared" si="36"/>
        <v>0</v>
      </c>
      <c r="P20" s="28">
        <v>1</v>
      </c>
      <c r="Q20" s="29">
        <f t="shared" si="37"/>
        <v>0</v>
      </c>
      <c r="R20" s="27"/>
      <c r="S20" s="31"/>
      <c r="T20" s="31"/>
      <c r="U20" s="31"/>
      <c r="V20" s="34"/>
      <c r="W20" s="34">
        <v>1</v>
      </c>
      <c r="X20" s="31"/>
      <c r="Y20" s="31">
        <f t="shared" si="38"/>
        <v>0</v>
      </c>
      <c r="Z20" s="31"/>
      <c r="AA20" s="35"/>
      <c r="AB20" s="36" t="str">
        <f t="shared" si="0"/>
        <v/>
      </c>
      <c r="AC20" s="31" t="str">
        <f t="shared" si="1"/>
        <v/>
      </c>
      <c r="AD20" s="31" t="str">
        <f t="shared" si="2"/>
        <v/>
      </c>
      <c r="AE20" s="31" t="str">
        <f t="shared" si="3"/>
        <v/>
      </c>
      <c r="AF20" s="31" t="str">
        <f t="shared" si="4"/>
        <v/>
      </c>
      <c r="AG20" s="31" t="str">
        <f t="shared" si="5"/>
        <v/>
      </c>
      <c r="AH20" s="31" t="str">
        <f t="shared" si="6"/>
        <v/>
      </c>
      <c r="AI20" s="31" t="str">
        <f t="shared" si="7"/>
        <v/>
      </c>
      <c r="AJ20" s="35">
        <f t="shared" si="8"/>
        <v>0</v>
      </c>
      <c r="AK20" s="36" t="str">
        <f t="shared" si="39"/>
        <v/>
      </c>
      <c r="AL20" s="31" t="str">
        <f t="shared" si="9"/>
        <v/>
      </c>
      <c r="AM20" s="31" t="str">
        <f t="shared" si="10"/>
        <v/>
      </c>
      <c r="AN20" s="31" t="str">
        <f t="shared" si="11"/>
        <v/>
      </c>
      <c r="AO20" s="31" t="str">
        <f t="shared" si="12"/>
        <v/>
      </c>
      <c r="AP20" s="31" t="str">
        <f t="shared" si="13"/>
        <v/>
      </c>
      <c r="AQ20" s="31" t="str">
        <f t="shared" si="14"/>
        <v/>
      </c>
      <c r="AR20" s="31" t="str">
        <f t="shared" si="15"/>
        <v/>
      </c>
      <c r="AS20" s="31" t="str">
        <f t="shared" si="16"/>
        <v/>
      </c>
      <c r="AT20" s="31"/>
      <c r="AU20" s="31" t="str">
        <f t="shared" si="40"/>
        <v/>
      </c>
      <c r="AV20" s="32">
        <f t="shared" si="41"/>
        <v>0</v>
      </c>
      <c r="AW20" s="22"/>
      <c r="AX20" s="27">
        <v>17</v>
      </c>
      <c r="AY20" s="28">
        <f t="shared" si="74"/>
        <v>0</v>
      </c>
      <c r="AZ20" s="28"/>
      <c r="BA20" s="28">
        <f t="shared" si="42"/>
        <v>0</v>
      </c>
      <c r="BB20" s="28">
        <v>1</v>
      </c>
      <c r="BC20" s="29">
        <f t="shared" si="43"/>
        <v>0</v>
      </c>
      <c r="BD20" s="37"/>
      <c r="BE20" s="34"/>
      <c r="BF20" s="34"/>
      <c r="BG20" s="34"/>
      <c r="BH20" s="34"/>
      <c r="BI20" s="34">
        <v>1</v>
      </c>
      <c r="BJ20" s="34"/>
      <c r="BK20" s="34">
        <f t="shared" si="44"/>
        <v>0</v>
      </c>
      <c r="BL20" s="34"/>
      <c r="BM20" s="38"/>
      <c r="BN20" s="39" t="str">
        <f t="shared" si="17"/>
        <v/>
      </c>
      <c r="BO20" s="34" t="str">
        <f t="shared" si="18"/>
        <v/>
      </c>
      <c r="BP20" s="31" t="str">
        <f t="shared" si="19"/>
        <v/>
      </c>
      <c r="BQ20" s="34" t="str">
        <f t="shared" si="20"/>
        <v/>
      </c>
      <c r="BR20" s="34" t="str">
        <f t="shared" si="21"/>
        <v/>
      </c>
      <c r="BS20" s="34" t="str">
        <f t="shared" si="22"/>
        <v/>
      </c>
      <c r="BT20" s="34" t="str">
        <f t="shared" si="23"/>
        <v/>
      </c>
      <c r="BU20" s="34" t="str">
        <f t="shared" si="24"/>
        <v/>
      </c>
      <c r="BV20" s="38">
        <f t="shared" si="25"/>
        <v>0</v>
      </c>
      <c r="BW20" s="39" t="str">
        <f t="shared" si="45"/>
        <v/>
      </c>
      <c r="BX20" s="34" t="str">
        <f t="shared" si="26"/>
        <v/>
      </c>
      <c r="BY20" s="31" t="str">
        <f t="shared" si="27"/>
        <v/>
      </c>
      <c r="BZ20" s="34" t="str">
        <f t="shared" si="28"/>
        <v/>
      </c>
      <c r="CA20" s="34" t="str">
        <f t="shared" si="29"/>
        <v/>
      </c>
      <c r="CB20" s="34" t="str">
        <f t="shared" si="30"/>
        <v/>
      </c>
      <c r="CC20" s="34" t="str">
        <f t="shared" si="31"/>
        <v/>
      </c>
      <c r="CD20" s="34" t="str">
        <f t="shared" si="32"/>
        <v/>
      </c>
      <c r="CE20" s="34" t="str">
        <f t="shared" si="33"/>
        <v/>
      </c>
      <c r="CF20" s="34"/>
      <c r="CG20" s="34" t="str">
        <f t="shared" si="46"/>
        <v/>
      </c>
      <c r="CH20" s="40">
        <f t="shared" si="47"/>
        <v>0</v>
      </c>
      <c r="CJ20" s="27">
        <v>17</v>
      </c>
      <c r="CK20" s="28">
        <f t="shared" si="75"/>
        <v>0</v>
      </c>
      <c r="CL20" s="28"/>
      <c r="CM20" s="28">
        <f t="shared" si="48"/>
        <v>0</v>
      </c>
      <c r="CN20" s="28">
        <v>1</v>
      </c>
      <c r="CO20" s="29">
        <f t="shared" si="49"/>
        <v>0</v>
      </c>
      <c r="CP20" s="30"/>
      <c r="CQ20" s="31"/>
      <c r="CR20" s="31"/>
      <c r="CS20" s="31" t="str">
        <f t="shared" si="50"/>
        <v/>
      </c>
      <c r="CT20" s="32" t="str">
        <f t="shared" si="51"/>
        <v/>
      </c>
      <c r="CV20" s="27">
        <v>17</v>
      </c>
      <c r="CW20" s="28">
        <f t="shared" si="76"/>
        <v>0</v>
      </c>
      <c r="CX20" s="28"/>
      <c r="CY20" s="28">
        <f t="shared" si="52"/>
        <v>0</v>
      </c>
      <c r="CZ20" s="28">
        <v>1</v>
      </c>
      <c r="DA20" s="29">
        <f t="shared" si="53"/>
        <v>0</v>
      </c>
      <c r="DB20" s="30"/>
      <c r="DC20" s="31"/>
      <c r="DD20" s="31"/>
      <c r="DE20" s="31" t="str">
        <f t="shared" si="54"/>
        <v/>
      </c>
      <c r="DF20" s="32" t="str">
        <f t="shared" si="55"/>
        <v/>
      </c>
      <c r="DH20" s="27">
        <v>17</v>
      </c>
      <c r="DI20" s="28">
        <f t="shared" si="77"/>
        <v>0</v>
      </c>
      <c r="DJ20" s="28"/>
      <c r="DK20" s="28">
        <f t="shared" si="56"/>
        <v>0</v>
      </c>
      <c r="DL20" s="28">
        <v>1</v>
      </c>
      <c r="DM20" s="29">
        <f t="shared" si="57"/>
        <v>0</v>
      </c>
      <c r="DN20" s="30"/>
      <c r="DO20" s="31"/>
      <c r="DP20" s="31"/>
      <c r="DQ20" s="31" t="str">
        <f t="shared" si="58"/>
        <v/>
      </c>
      <c r="DR20" s="32" t="str">
        <f t="shared" si="59"/>
        <v/>
      </c>
      <c r="DT20" s="27">
        <v>17</v>
      </c>
      <c r="DU20" s="28">
        <f t="shared" si="78"/>
        <v>0</v>
      </c>
      <c r="DV20" s="28"/>
      <c r="DW20" s="28">
        <f t="shared" si="60"/>
        <v>0</v>
      </c>
      <c r="DX20" s="28">
        <v>1</v>
      </c>
      <c r="DY20" s="29">
        <f t="shared" si="61"/>
        <v>0</v>
      </c>
      <c r="DZ20" s="30"/>
      <c r="EA20" s="31"/>
      <c r="EB20" s="31"/>
      <c r="EC20" s="31" t="str">
        <f t="shared" si="62"/>
        <v/>
      </c>
      <c r="ED20" s="32" t="str">
        <f t="shared" si="63"/>
        <v/>
      </c>
      <c r="EF20" s="27">
        <v>17</v>
      </c>
      <c r="EG20" s="28">
        <f t="shared" si="79"/>
        <v>0</v>
      </c>
      <c r="EH20" s="28"/>
      <c r="EI20" s="28">
        <f t="shared" si="64"/>
        <v>0</v>
      </c>
      <c r="EJ20" s="28">
        <v>1</v>
      </c>
      <c r="EK20" s="29">
        <f t="shared" si="65"/>
        <v>0</v>
      </c>
      <c r="EL20" s="30"/>
      <c r="EM20" s="31"/>
      <c r="EN20" s="31"/>
      <c r="EO20" s="31" t="str">
        <f t="shared" si="66"/>
        <v/>
      </c>
      <c r="EP20" s="32" t="str">
        <f t="shared" si="67"/>
        <v/>
      </c>
      <c r="ER20" s="27">
        <v>17</v>
      </c>
      <c r="ES20" s="28">
        <f t="shared" si="80"/>
        <v>0</v>
      </c>
      <c r="ET20" s="28"/>
      <c r="EU20" s="28">
        <f t="shared" si="68"/>
        <v>0</v>
      </c>
      <c r="EV20" s="28">
        <v>1</v>
      </c>
      <c r="EW20" s="29">
        <f t="shared" si="69"/>
        <v>0</v>
      </c>
      <c r="EX20" s="30" t="s">
        <v>47</v>
      </c>
      <c r="EY20" s="31"/>
      <c r="EZ20" s="31"/>
      <c r="FA20" s="31" t="str">
        <f t="shared" si="70"/>
        <v/>
      </c>
      <c r="FB20" s="32">
        <f t="shared" si="71"/>
        <v>0</v>
      </c>
    </row>
    <row r="21" spans="1:158" ht="30" customHeight="1" x14ac:dyDescent="0.3">
      <c r="E21" s="27">
        <v>18</v>
      </c>
      <c r="F21" s="28">
        <f t="shared" si="72"/>
        <v>0</v>
      </c>
      <c r="G21" s="28"/>
      <c r="H21" s="28">
        <f t="shared" si="34"/>
        <v>0</v>
      </c>
      <c r="I21" s="28">
        <v>1</v>
      </c>
      <c r="J21" s="29">
        <f t="shared" si="35"/>
        <v>0</v>
      </c>
      <c r="L21" s="27">
        <v>18</v>
      </c>
      <c r="M21" s="28">
        <f t="shared" si="73"/>
        <v>0</v>
      </c>
      <c r="N21" s="28"/>
      <c r="O21" s="28">
        <f t="shared" si="36"/>
        <v>0</v>
      </c>
      <c r="P21" s="28">
        <v>1</v>
      </c>
      <c r="Q21" s="29">
        <f t="shared" si="37"/>
        <v>0</v>
      </c>
      <c r="R21" s="27"/>
      <c r="S21" s="31"/>
      <c r="T21" s="31"/>
      <c r="U21" s="31"/>
      <c r="V21" s="34"/>
      <c r="W21" s="34">
        <v>1</v>
      </c>
      <c r="X21" s="31"/>
      <c r="Y21" s="31">
        <f t="shared" si="38"/>
        <v>0</v>
      </c>
      <c r="Z21" s="31"/>
      <c r="AA21" s="35"/>
      <c r="AB21" s="36" t="str">
        <f t="shared" si="0"/>
        <v/>
      </c>
      <c r="AC21" s="31" t="str">
        <f t="shared" si="1"/>
        <v/>
      </c>
      <c r="AD21" s="31" t="str">
        <f t="shared" si="2"/>
        <v/>
      </c>
      <c r="AE21" s="31" t="str">
        <f t="shared" si="3"/>
        <v/>
      </c>
      <c r="AF21" s="31" t="str">
        <f t="shared" si="4"/>
        <v/>
      </c>
      <c r="AG21" s="31" t="str">
        <f t="shared" si="5"/>
        <v/>
      </c>
      <c r="AH21" s="31" t="str">
        <f t="shared" si="6"/>
        <v/>
      </c>
      <c r="AI21" s="31" t="str">
        <f t="shared" si="7"/>
        <v/>
      </c>
      <c r="AJ21" s="35">
        <f t="shared" si="8"/>
        <v>0</v>
      </c>
      <c r="AK21" s="36" t="str">
        <f t="shared" si="39"/>
        <v/>
      </c>
      <c r="AL21" s="31" t="str">
        <f t="shared" si="9"/>
        <v/>
      </c>
      <c r="AM21" s="31" t="str">
        <f t="shared" si="10"/>
        <v/>
      </c>
      <c r="AN21" s="31" t="str">
        <f t="shared" si="11"/>
        <v/>
      </c>
      <c r="AO21" s="31" t="str">
        <f t="shared" si="12"/>
        <v/>
      </c>
      <c r="AP21" s="31" t="str">
        <f t="shared" si="13"/>
        <v/>
      </c>
      <c r="AQ21" s="31" t="str">
        <f t="shared" si="14"/>
        <v/>
      </c>
      <c r="AR21" s="31" t="str">
        <f t="shared" si="15"/>
        <v/>
      </c>
      <c r="AS21" s="31" t="str">
        <f t="shared" si="16"/>
        <v/>
      </c>
      <c r="AT21" s="31"/>
      <c r="AU21" s="31" t="str">
        <f t="shared" si="40"/>
        <v/>
      </c>
      <c r="AV21" s="32">
        <f t="shared" si="41"/>
        <v>0</v>
      </c>
      <c r="AW21" s="22"/>
      <c r="AX21" s="27">
        <v>18</v>
      </c>
      <c r="AY21" s="28">
        <f t="shared" si="74"/>
        <v>0</v>
      </c>
      <c r="AZ21" s="28"/>
      <c r="BA21" s="28">
        <f t="shared" si="42"/>
        <v>0</v>
      </c>
      <c r="BB21" s="28">
        <v>1</v>
      </c>
      <c r="BC21" s="29">
        <f t="shared" si="43"/>
        <v>0</v>
      </c>
      <c r="BD21" s="37"/>
      <c r="BE21" s="34"/>
      <c r="BF21" s="34"/>
      <c r="BG21" s="34"/>
      <c r="BH21" s="34"/>
      <c r="BI21" s="34">
        <v>1</v>
      </c>
      <c r="BJ21" s="34"/>
      <c r="BK21" s="34">
        <f t="shared" si="44"/>
        <v>0</v>
      </c>
      <c r="BL21" s="34"/>
      <c r="BM21" s="38"/>
      <c r="BN21" s="39" t="str">
        <f t="shared" si="17"/>
        <v/>
      </c>
      <c r="BO21" s="34" t="str">
        <f t="shared" si="18"/>
        <v/>
      </c>
      <c r="BP21" s="31" t="str">
        <f t="shared" si="19"/>
        <v/>
      </c>
      <c r="BQ21" s="34" t="str">
        <f t="shared" si="20"/>
        <v/>
      </c>
      <c r="BR21" s="34" t="str">
        <f t="shared" si="21"/>
        <v/>
      </c>
      <c r="BS21" s="34" t="str">
        <f t="shared" si="22"/>
        <v/>
      </c>
      <c r="BT21" s="34" t="str">
        <f t="shared" si="23"/>
        <v/>
      </c>
      <c r="BU21" s="34" t="str">
        <f t="shared" si="24"/>
        <v/>
      </c>
      <c r="BV21" s="38">
        <f t="shared" si="25"/>
        <v>0</v>
      </c>
      <c r="BW21" s="39" t="str">
        <f t="shared" si="45"/>
        <v/>
      </c>
      <c r="BX21" s="34" t="str">
        <f t="shared" si="26"/>
        <v/>
      </c>
      <c r="BY21" s="31" t="str">
        <f t="shared" si="27"/>
        <v/>
      </c>
      <c r="BZ21" s="34" t="str">
        <f t="shared" si="28"/>
        <v/>
      </c>
      <c r="CA21" s="34" t="str">
        <f t="shared" si="29"/>
        <v/>
      </c>
      <c r="CB21" s="34" t="str">
        <f t="shared" si="30"/>
        <v/>
      </c>
      <c r="CC21" s="34" t="str">
        <f t="shared" si="31"/>
        <v/>
      </c>
      <c r="CD21" s="34" t="str">
        <f t="shared" si="32"/>
        <v/>
      </c>
      <c r="CE21" s="34" t="str">
        <f t="shared" si="33"/>
        <v/>
      </c>
      <c r="CF21" s="34"/>
      <c r="CG21" s="34" t="str">
        <f t="shared" si="46"/>
        <v/>
      </c>
      <c r="CH21" s="40">
        <f t="shared" si="47"/>
        <v>0</v>
      </c>
      <c r="CJ21" s="27">
        <v>18</v>
      </c>
      <c r="CK21" s="28">
        <f t="shared" si="75"/>
        <v>0</v>
      </c>
      <c r="CL21" s="28"/>
      <c r="CM21" s="28">
        <f t="shared" si="48"/>
        <v>0</v>
      </c>
      <c r="CN21" s="28">
        <v>1</v>
      </c>
      <c r="CO21" s="29">
        <f t="shared" si="49"/>
        <v>0</v>
      </c>
      <c r="CP21" s="30"/>
      <c r="CQ21" s="31"/>
      <c r="CR21" s="31"/>
      <c r="CS21" s="31" t="str">
        <f t="shared" si="50"/>
        <v/>
      </c>
      <c r="CT21" s="32" t="str">
        <f t="shared" si="51"/>
        <v/>
      </c>
      <c r="CV21" s="27">
        <v>18</v>
      </c>
      <c r="CW21" s="28">
        <f t="shared" si="76"/>
        <v>0</v>
      </c>
      <c r="CX21" s="28"/>
      <c r="CY21" s="28">
        <f t="shared" si="52"/>
        <v>0</v>
      </c>
      <c r="CZ21" s="28">
        <v>1</v>
      </c>
      <c r="DA21" s="29">
        <f t="shared" si="53"/>
        <v>0</v>
      </c>
      <c r="DB21" s="30"/>
      <c r="DC21" s="31"/>
      <c r="DD21" s="31"/>
      <c r="DE21" s="31" t="str">
        <f t="shared" si="54"/>
        <v/>
      </c>
      <c r="DF21" s="32" t="str">
        <f t="shared" si="55"/>
        <v/>
      </c>
      <c r="DH21" s="27">
        <v>18</v>
      </c>
      <c r="DI21" s="28">
        <f t="shared" si="77"/>
        <v>0</v>
      </c>
      <c r="DJ21" s="28"/>
      <c r="DK21" s="28">
        <f t="shared" si="56"/>
        <v>0</v>
      </c>
      <c r="DL21" s="28">
        <v>1</v>
      </c>
      <c r="DM21" s="29">
        <f t="shared" si="57"/>
        <v>0</v>
      </c>
      <c r="DN21" s="30"/>
      <c r="DO21" s="31"/>
      <c r="DP21" s="31"/>
      <c r="DQ21" s="31" t="str">
        <f t="shared" si="58"/>
        <v/>
      </c>
      <c r="DR21" s="32" t="str">
        <f t="shared" si="59"/>
        <v/>
      </c>
      <c r="DT21" s="27">
        <v>18</v>
      </c>
      <c r="DU21" s="28">
        <f t="shared" si="78"/>
        <v>0</v>
      </c>
      <c r="DV21" s="28"/>
      <c r="DW21" s="28">
        <f t="shared" si="60"/>
        <v>0</v>
      </c>
      <c r="DX21" s="28">
        <v>1</v>
      </c>
      <c r="DY21" s="29">
        <f t="shared" si="61"/>
        <v>0</v>
      </c>
      <c r="DZ21" s="30"/>
      <c r="EA21" s="31"/>
      <c r="EB21" s="31"/>
      <c r="EC21" s="31" t="str">
        <f t="shared" si="62"/>
        <v/>
      </c>
      <c r="ED21" s="32" t="str">
        <f t="shared" si="63"/>
        <v/>
      </c>
      <c r="EF21" s="27">
        <v>18</v>
      </c>
      <c r="EG21" s="28">
        <f t="shared" si="79"/>
        <v>0</v>
      </c>
      <c r="EH21" s="28"/>
      <c r="EI21" s="28">
        <f t="shared" si="64"/>
        <v>0</v>
      </c>
      <c r="EJ21" s="28">
        <v>1</v>
      </c>
      <c r="EK21" s="29">
        <f t="shared" si="65"/>
        <v>0</v>
      </c>
      <c r="EL21" s="30"/>
      <c r="EM21" s="31"/>
      <c r="EN21" s="31"/>
      <c r="EO21" s="31" t="str">
        <f t="shared" si="66"/>
        <v/>
      </c>
      <c r="EP21" s="32" t="str">
        <f t="shared" si="67"/>
        <v/>
      </c>
      <c r="ER21" s="27">
        <v>18</v>
      </c>
      <c r="ES21" s="28">
        <f t="shared" si="80"/>
        <v>0</v>
      </c>
      <c r="ET21" s="28"/>
      <c r="EU21" s="28">
        <f t="shared" si="68"/>
        <v>0</v>
      </c>
      <c r="EV21" s="28">
        <v>1</v>
      </c>
      <c r="EW21" s="29">
        <f t="shared" si="69"/>
        <v>0</v>
      </c>
      <c r="EX21" s="30" t="s">
        <v>47</v>
      </c>
      <c r="EY21" s="31"/>
      <c r="EZ21" s="31"/>
      <c r="FA21" s="31" t="str">
        <f t="shared" si="70"/>
        <v/>
      </c>
      <c r="FB21" s="32">
        <f t="shared" si="71"/>
        <v>0</v>
      </c>
    </row>
    <row r="22" spans="1:158" ht="30" customHeight="1" x14ac:dyDescent="0.3">
      <c r="E22" s="27">
        <v>19</v>
      </c>
      <c r="F22" s="28">
        <f t="shared" si="72"/>
        <v>0</v>
      </c>
      <c r="G22" s="28"/>
      <c r="H22" s="28">
        <f t="shared" si="34"/>
        <v>0</v>
      </c>
      <c r="I22" s="28">
        <v>1</v>
      </c>
      <c r="J22" s="29">
        <f t="shared" si="35"/>
        <v>0</v>
      </c>
      <c r="L22" s="27">
        <v>19</v>
      </c>
      <c r="M22" s="28">
        <f t="shared" si="73"/>
        <v>0</v>
      </c>
      <c r="N22" s="28"/>
      <c r="O22" s="28">
        <f t="shared" si="36"/>
        <v>0</v>
      </c>
      <c r="P22" s="28">
        <v>1</v>
      </c>
      <c r="Q22" s="29">
        <f t="shared" si="37"/>
        <v>0</v>
      </c>
      <c r="R22" s="27"/>
      <c r="S22" s="31"/>
      <c r="T22" s="31"/>
      <c r="U22" s="31"/>
      <c r="V22" s="34"/>
      <c r="W22" s="34">
        <v>1</v>
      </c>
      <c r="X22" s="31"/>
      <c r="Y22" s="31">
        <f t="shared" si="38"/>
        <v>0</v>
      </c>
      <c r="Z22" s="31"/>
      <c r="AA22" s="35"/>
      <c r="AB22" s="36" t="str">
        <f t="shared" si="0"/>
        <v/>
      </c>
      <c r="AC22" s="31" t="str">
        <f t="shared" si="1"/>
        <v/>
      </c>
      <c r="AD22" s="31" t="str">
        <f t="shared" si="2"/>
        <v/>
      </c>
      <c r="AE22" s="31" t="str">
        <f t="shared" si="3"/>
        <v/>
      </c>
      <c r="AF22" s="31" t="str">
        <f t="shared" si="4"/>
        <v/>
      </c>
      <c r="AG22" s="31" t="str">
        <f t="shared" si="5"/>
        <v/>
      </c>
      <c r="AH22" s="31" t="str">
        <f t="shared" si="6"/>
        <v/>
      </c>
      <c r="AI22" s="31" t="str">
        <f t="shared" si="7"/>
        <v/>
      </c>
      <c r="AJ22" s="35">
        <f t="shared" si="8"/>
        <v>0</v>
      </c>
      <c r="AK22" s="36" t="str">
        <f t="shared" si="39"/>
        <v/>
      </c>
      <c r="AL22" s="31" t="str">
        <f t="shared" si="9"/>
        <v/>
      </c>
      <c r="AM22" s="31" t="str">
        <f t="shared" si="10"/>
        <v/>
      </c>
      <c r="AN22" s="31" t="str">
        <f t="shared" si="11"/>
        <v/>
      </c>
      <c r="AO22" s="31" t="str">
        <f t="shared" si="12"/>
        <v/>
      </c>
      <c r="AP22" s="31" t="str">
        <f t="shared" si="13"/>
        <v/>
      </c>
      <c r="AQ22" s="31" t="str">
        <f t="shared" si="14"/>
        <v/>
      </c>
      <c r="AR22" s="31" t="str">
        <f t="shared" si="15"/>
        <v/>
      </c>
      <c r="AS22" s="31" t="str">
        <f t="shared" si="16"/>
        <v/>
      </c>
      <c r="AT22" s="31"/>
      <c r="AU22" s="31" t="str">
        <f t="shared" si="40"/>
        <v/>
      </c>
      <c r="AV22" s="32">
        <f t="shared" si="41"/>
        <v>0</v>
      </c>
      <c r="AW22" s="22"/>
      <c r="AX22" s="27">
        <v>19</v>
      </c>
      <c r="AY22" s="28">
        <f t="shared" si="74"/>
        <v>0</v>
      </c>
      <c r="AZ22" s="28"/>
      <c r="BA22" s="28">
        <f t="shared" si="42"/>
        <v>0</v>
      </c>
      <c r="BB22" s="28">
        <v>1</v>
      </c>
      <c r="BC22" s="29">
        <f t="shared" si="43"/>
        <v>0</v>
      </c>
      <c r="BD22" s="37"/>
      <c r="BE22" s="34"/>
      <c r="BF22" s="34"/>
      <c r="BG22" s="34"/>
      <c r="BH22" s="34"/>
      <c r="BI22" s="34">
        <v>1</v>
      </c>
      <c r="BJ22" s="34"/>
      <c r="BK22" s="34">
        <f t="shared" si="44"/>
        <v>0</v>
      </c>
      <c r="BL22" s="34"/>
      <c r="BM22" s="38"/>
      <c r="BN22" s="39" t="str">
        <f t="shared" si="17"/>
        <v/>
      </c>
      <c r="BO22" s="34" t="str">
        <f t="shared" si="18"/>
        <v/>
      </c>
      <c r="BP22" s="31" t="str">
        <f t="shared" si="19"/>
        <v/>
      </c>
      <c r="BQ22" s="34" t="str">
        <f t="shared" si="20"/>
        <v/>
      </c>
      <c r="BR22" s="34" t="str">
        <f t="shared" si="21"/>
        <v/>
      </c>
      <c r="BS22" s="34" t="str">
        <f t="shared" si="22"/>
        <v/>
      </c>
      <c r="BT22" s="34" t="str">
        <f t="shared" si="23"/>
        <v/>
      </c>
      <c r="BU22" s="34" t="str">
        <f t="shared" si="24"/>
        <v/>
      </c>
      <c r="BV22" s="38">
        <f t="shared" si="25"/>
        <v>0</v>
      </c>
      <c r="BW22" s="39" t="str">
        <f t="shared" si="45"/>
        <v/>
      </c>
      <c r="BX22" s="34" t="str">
        <f t="shared" si="26"/>
        <v/>
      </c>
      <c r="BY22" s="31" t="str">
        <f t="shared" si="27"/>
        <v/>
      </c>
      <c r="BZ22" s="34" t="str">
        <f t="shared" si="28"/>
        <v/>
      </c>
      <c r="CA22" s="34" t="str">
        <f t="shared" si="29"/>
        <v/>
      </c>
      <c r="CB22" s="34" t="str">
        <f t="shared" si="30"/>
        <v/>
      </c>
      <c r="CC22" s="34" t="str">
        <f t="shared" si="31"/>
        <v/>
      </c>
      <c r="CD22" s="34" t="str">
        <f t="shared" si="32"/>
        <v/>
      </c>
      <c r="CE22" s="34" t="str">
        <f t="shared" si="33"/>
        <v/>
      </c>
      <c r="CF22" s="34"/>
      <c r="CG22" s="34" t="str">
        <f t="shared" si="46"/>
        <v/>
      </c>
      <c r="CH22" s="40">
        <f t="shared" si="47"/>
        <v>0</v>
      </c>
      <c r="CJ22" s="27">
        <v>19</v>
      </c>
      <c r="CK22" s="28">
        <f t="shared" si="75"/>
        <v>0</v>
      </c>
      <c r="CL22" s="28"/>
      <c r="CM22" s="28">
        <f t="shared" si="48"/>
        <v>0</v>
      </c>
      <c r="CN22" s="28">
        <v>1</v>
      </c>
      <c r="CO22" s="29">
        <f t="shared" si="49"/>
        <v>0</v>
      </c>
      <c r="CP22" s="30"/>
      <c r="CQ22" s="31"/>
      <c r="CR22" s="31"/>
      <c r="CS22" s="31" t="str">
        <f t="shared" si="50"/>
        <v/>
      </c>
      <c r="CT22" s="32" t="str">
        <f t="shared" si="51"/>
        <v/>
      </c>
      <c r="CV22" s="27">
        <v>19</v>
      </c>
      <c r="CW22" s="28">
        <f t="shared" si="76"/>
        <v>0</v>
      </c>
      <c r="CX22" s="28"/>
      <c r="CY22" s="28">
        <f t="shared" si="52"/>
        <v>0</v>
      </c>
      <c r="CZ22" s="28">
        <v>1</v>
      </c>
      <c r="DA22" s="29">
        <f t="shared" si="53"/>
        <v>0</v>
      </c>
      <c r="DB22" s="30"/>
      <c r="DC22" s="31"/>
      <c r="DD22" s="31"/>
      <c r="DE22" s="31" t="str">
        <f t="shared" si="54"/>
        <v/>
      </c>
      <c r="DF22" s="32" t="str">
        <f t="shared" si="55"/>
        <v/>
      </c>
      <c r="DH22" s="27">
        <v>19</v>
      </c>
      <c r="DI22" s="28">
        <f t="shared" si="77"/>
        <v>0</v>
      </c>
      <c r="DJ22" s="28"/>
      <c r="DK22" s="28">
        <f t="shared" si="56"/>
        <v>0</v>
      </c>
      <c r="DL22" s="28">
        <v>1</v>
      </c>
      <c r="DM22" s="29">
        <f t="shared" si="57"/>
        <v>0</v>
      </c>
      <c r="DN22" s="30"/>
      <c r="DO22" s="31"/>
      <c r="DP22" s="31"/>
      <c r="DQ22" s="31" t="str">
        <f t="shared" si="58"/>
        <v/>
      </c>
      <c r="DR22" s="32" t="str">
        <f t="shared" si="59"/>
        <v/>
      </c>
      <c r="DT22" s="27">
        <v>19</v>
      </c>
      <c r="DU22" s="28">
        <f t="shared" si="78"/>
        <v>0</v>
      </c>
      <c r="DV22" s="28"/>
      <c r="DW22" s="28">
        <f t="shared" si="60"/>
        <v>0</v>
      </c>
      <c r="DX22" s="28">
        <v>1</v>
      </c>
      <c r="DY22" s="29">
        <f t="shared" si="61"/>
        <v>0</v>
      </c>
      <c r="DZ22" s="30"/>
      <c r="EA22" s="31"/>
      <c r="EB22" s="31"/>
      <c r="EC22" s="31" t="str">
        <f t="shared" si="62"/>
        <v/>
      </c>
      <c r="ED22" s="32" t="str">
        <f t="shared" si="63"/>
        <v/>
      </c>
      <c r="EF22" s="27">
        <v>19</v>
      </c>
      <c r="EG22" s="28">
        <f t="shared" si="79"/>
        <v>0</v>
      </c>
      <c r="EH22" s="28"/>
      <c r="EI22" s="28">
        <f t="shared" si="64"/>
        <v>0</v>
      </c>
      <c r="EJ22" s="28">
        <v>1</v>
      </c>
      <c r="EK22" s="29">
        <f t="shared" si="65"/>
        <v>0</v>
      </c>
      <c r="EL22" s="30"/>
      <c r="EM22" s="31"/>
      <c r="EN22" s="31"/>
      <c r="EO22" s="31" t="str">
        <f t="shared" si="66"/>
        <v/>
      </c>
      <c r="EP22" s="32" t="str">
        <f t="shared" si="67"/>
        <v/>
      </c>
      <c r="ER22" s="27">
        <v>19</v>
      </c>
      <c r="ES22" s="28">
        <f t="shared" si="80"/>
        <v>0</v>
      </c>
      <c r="ET22" s="28"/>
      <c r="EU22" s="28">
        <f t="shared" si="68"/>
        <v>0</v>
      </c>
      <c r="EV22" s="28">
        <v>1</v>
      </c>
      <c r="EW22" s="29">
        <f t="shared" si="69"/>
        <v>0</v>
      </c>
      <c r="EX22" s="30" t="s">
        <v>47</v>
      </c>
      <c r="EY22" s="31"/>
      <c r="EZ22" s="31"/>
      <c r="FA22" s="31" t="str">
        <f t="shared" si="70"/>
        <v/>
      </c>
      <c r="FB22" s="32">
        <f t="shared" si="71"/>
        <v>0</v>
      </c>
    </row>
    <row r="23" spans="1:158" ht="30" customHeight="1" x14ac:dyDescent="0.3">
      <c r="E23" s="27">
        <v>20</v>
      </c>
      <c r="F23" s="28">
        <f t="shared" si="72"/>
        <v>0</v>
      </c>
      <c r="G23" s="28"/>
      <c r="H23" s="28">
        <f t="shared" si="34"/>
        <v>0</v>
      </c>
      <c r="I23" s="28">
        <v>1</v>
      </c>
      <c r="J23" s="29">
        <f t="shared" si="35"/>
        <v>0</v>
      </c>
      <c r="L23" s="27">
        <v>20</v>
      </c>
      <c r="M23" s="28">
        <f t="shared" si="73"/>
        <v>0</v>
      </c>
      <c r="N23" s="28"/>
      <c r="O23" s="28">
        <f t="shared" si="36"/>
        <v>0</v>
      </c>
      <c r="P23" s="28">
        <v>1</v>
      </c>
      <c r="Q23" s="29">
        <f t="shared" si="37"/>
        <v>0</v>
      </c>
      <c r="R23" s="27"/>
      <c r="S23" s="31"/>
      <c r="T23" s="31"/>
      <c r="U23" s="31"/>
      <c r="V23" s="34"/>
      <c r="W23" s="34">
        <v>1</v>
      </c>
      <c r="X23" s="31"/>
      <c r="Y23" s="31">
        <f t="shared" si="38"/>
        <v>0</v>
      </c>
      <c r="Z23" s="31"/>
      <c r="AA23" s="35"/>
      <c r="AB23" s="36" t="str">
        <f t="shared" si="0"/>
        <v/>
      </c>
      <c r="AC23" s="31" t="str">
        <f t="shared" si="1"/>
        <v/>
      </c>
      <c r="AD23" s="31" t="str">
        <f t="shared" si="2"/>
        <v/>
      </c>
      <c r="AE23" s="31" t="str">
        <f t="shared" si="3"/>
        <v/>
      </c>
      <c r="AF23" s="31" t="str">
        <f t="shared" si="4"/>
        <v/>
      </c>
      <c r="AG23" s="31" t="str">
        <f t="shared" si="5"/>
        <v/>
      </c>
      <c r="AH23" s="31" t="str">
        <f t="shared" si="6"/>
        <v/>
      </c>
      <c r="AI23" s="31" t="str">
        <f t="shared" si="7"/>
        <v/>
      </c>
      <c r="AJ23" s="35">
        <f t="shared" si="8"/>
        <v>0</v>
      </c>
      <c r="AK23" s="36" t="str">
        <f t="shared" si="39"/>
        <v/>
      </c>
      <c r="AL23" s="31" t="str">
        <f t="shared" si="9"/>
        <v/>
      </c>
      <c r="AM23" s="31" t="str">
        <f t="shared" si="10"/>
        <v/>
      </c>
      <c r="AN23" s="31" t="str">
        <f t="shared" si="11"/>
        <v/>
      </c>
      <c r="AO23" s="31" t="str">
        <f t="shared" si="12"/>
        <v/>
      </c>
      <c r="AP23" s="31" t="str">
        <f t="shared" si="13"/>
        <v/>
      </c>
      <c r="AQ23" s="31" t="str">
        <f t="shared" si="14"/>
        <v/>
      </c>
      <c r="AR23" s="31" t="str">
        <f t="shared" si="15"/>
        <v/>
      </c>
      <c r="AS23" s="31" t="str">
        <f t="shared" si="16"/>
        <v/>
      </c>
      <c r="AT23" s="31"/>
      <c r="AU23" s="31" t="str">
        <f t="shared" si="40"/>
        <v/>
      </c>
      <c r="AV23" s="32">
        <f t="shared" si="41"/>
        <v>0</v>
      </c>
      <c r="AW23" s="22"/>
      <c r="AX23" s="27">
        <v>20</v>
      </c>
      <c r="AY23" s="28">
        <f t="shared" si="74"/>
        <v>0</v>
      </c>
      <c r="AZ23" s="28"/>
      <c r="BA23" s="28">
        <f t="shared" si="42"/>
        <v>0</v>
      </c>
      <c r="BB23" s="28">
        <v>1</v>
      </c>
      <c r="BC23" s="29">
        <f t="shared" si="43"/>
        <v>0</v>
      </c>
      <c r="BD23" s="37"/>
      <c r="BE23" s="34"/>
      <c r="BF23" s="34"/>
      <c r="BG23" s="34"/>
      <c r="BH23" s="34"/>
      <c r="BI23" s="34">
        <v>1</v>
      </c>
      <c r="BJ23" s="34"/>
      <c r="BK23" s="34">
        <f t="shared" si="44"/>
        <v>0</v>
      </c>
      <c r="BL23" s="34"/>
      <c r="BM23" s="38"/>
      <c r="BN23" s="39" t="str">
        <f t="shared" si="17"/>
        <v/>
      </c>
      <c r="BO23" s="34" t="str">
        <f t="shared" si="18"/>
        <v/>
      </c>
      <c r="BP23" s="31" t="str">
        <f t="shared" si="19"/>
        <v/>
      </c>
      <c r="BQ23" s="34" t="str">
        <f t="shared" si="20"/>
        <v/>
      </c>
      <c r="BR23" s="34" t="str">
        <f t="shared" si="21"/>
        <v/>
      </c>
      <c r="BS23" s="34" t="str">
        <f t="shared" si="22"/>
        <v/>
      </c>
      <c r="BT23" s="34" t="str">
        <f t="shared" si="23"/>
        <v/>
      </c>
      <c r="BU23" s="34" t="str">
        <f t="shared" si="24"/>
        <v/>
      </c>
      <c r="BV23" s="38">
        <f t="shared" si="25"/>
        <v>0</v>
      </c>
      <c r="BW23" s="39" t="str">
        <f t="shared" si="45"/>
        <v/>
      </c>
      <c r="BX23" s="34" t="str">
        <f t="shared" si="26"/>
        <v/>
      </c>
      <c r="BY23" s="31" t="str">
        <f t="shared" si="27"/>
        <v/>
      </c>
      <c r="BZ23" s="34" t="str">
        <f t="shared" si="28"/>
        <v/>
      </c>
      <c r="CA23" s="34" t="str">
        <f t="shared" si="29"/>
        <v/>
      </c>
      <c r="CB23" s="34" t="str">
        <f t="shared" si="30"/>
        <v/>
      </c>
      <c r="CC23" s="34" t="str">
        <f t="shared" si="31"/>
        <v/>
      </c>
      <c r="CD23" s="34" t="str">
        <f t="shared" si="32"/>
        <v/>
      </c>
      <c r="CE23" s="34" t="str">
        <f t="shared" si="33"/>
        <v/>
      </c>
      <c r="CF23" s="34"/>
      <c r="CG23" s="34" t="str">
        <f t="shared" si="46"/>
        <v/>
      </c>
      <c r="CH23" s="40">
        <f t="shared" si="47"/>
        <v>0</v>
      </c>
      <c r="CJ23" s="27">
        <v>20</v>
      </c>
      <c r="CK23" s="28">
        <f t="shared" si="75"/>
        <v>0</v>
      </c>
      <c r="CL23" s="28"/>
      <c r="CM23" s="28">
        <f t="shared" si="48"/>
        <v>0</v>
      </c>
      <c r="CN23" s="28">
        <v>1</v>
      </c>
      <c r="CO23" s="29">
        <f t="shared" si="49"/>
        <v>0</v>
      </c>
      <c r="CP23" s="30"/>
      <c r="CQ23" s="31"/>
      <c r="CR23" s="31"/>
      <c r="CS23" s="31" t="str">
        <f t="shared" si="50"/>
        <v/>
      </c>
      <c r="CT23" s="32" t="str">
        <f t="shared" si="51"/>
        <v/>
      </c>
      <c r="CV23" s="27">
        <v>20</v>
      </c>
      <c r="CW23" s="28">
        <f t="shared" si="76"/>
        <v>0</v>
      </c>
      <c r="CX23" s="28"/>
      <c r="CY23" s="28">
        <f t="shared" si="52"/>
        <v>0</v>
      </c>
      <c r="CZ23" s="28">
        <v>1</v>
      </c>
      <c r="DA23" s="29">
        <f t="shared" si="53"/>
        <v>0</v>
      </c>
      <c r="DB23" s="30"/>
      <c r="DC23" s="31"/>
      <c r="DD23" s="31"/>
      <c r="DE23" s="31" t="str">
        <f t="shared" si="54"/>
        <v/>
      </c>
      <c r="DF23" s="32" t="str">
        <f t="shared" si="55"/>
        <v/>
      </c>
      <c r="DH23" s="27">
        <v>20</v>
      </c>
      <c r="DI23" s="28">
        <f t="shared" si="77"/>
        <v>0</v>
      </c>
      <c r="DJ23" s="28"/>
      <c r="DK23" s="28">
        <f t="shared" si="56"/>
        <v>0</v>
      </c>
      <c r="DL23" s="28">
        <v>1</v>
      </c>
      <c r="DM23" s="29">
        <f t="shared" si="57"/>
        <v>0</v>
      </c>
      <c r="DN23" s="30"/>
      <c r="DO23" s="31"/>
      <c r="DP23" s="31"/>
      <c r="DQ23" s="31" t="str">
        <f t="shared" si="58"/>
        <v/>
      </c>
      <c r="DR23" s="32" t="str">
        <f t="shared" si="59"/>
        <v/>
      </c>
      <c r="DT23" s="27">
        <v>20</v>
      </c>
      <c r="DU23" s="28">
        <f t="shared" si="78"/>
        <v>0</v>
      </c>
      <c r="DV23" s="28"/>
      <c r="DW23" s="28">
        <f t="shared" si="60"/>
        <v>0</v>
      </c>
      <c r="DX23" s="28">
        <v>1</v>
      </c>
      <c r="DY23" s="29">
        <f t="shared" si="61"/>
        <v>0</v>
      </c>
      <c r="DZ23" s="30"/>
      <c r="EA23" s="31"/>
      <c r="EB23" s="31"/>
      <c r="EC23" s="31" t="str">
        <f t="shared" si="62"/>
        <v/>
      </c>
      <c r="ED23" s="32" t="str">
        <f t="shared" si="63"/>
        <v/>
      </c>
      <c r="EF23" s="27">
        <v>20</v>
      </c>
      <c r="EG23" s="28">
        <f t="shared" si="79"/>
        <v>0</v>
      </c>
      <c r="EH23" s="28"/>
      <c r="EI23" s="28">
        <f t="shared" si="64"/>
        <v>0</v>
      </c>
      <c r="EJ23" s="28">
        <v>1</v>
      </c>
      <c r="EK23" s="29">
        <f t="shared" si="65"/>
        <v>0</v>
      </c>
      <c r="EL23" s="30"/>
      <c r="EM23" s="31"/>
      <c r="EN23" s="31"/>
      <c r="EO23" s="31" t="str">
        <f t="shared" si="66"/>
        <v/>
      </c>
      <c r="EP23" s="32" t="str">
        <f t="shared" si="67"/>
        <v/>
      </c>
      <c r="ER23" s="27">
        <v>20</v>
      </c>
      <c r="ES23" s="28">
        <f t="shared" si="80"/>
        <v>0</v>
      </c>
      <c r="ET23" s="28"/>
      <c r="EU23" s="28">
        <f t="shared" si="68"/>
        <v>0</v>
      </c>
      <c r="EV23" s="28">
        <v>1</v>
      </c>
      <c r="EW23" s="29">
        <f t="shared" si="69"/>
        <v>0</v>
      </c>
      <c r="EX23" s="30" t="s">
        <v>47</v>
      </c>
      <c r="EY23" s="31"/>
      <c r="EZ23" s="31"/>
      <c r="FA23" s="31" t="str">
        <f t="shared" si="70"/>
        <v/>
      </c>
      <c r="FB23" s="32">
        <f t="shared" si="71"/>
        <v>0</v>
      </c>
    </row>
    <row r="24" spans="1:158" ht="30" customHeight="1" x14ac:dyDescent="0.3">
      <c r="E24" s="27">
        <v>21</v>
      </c>
      <c r="F24" s="28">
        <f t="shared" si="72"/>
        <v>0</v>
      </c>
      <c r="G24" s="28"/>
      <c r="H24" s="28">
        <f t="shared" si="34"/>
        <v>0</v>
      </c>
      <c r="I24" s="28">
        <v>1</v>
      </c>
      <c r="J24" s="29">
        <f t="shared" si="35"/>
        <v>0</v>
      </c>
      <c r="L24" s="27">
        <v>21</v>
      </c>
      <c r="M24" s="28">
        <f t="shared" si="73"/>
        <v>0</v>
      </c>
      <c r="N24" s="28"/>
      <c r="O24" s="28">
        <f t="shared" si="36"/>
        <v>0</v>
      </c>
      <c r="P24" s="28">
        <v>1</v>
      </c>
      <c r="Q24" s="29">
        <f t="shared" si="37"/>
        <v>0</v>
      </c>
      <c r="R24" s="27"/>
      <c r="S24" s="31"/>
      <c r="T24" s="31"/>
      <c r="U24" s="31"/>
      <c r="V24" s="34"/>
      <c r="W24" s="34">
        <v>1</v>
      </c>
      <c r="X24" s="31"/>
      <c r="Y24" s="31">
        <f t="shared" si="38"/>
        <v>0</v>
      </c>
      <c r="Z24" s="31"/>
      <c r="AA24" s="35"/>
      <c r="AB24" s="36" t="str">
        <f t="shared" si="0"/>
        <v/>
      </c>
      <c r="AC24" s="31" t="str">
        <f t="shared" si="1"/>
        <v/>
      </c>
      <c r="AD24" s="31" t="str">
        <f t="shared" si="2"/>
        <v/>
      </c>
      <c r="AE24" s="31" t="str">
        <f t="shared" si="3"/>
        <v/>
      </c>
      <c r="AF24" s="31" t="str">
        <f t="shared" si="4"/>
        <v/>
      </c>
      <c r="AG24" s="31" t="str">
        <f t="shared" si="5"/>
        <v/>
      </c>
      <c r="AH24" s="31" t="str">
        <f t="shared" si="6"/>
        <v/>
      </c>
      <c r="AI24" s="31" t="str">
        <f t="shared" si="7"/>
        <v/>
      </c>
      <c r="AJ24" s="35">
        <f t="shared" si="8"/>
        <v>0</v>
      </c>
      <c r="AK24" s="36" t="str">
        <f t="shared" si="39"/>
        <v/>
      </c>
      <c r="AL24" s="31" t="str">
        <f t="shared" si="9"/>
        <v/>
      </c>
      <c r="AM24" s="31" t="str">
        <f t="shared" si="10"/>
        <v/>
      </c>
      <c r="AN24" s="31" t="str">
        <f t="shared" si="11"/>
        <v/>
      </c>
      <c r="AO24" s="31" t="str">
        <f t="shared" si="12"/>
        <v/>
      </c>
      <c r="AP24" s="31" t="str">
        <f t="shared" si="13"/>
        <v/>
      </c>
      <c r="AQ24" s="31" t="str">
        <f t="shared" si="14"/>
        <v/>
      </c>
      <c r="AR24" s="31" t="str">
        <f t="shared" si="15"/>
        <v/>
      </c>
      <c r="AS24" s="31" t="str">
        <f t="shared" si="16"/>
        <v/>
      </c>
      <c r="AT24" s="31"/>
      <c r="AU24" s="31" t="str">
        <f t="shared" si="40"/>
        <v/>
      </c>
      <c r="AV24" s="32">
        <f t="shared" si="41"/>
        <v>0</v>
      </c>
      <c r="AW24" s="22"/>
      <c r="AX24" s="27">
        <v>21</v>
      </c>
      <c r="AY24" s="28">
        <f t="shared" si="74"/>
        <v>0</v>
      </c>
      <c r="AZ24" s="28"/>
      <c r="BA24" s="28">
        <f t="shared" si="42"/>
        <v>0</v>
      </c>
      <c r="BB24" s="28">
        <v>1</v>
      </c>
      <c r="BC24" s="29">
        <f t="shared" si="43"/>
        <v>0</v>
      </c>
      <c r="BD24" s="37"/>
      <c r="BE24" s="34"/>
      <c r="BF24" s="34"/>
      <c r="BG24" s="34"/>
      <c r="BH24" s="34"/>
      <c r="BI24" s="34">
        <v>1</v>
      </c>
      <c r="BJ24" s="34"/>
      <c r="BK24" s="34">
        <f t="shared" si="44"/>
        <v>0</v>
      </c>
      <c r="BL24" s="34"/>
      <c r="BM24" s="38"/>
      <c r="BN24" s="39" t="str">
        <f t="shared" si="17"/>
        <v/>
      </c>
      <c r="BO24" s="34" t="str">
        <f t="shared" si="18"/>
        <v/>
      </c>
      <c r="BP24" s="31" t="str">
        <f t="shared" si="19"/>
        <v/>
      </c>
      <c r="BQ24" s="34" t="str">
        <f t="shared" si="20"/>
        <v/>
      </c>
      <c r="BR24" s="34" t="str">
        <f t="shared" si="21"/>
        <v/>
      </c>
      <c r="BS24" s="34" t="str">
        <f t="shared" si="22"/>
        <v/>
      </c>
      <c r="BT24" s="34" t="str">
        <f t="shared" si="23"/>
        <v/>
      </c>
      <c r="BU24" s="34" t="str">
        <f t="shared" si="24"/>
        <v/>
      </c>
      <c r="BV24" s="38">
        <f t="shared" si="25"/>
        <v>0</v>
      </c>
      <c r="BW24" s="39" t="str">
        <f t="shared" si="45"/>
        <v/>
      </c>
      <c r="BX24" s="34" t="str">
        <f t="shared" si="26"/>
        <v/>
      </c>
      <c r="BY24" s="31" t="str">
        <f t="shared" si="27"/>
        <v/>
      </c>
      <c r="BZ24" s="34" t="str">
        <f t="shared" si="28"/>
        <v/>
      </c>
      <c r="CA24" s="34" t="str">
        <f t="shared" si="29"/>
        <v/>
      </c>
      <c r="CB24" s="34" t="str">
        <f t="shared" si="30"/>
        <v/>
      </c>
      <c r="CC24" s="34" t="str">
        <f t="shared" si="31"/>
        <v/>
      </c>
      <c r="CD24" s="34" t="str">
        <f t="shared" si="32"/>
        <v/>
      </c>
      <c r="CE24" s="34" t="str">
        <f t="shared" si="33"/>
        <v/>
      </c>
      <c r="CF24" s="34"/>
      <c r="CG24" s="34" t="str">
        <f t="shared" si="46"/>
        <v/>
      </c>
      <c r="CH24" s="40">
        <f t="shared" si="47"/>
        <v>0</v>
      </c>
      <c r="CJ24" s="27">
        <v>21</v>
      </c>
      <c r="CK24" s="28">
        <f t="shared" si="75"/>
        <v>0</v>
      </c>
      <c r="CL24" s="28"/>
      <c r="CM24" s="28">
        <f t="shared" si="48"/>
        <v>0</v>
      </c>
      <c r="CN24" s="28">
        <v>1</v>
      </c>
      <c r="CO24" s="29">
        <f t="shared" si="49"/>
        <v>0</v>
      </c>
      <c r="CP24" s="30"/>
      <c r="CQ24" s="31"/>
      <c r="CR24" s="31"/>
      <c r="CS24" s="31" t="str">
        <f t="shared" si="50"/>
        <v/>
      </c>
      <c r="CT24" s="32" t="str">
        <f t="shared" si="51"/>
        <v/>
      </c>
      <c r="CV24" s="27">
        <v>21</v>
      </c>
      <c r="CW24" s="28">
        <f t="shared" si="76"/>
        <v>0</v>
      </c>
      <c r="CX24" s="28"/>
      <c r="CY24" s="28">
        <f t="shared" si="52"/>
        <v>0</v>
      </c>
      <c r="CZ24" s="28">
        <v>1</v>
      </c>
      <c r="DA24" s="29">
        <f t="shared" si="53"/>
        <v>0</v>
      </c>
      <c r="DB24" s="30"/>
      <c r="DC24" s="31"/>
      <c r="DD24" s="31"/>
      <c r="DE24" s="31" t="str">
        <f t="shared" si="54"/>
        <v/>
      </c>
      <c r="DF24" s="32" t="str">
        <f t="shared" si="55"/>
        <v/>
      </c>
      <c r="DH24" s="27">
        <v>21</v>
      </c>
      <c r="DI24" s="28">
        <f t="shared" si="77"/>
        <v>0</v>
      </c>
      <c r="DJ24" s="28"/>
      <c r="DK24" s="28">
        <f t="shared" si="56"/>
        <v>0</v>
      </c>
      <c r="DL24" s="28">
        <v>1</v>
      </c>
      <c r="DM24" s="29">
        <f t="shared" si="57"/>
        <v>0</v>
      </c>
      <c r="DN24" s="30"/>
      <c r="DO24" s="31"/>
      <c r="DP24" s="31"/>
      <c r="DQ24" s="31" t="str">
        <f t="shared" si="58"/>
        <v/>
      </c>
      <c r="DR24" s="32" t="str">
        <f t="shared" si="59"/>
        <v/>
      </c>
      <c r="DT24" s="27">
        <v>21</v>
      </c>
      <c r="DU24" s="28">
        <f t="shared" si="78"/>
        <v>0</v>
      </c>
      <c r="DV24" s="28"/>
      <c r="DW24" s="28">
        <f t="shared" si="60"/>
        <v>0</v>
      </c>
      <c r="DX24" s="28">
        <v>1</v>
      </c>
      <c r="DY24" s="29">
        <f t="shared" si="61"/>
        <v>0</v>
      </c>
      <c r="DZ24" s="30"/>
      <c r="EA24" s="31"/>
      <c r="EB24" s="31"/>
      <c r="EC24" s="31" t="str">
        <f t="shared" si="62"/>
        <v/>
      </c>
      <c r="ED24" s="32" t="str">
        <f t="shared" si="63"/>
        <v/>
      </c>
      <c r="EF24" s="27">
        <v>21</v>
      </c>
      <c r="EG24" s="28">
        <f t="shared" si="79"/>
        <v>0</v>
      </c>
      <c r="EH24" s="28"/>
      <c r="EI24" s="28">
        <f t="shared" si="64"/>
        <v>0</v>
      </c>
      <c r="EJ24" s="28">
        <v>1</v>
      </c>
      <c r="EK24" s="29">
        <f t="shared" si="65"/>
        <v>0</v>
      </c>
      <c r="EL24" s="30"/>
      <c r="EM24" s="31"/>
      <c r="EN24" s="31"/>
      <c r="EO24" s="31" t="str">
        <f t="shared" si="66"/>
        <v/>
      </c>
      <c r="EP24" s="32" t="str">
        <f t="shared" si="67"/>
        <v/>
      </c>
      <c r="ER24" s="27">
        <v>21</v>
      </c>
      <c r="ES24" s="28">
        <f t="shared" si="80"/>
        <v>0</v>
      </c>
      <c r="ET24" s="28"/>
      <c r="EU24" s="28">
        <f t="shared" si="68"/>
        <v>0</v>
      </c>
      <c r="EV24" s="28">
        <v>1</v>
      </c>
      <c r="EW24" s="29">
        <f t="shared" si="69"/>
        <v>0</v>
      </c>
      <c r="EX24" s="30" t="s">
        <v>47</v>
      </c>
      <c r="EY24" s="31"/>
      <c r="EZ24" s="31"/>
      <c r="FA24" s="31" t="str">
        <f t="shared" si="70"/>
        <v/>
      </c>
      <c r="FB24" s="32">
        <f t="shared" si="71"/>
        <v>0</v>
      </c>
    </row>
    <row r="25" spans="1:158" ht="30" customHeight="1" x14ac:dyDescent="0.3">
      <c r="E25" s="27">
        <v>22</v>
      </c>
      <c r="F25" s="28">
        <f t="shared" si="72"/>
        <v>0</v>
      </c>
      <c r="G25" s="28"/>
      <c r="H25" s="28">
        <f t="shared" si="34"/>
        <v>0</v>
      </c>
      <c r="I25" s="28">
        <v>1</v>
      </c>
      <c r="J25" s="29">
        <f t="shared" si="35"/>
        <v>0</v>
      </c>
      <c r="L25" s="27">
        <v>22</v>
      </c>
      <c r="M25" s="28">
        <f t="shared" si="73"/>
        <v>0</v>
      </c>
      <c r="N25" s="28"/>
      <c r="O25" s="28">
        <f t="shared" si="36"/>
        <v>0</v>
      </c>
      <c r="P25" s="28">
        <v>1</v>
      </c>
      <c r="Q25" s="29">
        <f t="shared" si="37"/>
        <v>0</v>
      </c>
      <c r="R25" s="27"/>
      <c r="S25" s="31"/>
      <c r="T25" s="31"/>
      <c r="U25" s="31"/>
      <c r="V25" s="34"/>
      <c r="W25" s="34">
        <v>1</v>
      </c>
      <c r="X25" s="31"/>
      <c r="Y25" s="31">
        <f t="shared" si="38"/>
        <v>0</v>
      </c>
      <c r="Z25" s="31"/>
      <c r="AA25" s="35"/>
      <c r="AB25" s="36" t="str">
        <f t="shared" si="0"/>
        <v/>
      </c>
      <c r="AC25" s="31" t="str">
        <f t="shared" si="1"/>
        <v/>
      </c>
      <c r="AD25" s="31" t="str">
        <f t="shared" si="2"/>
        <v/>
      </c>
      <c r="AE25" s="31" t="str">
        <f t="shared" si="3"/>
        <v/>
      </c>
      <c r="AF25" s="31" t="str">
        <f t="shared" si="4"/>
        <v/>
      </c>
      <c r="AG25" s="31" t="str">
        <f t="shared" si="5"/>
        <v/>
      </c>
      <c r="AH25" s="31" t="str">
        <f t="shared" si="6"/>
        <v/>
      </c>
      <c r="AI25" s="31" t="str">
        <f t="shared" si="7"/>
        <v/>
      </c>
      <c r="AJ25" s="35">
        <f t="shared" si="8"/>
        <v>0</v>
      </c>
      <c r="AK25" s="36" t="str">
        <f t="shared" si="39"/>
        <v/>
      </c>
      <c r="AL25" s="31" t="str">
        <f t="shared" si="9"/>
        <v/>
      </c>
      <c r="AM25" s="31" t="str">
        <f t="shared" si="10"/>
        <v/>
      </c>
      <c r="AN25" s="31" t="str">
        <f t="shared" si="11"/>
        <v/>
      </c>
      <c r="AO25" s="31" t="str">
        <f t="shared" si="12"/>
        <v/>
      </c>
      <c r="AP25" s="31" t="str">
        <f t="shared" si="13"/>
        <v/>
      </c>
      <c r="AQ25" s="31" t="str">
        <f t="shared" si="14"/>
        <v/>
      </c>
      <c r="AR25" s="31" t="str">
        <f t="shared" si="15"/>
        <v/>
      </c>
      <c r="AS25" s="31" t="str">
        <f t="shared" si="16"/>
        <v/>
      </c>
      <c r="AT25" s="31"/>
      <c r="AU25" s="31" t="str">
        <f t="shared" si="40"/>
        <v/>
      </c>
      <c r="AV25" s="32">
        <f t="shared" si="41"/>
        <v>0</v>
      </c>
      <c r="AW25" s="22"/>
      <c r="AX25" s="27">
        <v>22</v>
      </c>
      <c r="AY25" s="28">
        <f t="shared" si="74"/>
        <v>0</v>
      </c>
      <c r="AZ25" s="28"/>
      <c r="BA25" s="28">
        <f t="shared" si="42"/>
        <v>0</v>
      </c>
      <c r="BB25" s="28">
        <v>1</v>
      </c>
      <c r="BC25" s="29">
        <f t="shared" si="43"/>
        <v>0</v>
      </c>
      <c r="BD25" s="37"/>
      <c r="BE25" s="34"/>
      <c r="BF25" s="34"/>
      <c r="BG25" s="34"/>
      <c r="BH25" s="34"/>
      <c r="BI25" s="34">
        <v>1</v>
      </c>
      <c r="BJ25" s="34"/>
      <c r="BK25" s="34">
        <f t="shared" si="44"/>
        <v>0</v>
      </c>
      <c r="BL25" s="34"/>
      <c r="BM25" s="38"/>
      <c r="BN25" s="39" t="str">
        <f t="shared" si="17"/>
        <v/>
      </c>
      <c r="BO25" s="34" t="str">
        <f t="shared" si="18"/>
        <v/>
      </c>
      <c r="BP25" s="31" t="str">
        <f t="shared" si="19"/>
        <v/>
      </c>
      <c r="BQ25" s="34" t="str">
        <f t="shared" si="20"/>
        <v/>
      </c>
      <c r="BR25" s="34" t="str">
        <f t="shared" si="21"/>
        <v/>
      </c>
      <c r="BS25" s="34" t="str">
        <f t="shared" si="22"/>
        <v/>
      </c>
      <c r="BT25" s="34" t="str">
        <f t="shared" si="23"/>
        <v/>
      </c>
      <c r="BU25" s="34" t="str">
        <f t="shared" si="24"/>
        <v/>
      </c>
      <c r="BV25" s="38">
        <f t="shared" si="25"/>
        <v>0</v>
      </c>
      <c r="BW25" s="39" t="str">
        <f t="shared" si="45"/>
        <v/>
      </c>
      <c r="BX25" s="34" t="str">
        <f t="shared" si="26"/>
        <v/>
      </c>
      <c r="BY25" s="31" t="str">
        <f t="shared" si="27"/>
        <v/>
      </c>
      <c r="BZ25" s="34" t="str">
        <f t="shared" si="28"/>
        <v/>
      </c>
      <c r="CA25" s="34" t="str">
        <f t="shared" si="29"/>
        <v/>
      </c>
      <c r="CB25" s="34" t="str">
        <f t="shared" si="30"/>
        <v/>
      </c>
      <c r="CC25" s="34" t="str">
        <f t="shared" si="31"/>
        <v/>
      </c>
      <c r="CD25" s="34" t="str">
        <f t="shared" si="32"/>
        <v/>
      </c>
      <c r="CE25" s="34" t="str">
        <f t="shared" si="33"/>
        <v/>
      </c>
      <c r="CF25" s="34"/>
      <c r="CG25" s="34" t="str">
        <f t="shared" si="46"/>
        <v/>
      </c>
      <c r="CH25" s="40">
        <f t="shared" si="47"/>
        <v>0</v>
      </c>
      <c r="CJ25" s="27">
        <v>22</v>
      </c>
      <c r="CK25" s="28">
        <f t="shared" si="75"/>
        <v>0</v>
      </c>
      <c r="CL25" s="28"/>
      <c r="CM25" s="28">
        <f t="shared" si="48"/>
        <v>0</v>
      </c>
      <c r="CN25" s="28">
        <v>1</v>
      </c>
      <c r="CO25" s="29">
        <f t="shared" si="49"/>
        <v>0</v>
      </c>
      <c r="CP25" s="30"/>
      <c r="CQ25" s="31"/>
      <c r="CR25" s="31"/>
      <c r="CS25" s="31" t="str">
        <f t="shared" si="50"/>
        <v/>
      </c>
      <c r="CT25" s="32" t="str">
        <f t="shared" si="51"/>
        <v/>
      </c>
      <c r="CV25" s="27">
        <v>22</v>
      </c>
      <c r="CW25" s="28">
        <f t="shared" si="76"/>
        <v>0</v>
      </c>
      <c r="CX25" s="28"/>
      <c r="CY25" s="28">
        <f t="shared" si="52"/>
        <v>0</v>
      </c>
      <c r="CZ25" s="28">
        <v>1</v>
      </c>
      <c r="DA25" s="29">
        <f t="shared" si="53"/>
        <v>0</v>
      </c>
      <c r="DB25" s="30"/>
      <c r="DC25" s="31"/>
      <c r="DD25" s="31"/>
      <c r="DE25" s="31" t="str">
        <f t="shared" si="54"/>
        <v/>
      </c>
      <c r="DF25" s="32" t="str">
        <f t="shared" si="55"/>
        <v/>
      </c>
      <c r="DH25" s="27">
        <v>22</v>
      </c>
      <c r="DI25" s="28">
        <f t="shared" si="77"/>
        <v>0</v>
      </c>
      <c r="DJ25" s="28"/>
      <c r="DK25" s="28">
        <f t="shared" si="56"/>
        <v>0</v>
      </c>
      <c r="DL25" s="28">
        <v>1</v>
      </c>
      <c r="DM25" s="29">
        <f t="shared" si="57"/>
        <v>0</v>
      </c>
      <c r="DN25" s="30"/>
      <c r="DO25" s="31"/>
      <c r="DP25" s="31"/>
      <c r="DQ25" s="31" t="str">
        <f t="shared" si="58"/>
        <v/>
      </c>
      <c r="DR25" s="32" t="str">
        <f t="shared" si="59"/>
        <v/>
      </c>
      <c r="DT25" s="27">
        <v>22</v>
      </c>
      <c r="DU25" s="28">
        <f t="shared" si="78"/>
        <v>0</v>
      </c>
      <c r="DV25" s="28"/>
      <c r="DW25" s="28">
        <f t="shared" si="60"/>
        <v>0</v>
      </c>
      <c r="DX25" s="28">
        <v>1</v>
      </c>
      <c r="DY25" s="29">
        <f t="shared" si="61"/>
        <v>0</v>
      </c>
      <c r="DZ25" s="30"/>
      <c r="EA25" s="31"/>
      <c r="EB25" s="31"/>
      <c r="EC25" s="31" t="str">
        <f t="shared" si="62"/>
        <v/>
      </c>
      <c r="ED25" s="32" t="str">
        <f t="shared" si="63"/>
        <v/>
      </c>
      <c r="EF25" s="27">
        <v>22</v>
      </c>
      <c r="EG25" s="28">
        <f t="shared" si="79"/>
        <v>0</v>
      </c>
      <c r="EH25" s="28"/>
      <c r="EI25" s="28">
        <f t="shared" si="64"/>
        <v>0</v>
      </c>
      <c r="EJ25" s="28">
        <v>1</v>
      </c>
      <c r="EK25" s="29">
        <f t="shared" si="65"/>
        <v>0</v>
      </c>
      <c r="EL25" s="30"/>
      <c r="EM25" s="31"/>
      <c r="EN25" s="31"/>
      <c r="EO25" s="31" t="str">
        <f t="shared" si="66"/>
        <v/>
      </c>
      <c r="EP25" s="32" t="str">
        <f t="shared" si="67"/>
        <v/>
      </c>
      <c r="ER25" s="27">
        <v>22</v>
      </c>
      <c r="ES25" s="28">
        <f t="shared" si="80"/>
        <v>0</v>
      </c>
      <c r="ET25" s="28"/>
      <c r="EU25" s="28">
        <f t="shared" si="68"/>
        <v>0</v>
      </c>
      <c r="EV25" s="28">
        <v>1</v>
      </c>
      <c r="EW25" s="29">
        <f t="shared" si="69"/>
        <v>0</v>
      </c>
      <c r="EX25" s="30" t="s">
        <v>47</v>
      </c>
      <c r="EY25" s="31"/>
      <c r="EZ25" s="31"/>
      <c r="FA25" s="31" t="str">
        <f t="shared" si="70"/>
        <v/>
      </c>
      <c r="FB25" s="32">
        <f t="shared" si="71"/>
        <v>0</v>
      </c>
    </row>
    <row r="26" spans="1:158" ht="30" customHeight="1" x14ac:dyDescent="0.3">
      <c r="E26" s="27">
        <v>23</v>
      </c>
      <c r="F26" s="28">
        <f t="shared" si="72"/>
        <v>0</v>
      </c>
      <c r="G26" s="28"/>
      <c r="H26" s="28">
        <f t="shared" si="34"/>
        <v>0</v>
      </c>
      <c r="I26" s="28">
        <v>1</v>
      </c>
      <c r="J26" s="29">
        <f t="shared" si="35"/>
        <v>0</v>
      </c>
      <c r="L26" s="27">
        <v>23</v>
      </c>
      <c r="M26" s="28">
        <f t="shared" si="73"/>
        <v>0</v>
      </c>
      <c r="N26" s="28"/>
      <c r="O26" s="28">
        <f t="shared" si="36"/>
        <v>0</v>
      </c>
      <c r="P26" s="28">
        <v>1</v>
      </c>
      <c r="Q26" s="29">
        <f t="shared" si="37"/>
        <v>0</v>
      </c>
      <c r="R26" s="27"/>
      <c r="S26" s="31"/>
      <c r="T26" s="31"/>
      <c r="U26" s="31"/>
      <c r="V26" s="34"/>
      <c r="W26" s="34">
        <v>1</v>
      </c>
      <c r="X26" s="31"/>
      <c r="Y26" s="31">
        <f t="shared" si="38"/>
        <v>0</v>
      </c>
      <c r="Z26" s="31"/>
      <c r="AA26" s="35"/>
      <c r="AB26" s="36" t="str">
        <f t="shared" si="0"/>
        <v/>
      </c>
      <c r="AC26" s="31" t="str">
        <f t="shared" si="1"/>
        <v/>
      </c>
      <c r="AD26" s="31" t="str">
        <f t="shared" si="2"/>
        <v/>
      </c>
      <c r="AE26" s="31" t="str">
        <f t="shared" si="3"/>
        <v/>
      </c>
      <c r="AF26" s="31" t="str">
        <f t="shared" si="4"/>
        <v/>
      </c>
      <c r="AG26" s="31" t="str">
        <f t="shared" si="5"/>
        <v/>
      </c>
      <c r="AH26" s="31" t="str">
        <f t="shared" si="6"/>
        <v/>
      </c>
      <c r="AI26" s="31" t="str">
        <f t="shared" si="7"/>
        <v/>
      </c>
      <c r="AJ26" s="35">
        <f t="shared" si="8"/>
        <v>0</v>
      </c>
      <c r="AK26" s="36" t="str">
        <f t="shared" si="39"/>
        <v/>
      </c>
      <c r="AL26" s="31" t="str">
        <f t="shared" si="9"/>
        <v/>
      </c>
      <c r="AM26" s="31" t="str">
        <f t="shared" si="10"/>
        <v/>
      </c>
      <c r="AN26" s="31" t="str">
        <f t="shared" si="11"/>
        <v/>
      </c>
      <c r="AO26" s="31" t="str">
        <f t="shared" si="12"/>
        <v/>
      </c>
      <c r="AP26" s="31" t="str">
        <f t="shared" si="13"/>
        <v/>
      </c>
      <c r="AQ26" s="31" t="str">
        <f t="shared" si="14"/>
        <v/>
      </c>
      <c r="AR26" s="31" t="str">
        <f t="shared" si="15"/>
        <v/>
      </c>
      <c r="AS26" s="31" t="str">
        <f t="shared" si="16"/>
        <v/>
      </c>
      <c r="AT26" s="31"/>
      <c r="AU26" s="31" t="str">
        <f t="shared" si="40"/>
        <v/>
      </c>
      <c r="AV26" s="32">
        <f t="shared" si="41"/>
        <v>0</v>
      </c>
      <c r="AW26" s="22"/>
      <c r="AX26" s="27">
        <v>23</v>
      </c>
      <c r="AY26" s="28">
        <f t="shared" si="74"/>
        <v>0</v>
      </c>
      <c r="AZ26" s="28"/>
      <c r="BA26" s="28">
        <f t="shared" si="42"/>
        <v>0</v>
      </c>
      <c r="BB26" s="28">
        <v>1</v>
      </c>
      <c r="BC26" s="29">
        <f t="shared" si="43"/>
        <v>0</v>
      </c>
      <c r="BD26" s="37"/>
      <c r="BE26" s="34"/>
      <c r="BF26" s="34"/>
      <c r="BG26" s="34"/>
      <c r="BH26" s="34"/>
      <c r="BI26" s="34">
        <v>1</v>
      </c>
      <c r="BJ26" s="34"/>
      <c r="BK26" s="34">
        <f t="shared" si="44"/>
        <v>0</v>
      </c>
      <c r="BL26" s="34"/>
      <c r="BM26" s="38"/>
      <c r="BN26" s="39" t="str">
        <f t="shared" si="17"/>
        <v/>
      </c>
      <c r="BO26" s="34" t="str">
        <f t="shared" si="18"/>
        <v/>
      </c>
      <c r="BP26" s="31" t="str">
        <f t="shared" si="19"/>
        <v/>
      </c>
      <c r="BQ26" s="34" t="str">
        <f t="shared" si="20"/>
        <v/>
      </c>
      <c r="BR26" s="34" t="str">
        <f t="shared" si="21"/>
        <v/>
      </c>
      <c r="BS26" s="34" t="str">
        <f t="shared" si="22"/>
        <v/>
      </c>
      <c r="BT26" s="34" t="str">
        <f t="shared" si="23"/>
        <v/>
      </c>
      <c r="BU26" s="34" t="str">
        <f t="shared" si="24"/>
        <v/>
      </c>
      <c r="BV26" s="38">
        <f t="shared" si="25"/>
        <v>0</v>
      </c>
      <c r="BW26" s="39" t="str">
        <f t="shared" si="45"/>
        <v/>
      </c>
      <c r="BX26" s="34" t="str">
        <f t="shared" si="26"/>
        <v/>
      </c>
      <c r="BY26" s="31" t="str">
        <f t="shared" si="27"/>
        <v/>
      </c>
      <c r="BZ26" s="34" t="str">
        <f t="shared" si="28"/>
        <v/>
      </c>
      <c r="CA26" s="34" t="str">
        <f t="shared" si="29"/>
        <v/>
      </c>
      <c r="CB26" s="34" t="str">
        <f t="shared" si="30"/>
        <v/>
      </c>
      <c r="CC26" s="34" t="str">
        <f t="shared" si="31"/>
        <v/>
      </c>
      <c r="CD26" s="34" t="str">
        <f t="shared" si="32"/>
        <v/>
      </c>
      <c r="CE26" s="34" t="str">
        <f t="shared" si="33"/>
        <v/>
      </c>
      <c r="CF26" s="34"/>
      <c r="CG26" s="34" t="str">
        <f t="shared" si="46"/>
        <v/>
      </c>
      <c r="CH26" s="40">
        <f t="shared" si="47"/>
        <v>0</v>
      </c>
      <c r="CJ26" s="27">
        <v>23</v>
      </c>
      <c r="CK26" s="28">
        <f t="shared" si="75"/>
        <v>0</v>
      </c>
      <c r="CL26" s="28"/>
      <c r="CM26" s="28">
        <f t="shared" si="48"/>
        <v>0</v>
      </c>
      <c r="CN26" s="28">
        <v>1</v>
      </c>
      <c r="CO26" s="29">
        <f t="shared" si="49"/>
        <v>0</v>
      </c>
      <c r="CP26" s="30"/>
      <c r="CQ26" s="31"/>
      <c r="CR26" s="31"/>
      <c r="CS26" s="31" t="str">
        <f t="shared" si="50"/>
        <v/>
      </c>
      <c r="CT26" s="32" t="str">
        <f t="shared" si="51"/>
        <v/>
      </c>
      <c r="CV26" s="27">
        <v>23</v>
      </c>
      <c r="CW26" s="28">
        <f t="shared" si="76"/>
        <v>0</v>
      </c>
      <c r="CX26" s="28"/>
      <c r="CY26" s="28">
        <f t="shared" si="52"/>
        <v>0</v>
      </c>
      <c r="CZ26" s="28">
        <v>1</v>
      </c>
      <c r="DA26" s="29">
        <f t="shared" si="53"/>
        <v>0</v>
      </c>
      <c r="DB26" s="30"/>
      <c r="DC26" s="31"/>
      <c r="DD26" s="31"/>
      <c r="DE26" s="31" t="str">
        <f t="shared" si="54"/>
        <v/>
      </c>
      <c r="DF26" s="32" t="str">
        <f t="shared" si="55"/>
        <v/>
      </c>
      <c r="DH26" s="27">
        <v>23</v>
      </c>
      <c r="DI26" s="28">
        <f t="shared" si="77"/>
        <v>0</v>
      </c>
      <c r="DJ26" s="28"/>
      <c r="DK26" s="28">
        <f t="shared" si="56"/>
        <v>0</v>
      </c>
      <c r="DL26" s="28">
        <v>1</v>
      </c>
      <c r="DM26" s="29">
        <f t="shared" si="57"/>
        <v>0</v>
      </c>
      <c r="DN26" s="30"/>
      <c r="DO26" s="31"/>
      <c r="DP26" s="31"/>
      <c r="DQ26" s="31" t="str">
        <f t="shared" si="58"/>
        <v/>
      </c>
      <c r="DR26" s="32" t="str">
        <f t="shared" si="59"/>
        <v/>
      </c>
      <c r="DT26" s="27">
        <v>23</v>
      </c>
      <c r="DU26" s="28">
        <f t="shared" si="78"/>
        <v>0</v>
      </c>
      <c r="DV26" s="28"/>
      <c r="DW26" s="28">
        <f t="shared" si="60"/>
        <v>0</v>
      </c>
      <c r="DX26" s="28">
        <v>1</v>
      </c>
      <c r="DY26" s="29">
        <f t="shared" si="61"/>
        <v>0</v>
      </c>
      <c r="DZ26" s="30"/>
      <c r="EA26" s="31"/>
      <c r="EB26" s="31"/>
      <c r="EC26" s="31" t="str">
        <f t="shared" si="62"/>
        <v/>
      </c>
      <c r="ED26" s="32" t="str">
        <f t="shared" si="63"/>
        <v/>
      </c>
      <c r="EF26" s="27">
        <v>23</v>
      </c>
      <c r="EG26" s="28">
        <f t="shared" si="79"/>
        <v>0</v>
      </c>
      <c r="EH26" s="28"/>
      <c r="EI26" s="28">
        <f t="shared" si="64"/>
        <v>0</v>
      </c>
      <c r="EJ26" s="28">
        <v>1</v>
      </c>
      <c r="EK26" s="29">
        <f t="shared" si="65"/>
        <v>0</v>
      </c>
      <c r="EL26" s="30"/>
      <c r="EM26" s="31"/>
      <c r="EN26" s="31"/>
      <c r="EO26" s="31" t="str">
        <f t="shared" si="66"/>
        <v/>
      </c>
      <c r="EP26" s="32" t="str">
        <f t="shared" si="67"/>
        <v/>
      </c>
      <c r="ER26" s="27">
        <v>23</v>
      </c>
      <c r="ES26" s="28">
        <f t="shared" si="80"/>
        <v>0</v>
      </c>
      <c r="ET26" s="28"/>
      <c r="EU26" s="28">
        <f t="shared" si="68"/>
        <v>0</v>
      </c>
      <c r="EV26" s="28">
        <v>1</v>
      </c>
      <c r="EW26" s="29">
        <f t="shared" si="69"/>
        <v>0</v>
      </c>
      <c r="EX26" s="30" t="s">
        <v>47</v>
      </c>
      <c r="EY26" s="31"/>
      <c r="EZ26" s="31"/>
      <c r="FA26" s="31" t="str">
        <f t="shared" si="70"/>
        <v/>
      </c>
      <c r="FB26" s="32">
        <f t="shared" si="71"/>
        <v>0</v>
      </c>
    </row>
    <row r="27" spans="1:158" ht="30" customHeight="1" x14ac:dyDescent="0.3">
      <c r="E27" s="27">
        <v>24</v>
      </c>
      <c r="F27" s="28">
        <f t="shared" si="72"/>
        <v>0</v>
      </c>
      <c r="G27" s="28"/>
      <c r="H27" s="28">
        <f t="shared" si="34"/>
        <v>0</v>
      </c>
      <c r="I27" s="28">
        <v>1</v>
      </c>
      <c r="J27" s="29">
        <f t="shared" si="35"/>
        <v>0</v>
      </c>
      <c r="L27" s="27">
        <v>24</v>
      </c>
      <c r="M27" s="28">
        <f t="shared" si="73"/>
        <v>0</v>
      </c>
      <c r="N27" s="28"/>
      <c r="O27" s="28">
        <f t="shared" si="36"/>
        <v>0</v>
      </c>
      <c r="P27" s="28">
        <v>1</v>
      </c>
      <c r="Q27" s="29">
        <f t="shared" si="37"/>
        <v>0</v>
      </c>
      <c r="R27" s="27"/>
      <c r="S27" s="31"/>
      <c r="T27" s="31"/>
      <c r="U27" s="31"/>
      <c r="V27" s="34"/>
      <c r="W27" s="34">
        <v>1</v>
      </c>
      <c r="X27" s="31"/>
      <c r="Y27" s="31">
        <f t="shared" si="38"/>
        <v>0</v>
      </c>
      <c r="Z27" s="31"/>
      <c r="AA27" s="35"/>
      <c r="AB27" s="36" t="str">
        <f t="shared" si="0"/>
        <v/>
      </c>
      <c r="AC27" s="31" t="str">
        <f t="shared" si="1"/>
        <v/>
      </c>
      <c r="AD27" s="31" t="str">
        <f t="shared" si="2"/>
        <v/>
      </c>
      <c r="AE27" s="31" t="str">
        <f t="shared" si="3"/>
        <v/>
      </c>
      <c r="AF27" s="31" t="str">
        <f t="shared" si="4"/>
        <v/>
      </c>
      <c r="AG27" s="31" t="str">
        <f t="shared" si="5"/>
        <v/>
      </c>
      <c r="AH27" s="31" t="str">
        <f t="shared" si="6"/>
        <v/>
      </c>
      <c r="AI27" s="31" t="str">
        <f t="shared" si="7"/>
        <v/>
      </c>
      <c r="AJ27" s="35">
        <f t="shared" si="8"/>
        <v>0</v>
      </c>
      <c r="AK27" s="36" t="str">
        <f t="shared" si="39"/>
        <v/>
      </c>
      <c r="AL27" s="31" t="str">
        <f t="shared" si="9"/>
        <v/>
      </c>
      <c r="AM27" s="31" t="str">
        <f t="shared" si="10"/>
        <v/>
      </c>
      <c r="AN27" s="31" t="str">
        <f t="shared" si="11"/>
        <v/>
      </c>
      <c r="AO27" s="31" t="str">
        <f t="shared" si="12"/>
        <v/>
      </c>
      <c r="AP27" s="31" t="str">
        <f t="shared" si="13"/>
        <v/>
      </c>
      <c r="AQ27" s="31" t="str">
        <f t="shared" si="14"/>
        <v/>
      </c>
      <c r="AR27" s="31" t="str">
        <f t="shared" si="15"/>
        <v/>
      </c>
      <c r="AS27" s="31" t="str">
        <f t="shared" si="16"/>
        <v/>
      </c>
      <c r="AT27" s="31"/>
      <c r="AU27" s="31" t="str">
        <f t="shared" si="40"/>
        <v/>
      </c>
      <c r="AV27" s="32">
        <f t="shared" si="41"/>
        <v>0</v>
      </c>
      <c r="AW27" s="22"/>
      <c r="AX27" s="27">
        <v>24</v>
      </c>
      <c r="AY27" s="28">
        <f t="shared" si="74"/>
        <v>0</v>
      </c>
      <c r="AZ27" s="28"/>
      <c r="BA27" s="28">
        <f t="shared" si="42"/>
        <v>0</v>
      </c>
      <c r="BB27" s="28">
        <v>1</v>
      </c>
      <c r="BC27" s="29">
        <f t="shared" si="43"/>
        <v>0</v>
      </c>
      <c r="BD27" s="37"/>
      <c r="BE27" s="34"/>
      <c r="BF27" s="34"/>
      <c r="BG27" s="34"/>
      <c r="BH27" s="34"/>
      <c r="BI27" s="34">
        <v>1</v>
      </c>
      <c r="BJ27" s="34"/>
      <c r="BK27" s="34">
        <f t="shared" si="44"/>
        <v>0</v>
      </c>
      <c r="BL27" s="34"/>
      <c r="BM27" s="38"/>
      <c r="BN27" s="39" t="str">
        <f t="shared" si="17"/>
        <v/>
      </c>
      <c r="BO27" s="34" t="str">
        <f t="shared" si="18"/>
        <v/>
      </c>
      <c r="BP27" s="31" t="str">
        <f t="shared" si="19"/>
        <v/>
      </c>
      <c r="BQ27" s="34" t="str">
        <f t="shared" si="20"/>
        <v/>
      </c>
      <c r="BR27" s="34" t="str">
        <f t="shared" si="21"/>
        <v/>
      </c>
      <c r="BS27" s="34" t="str">
        <f t="shared" si="22"/>
        <v/>
      </c>
      <c r="BT27" s="34" t="str">
        <f t="shared" si="23"/>
        <v/>
      </c>
      <c r="BU27" s="34" t="str">
        <f t="shared" si="24"/>
        <v/>
      </c>
      <c r="BV27" s="38">
        <f t="shared" si="25"/>
        <v>0</v>
      </c>
      <c r="BW27" s="39" t="str">
        <f t="shared" si="45"/>
        <v/>
      </c>
      <c r="BX27" s="34" t="str">
        <f t="shared" si="26"/>
        <v/>
      </c>
      <c r="BY27" s="31" t="str">
        <f t="shared" si="27"/>
        <v/>
      </c>
      <c r="BZ27" s="34" t="str">
        <f t="shared" si="28"/>
        <v/>
      </c>
      <c r="CA27" s="34" t="str">
        <f t="shared" si="29"/>
        <v/>
      </c>
      <c r="CB27" s="34" t="str">
        <f t="shared" si="30"/>
        <v/>
      </c>
      <c r="CC27" s="34" t="str">
        <f t="shared" si="31"/>
        <v/>
      </c>
      <c r="CD27" s="34" t="str">
        <f t="shared" si="32"/>
        <v/>
      </c>
      <c r="CE27" s="34" t="str">
        <f t="shared" si="33"/>
        <v/>
      </c>
      <c r="CF27" s="34"/>
      <c r="CG27" s="34" t="str">
        <f t="shared" si="46"/>
        <v/>
      </c>
      <c r="CH27" s="40">
        <f t="shared" si="47"/>
        <v>0</v>
      </c>
      <c r="CJ27" s="27">
        <v>24</v>
      </c>
      <c r="CK27" s="28">
        <f t="shared" si="75"/>
        <v>0</v>
      </c>
      <c r="CL27" s="28"/>
      <c r="CM27" s="28">
        <f t="shared" si="48"/>
        <v>0</v>
      </c>
      <c r="CN27" s="28">
        <v>1</v>
      </c>
      <c r="CO27" s="29">
        <f t="shared" si="49"/>
        <v>0</v>
      </c>
      <c r="CP27" s="30"/>
      <c r="CQ27" s="31"/>
      <c r="CR27" s="31"/>
      <c r="CS27" s="31" t="str">
        <f t="shared" si="50"/>
        <v/>
      </c>
      <c r="CT27" s="32" t="str">
        <f t="shared" si="51"/>
        <v/>
      </c>
      <c r="CV27" s="27">
        <v>24</v>
      </c>
      <c r="CW27" s="28">
        <f t="shared" si="76"/>
        <v>0</v>
      </c>
      <c r="CX27" s="28"/>
      <c r="CY27" s="28">
        <f t="shared" si="52"/>
        <v>0</v>
      </c>
      <c r="CZ27" s="28">
        <v>1</v>
      </c>
      <c r="DA27" s="29">
        <f t="shared" si="53"/>
        <v>0</v>
      </c>
      <c r="DB27" s="30"/>
      <c r="DC27" s="31"/>
      <c r="DD27" s="31"/>
      <c r="DE27" s="31" t="str">
        <f t="shared" si="54"/>
        <v/>
      </c>
      <c r="DF27" s="32" t="str">
        <f t="shared" si="55"/>
        <v/>
      </c>
      <c r="DH27" s="27">
        <v>24</v>
      </c>
      <c r="DI27" s="28">
        <f t="shared" si="77"/>
        <v>0</v>
      </c>
      <c r="DJ27" s="28"/>
      <c r="DK27" s="28">
        <f t="shared" si="56"/>
        <v>0</v>
      </c>
      <c r="DL27" s="28">
        <v>1</v>
      </c>
      <c r="DM27" s="29">
        <f t="shared" si="57"/>
        <v>0</v>
      </c>
      <c r="DN27" s="30"/>
      <c r="DO27" s="31"/>
      <c r="DP27" s="31"/>
      <c r="DQ27" s="31" t="str">
        <f t="shared" si="58"/>
        <v/>
      </c>
      <c r="DR27" s="32" t="str">
        <f t="shared" si="59"/>
        <v/>
      </c>
      <c r="DT27" s="27">
        <v>24</v>
      </c>
      <c r="DU27" s="28">
        <f t="shared" si="78"/>
        <v>0</v>
      </c>
      <c r="DV27" s="28"/>
      <c r="DW27" s="28">
        <f t="shared" si="60"/>
        <v>0</v>
      </c>
      <c r="DX27" s="28">
        <v>1</v>
      </c>
      <c r="DY27" s="29">
        <f t="shared" si="61"/>
        <v>0</v>
      </c>
      <c r="DZ27" s="30"/>
      <c r="EA27" s="31"/>
      <c r="EB27" s="31"/>
      <c r="EC27" s="31" t="str">
        <f t="shared" si="62"/>
        <v/>
      </c>
      <c r="ED27" s="32" t="str">
        <f t="shared" si="63"/>
        <v/>
      </c>
      <c r="EF27" s="27">
        <v>24</v>
      </c>
      <c r="EG27" s="28">
        <f t="shared" si="79"/>
        <v>0</v>
      </c>
      <c r="EH27" s="28"/>
      <c r="EI27" s="28">
        <f t="shared" si="64"/>
        <v>0</v>
      </c>
      <c r="EJ27" s="28">
        <v>1</v>
      </c>
      <c r="EK27" s="29">
        <f t="shared" si="65"/>
        <v>0</v>
      </c>
      <c r="EL27" s="30"/>
      <c r="EM27" s="31"/>
      <c r="EN27" s="31"/>
      <c r="EO27" s="31" t="str">
        <f t="shared" si="66"/>
        <v/>
      </c>
      <c r="EP27" s="32" t="str">
        <f t="shared" si="67"/>
        <v/>
      </c>
      <c r="ER27" s="27">
        <v>24</v>
      </c>
      <c r="ES27" s="28">
        <f t="shared" si="80"/>
        <v>0</v>
      </c>
      <c r="ET27" s="28"/>
      <c r="EU27" s="28">
        <f t="shared" si="68"/>
        <v>0</v>
      </c>
      <c r="EV27" s="28">
        <v>1</v>
      </c>
      <c r="EW27" s="29">
        <f t="shared" si="69"/>
        <v>0</v>
      </c>
      <c r="EX27" s="30" t="s">
        <v>47</v>
      </c>
      <c r="EY27" s="31"/>
      <c r="EZ27" s="31"/>
      <c r="FA27" s="31" t="str">
        <f t="shared" si="70"/>
        <v/>
      </c>
      <c r="FB27" s="32">
        <f t="shared" si="71"/>
        <v>0</v>
      </c>
    </row>
    <row r="28" spans="1:158" ht="30" customHeight="1" x14ac:dyDescent="0.3">
      <c r="E28" s="27">
        <v>25</v>
      </c>
      <c r="F28" s="28">
        <f t="shared" si="72"/>
        <v>0</v>
      </c>
      <c r="G28" s="28"/>
      <c r="H28" s="28">
        <f t="shared" si="34"/>
        <v>0</v>
      </c>
      <c r="I28" s="28">
        <v>1</v>
      </c>
      <c r="J28" s="29">
        <f t="shared" si="35"/>
        <v>0</v>
      </c>
      <c r="L28" s="27">
        <v>25</v>
      </c>
      <c r="M28" s="28">
        <f t="shared" si="73"/>
        <v>0</v>
      </c>
      <c r="N28" s="28"/>
      <c r="O28" s="28">
        <f t="shared" si="36"/>
        <v>0</v>
      </c>
      <c r="P28" s="28">
        <v>1</v>
      </c>
      <c r="Q28" s="29">
        <f t="shared" si="37"/>
        <v>0</v>
      </c>
      <c r="R28" s="27"/>
      <c r="S28" s="31"/>
      <c r="T28" s="31"/>
      <c r="U28" s="31"/>
      <c r="V28" s="34"/>
      <c r="W28" s="34">
        <v>1</v>
      </c>
      <c r="X28" s="31"/>
      <c r="Y28" s="31">
        <f t="shared" si="38"/>
        <v>0</v>
      </c>
      <c r="Z28" s="31"/>
      <c r="AA28" s="35"/>
      <c r="AB28" s="36" t="str">
        <f t="shared" si="0"/>
        <v/>
      </c>
      <c r="AC28" s="31" t="str">
        <f t="shared" si="1"/>
        <v/>
      </c>
      <c r="AD28" s="31" t="str">
        <f t="shared" si="2"/>
        <v/>
      </c>
      <c r="AE28" s="31" t="str">
        <f t="shared" si="3"/>
        <v/>
      </c>
      <c r="AF28" s="31" t="str">
        <f t="shared" si="4"/>
        <v/>
      </c>
      <c r="AG28" s="31" t="str">
        <f t="shared" si="5"/>
        <v/>
      </c>
      <c r="AH28" s="31" t="str">
        <f t="shared" si="6"/>
        <v/>
      </c>
      <c r="AI28" s="31" t="str">
        <f t="shared" si="7"/>
        <v/>
      </c>
      <c r="AJ28" s="35">
        <f t="shared" si="8"/>
        <v>0</v>
      </c>
      <c r="AK28" s="36" t="str">
        <f t="shared" si="39"/>
        <v/>
      </c>
      <c r="AL28" s="31" t="str">
        <f t="shared" si="9"/>
        <v/>
      </c>
      <c r="AM28" s="31" t="str">
        <f t="shared" si="10"/>
        <v/>
      </c>
      <c r="AN28" s="31" t="str">
        <f t="shared" si="11"/>
        <v/>
      </c>
      <c r="AO28" s="31" t="str">
        <f t="shared" si="12"/>
        <v/>
      </c>
      <c r="AP28" s="31" t="str">
        <f t="shared" si="13"/>
        <v/>
      </c>
      <c r="AQ28" s="31" t="str">
        <f t="shared" si="14"/>
        <v/>
      </c>
      <c r="AR28" s="31" t="str">
        <f t="shared" si="15"/>
        <v/>
      </c>
      <c r="AS28" s="31" t="str">
        <f t="shared" si="16"/>
        <v/>
      </c>
      <c r="AT28" s="31"/>
      <c r="AU28" s="31" t="str">
        <f t="shared" si="40"/>
        <v/>
      </c>
      <c r="AV28" s="32">
        <f t="shared" si="41"/>
        <v>0</v>
      </c>
      <c r="AW28" s="22"/>
      <c r="AX28" s="27">
        <v>25</v>
      </c>
      <c r="AY28" s="28">
        <f t="shared" si="74"/>
        <v>0</v>
      </c>
      <c r="AZ28" s="28"/>
      <c r="BA28" s="28">
        <f t="shared" si="42"/>
        <v>0</v>
      </c>
      <c r="BB28" s="28">
        <v>1</v>
      </c>
      <c r="BC28" s="29">
        <f t="shared" si="43"/>
        <v>0</v>
      </c>
      <c r="BD28" s="37"/>
      <c r="BE28" s="34"/>
      <c r="BF28" s="34"/>
      <c r="BG28" s="34"/>
      <c r="BH28" s="34"/>
      <c r="BI28" s="34">
        <v>1</v>
      </c>
      <c r="BJ28" s="34"/>
      <c r="BK28" s="34">
        <f t="shared" si="44"/>
        <v>0</v>
      </c>
      <c r="BL28" s="34"/>
      <c r="BM28" s="38"/>
      <c r="BN28" s="39" t="str">
        <f t="shared" si="17"/>
        <v/>
      </c>
      <c r="BO28" s="34" t="str">
        <f t="shared" si="18"/>
        <v/>
      </c>
      <c r="BP28" s="31" t="str">
        <f t="shared" si="19"/>
        <v/>
      </c>
      <c r="BQ28" s="34" t="str">
        <f t="shared" si="20"/>
        <v/>
      </c>
      <c r="BR28" s="34" t="str">
        <f t="shared" si="21"/>
        <v/>
      </c>
      <c r="BS28" s="34" t="str">
        <f t="shared" si="22"/>
        <v/>
      </c>
      <c r="BT28" s="34" t="str">
        <f t="shared" si="23"/>
        <v/>
      </c>
      <c r="BU28" s="34" t="str">
        <f t="shared" si="24"/>
        <v/>
      </c>
      <c r="BV28" s="38">
        <f t="shared" si="25"/>
        <v>0</v>
      </c>
      <c r="BW28" s="39" t="str">
        <f t="shared" si="45"/>
        <v/>
      </c>
      <c r="BX28" s="34" t="str">
        <f t="shared" si="26"/>
        <v/>
      </c>
      <c r="BY28" s="31" t="str">
        <f t="shared" si="27"/>
        <v/>
      </c>
      <c r="BZ28" s="34" t="str">
        <f t="shared" si="28"/>
        <v/>
      </c>
      <c r="CA28" s="34" t="str">
        <f t="shared" si="29"/>
        <v/>
      </c>
      <c r="CB28" s="34" t="str">
        <f t="shared" si="30"/>
        <v/>
      </c>
      <c r="CC28" s="34" t="str">
        <f t="shared" si="31"/>
        <v/>
      </c>
      <c r="CD28" s="34" t="str">
        <f t="shared" si="32"/>
        <v/>
      </c>
      <c r="CE28" s="34" t="str">
        <f t="shared" si="33"/>
        <v/>
      </c>
      <c r="CF28" s="34"/>
      <c r="CG28" s="34" t="str">
        <f t="shared" si="46"/>
        <v/>
      </c>
      <c r="CH28" s="40">
        <f t="shared" si="47"/>
        <v>0</v>
      </c>
      <c r="CJ28" s="27">
        <v>25</v>
      </c>
      <c r="CK28" s="28">
        <f t="shared" si="75"/>
        <v>0</v>
      </c>
      <c r="CL28" s="28"/>
      <c r="CM28" s="28">
        <f t="shared" si="48"/>
        <v>0</v>
      </c>
      <c r="CN28" s="28">
        <v>1</v>
      </c>
      <c r="CO28" s="29">
        <f t="shared" si="49"/>
        <v>0</v>
      </c>
      <c r="CP28" s="30"/>
      <c r="CQ28" s="31"/>
      <c r="CR28" s="31"/>
      <c r="CS28" s="31" t="str">
        <f t="shared" si="50"/>
        <v/>
      </c>
      <c r="CT28" s="32" t="str">
        <f t="shared" si="51"/>
        <v/>
      </c>
      <c r="CV28" s="27">
        <v>25</v>
      </c>
      <c r="CW28" s="28">
        <f t="shared" si="76"/>
        <v>0</v>
      </c>
      <c r="CX28" s="28"/>
      <c r="CY28" s="28">
        <f t="shared" si="52"/>
        <v>0</v>
      </c>
      <c r="CZ28" s="28">
        <v>1</v>
      </c>
      <c r="DA28" s="29">
        <f t="shared" si="53"/>
        <v>0</v>
      </c>
      <c r="DB28" s="30"/>
      <c r="DC28" s="31"/>
      <c r="DD28" s="31"/>
      <c r="DE28" s="31" t="str">
        <f t="shared" si="54"/>
        <v/>
      </c>
      <c r="DF28" s="32" t="str">
        <f t="shared" si="55"/>
        <v/>
      </c>
      <c r="DH28" s="27">
        <v>25</v>
      </c>
      <c r="DI28" s="28">
        <f t="shared" si="77"/>
        <v>0</v>
      </c>
      <c r="DJ28" s="28"/>
      <c r="DK28" s="28">
        <f t="shared" si="56"/>
        <v>0</v>
      </c>
      <c r="DL28" s="28">
        <v>1</v>
      </c>
      <c r="DM28" s="29">
        <f t="shared" si="57"/>
        <v>0</v>
      </c>
      <c r="DN28" s="30"/>
      <c r="DO28" s="31"/>
      <c r="DP28" s="31"/>
      <c r="DQ28" s="31" t="str">
        <f t="shared" si="58"/>
        <v/>
      </c>
      <c r="DR28" s="32" t="str">
        <f t="shared" si="59"/>
        <v/>
      </c>
      <c r="DT28" s="27">
        <v>25</v>
      </c>
      <c r="DU28" s="28">
        <f t="shared" si="78"/>
        <v>0</v>
      </c>
      <c r="DV28" s="28"/>
      <c r="DW28" s="28">
        <f t="shared" si="60"/>
        <v>0</v>
      </c>
      <c r="DX28" s="28">
        <v>1</v>
      </c>
      <c r="DY28" s="29">
        <f t="shared" si="61"/>
        <v>0</v>
      </c>
      <c r="DZ28" s="30"/>
      <c r="EA28" s="31"/>
      <c r="EB28" s="31"/>
      <c r="EC28" s="31" t="str">
        <f t="shared" si="62"/>
        <v/>
      </c>
      <c r="ED28" s="32" t="str">
        <f t="shared" si="63"/>
        <v/>
      </c>
      <c r="EF28" s="27">
        <v>25</v>
      </c>
      <c r="EG28" s="28">
        <f t="shared" si="79"/>
        <v>0</v>
      </c>
      <c r="EH28" s="28"/>
      <c r="EI28" s="28">
        <f t="shared" si="64"/>
        <v>0</v>
      </c>
      <c r="EJ28" s="28">
        <v>1</v>
      </c>
      <c r="EK28" s="29">
        <f t="shared" si="65"/>
        <v>0</v>
      </c>
      <c r="EL28" s="30"/>
      <c r="EM28" s="31"/>
      <c r="EN28" s="31"/>
      <c r="EO28" s="31" t="str">
        <f t="shared" si="66"/>
        <v/>
      </c>
      <c r="EP28" s="32" t="str">
        <f t="shared" si="67"/>
        <v/>
      </c>
      <c r="ER28" s="27">
        <v>25</v>
      </c>
      <c r="ES28" s="28">
        <f t="shared" si="80"/>
        <v>0</v>
      </c>
      <c r="ET28" s="28"/>
      <c r="EU28" s="28">
        <f t="shared" si="68"/>
        <v>0</v>
      </c>
      <c r="EV28" s="28">
        <v>1</v>
      </c>
      <c r="EW28" s="29">
        <f t="shared" si="69"/>
        <v>0</v>
      </c>
      <c r="EX28" s="30" t="s">
        <v>47</v>
      </c>
      <c r="EY28" s="31"/>
      <c r="EZ28" s="31"/>
      <c r="FA28" s="31" t="str">
        <f t="shared" si="70"/>
        <v/>
      </c>
      <c r="FB28" s="32">
        <f t="shared" si="71"/>
        <v>0</v>
      </c>
    </row>
    <row r="29" spans="1:158" ht="30" customHeight="1" x14ac:dyDescent="0.3">
      <c r="E29" s="27">
        <v>26</v>
      </c>
      <c r="F29" s="28">
        <f t="shared" si="72"/>
        <v>0</v>
      </c>
      <c r="G29" s="28"/>
      <c r="H29" s="28">
        <f t="shared" si="34"/>
        <v>0</v>
      </c>
      <c r="I29" s="28">
        <v>1</v>
      </c>
      <c r="J29" s="29">
        <f t="shared" si="35"/>
        <v>0</v>
      </c>
      <c r="L29" s="27">
        <v>26</v>
      </c>
      <c r="M29" s="28">
        <f t="shared" si="73"/>
        <v>0</v>
      </c>
      <c r="N29" s="28"/>
      <c r="O29" s="28">
        <f t="shared" si="36"/>
        <v>0</v>
      </c>
      <c r="P29" s="28">
        <v>1</v>
      </c>
      <c r="Q29" s="29">
        <f t="shared" si="37"/>
        <v>0</v>
      </c>
      <c r="R29" s="27"/>
      <c r="S29" s="31"/>
      <c r="T29" s="31"/>
      <c r="U29" s="31"/>
      <c r="V29" s="34"/>
      <c r="W29" s="34">
        <v>1</v>
      </c>
      <c r="X29" s="31"/>
      <c r="Y29" s="31">
        <f t="shared" si="38"/>
        <v>0</v>
      </c>
      <c r="Z29" s="31"/>
      <c r="AA29" s="35"/>
      <c r="AB29" s="36" t="str">
        <f t="shared" si="0"/>
        <v/>
      </c>
      <c r="AC29" s="31" t="str">
        <f t="shared" si="1"/>
        <v/>
      </c>
      <c r="AD29" s="31" t="str">
        <f t="shared" si="2"/>
        <v/>
      </c>
      <c r="AE29" s="31" t="str">
        <f t="shared" si="3"/>
        <v/>
      </c>
      <c r="AF29" s="31" t="str">
        <f t="shared" si="4"/>
        <v/>
      </c>
      <c r="AG29" s="31" t="str">
        <f t="shared" si="5"/>
        <v/>
      </c>
      <c r="AH29" s="31" t="str">
        <f t="shared" si="6"/>
        <v/>
      </c>
      <c r="AI29" s="31" t="str">
        <f t="shared" si="7"/>
        <v/>
      </c>
      <c r="AJ29" s="35">
        <f t="shared" si="8"/>
        <v>0</v>
      </c>
      <c r="AK29" s="36" t="str">
        <f t="shared" si="39"/>
        <v/>
      </c>
      <c r="AL29" s="31" t="str">
        <f t="shared" si="9"/>
        <v/>
      </c>
      <c r="AM29" s="31" t="str">
        <f t="shared" si="10"/>
        <v/>
      </c>
      <c r="AN29" s="31" t="str">
        <f t="shared" si="11"/>
        <v/>
      </c>
      <c r="AO29" s="31" t="str">
        <f t="shared" si="12"/>
        <v/>
      </c>
      <c r="AP29" s="31" t="str">
        <f t="shared" si="13"/>
        <v/>
      </c>
      <c r="AQ29" s="31" t="str">
        <f t="shared" si="14"/>
        <v/>
      </c>
      <c r="AR29" s="31" t="str">
        <f t="shared" si="15"/>
        <v/>
      </c>
      <c r="AS29" s="31" t="str">
        <f t="shared" si="16"/>
        <v/>
      </c>
      <c r="AT29" s="31"/>
      <c r="AU29" s="31" t="str">
        <f t="shared" si="40"/>
        <v/>
      </c>
      <c r="AV29" s="32">
        <f t="shared" si="41"/>
        <v>0</v>
      </c>
      <c r="AW29" s="22"/>
      <c r="AX29" s="27">
        <v>26</v>
      </c>
      <c r="AY29" s="28">
        <f t="shared" si="74"/>
        <v>0</v>
      </c>
      <c r="AZ29" s="28"/>
      <c r="BA29" s="28">
        <f t="shared" si="42"/>
        <v>0</v>
      </c>
      <c r="BB29" s="28">
        <v>1</v>
      </c>
      <c r="BC29" s="29">
        <f t="shared" si="43"/>
        <v>0</v>
      </c>
      <c r="BD29" s="37"/>
      <c r="BE29" s="34"/>
      <c r="BF29" s="34"/>
      <c r="BG29" s="34"/>
      <c r="BH29" s="34"/>
      <c r="BI29" s="34">
        <v>1</v>
      </c>
      <c r="BJ29" s="34"/>
      <c r="BK29" s="34">
        <f t="shared" si="44"/>
        <v>0</v>
      </c>
      <c r="BL29" s="34"/>
      <c r="BM29" s="38"/>
      <c r="BN29" s="39" t="str">
        <f t="shared" si="17"/>
        <v/>
      </c>
      <c r="BO29" s="34" t="str">
        <f t="shared" si="18"/>
        <v/>
      </c>
      <c r="BP29" s="31" t="str">
        <f t="shared" si="19"/>
        <v/>
      </c>
      <c r="BQ29" s="34" t="str">
        <f t="shared" si="20"/>
        <v/>
      </c>
      <c r="BR29" s="34" t="str">
        <f t="shared" si="21"/>
        <v/>
      </c>
      <c r="BS29" s="34" t="str">
        <f t="shared" si="22"/>
        <v/>
      </c>
      <c r="BT29" s="34" t="str">
        <f t="shared" si="23"/>
        <v/>
      </c>
      <c r="BU29" s="34" t="str">
        <f t="shared" si="24"/>
        <v/>
      </c>
      <c r="BV29" s="38">
        <f t="shared" si="25"/>
        <v>0</v>
      </c>
      <c r="BW29" s="39" t="str">
        <f t="shared" si="45"/>
        <v/>
      </c>
      <c r="BX29" s="34" t="str">
        <f t="shared" si="26"/>
        <v/>
      </c>
      <c r="BY29" s="31" t="str">
        <f t="shared" si="27"/>
        <v/>
      </c>
      <c r="BZ29" s="34" t="str">
        <f t="shared" si="28"/>
        <v/>
      </c>
      <c r="CA29" s="34" t="str">
        <f t="shared" si="29"/>
        <v/>
      </c>
      <c r="CB29" s="34" t="str">
        <f t="shared" si="30"/>
        <v/>
      </c>
      <c r="CC29" s="34" t="str">
        <f t="shared" si="31"/>
        <v/>
      </c>
      <c r="CD29" s="34" t="str">
        <f t="shared" si="32"/>
        <v/>
      </c>
      <c r="CE29" s="34" t="str">
        <f t="shared" si="33"/>
        <v/>
      </c>
      <c r="CF29" s="34"/>
      <c r="CG29" s="34" t="str">
        <f t="shared" si="46"/>
        <v/>
      </c>
      <c r="CH29" s="40">
        <f t="shared" si="47"/>
        <v>0</v>
      </c>
      <c r="CJ29" s="27">
        <v>26</v>
      </c>
      <c r="CK29" s="28">
        <f t="shared" si="75"/>
        <v>0</v>
      </c>
      <c r="CL29" s="28"/>
      <c r="CM29" s="28">
        <f t="shared" si="48"/>
        <v>0</v>
      </c>
      <c r="CN29" s="28">
        <v>1</v>
      </c>
      <c r="CO29" s="29">
        <f t="shared" si="49"/>
        <v>0</v>
      </c>
      <c r="CP29" s="30"/>
      <c r="CQ29" s="31"/>
      <c r="CR29" s="31"/>
      <c r="CS29" s="31" t="str">
        <f t="shared" si="50"/>
        <v/>
      </c>
      <c r="CT29" s="32" t="str">
        <f t="shared" si="51"/>
        <v/>
      </c>
      <c r="CV29" s="27">
        <v>26</v>
      </c>
      <c r="CW29" s="28">
        <f t="shared" si="76"/>
        <v>0</v>
      </c>
      <c r="CX29" s="28"/>
      <c r="CY29" s="28">
        <f t="shared" si="52"/>
        <v>0</v>
      </c>
      <c r="CZ29" s="28">
        <v>1</v>
      </c>
      <c r="DA29" s="29">
        <f t="shared" si="53"/>
        <v>0</v>
      </c>
      <c r="DB29" s="30"/>
      <c r="DC29" s="31"/>
      <c r="DD29" s="31"/>
      <c r="DE29" s="31" t="str">
        <f t="shared" si="54"/>
        <v/>
      </c>
      <c r="DF29" s="32" t="str">
        <f t="shared" si="55"/>
        <v/>
      </c>
      <c r="DH29" s="27">
        <v>26</v>
      </c>
      <c r="DI29" s="28">
        <f t="shared" si="77"/>
        <v>0</v>
      </c>
      <c r="DJ29" s="28"/>
      <c r="DK29" s="28">
        <f t="shared" si="56"/>
        <v>0</v>
      </c>
      <c r="DL29" s="28">
        <v>1</v>
      </c>
      <c r="DM29" s="29">
        <f t="shared" si="57"/>
        <v>0</v>
      </c>
      <c r="DN29" s="30"/>
      <c r="DO29" s="31"/>
      <c r="DP29" s="31"/>
      <c r="DQ29" s="31" t="str">
        <f t="shared" si="58"/>
        <v/>
      </c>
      <c r="DR29" s="32" t="str">
        <f t="shared" si="59"/>
        <v/>
      </c>
      <c r="DT29" s="27">
        <v>26</v>
      </c>
      <c r="DU29" s="28">
        <f t="shared" si="78"/>
        <v>0</v>
      </c>
      <c r="DV29" s="28"/>
      <c r="DW29" s="28">
        <f t="shared" si="60"/>
        <v>0</v>
      </c>
      <c r="DX29" s="28">
        <v>1</v>
      </c>
      <c r="DY29" s="29">
        <f t="shared" si="61"/>
        <v>0</v>
      </c>
      <c r="DZ29" s="30"/>
      <c r="EA29" s="31"/>
      <c r="EB29" s="31"/>
      <c r="EC29" s="31" t="str">
        <f t="shared" si="62"/>
        <v/>
      </c>
      <c r="ED29" s="32" t="str">
        <f t="shared" si="63"/>
        <v/>
      </c>
      <c r="EF29" s="27">
        <v>26</v>
      </c>
      <c r="EG29" s="28">
        <f t="shared" si="79"/>
        <v>0</v>
      </c>
      <c r="EH29" s="28"/>
      <c r="EI29" s="28">
        <f t="shared" si="64"/>
        <v>0</v>
      </c>
      <c r="EJ29" s="28">
        <v>1</v>
      </c>
      <c r="EK29" s="29">
        <f t="shared" si="65"/>
        <v>0</v>
      </c>
      <c r="EL29" s="30"/>
      <c r="EM29" s="31"/>
      <c r="EN29" s="31"/>
      <c r="EO29" s="31" t="str">
        <f t="shared" si="66"/>
        <v/>
      </c>
      <c r="EP29" s="32" t="str">
        <f t="shared" si="67"/>
        <v/>
      </c>
      <c r="ER29" s="27">
        <v>26</v>
      </c>
      <c r="ES29" s="28">
        <f t="shared" si="80"/>
        <v>0</v>
      </c>
      <c r="ET29" s="28"/>
      <c r="EU29" s="28">
        <f t="shared" si="68"/>
        <v>0</v>
      </c>
      <c r="EV29" s="28">
        <v>1</v>
      </c>
      <c r="EW29" s="29">
        <f t="shared" si="69"/>
        <v>0</v>
      </c>
      <c r="EX29" s="30" t="s">
        <v>47</v>
      </c>
      <c r="EY29" s="31"/>
      <c r="EZ29" s="31"/>
      <c r="FA29" s="31" t="str">
        <f t="shared" si="70"/>
        <v/>
      </c>
      <c r="FB29" s="32">
        <f t="shared" si="71"/>
        <v>0</v>
      </c>
    </row>
    <row r="30" spans="1:158" ht="30" customHeight="1" x14ac:dyDescent="0.3">
      <c r="E30" s="27">
        <v>27</v>
      </c>
      <c r="F30" s="28">
        <f t="shared" si="72"/>
        <v>0</v>
      </c>
      <c r="G30" s="28"/>
      <c r="H30" s="28">
        <f t="shared" si="34"/>
        <v>0</v>
      </c>
      <c r="I30" s="28">
        <v>1</v>
      </c>
      <c r="J30" s="29">
        <f t="shared" si="35"/>
        <v>0</v>
      </c>
      <c r="L30" s="27">
        <v>27</v>
      </c>
      <c r="M30" s="28">
        <f t="shared" si="73"/>
        <v>0</v>
      </c>
      <c r="N30" s="28"/>
      <c r="O30" s="28">
        <f t="shared" si="36"/>
        <v>0</v>
      </c>
      <c r="P30" s="28">
        <v>1</v>
      </c>
      <c r="Q30" s="29">
        <f t="shared" si="37"/>
        <v>0</v>
      </c>
      <c r="R30" s="27"/>
      <c r="S30" s="31"/>
      <c r="T30" s="31"/>
      <c r="U30" s="31"/>
      <c r="V30" s="34"/>
      <c r="W30" s="34">
        <v>1</v>
      </c>
      <c r="X30" s="31"/>
      <c r="Y30" s="31">
        <f t="shared" si="38"/>
        <v>0</v>
      </c>
      <c r="Z30" s="31"/>
      <c r="AA30" s="35"/>
      <c r="AB30" s="36" t="str">
        <f t="shared" si="0"/>
        <v/>
      </c>
      <c r="AC30" s="31" t="str">
        <f t="shared" si="1"/>
        <v/>
      </c>
      <c r="AD30" s="31" t="str">
        <f t="shared" si="2"/>
        <v/>
      </c>
      <c r="AE30" s="31" t="str">
        <f t="shared" si="3"/>
        <v/>
      </c>
      <c r="AF30" s="31" t="str">
        <f t="shared" si="4"/>
        <v/>
      </c>
      <c r="AG30" s="31" t="str">
        <f t="shared" si="5"/>
        <v/>
      </c>
      <c r="AH30" s="31" t="str">
        <f t="shared" si="6"/>
        <v/>
      </c>
      <c r="AI30" s="31" t="str">
        <f t="shared" si="7"/>
        <v/>
      </c>
      <c r="AJ30" s="35">
        <f t="shared" si="8"/>
        <v>0</v>
      </c>
      <c r="AK30" s="36" t="str">
        <f t="shared" si="39"/>
        <v/>
      </c>
      <c r="AL30" s="31" t="str">
        <f t="shared" si="9"/>
        <v/>
      </c>
      <c r="AM30" s="31" t="str">
        <f t="shared" si="10"/>
        <v/>
      </c>
      <c r="AN30" s="31" t="str">
        <f t="shared" si="11"/>
        <v/>
      </c>
      <c r="AO30" s="31" t="str">
        <f t="shared" si="12"/>
        <v/>
      </c>
      <c r="AP30" s="31" t="str">
        <f t="shared" si="13"/>
        <v/>
      </c>
      <c r="AQ30" s="31" t="str">
        <f t="shared" si="14"/>
        <v/>
      </c>
      <c r="AR30" s="31" t="str">
        <f t="shared" si="15"/>
        <v/>
      </c>
      <c r="AS30" s="31" t="str">
        <f t="shared" si="16"/>
        <v/>
      </c>
      <c r="AT30" s="31"/>
      <c r="AU30" s="31" t="str">
        <f t="shared" si="40"/>
        <v/>
      </c>
      <c r="AV30" s="32">
        <f t="shared" si="41"/>
        <v>0</v>
      </c>
      <c r="AW30" s="22"/>
      <c r="AX30" s="27">
        <v>27</v>
      </c>
      <c r="AY30" s="28">
        <f t="shared" si="74"/>
        <v>0</v>
      </c>
      <c r="AZ30" s="28"/>
      <c r="BA30" s="28">
        <f t="shared" si="42"/>
        <v>0</v>
      </c>
      <c r="BB30" s="28">
        <v>1</v>
      </c>
      <c r="BC30" s="29">
        <f t="shared" si="43"/>
        <v>0</v>
      </c>
      <c r="BD30" s="37"/>
      <c r="BE30" s="34"/>
      <c r="BF30" s="34"/>
      <c r="BG30" s="34"/>
      <c r="BH30" s="34"/>
      <c r="BI30" s="34">
        <v>1</v>
      </c>
      <c r="BJ30" s="34"/>
      <c r="BK30" s="34">
        <f t="shared" si="44"/>
        <v>0</v>
      </c>
      <c r="BL30" s="34"/>
      <c r="BM30" s="38"/>
      <c r="BN30" s="39" t="str">
        <f t="shared" si="17"/>
        <v/>
      </c>
      <c r="BO30" s="34" t="str">
        <f t="shared" si="18"/>
        <v/>
      </c>
      <c r="BP30" s="31" t="str">
        <f t="shared" si="19"/>
        <v/>
      </c>
      <c r="BQ30" s="34" t="str">
        <f t="shared" si="20"/>
        <v/>
      </c>
      <c r="BR30" s="34" t="str">
        <f t="shared" si="21"/>
        <v/>
      </c>
      <c r="BS30" s="34" t="str">
        <f t="shared" si="22"/>
        <v/>
      </c>
      <c r="BT30" s="34" t="str">
        <f t="shared" si="23"/>
        <v/>
      </c>
      <c r="BU30" s="34" t="str">
        <f t="shared" si="24"/>
        <v/>
      </c>
      <c r="BV30" s="38">
        <f t="shared" si="25"/>
        <v>0</v>
      </c>
      <c r="BW30" s="39" t="str">
        <f t="shared" si="45"/>
        <v/>
      </c>
      <c r="BX30" s="34" t="str">
        <f t="shared" si="26"/>
        <v/>
      </c>
      <c r="BY30" s="31" t="str">
        <f t="shared" si="27"/>
        <v/>
      </c>
      <c r="BZ30" s="34" t="str">
        <f t="shared" si="28"/>
        <v/>
      </c>
      <c r="CA30" s="34" t="str">
        <f t="shared" si="29"/>
        <v/>
      </c>
      <c r="CB30" s="34" t="str">
        <f t="shared" si="30"/>
        <v/>
      </c>
      <c r="CC30" s="34" t="str">
        <f t="shared" si="31"/>
        <v/>
      </c>
      <c r="CD30" s="34" t="str">
        <f t="shared" si="32"/>
        <v/>
      </c>
      <c r="CE30" s="34" t="str">
        <f t="shared" si="33"/>
        <v/>
      </c>
      <c r="CF30" s="34"/>
      <c r="CG30" s="34" t="str">
        <f t="shared" si="46"/>
        <v/>
      </c>
      <c r="CH30" s="40">
        <f t="shared" si="47"/>
        <v>0</v>
      </c>
      <c r="CJ30" s="27">
        <v>27</v>
      </c>
      <c r="CK30" s="28">
        <f t="shared" si="75"/>
        <v>0</v>
      </c>
      <c r="CL30" s="28"/>
      <c r="CM30" s="28">
        <f t="shared" si="48"/>
        <v>0</v>
      </c>
      <c r="CN30" s="28">
        <v>1</v>
      </c>
      <c r="CO30" s="29">
        <f t="shared" si="49"/>
        <v>0</v>
      </c>
      <c r="CP30" s="30"/>
      <c r="CQ30" s="31"/>
      <c r="CR30" s="31"/>
      <c r="CS30" s="31" t="str">
        <f t="shared" si="50"/>
        <v/>
      </c>
      <c r="CT30" s="32" t="str">
        <f t="shared" si="51"/>
        <v/>
      </c>
      <c r="CV30" s="27">
        <v>27</v>
      </c>
      <c r="CW30" s="28">
        <f t="shared" si="76"/>
        <v>0</v>
      </c>
      <c r="CX30" s="28"/>
      <c r="CY30" s="28">
        <f t="shared" si="52"/>
        <v>0</v>
      </c>
      <c r="CZ30" s="28">
        <v>1</v>
      </c>
      <c r="DA30" s="29">
        <f t="shared" si="53"/>
        <v>0</v>
      </c>
      <c r="DB30" s="30"/>
      <c r="DC30" s="31"/>
      <c r="DD30" s="31"/>
      <c r="DE30" s="31" t="str">
        <f t="shared" si="54"/>
        <v/>
      </c>
      <c r="DF30" s="32" t="str">
        <f t="shared" si="55"/>
        <v/>
      </c>
      <c r="DH30" s="27">
        <v>27</v>
      </c>
      <c r="DI30" s="28">
        <f t="shared" si="77"/>
        <v>0</v>
      </c>
      <c r="DJ30" s="28"/>
      <c r="DK30" s="28">
        <f t="shared" si="56"/>
        <v>0</v>
      </c>
      <c r="DL30" s="28">
        <v>1</v>
      </c>
      <c r="DM30" s="29">
        <f t="shared" si="57"/>
        <v>0</v>
      </c>
      <c r="DN30" s="30"/>
      <c r="DO30" s="31"/>
      <c r="DP30" s="31"/>
      <c r="DQ30" s="31" t="str">
        <f t="shared" si="58"/>
        <v/>
      </c>
      <c r="DR30" s="32" t="str">
        <f t="shared" si="59"/>
        <v/>
      </c>
      <c r="DT30" s="27">
        <v>27</v>
      </c>
      <c r="DU30" s="28">
        <f t="shared" si="78"/>
        <v>0</v>
      </c>
      <c r="DV30" s="28"/>
      <c r="DW30" s="28">
        <f t="shared" si="60"/>
        <v>0</v>
      </c>
      <c r="DX30" s="28">
        <v>1</v>
      </c>
      <c r="DY30" s="29">
        <f t="shared" si="61"/>
        <v>0</v>
      </c>
      <c r="DZ30" s="30"/>
      <c r="EA30" s="31"/>
      <c r="EB30" s="31"/>
      <c r="EC30" s="31" t="str">
        <f t="shared" si="62"/>
        <v/>
      </c>
      <c r="ED30" s="32" t="str">
        <f t="shared" si="63"/>
        <v/>
      </c>
      <c r="EF30" s="27">
        <v>27</v>
      </c>
      <c r="EG30" s="28">
        <f t="shared" si="79"/>
        <v>0</v>
      </c>
      <c r="EH30" s="28"/>
      <c r="EI30" s="28">
        <f t="shared" si="64"/>
        <v>0</v>
      </c>
      <c r="EJ30" s="28">
        <v>1</v>
      </c>
      <c r="EK30" s="29">
        <f t="shared" si="65"/>
        <v>0</v>
      </c>
      <c r="EL30" s="30"/>
      <c r="EM30" s="31"/>
      <c r="EN30" s="31"/>
      <c r="EO30" s="31" t="str">
        <f t="shared" si="66"/>
        <v/>
      </c>
      <c r="EP30" s="32" t="str">
        <f t="shared" si="67"/>
        <v/>
      </c>
      <c r="ER30" s="27">
        <v>27</v>
      </c>
      <c r="ES30" s="28">
        <f t="shared" si="80"/>
        <v>0</v>
      </c>
      <c r="ET30" s="28"/>
      <c r="EU30" s="28">
        <f t="shared" si="68"/>
        <v>0</v>
      </c>
      <c r="EV30" s="28">
        <v>1</v>
      </c>
      <c r="EW30" s="29">
        <f t="shared" si="69"/>
        <v>0</v>
      </c>
      <c r="EX30" s="30" t="s">
        <v>47</v>
      </c>
      <c r="EY30" s="31"/>
      <c r="EZ30" s="31"/>
      <c r="FA30" s="31" t="str">
        <f t="shared" si="70"/>
        <v/>
      </c>
      <c r="FB30" s="32">
        <f t="shared" si="71"/>
        <v>0</v>
      </c>
    </row>
    <row r="31" spans="1:158" ht="30" customHeight="1" x14ac:dyDescent="0.3">
      <c r="E31" s="27">
        <v>28</v>
      </c>
      <c r="F31" s="28">
        <f t="shared" si="72"/>
        <v>0</v>
      </c>
      <c r="G31" s="28"/>
      <c r="H31" s="28">
        <f t="shared" si="34"/>
        <v>0</v>
      </c>
      <c r="I31" s="28">
        <v>1</v>
      </c>
      <c r="J31" s="29">
        <f t="shared" si="35"/>
        <v>0</v>
      </c>
      <c r="L31" s="27">
        <v>28</v>
      </c>
      <c r="M31" s="28">
        <f t="shared" si="73"/>
        <v>0</v>
      </c>
      <c r="N31" s="28"/>
      <c r="O31" s="28">
        <f t="shared" si="36"/>
        <v>0</v>
      </c>
      <c r="P31" s="28">
        <v>1</v>
      </c>
      <c r="Q31" s="29">
        <f t="shared" si="37"/>
        <v>0</v>
      </c>
      <c r="R31" s="27"/>
      <c r="S31" s="31"/>
      <c r="T31" s="31"/>
      <c r="U31" s="31"/>
      <c r="V31" s="34"/>
      <c r="W31" s="34">
        <v>1</v>
      </c>
      <c r="X31" s="31"/>
      <c r="Y31" s="31">
        <f t="shared" si="38"/>
        <v>0</v>
      </c>
      <c r="Z31" s="31"/>
      <c r="AA31" s="35"/>
      <c r="AB31" s="36" t="str">
        <f t="shared" si="0"/>
        <v/>
      </c>
      <c r="AC31" s="31" t="str">
        <f t="shared" si="1"/>
        <v/>
      </c>
      <c r="AD31" s="31" t="str">
        <f t="shared" si="2"/>
        <v/>
      </c>
      <c r="AE31" s="31" t="str">
        <f t="shared" si="3"/>
        <v/>
      </c>
      <c r="AF31" s="31" t="str">
        <f t="shared" si="4"/>
        <v/>
      </c>
      <c r="AG31" s="31" t="str">
        <f t="shared" si="5"/>
        <v/>
      </c>
      <c r="AH31" s="31" t="str">
        <f t="shared" si="6"/>
        <v/>
      </c>
      <c r="AI31" s="31" t="str">
        <f t="shared" si="7"/>
        <v/>
      </c>
      <c r="AJ31" s="35">
        <f t="shared" si="8"/>
        <v>0</v>
      </c>
      <c r="AK31" s="36" t="str">
        <f t="shared" si="39"/>
        <v/>
      </c>
      <c r="AL31" s="31" t="str">
        <f t="shared" si="9"/>
        <v/>
      </c>
      <c r="AM31" s="31" t="str">
        <f t="shared" si="10"/>
        <v/>
      </c>
      <c r="AN31" s="31" t="str">
        <f t="shared" si="11"/>
        <v/>
      </c>
      <c r="AO31" s="31" t="str">
        <f t="shared" si="12"/>
        <v/>
      </c>
      <c r="AP31" s="31" t="str">
        <f t="shared" si="13"/>
        <v/>
      </c>
      <c r="AQ31" s="31" t="str">
        <f t="shared" si="14"/>
        <v/>
      </c>
      <c r="AR31" s="31" t="str">
        <f t="shared" si="15"/>
        <v/>
      </c>
      <c r="AS31" s="31" t="str">
        <f t="shared" si="16"/>
        <v/>
      </c>
      <c r="AT31" s="31"/>
      <c r="AU31" s="31" t="str">
        <f t="shared" si="40"/>
        <v/>
      </c>
      <c r="AV31" s="32">
        <f t="shared" si="41"/>
        <v>0</v>
      </c>
      <c r="AW31" s="22"/>
      <c r="AX31" s="27">
        <v>28</v>
      </c>
      <c r="AY31" s="28">
        <f t="shared" si="74"/>
        <v>0</v>
      </c>
      <c r="AZ31" s="28"/>
      <c r="BA31" s="28">
        <f t="shared" si="42"/>
        <v>0</v>
      </c>
      <c r="BB31" s="28">
        <v>1</v>
      </c>
      <c r="BC31" s="29">
        <f t="shared" si="43"/>
        <v>0</v>
      </c>
      <c r="BD31" s="37"/>
      <c r="BE31" s="34"/>
      <c r="BF31" s="34"/>
      <c r="BG31" s="34"/>
      <c r="BH31" s="34"/>
      <c r="BI31" s="34">
        <v>1</v>
      </c>
      <c r="BJ31" s="34"/>
      <c r="BK31" s="34">
        <f t="shared" si="44"/>
        <v>0</v>
      </c>
      <c r="BL31" s="34"/>
      <c r="BM31" s="38"/>
      <c r="BN31" s="39" t="str">
        <f t="shared" si="17"/>
        <v/>
      </c>
      <c r="BO31" s="34" t="str">
        <f t="shared" si="18"/>
        <v/>
      </c>
      <c r="BP31" s="31" t="str">
        <f t="shared" si="19"/>
        <v/>
      </c>
      <c r="BQ31" s="34" t="str">
        <f t="shared" si="20"/>
        <v/>
      </c>
      <c r="BR31" s="34" t="str">
        <f t="shared" si="21"/>
        <v/>
      </c>
      <c r="BS31" s="34" t="str">
        <f t="shared" si="22"/>
        <v/>
      </c>
      <c r="BT31" s="34" t="str">
        <f t="shared" si="23"/>
        <v/>
      </c>
      <c r="BU31" s="34" t="str">
        <f t="shared" si="24"/>
        <v/>
      </c>
      <c r="BV31" s="38">
        <f t="shared" si="25"/>
        <v>0</v>
      </c>
      <c r="BW31" s="39" t="str">
        <f t="shared" si="45"/>
        <v/>
      </c>
      <c r="BX31" s="34" t="str">
        <f t="shared" si="26"/>
        <v/>
      </c>
      <c r="BY31" s="31" t="str">
        <f t="shared" si="27"/>
        <v/>
      </c>
      <c r="BZ31" s="34" t="str">
        <f t="shared" si="28"/>
        <v/>
      </c>
      <c r="CA31" s="34" t="str">
        <f t="shared" si="29"/>
        <v/>
      </c>
      <c r="CB31" s="34" t="str">
        <f t="shared" si="30"/>
        <v/>
      </c>
      <c r="CC31" s="34" t="str">
        <f t="shared" si="31"/>
        <v/>
      </c>
      <c r="CD31" s="34" t="str">
        <f t="shared" si="32"/>
        <v/>
      </c>
      <c r="CE31" s="34" t="str">
        <f t="shared" si="33"/>
        <v/>
      </c>
      <c r="CF31" s="34"/>
      <c r="CG31" s="34" t="str">
        <f t="shared" si="46"/>
        <v/>
      </c>
      <c r="CH31" s="40">
        <f t="shared" si="47"/>
        <v>0</v>
      </c>
      <c r="CJ31" s="27">
        <v>28</v>
      </c>
      <c r="CK31" s="28">
        <f t="shared" si="75"/>
        <v>0</v>
      </c>
      <c r="CL31" s="28"/>
      <c r="CM31" s="28">
        <f t="shared" si="48"/>
        <v>0</v>
      </c>
      <c r="CN31" s="28">
        <v>1</v>
      </c>
      <c r="CO31" s="29">
        <f t="shared" si="49"/>
        <v>0</v>
      </c>
      <c r="CP31" s="30"/>
      <c r="CQ31" s="31"/>
      <c r="CR31" s="31"/>
      <c r="CS31" s="31" t="str">
        <f t="shared" si="50"/>
        <v/>
      </c>
      <c r="CT31" s="32" t="str">
        <f t="shared" si="51"/>
        <v/>
      </c>
      <c r="CV31" s="27">
        <v>28</v>
      </c>
      <c r="CW31" s="28">
        <f t="shared" si="76"/>
        <v>0</v>
      </c>
      <c r="CX31" s="28"/>
      <c r="CY31" s="28">
        <f t="shared" si="52"/>
        <v>0</v>
      </c>
      <c r="CZ31" s="28">
        <v>1</v>
      </c>
      <c r="DA31" s="29">
        <f t="shared" si="53"/>
        <v>0</v>
      </c>
      <c r="DB31" s="30"/>
      <c r="DC31" s="31"/>
      <c r="DD31" s="31"/>
      <c r="DE31" s="31" t="str">
        <f t="shared" si="54"/>
        <v/>
      </c>
      <c r="DF31" s="32" t="str">
        <f t="shared" si="55"/>
        <v/>
      </c>
      <c r="DH31" s="27">
        <v>28</v>
      </c>
      <c r="DI31" s="28">
        <f t="shared" si="77"/>
        <v>0</v>
      </c>
      <c r="DJ31" s="28"/>
      <c r="DK31" s="28">
        <f t="shared" si="56"/>
        <v>0</v>
      </c>
      <c r="DL31" s="28">
        <v>1</v>
      </c>
      <c r="DM31" s="29">
        <f t="shared" si="57"/>
        <v>0</v>
      </c>
      <c r="DN31" s="30"/>
      <c r="DO31" s="31"/>
      <c r="DP31" s="31"/>
      <c r="DQ31" s="31" t="str">
        <f t="shared" si="58"/>
        <v/>
      </c>
      <c r="DR31" s="32" t="str">
        <f t="shared" si="59"/>
        <v/>
      </c>
      <c r="DT31" s="27">
        <v>28</v>
      </c>
      <c r="DU31" s="28">
        <f t="shared" si="78"/>
        <v>0</v>
      </c>
      <c r="DV31" s="28"/>
      <c r="DW31" s="28">
        <f t="shared" si="60"/>
        <v>0</v>
      </c>
      <c r="DX31" s="28">
        <v>1</v>
      </c>
      <c r="DY31" s="29">
        <f t="shared" si="61"/>
        <v>0</v>
      </c>
      <c r="DZ31" s="30"/>
      <c r="EA31" s="31"/>
      <c r="EB31" s="31"/>
      <c r="EC31" s="31" t="str">
        <f t="shared" si="62"/>
        <v/>
      </c>
      <c r="ED31" s="32" t="str">
        <f t="shared" si="63"/>
        <v/>
      </c>
      <c r="EF31" s="27">
        <v>28</v>
      </c>
      <c r="EG31" s="28">
        <f t="shared" si="79"/>
        <v>0</v>
      </c>
      <c r="EH31" s="28"/>
      <c r="EI31" s="28">
        <f t="shared" si="64"/>
        <v>0</v>
      </c>
      <c r="EJ31" s="28">
        <v>1</v>
      </c>
      <c r="EK31" s="29">
        <f t="shared" si="65"/>
        <v>0</v>
      </c>
      <c r="EL31" s="30"/>
      <c r="EM31" s="31"/>
      <c r="EN31" s="31"/>
      <c r="EO31" s="31" t="str">
        <f t="shared" si="66"/>
        <v/>
      </c>
      <c r="EP31" s="32" t="str">
        <f t="shared" si="67"/>
        <v/>
      </c>
      <c r="ER31" s="27">
        <v>28</v>
      </c>
      <c r="ES31" s="28">
        <f t="shared" si="80"/>
        <v>0</v>
      </c>
      <c r="ET31" s="28"/>
      <c r="EU31" s="28">
        <f t="shared" si="68"/>
        <v>0</v>
      </c>
      <c r="EV31" s="28">
        <v>1</v>
      </c>
      <c r="EW31" s="29">
        <f t="shared" si="69"/>
        <v>0</v>
      </c>
      <c r="EX31" s="30" t="s">
        <v>47</v>
      </c>
      <c r="EY31" s="31"/>
      <c r="EZ31" s="31"/>
      <c r="FA31" s="31" t="str">
        <f t="shared" si="70"/>
        <v/>
      </c>
      <c r="FB31" s="32">
        <f t="shared" si="71"/>
        <v>0</v>
      </c>
    </row>
    <row r="32" spans="1:158" ht="30" customHeight="1" x14ac:dyDescent="0.3">
      <c r="E32" s="27">
        <v>29</v>
      </c>
      <c r="F32" s="28">
        <f t="shared" si="72"/>
        <v>0</v>
      </c>
      <c r="G32" s="28"/>
      <c r="H32" s="28">
        <f t="shared" si="34"/>
        <v>0</v>
      </c>
      <c r="I32" s="28">
        <v>1</v>
      </c>
      <c r="J32" s="29">
        <f t="shared" si="35"/>
        <v>0</v>
      </c>
      <c r="L32" s="27">
        <v>29</v>
      </c>
      <c r="M32" s="28">
        <f t="shared" si="73"/>
        <v>0</v>
      </c>
      <c r="N32" s="28"/>
      <c r="O32" s="28">
        <f t="shared" si="36"/>
        <v>0</v>
      </c>
      <c r="P32" s="28">
        <v>1</v>
      </c>
      <c r="Q32" s="29">
        <f t="shared" si="37"/>
        <v>0</v>
      </c>
      <c r="R32" s="27"/>
      <c r="S32" s="31"/>
      <c r="T32" s="31"/>
      <c r="U32" s="31"/>
      <c r="V32" s="34"/>
      <c r="W32" s="34">
        <v>1</v>
      </c>
      <c r="X32" s="31"/>
      <c r="Y32" s="31">
        <f t="shared" si="38"/>
        <v>0</v>
      </c>
      <c r="Z32" s="31"/>
      <c r="AA32" s="35"/>
      <c r="AB32" s="36" t="str">
        <f t="shared" si="0"/>
        <v/>
      </c>
      <c r="AC32" s="31" t="str">
        <f t="shared" si="1"/>
        <v/>
      </c>
      <c r="AD32" s="31" t="str">
        <f t="shared" si="2"/>
        <v/>
      </c>
      <c r="AE32" s="31" t="str">
        <f t="shared" si="3"/>
        <v/>
      </c>
      <c r="AF32" s="31" t="str">
        <f t="shared" si="4"/>
        <v/>
      </c>
      <c r="AG32" s="31" t="str">
        <f t="shared" si="5"/>
        <v/>
      </c>
      <c r="AH32" s="31" t="str">
        <f t="shared" si="6"/>
        <v/>
      </c>
      <c r="AI32" s="31" t="str">
        <f t="shared" si="7"/>
        <v/>
      </c>
      <c r="AJ32" s="35">
        <f t="shared" si="8"/>
        <v>0</v>
      </c>
      <c r="AK32" s="36" t="str">
        <f t="shared" si="39"/>
        <v/>
      </c>
      <c r="AL32" s="31" t="str">
        <f t="shared" si="9"/>
        <v/>
      </c>
      <c r="AM32" s="31" t="str">
        <f t="shared" si="10"/>
        <v/>
      </c>
      <c r="AN32" s="31" t="str">
        <f t="shared" si="11"/>
        <v/>
      </c>
      <c r="AO32" s="31" t="str">
        <f t="shared" si="12"/>
        <v/>
      </c>
      <c r="AP32" s="31" t="str">
        <f t="shared" si="13"/>
        <v/>
      </c>
      <c r="AQ32" s="31" t="str">
        <f t="shared" si="14"/>
        <v/>
      </c>
      <c r="AR32" s="31" t="str">
        <f t="shared" si="15"/>
        <v/>
      </c>
      <c r="AS32" s="31" t="str">
        <f t="shared" si="16"/>
        <v/>
      </c>
      <c r="AT32" s="31"/>
      <c r="AU32" s="31" t="str">
        <f t="shared" si="40"/>
        <v/>
      </c>
      <c r="AV32" s="32">
        <f t="shared" si="41"/>
        <v>0</v>
      </c>
      <c r="AW32" s="22"/>
      <c r="AX32" s="27">
        <v>29</v>
      </c>
      <c r="AY32" s="28">
        <f t="shared" si="74"/>
        <v>0</v>
      </c>
      <c r="AZ32" s="28"/>
      <c r="BA32" s="28">
        <f t="shared" si="42"/>
        <v>0</v>
      </c>
      <c r="BB32" s="28">
        <v>1</v>
      </c>
      <c r="BC32" s="29">
        <f t="shared" si="43"/>
        <v>0</v>
      </c>
      <c r="BD32" s="37"/>
      <c r="BE32" s="34"/>
      <c r="BF32" s="34"/>
      <c r="BG32" s="34"/>
      <c r="BH32" s="34"/>
      <c r="BI32" s="34">
        <v>1</v>
      </c>
      <c r="BJ32" s="34"/>
      <c r="BK32" s="34">
        <f t="shared" si="44"/>
        <v>0</v>
      </c>
      <c r="BL32" s="34"/>
      <c r="BM32" s="38"/>
      <c r="BN32" s="39" t="str">
        <f t="shared" si="17"/>
        <v/>
      </c>
      <c r="BO32" s="34" t="str">
        <f t="shared" si="18"/>
        <v/>
      </c>
      <c r="BP32" s="31" t="str">
        <f t="shared" si="19"/>
        <v/>
      </c>
      <c r="BQ32" s="34" t="str">
        <f t="shared" si="20"/>
        <v/>
      </c>
      <c r="BR32" s="34" t="str">
        <f t="shared" si="21"/>
        <v/>
      </c>
      <c r="BS32" s="34" t="str">
        <f t="shared" si="22"/>
        <v/>
      </c>
      <c r="BT32" s="34" t="str">
        <f t="shared" si="23"/>
        <v/>
      </c>
      <c r="BU32" s="34" t="str">
        <f t="shared" si="24"/>
        <v/>
      </c>
      <c r="BV32" s="38">
        <f t="shared" si="25"/>
        <v>0</v>
      </c>
      <c r="BW32" s="39" t="str">
        <f t="shared" si="45"/>
        <v/>
      </c>
      <c r="BX32" s="34" t="str">
        <f t="shared" si="26"/>
        <v/>
      </c>
      <c r="BY32" s="31" t="str">
        <f t="shared" si="27"/>
        <v/>
      </c>
      <c r="BZ32" s="34" t="str">
        <f t="shared" si="28"/>
        <v/>
      </c>
      <c r="CA32" s="34" t="str">
        <f t="shared" si="29"/>
        <v/>
      </c>
      <c r="CB32" s="34" t="str">
        <f t="shared" si="30"/>
        <v/>
      </c>
      <c r="CC32" s="34" t="str">
        <f t="shared" si="31"/>
        <v/>
      </c>
      <c r="CD32" s="34" t="str">
        <f t="shared" si="32"/>
        <v/>
      </c>
      <c r="CE32" s="34" t="str">
        <f t="shared" si="33"/>
        <v/>
      </c>
      <c r="CF32" s="34"/>
      <c r="CG32" s="34" t="str">
        <f t="shared" si="46"/>
        <v/>
      </c>
      <c r="CH32" s="40">
        <f t="shared" si="47"/>
        <v>0</v>
      </c>
      <c r="CJ32" s="27">
        <v>29</v>
      </c>
      <c r="CK32" s="28">
        <f t="shared" si="75"/>
        <v>0</v>
      </c>
      <c r="CL32" s="28"/>
      <c r="CM32" s="28">
        <f t="shared" si="48"/>
        <v>0</v>
      </c>
      <c r="CN32" s="28">
        <v>1</v>
      </c>
      <c r="CO32" s="29">
        <f t="shared" si="49"/>
        <v>0</v>
      </c>
      <c r="CP32" s="30"/>
      <c r="CQ32" s="31"/>
      <c r="CR32" s="31"/>
      <c r="CS32" s="31" t="str">
        <f t="shared" si="50"/>
        <v/>
      </c>
      <c r="CT32" s="32" t="str">
        <f t="shared" si="51"/>
        <v/>
      </c>
      <c r="CV32" s="27">
        <v>29</v>
      </c>
      <c r="CW32" s="28">
        <f t="shared" si="76"/>
        <v>0</v>
      </c>
      <c r="CX32" s="28"/>
      <c r="CY32" s="28">
        <f t="shared" si="52"/>
        <v>0</v>
      </c>
      <c r="CZ32" s="28">
        <v>1</v>
      </c>
      <c r="DA32" s="29">
        <f t="shared" si="53"/>
        <v>0</v>
      </c>
      <c r="DB32" s="30"/>
      <c r="DC32" s="31"/>
      <c r="DD32" s="31"/>
      <c r="DE32" s="31" t="str">
        <f t="shared" si="54"/>
        <v/>
      </c>
      <c r="DF32" s="32" t="str">
        <f t="shared" si="55"/>
        <v/>
      </c>
      <c r="DH32" s="27">
        <v>29</v>
      </c>
      <c r="DI32" s="28">
        <f t="shared" si="77"/>
        <v>0</v>
      </c>
      <c r="DJ32" s="28"/>
      <c r="DK32" s="28">
        <f t="shared" si="56"/>
        <v>0</v>
      </c>
      <c r="DL32" s="28">
        <v>1</v>
      </c>
      <c r="DM32" s="29">
        <f t="shared" si="57"/>
        <v>0</v>
      </c>
      <c r="DN32" s="30"/>
      <c r="DO32" s="31"/>
      <c r="DP32" s="31"/>
      <c r="DQ32" s="31" t="str">
        <f t="shared" si="58"/>
        <v/>
      </c>
      <c r="DR32" s="32" t="str">
        <f t="shared" si="59"/>
        <v/>
      </c>
      <c r="DT32" s="27">
        <v>29</v>
      </c>
      <c r="DU32" s="28">
        <f t="shared" si="78"/>
        <v>0</v>
      </c>
      <c r="DV32" s="28"/>
      <c r="DW32" s="28">
        <f t="shared" si="60"/>
        <v>0</v>
      </c>
      <c r="DX32" s="28">
        <v>1</v>
      </c>
      <c r="DY32" s="29">
        <f t="shared" si="61"/>
        <v>0</v>
      </c>
      <c r="DZ32" s="30"/>
      <c r="EA32" s="31"/>
      <c r="EB32" s="31"/>
      <c r="EC32" s="31" t="str">
        <f t="shared" si="62"/>
        <v/>
      </c>
      <c r="ED32" s="32" t="str">
        <f t="shared" si="63"/>
        <v/>
      </c>
      <c r="EF32" s="27">
        <v>29</v>
      </c>
      <c r="EG32" s="28">
        <f t="shared" si="79"/>
        <v>0</v>
      </c>
      <c r="EH32" s="28"/>
      <c r="EI32" s="28">
        <f t="shared" si="64"/>
        <v>0</v>
      </c>
      <c r="EJ32" s="28">
        <v>1</v>
      </c>
      <c r="EK32" s="29">
        <f t="shared" si="65"/>
        <v>0</v>
      </c>
      <c r="EL32" s="30"/>
      <c r="EM32" s="31"/>
      <c r="EN32" s="31"/>
      <c r="EO32" s="31" t="str">
        <f t="shared" si="66"/>
        <v/>
      </c>
      <c r="EP32" s="32" t="str">
        <f t="shared" si="67"/>
        <v/>
      </c>
      <c r="ER32" s="27">
        <v>29</v>
      </c>
      <c r="ES32" s="28">
        <f t="shared" si="80"/>
        <v>0</v>
      </c>
      <c r="ET32" s="28"/>
      <c r="EU32" s="28">
        <f t="shared" si="68"/>
        <v>0</v>
      </c>
      <c r="EV32" s="28">
        <v>1</v>
      </c>
      <c r="EW32" s="29">
        <f t="shared" si="69"/>
        <v>0</v>
      </c>
      <c r="EX32" s="30" t="s">
        <v>47</v>
      </c>
      <c r="EY32" s="31"/>
      <c r="EZ32" s="31"/>
      <c r="FA32" s="31" t="str">
        <f t="shared" si="70"/>
        <v/>
      </c>
      <c r="FB32" s="32">
        <f t="shared" si="71"/>
        <v>0</v>
      </c>
    </row>
    <row r="33" spans="1:158" ht="30" customHeight="1" x14ac:dyDescent="0.3">
      <c r="E33" s="27">
        <v>30</v>
      </c>
      <c r="F33" s="28">
        <f t="shared" si="72"/>
        <v>0</v>
      </c>
      <c r="G33" s="28"/>
      <c r="H33" s="28">
        <f t="shared" si="34"/>
        <v>0</v>
      </c>
      <c r="I33" s="28">
        <v>1</v>
      </c>
      <c r="J33" s="29">
        <f t="shared" si="35"/>
        <v>0</v>
      </c>
      <c r="L33" s="27">
        <v>30</v>
      </c>
      <c r="M33" s="28">
        <f t="shared" si="73"/>
        <v>0</v>
      </c>
      <c r="N33" s="28"/>
      <c r="O33" s="28">
        <f t="shared" si="36"/>
        <v>0</v>
      </c>
      <c r="P33" s="28">
        <v>1</v>
      </c>
      <c r="Q33" s="29">
        <f t="shared" si="37"/>
        <v>0</v>
      </c>
      <c r="R33" s="27"/>
      <c r="S33" s="31"/>
      <c r="T33" s="31"/>
      <c r="U33" s="31"/>
      <c r="V33" s="34"/>
      <c r="W33" s="34">
        <v>1</v>
      </c>
      <c r="X33" s="31"/>
      <c r="Y33" s="31">
        <f t="shared" si="38"/>
        <v>0</v>
      </c>
      <c r="Z33" s="31"/>
      <c r="AA33" s="35"/>
      <c r="AB33" s="36" t="str">
        <f t="shared" si="0"/>
        <v/>
      </c>
      <c r="AC33" s="31" t="str">
        <f t="shared" si="1"/>
        <v/>
      </c>
      <c r="AD33" s="31" t="str">
        <f t="shared" si="2"/>
        <v/>
      </c>
      <c r="AE33" s="31" t="str">
        <f t="shared" si="3"/>
        <v/>
      </c>
      <c r="AF33" s="31" t="str">
        <f t="shared" si="4"/>
        <v/>
      </c>
      <c r="AG33" s="31" t="str">
        <f t="shared" si="5"/>
        <v/>
      </c>
      <c r="AH33" s="31" t="str">
        <f t="shared" si="6"/>
        <v/>
      </c>
      <c r="AI33" s="31" t="str">
        <f t="shared" si="7"/>
        <v/>
      </c>
      <c r="AJ33" s="35">
        <f t="shared" si="8"/>
        <v>0</v>
      </c>
      <c r="AK33" s="36" t="str">
        <f t="shared" si="39"/>
        <v/>
      </c>
      <c r="AL33" s="31" t="str">
        <f t="shared" si="9"/>
        <v/>
      </c>
      <c r="AM33" s="31" t="str">
        <f t="shared" si="10"/>
        <v/>
      </c>
      <c r="AN33" s="31" t="str">
        <f t="shared" si="11"/>
        <v/>
      </c>
      <c r="AO33" s="31" t="str">
        <f t="shared" si="12"/>
        <v/>
      </c>
      <c r="AP33" s="31" t="str">
        <f t="shared" si="13"/>
        <v/>
      </c>
      <c r="AQ33" s="31" t="str">
        <f t="shared" si="14"/>
        <v/>
      </c>
      <c r="AR33" s="31" t="str">
        <f t="shared" si="15"/>
        <v/>
      </c>
      <c r="AS33" s="31" t="str">
        <f t="shared" si="16"/>
        <v/>
      </c>
      <c r="AT33" s="31"/>
      <c r="AU33" s="31" t="str">
        <f t="shared" si="40"/>
        <v/>
      </c>
      <c r="AV33" s="32">
        <f t="shared" si="41"/>
        <v>0</v>
      </c>
      <c r="AW33" s="22"/>
      <c r="AX33" s="27">
        <v>30</v>
      </c>
      <c r="AY33" s="28">
        <f t="shared" si="74"/>
        <v>0</v>
      </c>
      <c r="AZ33" s="28"/>
      <c r="BA33" s="28">
        <f t="shared" si="42"/>
        <v>0</v>
      </c>
      <c r="BB33" s="28">
        <v>1</v>
      </c>
      <c r="BC33" s="29">
        <f t="shared" si="43"/>
        <v>0</v>
      </c>
      <c r="BD33" s="37"/>
      <c r="BE33" s="34"/>
      <c r="BF33" s="34"/>
      <c r="BG33" s="34"/>
      <c r="BH33" s="34"/>
      <c r="BI33" s="34">
        <v>1</v>
      </c>
      <c r="BJ33" s="34"/>
      <c r="BK33" s="34">
        <f t="shared" si="44"/>
        <v>0</v>
      </c>
      <c r="BL33" s="34"/>
      <c r="BM33" s="38"/>
      <c r="BN33" s="39" t="str">
        <f t="shared" si="17"/>
        <v/>
      </c>
      <c r="BO33" s="34" t="str">
        <f t="shared" si="18"/>
        <v/>
      </c>
      <c r="BP33" s="31" t="str">
        <f t="shared" si="19"/>
        <v/>
      </c>
      <c r="BQ33" s="34" t="str">
        <f t="shared" si="20"/>
        <v/>
      </c>
      <c r="BR33" s="34" t="str">
        <f t="shared" si="21"/>
        <v/>
      </c>
      <c r="BS33" s="34" t="str">
        <f t="shared" si="22"/>
        <v/>
      </c>
      <c r="BT33" s="34" t="str">
        <f t="shared" si="23"/>
        <v/>
      </c>
      <c r="BU33" s="34" t="str">
        <f t="shared" si="24"/>
        <v/>
      </c>
      <c r="BV33" s="38">
        <f t="shared" si="25"/>
        <v>0</v>
      </c>
      <c r="BW33" s="39" t="str">
        <f t="shared" si="45"/>
        <v/>
      </c>
      <c r="BX33" s="34" t="str">
        <f t="shared" si="26"/>
        <v/>
      </c>
      <c r="BY33" s="31" t="str">
        <f t="shared" si="27"/>
        <v/>
      </c>
      <c r="BZ33" s="34" t="str">
        <f t="shared" si="28"/>
        <v/>
      </c>
      <c r="CA33" s="34" t="str">
        <f t="shared" si="29"/>
        <v/>
      </c>
      <c r="CB33" s="34" t="str">
        <f t="shared" si="30"/>
        <v/>
      </c>
      <c r="CC33" s="34" t="str">
        <f t="shared" si="31"/>
        <v/>
      </c>
      <c r="CD33" s="34" t="str">
        <f t="shared" si="32"/>
        <v/>
      </c>
      <c r="CE33" s="34" t="str">
        <f t="shared" si="33"/>
        <v/>
      </c>
      <c r="CF33" s="34"/>
      <c r="CG33" s="34" t="str">
        <f t="shared" si="46"/>
        <v/>
      </c>
      <c r="CH33" s="40">
        <f t="shared" si="47"/>
        <v>0</v>
      </c>
      <c r="CJ33" s="27">
        <v>30</v>
      </c>
      <c r="CK33" s="28">
        <f t="shared" si="75"/>
        <v>0</v>
      </c>
      <c r="CL33" s="28"/>
      <c r="CM33" s="28">
        <f t="shared" si="48"/>
        <v>0</v>
      </c>
      <c r="CN33" s="28">
        <v>1</v>
      </c>
      <c r="CO33" s="29">
        <f t="shared" si="49"/>
        <v>0</v>
      </c>
      <c r="CP33" s="30"/>
      <c r="CQ33" s="31"/>
      <c r="CR33" s="31"/>
      <c r="CS33" s="31" t="str">
        <f t="shared" si="50"/>
        <v/>
      </c>
      <c r="CT33" s="32" t="str">
        <f t="shared" si="51"/>
        <v/>
      </c>
      <c r="CV33" s="27">
        <v>30</v>
      </c>
      <c r="CW33" s="28">
        <f t="shared" si="76"/>
        <v>0</v>
      </c>
      <c r="CX33" s="28"/>
      <c r="CY33" s="28">
        <f t="shared" si="52"/>
        <v>0</v>
      </c>
      <c r="CZ33" s="28">
        <v>1</v>
      </c>
      <c r="DA33" s="29">
        <f t="shared" si="53"/>
        <v>0</v>
      </c>
      <c r="DB33" s="30"/>
      <c r="DC33" s="31"/>
      <c r="DD33" s="31"/>
      <c r="DE33" s="31" t="str">
        <f t="shared" si="54"/>
        <v/>
      </c>
      <c r="DF33" s="32" t="str">
        <f t="shared" si="55"/>
        <v/>
      </c>
      <c r="DH33" s="27">
        <v>30</v>
      </c>
      <c r="DI33" s="28">
        <f t="shared" si="77"/>
        <v>0</v>
      </c>
      <c r="DJ33" s="28"/>
      <c r="DK33" s="28">
        <f t="shared" si="56"/>
        <v>0</v>
      </c>
      <c r="DL33" s="28">
        <v>1</v>
      </c>
      <c r="DM33" s="29">
        <f t="shared" si="57"/>
        <v>0</v>
      </c>
      <c r="DN33" s="30"/>
      <c r="DO33" s="31"/>
      <c r="DP33" s="31"/>
      <c r="DQ33" s="31" t="str">
        <f t="shared" si="58"/>
        <v/>
      </c>
      <c r="DR33" s="32" t="str">
        <f t="shared" si="59"/>
        <v/>
      </c>
      <c r="DT33" s="27">
        <v>30</v>
      </c>
      <c r="DU33" s="28">
        <f t="shared" si="78"/>
        <v>0</v>
      </c>
      <c r="DV33" s="28"/>
      <c r="DW33" s="28">
        <f t="shared" si="60"/>
        <v>0</v>
      </c>
      <c r="DX33" s="28">
        <v>1</v>
      </c>
      <c r="DY33" s="29">
        <f t="shared" si="61"/>
        <v>0</v>
      </c>
      <c r="DZ33" s="30"/>
      <c r="EA33" s="31"/>
      <c r="EB33" s="31"/>
      <c r="EC33" s="31" t="str">
        <f t="shared" si="62"/>
        <v/>
      </c>
      <c r="ED33" s="32" t="str">
        <f t="shared" si="63"/>
        <v/>
      </c>
      <c r="EF33" s="27">
        <v>30</v>
      </c>
      <c r="EG33" s="28">
        <f t="shared" si="79"/>
        <v>0</v>
      </c>
      <c r="EH33" s="28"/>
      <c r="EI33" s="28">
        <f t="shared" si="64"/>
        <v>0</v>
      </c>
      <c r="EJ33" s="28">
        <v>1</v>
      </c>
      <c r="EK33" s="29">
        <f t="shared" si="65"/>
        <v>0</v>
      </c>
      <c r="EL33" s="30"/>
      <c r="EM33" s="31"/>
      <c r="EN33" s="31"/>
      <c r="EO33" s="31" t="str">
        <f t="shared" si="66"/>
        <v/>
      </c>
      <c r="EP33" s="32" t="str">
        <f t="shared" si="67"/>
        <v/>
      </c>
      <c r="ER33" s="27">
        <v>30</v>
      </c>
      <c r="ES33" s="28">
        <f t="shared" si="80"/>
        <v>0</v>
      </c>
      <c r="ET33" s="28"/>
      <c r="EU33" s="28">
        <f t="shared" si="68"/>
        <v>0</v>
      </c>
      <c r="EV33" s="28">
        <v>1</v>
      </c>
      <c r="EW33" s="29">
        <f t="shared" si="69"/>
        <v>0</v>
      </c>
      <c r="EX33" s="30" t="s">
        <v>47</v>
      </c>
      <c r="EY33" s="31"/>
      <c r="EZ33" s="31"/>
      <c r="FA33" s="31" t="str">
        <f t="shared" si="70"/>
        <v/>
      </c>
      <c r="FB33" s="32">
        <f t="shared" si="71"/>
        <v>0</v>
      </c>
    </row>
    <row r="34" spans="1:158" ht="30" customHeight="1" x14ac:dyDescent="0.3">
      <c r="E34" s="47">
        <v>31</v>
      </c>
      <c r="F34" s="48">
        <f t="shared" si="72"/>
        <v>0</v>
      </c>
      <c r="G34" s="48"/>
      <c r="H34" s="48">
        <f t="shared" si="34"/>
        <v>0</v>
      </c>
      <c r="I34" s="48">
        <v>1</v>
      </c>
      <c r="J34" s="44">
        <f t="shared" si="35"/>
        <v>0</v>
      </c>
      <c r="L34" s="47">
        <v>31</v>
      </c>
      <c r="M34" s="48">
        <f t="shared" si="73"/>
        <v>0</v>
      </c>
      <c r="N34" s="48"/>
      <c r="O34" s="48">
        <f t="shared" si="36"/>
        <v>0</v>
      </c>
      <c r="P34" s="48">
        <v>1</v>
      </c>
      <c r="Q34" s="44">
        <f t="shared" si="37"/>
        <v>0</v>
      </c>
      <c r="R34" s="27"/>
      <c r="S34" s="31"/>
      <c r="T34" s="31"/>
      <c r="U34" s="31"/>
      <c r="V34" s="34"/>
      <c r="W34" s="34">
        <v>1</v>
      </c>
      <c r="X34" s="31"/>
      <c r="Y34" s="31">
        <f t="shared" si="38"/>
        <v>0</v>
      </c>
      <c r="Z34" s="31"/>
      <c r="AA34" s="35"/>
      <c r="AB34" s="36" t="str">
        <f t="shared" si="0"/>
        <v/>
      </c>
      <c r="AC34" s="31" t="str">
        <f t="shared" si="1"/>
        <v/>
      </c>
      <c r="AD34" s="31" t="str">
        <f t="shared" si="2"/>
        <v/>
      </c>
      <c r="AE34" s="31" t="str">
        <f t="shared" si="3"/>
        <v/>
      </c>
      <c r="AF34" s="31" t="str">
        <f t="shared" si="4"/>
        <v/>
      </c>
      <c r="AG34" s="31" t="str">
        <f t="shared" si="5"/>
        <v/>
      </c>
      <c r="AH34" s="31" t="str">
        <f t="shared" si="6"/>
        <v/>
      </c>
      <c r="AI34" s="31" t="str">
        <f t="shared" si="7"/>
        <v/>
      </c>
      <c r="AJ34" s="35">
        <f t="shared" si="8"/>
        <v>0</v>
      </c>
      <c r="AK34" s="36" t="str">
        <f t="shared" si="39"/>
        <v/>
      </c>
      <c r="AL34" s="31" t="str">
        <f t="shared" si="9"/>
        <v/>
      </c>
      <c r="AM34" s="31" t="str">
        <f t="shared" si="10"/>
        <v/>
      </c>
      <c r="AN34" s="31" t="str">
        <f t="shared" si="11"/>
        <v/>
      </c>
      <c r="AO34" s="31" t="str">
        <f t="shared" si="12"/>
        <v/>
      </c>
      <c r="AP34" s="31" t="str">
        <f t="shared" si="13"/>
        <v/>
      </c>
      <c r="AQ34" s="31" t="str">
        <f t="shared" si="14"/>
        <v/>
      </c>
      <c r="AR34" s="31" t="str">
        <f t="shared" si="15"/>
        <v/>
      </c>
      <c r="AS34" s="31" t="str">
        <f t="shared" si="16"/>
        <v/>
      </c>
      <c r="AT34" s="31"/>
      <c r="AU34" s="31" t="str">
        <f t="shared" si="40"/>
        <v/>
      </c>
      <c r="AV34" s="32">
        <f t="shared" si="41"/>
        <v>0</v>
      </c>
      <c r="AW34" s="22"/>
      <c r="AX34" s="47">
        <v>31</v>
      </c>
      <c r="AY34" s="48">
        <f t="shared" si="74"/>
        <v>0</v>
      </c>
      <c r="AZ34" s="48"/>
      <c r="BA34" s="48">
        <f t="shared" si="42"/>
        <v>0</v>
      </c>
      <c r="BB34" s="48">
        <v>1</v>
      </c>
      <c r="BC34" s="44">
        <f t="shared" si="43"/>
        <v>0</v>
      </c>
      <c r="BD34" s="37"/>
      <c r="BE34" s="34"/>
      <c r="BF34" s="34"/>
      <c r="BG34" s="34"/>
      <c r="BH34" s="34"/>
      <c r="BI34" s="34">
        <v>1</v>
      </c>
      <c r="BJ34" s="34"/>
      <c r="BK34" s="34">
        <f t="shared" si="44"/>
        <v>0</v>
      </c>
      <c r="BL34" s="34"/>
      <c r="BM34" s="38"/>
      <c r="BN34" s="39" t="str">
        <f t="shared" si="17"/>
        <v/>
      </c>
      <c r="BO34" s="34" t="str">
        <f t="shared" si="18"/>
        <v/>
      </c>
      <c r="BP34" s="31" t="str">
        <f t="shared" si="19"/>
        <v/>
      </c>
      <c r="BQ34" s="34" t="str">
        <f t="shared" si="20"/>
        <v/>
      </c>
      <c r="BR34" s="34" t="str">
        <f t="shared" si="21"/>
        <v/>
      </c>
      <c r="BS34" s="34" t="str">
        <f t="shared" si="22"/>
        <v/>
      </c>
      <c r="BT34" s="34" t="str">
        <f t="shared" si="23"/>
        <v/>
      </c>
      <c r="BU34" s="34" t="str">
        <f t="shared" si="24"/>
        <v/>
      </c>
      <c r="BV34" s="38">
        <f t="shared" si="25"/>
        <v>0</v>
      </c>
      <c r="BW34" s="39" t="str">
        <f t="shared" si="45"/>
        <v/>
      </c>
      <c r="BX34" s="34" t="str">
        <f t="shared" si="26"/>
        <v/>
      </c>
      <c r="BY34" s="31" t="str">
        <f t="shared" si="27"/>
        <v/>
      </c>
      <c r="BZ34" s="34" t="str">
        <f t="shared" si="28"/>
        <v/>
      </c>
      <c r="CA34" s="34" t="str">
        <f t="shared" si="29"/>
        <v/>
      </c>
      <c r="CB34" s="34" t="str">
        <f t="shared" si="30"/>
        <v/>
      </c>
      <c r="CC34" s="34" t="str">
        <f t="shared" si="31"/>
        <v/>
      </c>
      <c r="CD34" s="34" t="str">
        <f t="shared" si="32"/>
        <v/>
      </c>
      <c r="CE34" s="34" t="str">
        <f t="shared" si="33"/>
        <v/>
      </c>
      <c r="CF34" s="34"/>
      <c r="CG34" s="34" t="str">
        <f t="shared" si="46"/>
        <v/>
      </c>
      <c r="CH34" s="40">
        <f t="shared" si="47"/>
        <v>0</v>
      </c>
      <c r="CJ34" s="47">
        <v>31</v>
      </c>
      <c r="CK34" s="48">
        <f t="shared" si="75"/>
        <v>0</v>
      </c>
      <c r="CL34" s="48"/>
      <c r="CM34" s="48">
        <f t="shared" si="48"/>
        <v>0</v>
      </c>
      <c r="CN34" s="48">
        <v>1</v>
      </c>
      <c r="CO34" s="44">
        <f t="shared" si="49"/>
        <v>0</v>
      </c>
      <c r="CP34" s="30"/>
      <c r="CQ34" s="49"/>
      <c r="CR34" s="49"/>
      <c r="CS34" s="49" t="str">
        <f t="shared" si="50"/>
        <v/>
      </c>
      <c r="CT34" s="50" t="str">
        <f t="shared" si="51"/>
        <v/>
      </c>
      <c r="CV34" s="47">
        <v>31</v>
      </c>
      <c r="CW34" s="48">
        <f t="shared" si="76"/>
        <v>0</v>
      </c>
      <c r="CX34" s="48"/>
      <c r="CY34" s="48">
        <f t="shared" si="52"/>
        <v>0</v>
      </c>
      <c r="CZ34" s="48">
        <v>1</v>
      </c>
      <c r="DA34" s="44">
        <f t="shared" si="53"/>
        <v>0</v>
      </c>
      <c r="DB34" s="30"/>
      <c r="DC34" s="49"/>
      <c r="DD34" s="49"/>
      <c r="DE34" s="49" t="str">
        <f t="shared" si="54"/>
        <v/>
      </c>
      <c r="DF34" s="50" t="str">
        <f t="shared" si="55"/>
        <v/>
      </c>
      <c r="DH34" s="47">
        <v>31</v>
      </c>
      <c r="DI34" s="48">
        <f t="shared" si="77"/>
        <v>0</v>
      </c>
      <c r="DJ34" s="48"/>
      <c r="DK34" s="48">
        <f t="shared" si="56"/>
        <v>0</v>
      </c>
      <c r="DL34" s="48">
        <v>1</v>
      </c>
      <c r="DM34" s="44">
        <f t="shared" si="57"/>
        <v>0</v>
      </c>
      <c r="DN34" s="30"/>
      <c r="DO34" s="49"/>
      <c r="DP34" s="49"/>
      <c r="DQ34" s="49" t="str">
        <f t="shared" si="58"/>
        <v/>
      </c>
      <c r="DR34" s="50" t="str">
        <f t="shared" si="59"/>
        <v/>
      </c>
      <c r="DT34" s="47">
        <v>31</v>
      </c>
      <c r="DU34" s="48">
        <f t="shared" si="78"/>
        <v>0</v>
      </c>
      <c r="DV34" s="48"/>
      <c r="DW34" s="48">
        <f t="shared" si="60"/>
        <v>0</v>
      </c>
      <c r="DX34" s="48">
        <v>1</v>
      </c>
      <c r="DY34" s="44">
        <f t="shared" si="61"/>
        <v>0</v>
      </c>
      <c r="DZ34" s="30"/>
      <c r="EA34" s="49"/>
      <c r="EB34" s="49"/>
      <c r="EC34" s="49" t="str">
        <f t="shared" si="62"/>
        <v/>
      </c>
      <c r="ED34" s="50" t="str">
        <f t="shared" si="63"/>
        <v/>
      </c>
      <c r="EF34" s="47">
        <v>31</v>
      </c>
      <c r="EG34" s="48">
        <f t="shared" si="79"/>
        <v>0</v>
      </c>
      <c r="EH34" s="48"/>
      <c r="EI34" s="48">
        <f t="shared" si="64"/>
        <v>0</v>
      </c>
      <c r="EJ34" s="48">
        <v>1</v>
      </c>
      <c r="EK34" s="44">
        <f t="shared" si="65"/>
        <v>0</v>
      </c>
      <c r="EL34" s="30"/>
      <c r="EM34" s="49"/>
      <c r="EN34" s="49"/>
      <c r="EO34" s="49" t="str">
        <f t="shared" si="66"/>
        <v/>
      </c>
      <c r="EP34" s="50" t="str">
        <f t="shared" si="67"/>
        <v/>
      </c>
      <c r="ER34" s="47">
        <v>31</v>
      </c>
      <c r="ES34" s="48">
        <f t="shared" si="80"/>
        <v>0</v>
      </c>
      <c r="ET34" s="48"/>
      <c r="EU34" s="48">
        <f t="shared" si="68"/>
        <v>0</v>
      </c>
      <c r="EV34" s="48">
        <v>1</v>
      </c>
      <c r="EW34" s="44">
        <f t="shared" si="69"/>
        <v>0</v>
      </c>
      <c r="EX34" s="30" t="s">
        <v>47</v>
      </c>
      <c r="EY34" s="49"/>
      <c r="EZ34" s="49"/>
      <c r="FA34" s="49" t="str">
        <f t="shared" si="70"/>
        <v/>
      </c>
      <c r="FB34" s="50">
        <f t="shared" si="71"/>
        <v>0</v>
      </c>
    </row>
    <row r="35" spans="1:158" ht="15" thickBot="1" x14ac:dyDescent="0.35">
      <c r="E35" s="791" t="s">
        <v>59</v>
      </c>
      <c r="F35" s="792"/>
      <c r="G35" s="792"/>
      <c r="H35" s="792"/>
      <c r="I35" s="794"/>
      <c r="J35" s="51">
        <f>SUM(J4:J34)</f>
        <v>0</v>
      </c>
      <c r="K35" s="52"/>
      <c r="L35" s="791" t="s">
        <v>59</v>
      </c>
      <c r="M35" s="792"/>
      <c r="N35" s="792"/>
      <c r="O35" s="792"/>
      <c r="P35" s="793"/>
      <c r="Q35" s="53">
        <f>SUM(Q4:Q34)</f>
        <v>0</v>
      </c>
      <c r="R35" s="54"/>
      <c r="S35" s="55"/>
      <c r="T35" s="55"/>
      <c r="U35" s="55"/>
      <c r="V35" s="56"/>
      <c r="W35" s="56"/>
      <c r="X35" s="57"/>
      <c r="Y35" s="57"/>
      <c r="Z35" s="55"/>
      <c r="AA35" s="58"/>
      <c r="AB35" s="59"/>
      <c r="AC35" s="55"/>
      <c r="AD35" s="55"/>
      <c r="AE35" s="55"/>
      <c r="AF35" s="55"/>
      <c r="AG35" s="55"/>
      <c r="AH35" s="55"/>
      <c r="AI35" s="55"/>
      <c r="AJ35" s="60">
        <f>SUM(AJ4:AJ34)</f>
        <v>0</v>
      </c>
      <c r="AK35" s="61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3">
        <f>SUM(AV4:AV34)</f>
        <v>0</v>
      </c>
      <c r="AW35" s="22"/>
      <c r="AX35" s="791" t="s">
        <v>59</v>
      </c>
      <c r="AY35" s="792"/>
      <c r="AZ35" s="792"/>
      <c r="BA35" s="792"/>
      <c r="BB35" s="793"/>
      <c r="BC35" s="53">
        <f>SUM(BC4:BC34)</f>
        <v>0</v>
      </c>
      <c r="BD35" s="64"/>
      <c r="BE35" s="56"/>
      <c r="BF35" s="56"/>
      <c r="BG35" s="56"/>
      <c r="BH35" s="56"/>
      <c r="BI35" s="56"/>
      <c r="BJ35" s="65"/>
      <c r="BK35" s="65"/>
      <c r="BL35" s="56"/>
      <c r="BM35" s="66"/>
      <c r="BN35" s="67"/>
      <c r="BO35" s="56"/>
      <c r="BP35" s="56"/>
      <c r="BQ35" s="56"/>
      <c r="BR35" s="56"/>
      <c r="BS35" s="56"/>
      <c r="BT35" s="56"/>
      <c r="BU35" s="56"/>
      <c r="BV35" s="68">
        <f>SUM(BV4:BV34)</f>
        <v>0</v>
      </c>
      <c r="BW35" s="69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1">
        <f>SUM(CH4:CH34)</f>
        <v>0</v>
      </c>
      <c r="CJ35" s="791" t="s">
        <v>59</v>
      </c>
      <c r="CK35" s="792"/>
      <c r="CL35" s="792"/>
      <c r="CM35" s="792"/>
      <c r="CN35" s="793"/>
      <c r="CO35" s="53">
        <f>SUM(CO4:CO34)</f>
        <v>0</v>
      </c>
      <c r="CP35" s="72"/>
      <c r="CQ35" s="73"/>
      <c r="CR35" s="73"/>
      <c r="CS35" s="74">
        <f>SUM(CS4:CS34)</f>
        <v>0</v>
      </c>
      <c r="CT35" s="75">
        <f>SUM(CT4:CT34)</f>
        <v>0</v>
      </c>
      <c r="CV35" s="791" t="s">
        <v>59</v>
      </c>
      <c r="CW35" s="792"/>
      <c r="CX35" s="792"/>
      <c r="CY35" s="792"/>
      <c r="CZ35" s="793"/>
      <c r="DA35" s="53">
        <f>SUM(DA4:DA34)</f>
        <v>0</v>
      </c>
      <c r="DB35" s="72"/>
      <c r="DC35" s="73"/>
      <c r="DD35" s="73"/>
      <c r="DE35" s="74">
        <f>SUM(DE4:DE34)</f>
        <v>0</v>
      </c>
      <c r="DF35" s="75">
        <f>SUM(DF4:DF34)</f>
        <v>0</v>
      </c>
      <c r="DH35" s="791" t="s">
        <v>59</v>
      </c>
      <c r="DI35" s="792"/>
      <c r="DJ35" s="792"/>
      <c r="DK35" s="792"/>
      <c r="DL35" s="793"/>
      <c r="DM35" s="53">
        <f>SUM(DM4:DM34)</f>
        <v>0</v>
      </c>
      <c r="DN35" s="72"/>
      <c r="DO35" s="73"/>
      <c r="DP35" s="73"/>
      <c r="DQ35" s="74">
        <f>SUM(DQ4:DQ34)</f>
        <v>0</v>
      </c>
      <c r="DR35" s="75">
        <f>SUM(DR4:DR34)</f>
        <v>0</v>
      </c>
      <c r="DT35" s="791" t="s">
        <v>59</v>
      </c>
      <c r="DU35" s="792"/>
      <c r="DV35" s="792"/>
      <c r="DW35" s="792"/>
      <c r="DX35" s="793"/>
      <c r="DY35" s="53">
        <f>SUM(DY4:DY34)</f>
        <v>0</v>
      </c>
      <c r="DZ35" s="72"/>
      <c r="EA35" s="73"/>
      <c r="EB35" s="73"/>
      <c r="EC35" s="74">
        <f>SUM(EC4:EC34)</f>
        <v>0</v>
      </c>
      <c r="ED35" s="75">
        <f>SUM(ED4:ED34)</f>
        <v>0</v>
      </c>
      <c r="EF35" s="791" t="s">
        <v>59</v>
      </c>
      <c r="EG35" s="792"/>
      <c r="EH35" s="792"/>
      <c r="EI35" s="792"/>
      <c r="EJ35" s="793"/>
      <c r="EK35" s="53">
        <f>SUM(EK4:EK34)</f>
        <v>0</v>
      </c>
      <c r="EL35" s="72"/>
      <c r="EM35" s="73"/>
      <c r="EN35" s="73"/>
      <c r="EO35" s="74">
        <f>SUM(EO4:EO34)</f>
        <v>0</v>
      </c>
      <c r="EP35" s="75">
        <f>SUM(EP4:EP34)</f>
        <v>200</v>
      </c>
      <c r="ER35" s="791" t="s">
        <v>59</v>
      </c>
      <c r="ES35" s="792"/>
      <c r="ET35" s="792"/>
      <c r="EU35" s="792"/>
      <c r="EV35" s="793"/>
      <c r="EW35" s="53">
        <f>SUM(EW4:EW34)</f>
        <v>0</v>
      </c>
      <c r="EX35" s="72"/>
      <c r="EY35" s="73"/>
      <c r="EZ35" s="73"/>
      <c r="FA35" s="74">
        <f>SUM(FA4:FA34)</f>
        <v>0</v>
      </c>
      <c r="FB35" s="75">
        <f>SUM(FB4:FB34)</f>
        <v>0</v>
      </c>
    </row>
    <row r="36" spans="1:158" x14ac:dyDescent="0.3">
      <c r="S36" s="77"/>
      <c r="T36" s="77"/>
      <c r="U36" s="77"/>
      <c r="V36" s="78"/>
      <c r="W36" s="78"/>
      <c r="X36" s="79"/>
      <c r="Y36" s="79"/>
      <c r="AW36" s="22"/>
      <c r="AX36" s="22"/>
      <c r="AY36" s="22"/>
      <c r="AZ36" s="22"/>
    </row>
    <row r="37" spans="1:158" x14ac:dyDescent="0.3">
      <c r="S37" s="77"/>
      <c r="T37" s="77"/>
      <c r="U37" s="77"/>
      <c r="V37" s="78"/>
      <c r="W37" s="78"/>
      <c r="X37" s="22"/>
      <c r="Y37" s="22"/>
      <c r="AW37" s="22"/>
      <c r="AX37" s="22"/>
      <c r="AY37" s="22"/>
      <c r="AZ37" s="22"/>
    </row>
    <row r="39" spans="1:158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58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58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R41" s="76"/>
      <c r="S41" s="76"/>
      <c r="T41" s="76"/>
      <c r="U41" s="76"/>
      <c r="V41" s="81"/>
      <c r="W41" s="81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</row>
    <row r="42" spans="1:158" x14ac:dyDescent="0.3">
      <c r="A42">
        <v>4</v>
      </c>
      <c r="C42" s="80" t="s">
        <v>67</v>
      </c>
      <c r="E42"/>
      <c r="F42" s="80" t="s">
        <v>68</v>
      </c>
      <c r="G42"/>
    </row>
    <row r="43" spans="1:158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58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58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58" x14ac:dyDescent="0.3">
      <c r="A46">
        <v>8</v>
      </c>
      <c r="C46" s="80" t="s">
        <v>47</v>
      </c>
      <c r="E46"/>
      <c r="F46" s="76" t="s">
        <v>25</v>
      </c>
      <c r="G46"/>
      <c r="J46"/>
    </row>
    <row r="47" spans="1:158" x14ac:dyDescent="0.3">
      <c r="A47">
        <v>9</v>
      </c>
      <c r="C47" t="s">
        <v>46</v>
      </c>
      <c r="E47"/>
      <c r="F47" s="80" t="s">
        <v>26</v>
      </c>
      <c r="G47"/>
      <c r="J47"/>
    </row>
    <row r="48" spans="1:158" x14ac:dyDescent="0.3">
      <c r="A48">
        <v>10</v>
      </c>
      <c r="C48" t="s">
        <v>45</v>
      </c>
      <c r="E48"/>
      <c r="F48" s="80" t="s">
        <v>73</v>
      </c>
      <c r="G48"/>
      <c r="J48"/>
    </row>
    <row r="49" spans="1:48" x14ac:dyDescent="0.3">
      <c r="A49">
        <v>11</v>
      </c>
      <c r="C49" t="s">
        <v>74</v>
      </c>
      <c r="E49"/>
      <c r="F49" s="80" t="s">
        <v>75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12</v>
      </c>
      <c r="B50" s="80"/>
      <c r="E50"/>
      <c r="F50" s="80" t="s">
        <v>23</v>
      </c>
      <c r="G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13</v>
      </c>
      <c r="B51" s="80"/>
      <c r="E51"/>
      <c r="F51" s="80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14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15</v>
      </c>
      <c r="B53" s="80"/>
      <c r="E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16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17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18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19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20</v>
      </c>
      <c r="B58" s="80"/>
      <c r="E58"/>
      <c r="F58"/>
      <c r="G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21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22</v>
      </c>
      <c r="B60" s="80"/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23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x14ac:dyDescent="0.3">
      <c r="A62">
        <v>24</v>
      </c>
      <c r="E62"/>
      <c r="F62"/>
      <c r="G62"/>
      <c r="H62"/>
      <c r="I62"/>
      <c r="J62"/>
      <c r="R62"/>
      <c r="S62"/>
      <c r="T62"/>
      <c r="U62"/>
      <c r="V62"/>
      <c r="W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</sheetData>
  <mergeCells count="155">
    <mergeCell ref="ER1:FB1"/>
    <mergeCell ref="L2:L3"/>
    <mergeCell ref="M2:M3"/>
    <mergeCell ref="N2:N3"/>
    <mergeCell ref="O2:O3"/>
    <mergeCell ref="P2:P3"/>
    <mergeCell ref="Q2:Q3"/>
    <mergeCell ref="A1:C2"/>
    <mergeCell ref="E1:J2"/>
    <mergeCell ref="L1:AV1"/>
    <mergeCell ref="AX1:CH1"/>
    <mergeCell ref="CJ1:CT1"/>
    <mergeCell ref="CV1:DF1"/>
    <mergeCell ref="R2:R3"/>
    <mergeCell ref="S2:S3"/>
    <mergeCell ref="T2:T3"/>
    <mergeCell ref="U2:U3"/>
    <mergeCell ref="V2:V3"/>
    <mergeCell ref="W2:Y2"/>
    <mergeCell ref="Z2:Z3"/>
    <mergeCell ref="AA2:AA3"/>
    <mergeCell ref="AB2:AB3"/>
    <mergeCell ref="AC2:AC3"/>
    <mergeCell ref="DH1:DR1"/>
    <mergeCell ref="DT1:ED1"/>
    <mergeCell ref="EF1:EP1"/>
    <mergeCell ref="AJ2:AJ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V2:AV3"/>
    <mergeCell ref="AX2:AX3"/>
    <mergeCell ref="AY2:AY3"/>
    <mergeCell ref="AZ2:AZ3"/>
    <mergeCell ref="BA2:BA3"/>
    <mergeCell ref="BB2:BB3"/>
    <mergeCell ref="AP2:AP3"/>
    <mergeCell ref="AQ2:AQ3"/>
    <mergeCell ref="AR2:AR3"/>
    <mergeCell ref="AS2:AS3"/>
    <mergeCell ref="AT2:AT3"/>
    <mergeCell ref="AU2:AU3"/>
    <mergeCell ref="BI2:BK2"/>
    <mergeCell ref="BL2:BL3"/>
    <mergeCell ref="BM2:BM3"/>
    <mergeCell ref="BN2:BN3"/>
    <mergeCell ref="BO2:BO3"/>
    <mergeCell ref="BP2:BP3"/>
    <mergeCell ref="BC2:BC3"/>
    <mergeCell ref="BD2:BD3"/>
    <mergeCell ref="BE2:BE3"/>
    <mergeCell ref="BF2:BF3"/>
    <mergeCell ref="BG2:BG3"/>
    <mergeCell ref="BH2:BH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J2:CJ3"/>
    <mergeCell ref="CK2:CK3"/>
    <mergeCell ref="CL2:CL3"/>
    <mergeCell ref="CM2:CM3"/>
    <mergeCell ref="CN2:CN3"/>
    <mergeCell ref="CO2:CO3"/>
    <mergeCell ref="CC2:CC3"/>
    <mergeCell ref="CD2:CD3"/>
    <mergeCell ref="CE2:CE3"/>
    <mergeCell ref="CF2:CF3"/>
    <mergeCell ref="CG2:CG3"/>
    <mergeCell ref="CH2:CH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V2:CV3"/>
    <mergeCell ref="DJ2:DJ3"/>
    <mergeCell ref="DK2:DK3"/>
    <mergeCell ref="DL2:DL3"/>
    <mergeCell ref="DM2:DM3"/>
    <mergeCell ref="DN2:DN3"/>
    <mergeCell ref="DO2:DO3"/>
    <mergeCell ref="DC2:DC3"/>
    <mergeCell ref="DD2:DD3"/>
    <mergeCell ref="DE2:DE3"/>
    <mergeCell ref="DF2:DF3"/>
    <mergeCell ref="DH2:DH3"/>
    <mergeCell ref="DI2:DI3"/>
    <mergeCell ref="DW2:DW3"/>
    <mergeCell ref="DX2:DX3"/>
    <mergeCell ref="DY2:DY3"/>
    <mergeCell ref="DZ2:DZ3"/>
    <mergeCell ref="EA2:EA3"/>
    <mergeCell ref="EB2:EB3"/>
    <mergeCell ref="DP2:DP3"/>
    <mergeCell ref="DQ2:DQ3"/>
    <mergeCell ref="DR2:DR3"/>
    <mergeCell ref="DT2:DT3"/>
    <mergeCell ref="DU2:DU3"/>
    <mergeCell ref="DV2:DV3"/>
    <mergeCell ref="EJ2:EJ3"/>
    <mergeCell ref="EK2:EK3"/>
    <mergeCell ref="EL2:EL3"/>
    <mergeCell ref="EM2:EM3"/>
    <mergeCell ref="EN2:EN3"/>
    <mergeCell ref="EO2:EO3"/>
    <mergeCell ref="EC2:EC3"/>
    <mergeCell ref="ED2:ED3"/>
    <mergeCell ref="EF2:EF3"/>
    <mergeCell ref="EG2:EG3"/>
    <mergeCell ref="EH2:EH3"/>
    <mergeCell ref="EI2:EI3"/>
    <mergeCell ref="EW2:EW3"/>
    <mergeCell ref="EX2:EX3"/>
    <mergeCell ref="EY2:EY3"/>
    <mergeCell ref="EZ2:EZ3"/>
    <mergeCell ref="FA2:FA3"/>
    <mergeCell ref="FB2:FB3"/>
    <mergeCell ref="EP2:EP3"/>
    <mergeCell ref="ER2:ER3"/>
    <mergeCell ref="ES2:ES3"/>
    <mergeCell ref="ET2:ET3"/>
    <mergeCell ref="EU2:EU3"/>
    <mergeCell ref="EV2:EV3"/>
    <mergeCell ref="DT35:DX35"/>
    <mergeCell ref="EF35:EJ35"/>
    <mergeCell ref="ER35:EV35"/>
    <mergeCell ref="E35:I35"/>
    <mergeCell ref="L35:P35"/>
    <mergeCell ref="AX35:BB35"/>
    <mergeCell ref="CJ35:CN35"/>
    <mergeCell ref="CV35:CZ35"/>
    <mergeCell ref="DH35:DL35"/>
  </mergeCells>
  <conditionalFormatting sqref="C14">
    <cfRule type="cellIs" dxfId="11" priority="1" operator="lessThan">
      <formula>0</formula>
    </cfRule>
    <cfRule type="cellIs" dxfId="10" priority="2" operator="equal">
      <formula>0</formula>
    </cfRule>
    <cfRule type="cellIs" dxfId="9" priority="3" operator="greaterThan">
      <formula>0</formula>
    </cfRule>
  </conditionalFormatting>
  <conditionalFormatting sqref="C17">
    <cfRule type="cellIs" dxfId="8" priority="4" operator="lessThan">
      <formula>0</formula>
    </cfRule>
    <cfRule type="cellIs" dxfId="7" priority="5" operator="equal">
      <formula>0</formula>
    </cfRule>
    <cfRule type="cellIs" dxfId="6" priority="6" operator="greaterThan">
      <formula>0</formula>
    </cfRule>
  </conditionalFormatting>
  <dataValidations count="6">
    <dataValidation type="list" allowBlank="1" showInputMessage="1" showErrorMessage="1" sqref="S35 BE35" xr:uid="{00000000-0002-0000-1200-000000000000}">
      <formula1>#REF!</formula1>
    </dataValidation>
    <dataValidation type="list" allowBlank="1" showInputMessage="1" showErrorMessage="1" sqref="BH4:BH34 V4:V34" xr:uid="{00000000-0002-0000-1200-000001000000}">
      <formula1>$F$39:$F$50</formula1>
    </dataValidation>
    <dataValidation type="list" allowBlank="1" showInputMessage="1" showErrorMessage="1" sqref="R4:R34 BD4:BD34" xr:uid="{00000000-0002-0000-1200-000002000000}">
      <formula1>$B$39:$B$40</formula1>
    </dataValidation>
    <dataValidation type="list" allowBlank="1" showInputMessage="1" showErrorMessage="1" sqref="S4:S34 BE4:BE34 CP4:CP34 CR4:CR34 DB4:DB34 DD4:DD34 DN4:DN34 DP4:DP34 DZ4:DZ34 EB4:EB34 EX4:EX34 EN4:EN34 EZ4:EZ34 EL4:EL34" xr:uid="{00000000-0002-0000-1200-000003000000}">
      <formula1>$C$39:$C$49</formula1>
    </dataValidation>
    <dataValidation type="list" allowBlank="1" showInputMessage="1" showErrorMessage="1" sqref="X4:X34 BJ4:BJ34" xr:uid="{00000000-0002-0000-1200-000004000000}">
      <formula1>$A$39:$A$61</formula1>
    </dataValidation>
    <dataValidation type="list" allowBlank="1" showInputMessage="1" showErrorMessage="1" sqref="AA4:AA34 BM4:BM34" xr:uid="{00000000-0002-0000-1200-000005000000}">
      <formula1>$A$39:$A$50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B62"/>
  <sheetViews>
    <sheetView workbookViewId="0">
      <selection activeCell="Q29" sqref="Q29"/>
    </sheetView>
  </sheetViews>
  <sheetFormatPr defaultRowHeight="14.4" x14ac:dyDescent="0.3"/>
  <cols>
    <col min="1" max="1" width="6.109375" customWidth="1"/>
    <col min="2" max="2" width="49.44140625" customWidth="1"/>
    <col min="3" max="3" width="9.109375" customWidth="1"/>
    <col min="4" max="4" width="2.6640625" customWidth="1"/>
    <col min="5" max="5" width="6.44140625" style="76" customWidth="1"/>
    <col min="6" max="6" width="11" style="76" bestFit="1" customWidth="1"/>
    <col min="7" max="7" width="10.109375" style="76" bestFit="1" customWidth="1"/>
    <col min="8" max="8" width="10.5546875" style="76" customWidth="1"/>
    <col min="9" max="10" width="8.88671875" style="76"/>
    <col min="11" max="11" width="2.6640625" customWidth="1"/>
    <col min="13" max="13" width="9.6640625" customWidth="1"/>
    <col min="14" max="14" width="9.33203125" customWidth="1"/>
    <col min="15" max="15" width="10" customWidth="1"/>
    <col min="16" max="16" width="6.109375" customWidth="1"/>
    <col min="18" max="18" width="12.33203125" style="76" customWidth="1"/>
    <col min="19" max="19" width="20.44140625" style="76" customWidth="1"/>
    <col min="20" max="20" width="30.6640625" style="76" customWidth="1"/>
    <col min="21" max="21" width="9.44140625" style="76" customWidth="1"/>
    <col min="22" max="22" width="19.33203125" style="81" customWidth="1"/>
    <col min="23" max="23" width="7" style="81" customWidth="1"/>
    <col min="24" max="24" width="6.6640625" customWidth="1"/>
    <col min="25" max="25" width="8.109375" customWidth="1"/>
    <col min="26" max="27" width="8.109375" style="77" customWidth="1"/>
    <col min="28" max="28" width="8.88671875" style="77"/>
    <col min="29" max="32" width="9.6640625" style="77" customWidth="1"/>
    <col min="33" max="36" width="8.88671875" style="77"/>
    <col min="37" max="37" width="10" style="77" customWidth="1"/>
    <col min="38" max="48" width="8.88671875" style="77"/>
    <col min="49" max="49" width="2.44140625" customWidth="1"/>
    <col min="50" max="52" width="0" hidden="1" customWidth="1"/>
    <col min="53" max="53" width="10" hidden="1" customWidth="1"/>
    <col min="54" max="55" width="0" hidden="1" customWidth="1"/>
    <col min="56" max="56" width="10.6640625" hidden="1" customWidth="1"/>
    <col min="57" max="57" width="11.109375" hidden="1" customWidth="1"/>
    <col min="58" max="58" width="18.109375" hidden="1" customWidth="1"/>
    <col min="59" max="59" width="0" hidden="1" customWidth="1"/>
    <col min="60" max="60" width="18.6640625" hidden="1" customWidth="1"/>
    <col min="61" max="86" width="0" hidden="1" customWidth="1"/>
    <col min="87" max="87" width="3" hidden="1" customWidth="1"/>
    <col min="88" max="90" width="0" hidden="1" customWidth="1"/>
    <col min="91" max="91" width="10" hidden="1" customWidth="1"/>
    <col min="92" max="93" width="0" hidden="1" customWidth="1"/>
    <col min="94" max="94" width="24" hidden="1" customWidth="1"/>
    <col min="95" max="96" width="12.5546875" hidden="1" customWidth="1"/>
    <col min="97" max="98" width="0" hidden="1" customWidth="1"/>
    <col min="99" max="99" width="2.6640625" hidden="1" customWidth="1"/>
    <col min="100" max="102" width="0" hidden="1" customWidth="1"/>
    <col min="103" max="103" width="9.6640625" hidden="1" customWidth="1"/>
    <col min="104" max="105" width="0" hidden="1" customWidth="1"/>
    <col min="106" max="106" width="23.88671875" hidden="1" customWidth="1"/>
    <col min="107" max="110" width="0" hidden="1" customWidth="1"/>
    <col min="111" max="111" width="2.6640625" hidden="1" customWidth="1"/>
    <col min="112" max="114" width="0" hidden="1" customWidth="1"/>
    <col min="115" max="115" width="10" hidden="1" customWidth="1"/>
    <col min="116" max="117" width="0" hidden="1" customWidth="1"/>
    <col min="118" max="118" width="23.88671875" hidden="1" customWidth="1"/>
    <col min="119" max="122" width="0" hidden="1" customWidth="1"/>
    <col min="123" max="123" width="2.6640625" hidden="1" customWidth="1"/>
    <col min="124" max="126" width="0" hidden="1" customWidth="1"/>
    <col min="127" max="127" width="10.44140625" hidden="1" customWidth="1"/>
    <col min="128" max="129" width="0" hidden="1" customWidth="1"/>
    <col min="130" max="130" width="23.88671875" hidden="1" customWidth="1"/>
    <col min="131" max="134" width="0" hidden="1" customWidth="1"/>
    <col min="135" max="135" width="2.6640625" hidden="1" customWidth="1"/>
    <col min="136" max="138" width="0" hidden="1" customWidth="1"/>
    <col min="139" max="139" width="9.5546875" hidden="1" customWidth="1"/>
    <col min="140" max="141" width="0" hidden="1" customWidth="1"/>
    <col min="142" max="142" width="23.88671875" hidden="1" customWidth="1"/>
    <col min="143" max="146" width="0" hidden="1" customWidth="1"/>
    <col min="147" max="147" width="2.6640625" hidden="1" customWidth="1"/>
    <col min="148" max="150" width="0" hidden="1" customWidth="1"/>
    <col min="151" max="151" width="9.5546875" hidden="1" customWidth="1"/>
    <col min="152" max="153" width="0" hidden="1" customWidth="1"/>
    <col min="154" max="154" width="23.44140625" hidden="1" customWidth="1"/>
    <col min="155" max="158" width="0" hidden="1" customWidth="1"/>
  </cols>
  <sheetData>
    <row r="1" spans="1:158" x14ac:dyDescent="0.3">
      <c r="A1" s="771" t="s">
        <v>439</v>
      </c>
      <c r="B1" s="772"/>
      <c r="C1" s="773"/>
      <c r="E1" s="768" t="s">
        <v>442</v>
      </c>
      <c r="F1" s="769"/>
      <c r="G1" s="769"/>
      <c r="H1" s="769"/>
      <c r="I1" s="769"/>
      <c r="J1" s="770"/>
      <c r="L1" s="682" t="s">
        <v>443</v>
      </c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783"/>
      <c r="AX1" s="682" t="s">
        <v>0</v>
      </c>
      <c r="AY1" s="684"/>
      <c r="AZ1" s="684"/>
      <c r="BA1" s="684"/>
      <c r="BB1" s="684"/>
      <c r="BC1" s="684"/>
      <c r="BD1" s="684"/>
      <c r="BE1" s="684"/>
      <c r="BF1" s="684"/>
      <c r="BG1" s="684"/>
      <c r="BH1" s="684"/>
      <c r="BI1" s="684"/>
      <c r="BJ1" s="684"/>
      <c r="BK1" s="684"/>
      <c r="BL1" s="684"/>
      <c r="BM1" s="684"/>
      <c r="BN1" s="684"/>
      <c r="BO1" s="684"/>
      <c r="BP1" s="684"/>
      <c r="BQ1" s="684"/>
      <c r="BR1" s="684"/>
      <c r="BS1" s="684"/>
      <c r="BT1" s="684"/>
      <c r="BU1" s="684"/>
      <c r="BV1" s="684"/>
      <c r="BW1" s="684"/>
      <c r="BX1" s="684"/>
      <c r="BY1" s="684"/>
      <c r="BZ1" s="684"/>
      <c r="CA1" s="684"/>
      <c r="CB1" s="684"/>
      <c r="CC1" s="684"/>
      <c r="CD1" s="684"/>
      <c r="CE1" s="684"/>
      <c r="CF1" s="684"/>
      <c r="CG1" s="684"/>
      <c r="CH1" s="783"/>
      <c r="CJ1" s="765" t="s">
        <v>1</v>
      </c>
      <c r="CK1" s="766"/>
      <c r="CL1" s="766"/>
      <c r="CM1" s="766"/>
      <c r="CN1" s="766"/>
      <c r="CO1" s="766"/>
      <c r="CP1" s="766"/>
      <c r="CQ1" s="766"/>
      <c r="CR1" s="766"/>
      <c r="CS1" s="766"/>
      <c r="CT1" s="767"/>
      <c r="CV1" s="765" t="s">
        <v>2</v>
      </c>
      <c r="CW1" s="766"/>
      <c r="CX1" s="766"/>
      <c r="CY1" s="766"/>
      <c r="CZ1" s="766"/>
      <c r="DA1" s="766"/>
      <c r="DB1" s="766"/>
      <c r="DC1" s="766"/>
      <c r="DD1" s="766"/>
      <c r="DE1" s="766"/>
      <c r="DF1" s="767"/>
      <c r="DH1" s="765" t="s">
        <v>3</v>
      </c>
      <c r="DI1" s="766"/>
      <c r="DJ1" s="766"/>
      <c r="DK1" s="766"/>
      <c r="DL1" s="766"/>
      <c r="DM1" s="766"/>
      <c r="DN1" s="766"/>
      <c r="DO1" s="766"/>
      <c r="DP1" s="766"/>
      <c r="DQ1" s="766"/>
      <c r="DR1" s="767"/>
      <c r="DT1" s="765" t="s">
        <v>4</v>
      </c>
      <c r="DU1" s="766"/>
      <c r="DV1" s="766"/>
      <c r="DW1" s="766"/>
      <c r="DX1" s="766"/>
      <c r="DY1" s="766"/>
      <c r="DZ1" s="766"/>
      <c r="EA1" s="766"/>
      <c r="EB1" s="766"/>
      <c r="EC1" s="766"/>
      <c r="ED1" s="767"/>
      <c r="EF1" s="765" t="s">
        <v>5</v>
      </c>
      <c r="EG1" s="766"/>
      <c r="EH1" s="766"/>
      <c r="EI1" s="766"/>
      <c r="EJ1" s="766"/>
      <c r="EK1" s="766"/>
      <c r="EL1" s="766"/>
      <c r="EM1" s="766"/>
      <c r="EN1" s="766"/>
      <c r="EO1" s="766"/>
      <c r="EP1" s="767"/>
      <c r="ER1" s="765" t="s">
        <v>6</v>
      </c>
      <c r="ES1" s="766"/>
      <c r="ET1" s="766"/>
      <c r="EU1" s="766"/>
      <c r="EV1" s="766"/>
      <c r="EW1" s="766"/>
      <c r="EX1" s="766"/>
      <c r="EY1" s="766"/>
      <c r="EZ1" s="766"/>
      <c r="FA1" s="766"/>
      <c r="FB1" s="767"/>
    </row>
    <row r="2" spans="1:158" ht="21" customHeight="1" x14ac:dyDescent="0.3">
      <c r="A2" s="774"/>
      <c r="B2" s="775"/>
      <c r="C2" s="776"/>
      <c r="E2" s="777"/>
      <c r="F2" s="778"/>
      <c r="G2" s="778"/>
      <c r="H2" s="778"/>
      <c r="I2" s="778"/>
      <c r="J2" s="779"/>
      <c r="L2" s="656" t="s">
        <v>7</v>
      </c>
      <c r="M2" s="657" t="s">
        <v>8</v>
      </c>
      <c r="N2" s="657" t="s">
        <v>9</v>
      </c>
      <c r="O2" s="657" t="s">
        <v>10</v>
      </c>
      <c r="P2" s="657" t="s">
        <v>11</v>
      </c>
      <c r="Q2" s="657" t="s">
        <v>12</v>
      </c>
      <c r="R2" s="798" t="s">
        <v>13</v>
      </c>
      <c r="S2" s="798" t="s">
        <v>14</v>
      </c>
      <c r="T2" s="798" t="s">
        <v>15</v>
      </c>
      <c r="U2" s="657" t="s">
        <v>16</v>
      </c>
      <c r="V2" s="657" t="s">
        <v>17</v>
      </c>
      <c r="W2" s="797" t="s">
        <v>18</v>
      </c>
      <c r="X2" s="797"/>
      <c r="Y2" s="797"/>
      <c r="Z2" s="720" t="s">
        <v>19</v>
      </c>
      <c r="AA2" s="720" t="s">
        <v>20</v>
      </c>
      <c r="AB2" s="720" t="s">
        <v>21</v>
      </c>
      <c r="AC2" s="720" t="s">
        <v>22</v>
      </c>
      <c r="AD2" s="720" t="s">
        <v>23</v>
      </c>
      <c r="AE2" s="720" t="s">
        <v>24</v>
      </c>
      <c r="AF2" s="720" t="s">
        <v>25</v>
      </c>
      <c r="AG2" s="720" t="s">
        <v>26</v>
      </c>
      <c r="AH2" s="720" t="s">
        <v>27</v>
      </c>
      <c r="AI2" s="720" t="s">
        <v>28</v>
      </c>
      <c r="AJ2" s="657" t="s">
        <v>29</v>
      </c>
      <c r="AK2" s="720" t="s">
        <v>30</v>
      </c>
      <c r="AL2" s="720" t="s">
        <v>22</v>
      </c>
      <c r="AM2" s="720" t="s">
        <v>23</v>
      </c>
      <c r="AN2" s="720" t="s">
        <v>31</v>
      </c>
      <c r="AO2" s="720" t="s">
        <v>24</v>
      </c>
      <c r="AP2" s="720" t="s">
        <v>25</v>
      </c>
      <c r="AQ2" s="720" t="s">
        <v>26</v>
      </c>
      <c r="AR2" s="720" t="s">
        <v>27</v>
      </c>
      <c r="AS2" s="720" t="s">
        <v>28</v>
      </c>
      <c r="AT2" s="720" t="s">
        <v>32</v>
      </c>
      <c r="AU2" s="720" t="s">
        <v>33</v>
      </c>
      <c r="AV2" s="795" t="s">
        <v>34</v>
      </c>
      <c r="AX2" s="656" t="s">
        <v>7</v>
      </c>
      <c r="AY2" s="657" t="s">
        <v>8</v>
      </c>
      <c r="AZ2" s="657" t="s">
        <v>9</v>
      </c>
      <c r="BA2" s="657" t="s">
        <v>10</v>
      </c>
      <c r="BB2" s="657" t="s">
        <v>11</v>
      </c>
      <c r="BC2" s="657" t="s">
        <v>12</v>
      </c>
      <c r="BD2" s="798" t="s">
        <v>13</v>
      </c>
      <c r="BE2" s="798" t="s">
        <v>14</v>
      </c>
      <c r="BF2" s="798" t="s">
        <v>15</v>
      </c>
      <c r="BG2" s="657" t="s">
        <v>16</v>
      </c>
      <c r="BH2" s="657" t="s">
        <v>17</v>
      </c>
      <c r="BI2" s="797" t="s">
        <v>18</v>
      </c>
      <c r="BJ2" s="797"/>
      <c r="BK2" s="797"/>
      <c r="BL2" s="720" t="s">
        <v>19</v>
      </c>
      <c r="BM2" s="720" t="s">
        <v>20</v>
      </c>
      <c r="BN2" s="720" t="s">
        <v>21</v>
      </c>
      <c r="BO2" s="720" t="s">
        <v>22</v>
      </c>
      <c r="BP2" s="796" t="s">
        <v>23</v>
      </c>
      <c r="BQ2" s="720" t="s">
        <v>24</v>
      </c>
      <c r="BR2" s="720" t="s">
        <v>25</v>
      </c>
      <c r="BS2" s="720" t="s">
        <v>26</v>
      </c>
      <c r="BT2" s="720" t="s">
        <v>27</v>
      </c>
      <c r="BU2" s="720" t="s">
        <v>28</v>
      </c>
      <c r="BV2" s="657" t="s">
        <v>29</v>
      </c>
      <c r="BW2" s="720" t="s">
        <v>30</v>
      </c>
      <c r="BX2" s="720" t="s">
        <v>22</v>
      </c>
      <c r="BY2" s="796" t="s">
        <v>23</v>
      </c>
      <c r="BZ2" s="720" t="s">
        <v>31</v>
      </c>
      <c r="CA2" s="720" t="s">
        <v>24</v>
      </c>
      <c r="CB2" s="720" t="s">
        <v>25</v>
      </c>
      <c r="CC2" s="720" t="s">
        <v>26</v>
      </c>
      <c r="CD2" s="720" t="s">
        <v>27</v>
      </c>
      <c r="CE2" s="720" t="s">
        <v>28</v>
      </c>
      <c r="CF2" s="720" t="s">
        <v>32</v>
      </c>
      <c r="CG2" s="720" t="s">
        <v>33</v>
      </c>
      <c r="CH2" s="795" t="s">
        <v>34</v>
      </c>
      <c r="CJ2" s="656" t="s">
        <v>7</v>
      </c>
      <c r="CK2" s="657" t="s">
        <v>8</v>
      </c>
      <c r="CL2" s="657" t="s">
        <v>9</v>
      </c>
      <c r="CM2" s="657" t="s">
        <v>10</v>
      </c>
      <c r="CN2" s="657" t="s">
        <v>11</v>
      </c>
      <c r="CO2" s="657" t="s">
        <v>12</v>
      </c>
      <c r="CP2" s="657" t="s">
        <v>14</v>
      </c>
      <c r="CQ2" s="627" t="s">
        <v>35</v>
      </c>
      <c r="CR2" s="627" t="s">
        <v>36</v>
      </c>
      <c r="CS2" s="627" t="s">
        <v>37</v>
      </c>
      <c r="CT2" s="795" t="s">
        <v>38</v>
      </c>
      <c r="CV2" s="656" t="s">
        <v>7</v>
      </c>
      <c r="CW2" s="657" t="s">
        <v>8</v>
      </c>
      <c r="CX2" s="657" t="s">
        <v>9</v>
      </c>
      <c r="CY2" s="657" t="s">
        <v>10</v>
      </c>
      <c r="CZ2" s="657" t="s">
        <v>11</v>
      </c>
      <c r="DA2" s="657" t="s">
        <v>12</v>
      </c>
      <c r="DB2" s="657" t="s">
        <v>14</v>
      </c>
      <c r="DC2" s="627" t="s">
        <v>35</v>
      </c>
      <c r="DD2" s="627" t="s">
        <v>36</v>
      </c>
      <c r="DE2" s="627" t="s">
        <v>37</v>
      </c>
      <c r="DF2" s="795" t="s">
        <v>38</v>
      </c>
      <c r="DH2" s="656" t="s">
        <v>7</v>
      </c>
      <c r="DI2" s="657" t="s">
        <v>8</v>
      </c>
      <c r="DJ2" s="657" t="s">
        <v>9</v>
      </c>
      <c r="DK2" s="657" t="s">
        <v>10</v>
      </c>
      <c r="DL2" s="657" t="s">
        <v>11</v>
      </c>
      <c r="DM2" s="657" t="s">
        <v>12</v>
      </c>
      <c r="DN2" s="657" t="s">
        <v>14</v>
      </c>
      <c r="DO2" s="627" t="s">
        <v>35</v>
      </c>
      <c r="DP2" s="627" t="s">
        <v>36</v>
      </c>
      <c r="DQ2" s="627" t="s">
        <v>37</v>
      </c>
      <c r="DR2" s="795" t="s">
        <v>38</v>
      </c>
      <c r="DT2" s="656" t="s">
        <v>7</v>
      </c>
      <c r="DU2" s="657" t="s">
        <v>8</v>
      </c>
      <c r="DV2" s="657" t="s">
        <v>9</v>
      </c>
      <c r="DW2" s="657" t="s">
        <v>10</v>
      </c>
      <c r="DX2" s="657" t="s">
        <v>11</v>
      </c>
      <c r="DY2" s="657" t="s">
        <v>12</v>
      </c>
      <c r="DZ2" s="657" t="s">
        <v>14</v>
      </c>
      <c r="EA2" s="627" t="s">
        <v>35</v>
      </c>
      <c r="EB2" s="627" t="s">
        <v>36</v>
      </c>
      <c r="EC2" s="627" t="s">
        <v>37</v>
      </c>
      <c r="ED2" s="795" t="s">
        <v>38</v>
      </c>
      <c r="EF2" s="656" t="s">
        <v>7</v>
      </c>
      <c r="EG2" s="657" t="s">
        <v>8</v>
      </c>
      <c r="EH2" s="657" t="s">
        <v>9</v>
      </c>
      <c r="EI2" s="657" t="s">
        <v>10</v>
      </c>
      <c r="EJ2" s="657" t="s">
        <v>11</v>
      </c>
      <c r="EK2" s="657" t="s">
        <v>12</v>
      </c>
      <c r="EL2" s="657" t="s">
        <v>14</v>
      </c>
      <c r="EM2" s="627" t="s">
        <v>35</v>
      </c>
      <c r="EN2" s="627" t="s">
        <v>36</v>
      </c>
      <c r="EO2" s="627" t="s">
        <v>37</v>
      </c>
      <c r="EP2" s="795" t="s">
        <v>38</v>
      </c>
      <c r="ER2" s="656" t="s">
        <v>7</v>
      </c>
      <c r="ES2" s="657" t="s">
        <v>8</v>
      </c>
      <c r="ET2" s="657" t="s">
        <v>9</v>
      </c>
      <c r="EU2" s="657" t="s">
        <v>10</v>
      </c>
      <c r="EV2" s="657" t="s">
        <v>11</v>
      </c>
      <c r="EW2" s="657" t="s">
        <v>12</v>
      </c>
      <c r="EX2" s="657" t="s">
        <v>14</v>
      </c>
      <c r="EY2" s="627" t="s">
        <v>35</v>
      </c>
      <c r="EZ2" s="627" t="s">
        <v>36</v>
      </c>
      <c r="FA2" s="627" t="s">
        <v>37</v>
      </c>
      <c r="FB2" s="795" t="s">
        <v>38</v>
      </c>
    </row>
    <row r="3" spans="1:158" ht="51" x14ac:dyDescent="0.3">
      <c r="A3" s="1" t="s">
        <v>39</v>
      </c>
      <c r="B3" s="2" t="s">
        <v>40</v>
      </c>
      <c r="C3" s="3" t="s">
        <v>12</v>
      </c>
      <c r="E3" s="4" t="s">
        <v>7</v>
      </c>
      <c r="F3" s="5" t="s">
        <v>8</v>
      </c>
      <c r="G3" s="5" t="s">
        <v>9</v>
      </c>
      <c r="H3" s="6" t="s">
        <v>10</v>
      </c>
      <c r="I3" s="6" t="s">
        <v>11</v>
      </c>
      <c r="J3" s="7" t="s">
        <v>12</v>
      </c>
      <c r="L3" s="656"/>
      <c r="M3" s="657"/>
      <c r="N3" s="657"/>
      <c r="O3" s="657"/>
      <c r="P3" s="657"/>
      <c r="Q3" s="657"/>
      <c r="R3" s="798"/>
      <c r="S3" s="798"/>
      <c r="T3" s="798"/>
      <c r="U3" s="657"/>
      <c r="V3" s="657"/>
      <c r="W3" s="8" t="s">
        <v>41</v>
      </c>
      <c r="X3" s="9" t="s">
        <v>42</v>
      </c>
      <c r="Y3" s="8" t="s">
        <v>43</v>
      </c>
      <c r="Z3" s="720"/>
      <c r="AA3" s="720"/>
      <c r="AB3" s="720"/>
      <c r="AC3" s="720"/>
      <c r="AD3" s="720"/>
      <c r="AE3" s="720"/>
      <c r="AF3" s="720"/>
      <c r="AG3" s="720"/>
      <c r="AH3" s="720"/>
      <c r="AI3" s="720"/>
      <c r="AJ3" s="657"/>
      <c r="AK3" s="720"/>
      <c r="AL3" s="720"/>
      <c r="AM3" s="720"/>
      <c r="AN3" s="720"/>
      <c r="AO3" s="720"/>
      <c r="AP3" s="720"/>
      <c r="AQ3" s="720"/>
      <c r="AR3" s="720"/>
      <c r="AS3" s="720"/>
      <c r="AT3" s="720"/>
      <c r="AU3" s="720"/>
      <c r="AV3" s="795"/>
      <c r="AX3" s="656"/>
      <c r="AY3" s="657"/>
      <c r="AZ3" s="657"/>
      <c r="BA3" s="657"/>
      <c r="BB3" s="657"/>
      <c r="BC3" s="657"/>
      <c r="BD3" s="798"/>
      <c r="BE3" s="798"/>
      <c r="BF3" s="798"/>
      <c r="BG3" s="657"/>
      <c r="BH3" s="657"/>
      <c r="BI3" s="8" t="s">
        <v>41</v>
      </c>
      <c r="BJ3" s="9" t="s">
        <v>42</v>
      </c>
      <c r="BK3" s="8" t="s">
        <v>43</v>
      </c>
      <c r="BL3" s="720"/>
      <c r="BM3" s="720"/>
      <c r="BN3" s="720"/>
      <c r="BO3" s="720"/>
      <c r="BP3" s="762"/>
      <c r="BQ3" s="720"/>
      <c r="BR3" s="720"/>
      <c r="BS3" s="720"/>
      <c r="BT3" s="720"/>
      <c r="BU3" s="720"/>
      <c r="BV3" s="657"/>
      <c r="BW3" s="720"/>
      <c r="BX3" s="720"/>
      <c r="BY3" s="762"/>
      <c r="BZ3" s="720"/>
      <c r="CA3" s="720"/>
      <c r="CB3" s="720"/>
      <c r="CC3" s="720"/>
      <c r="CD3" s="720"/>
      <c r="CE3" s="720"/>
      <c r="CF3" s="720"/>
      <c r="CG3" s="720"/>
      <c r="CH3" s="795"/>
      <c r="CJ3" s="656"/>
      <c r="CK3" s="657"/>
      <c r="CL3" s="657"/>
      <c r="CM3" s="657"/>
      <c r="CN3" s="657"/>
      <c r="CO3" s="657"/>
      <c r="CP3" s="657"/>
      <c r="CQ3" s="594"/>
      <c r="CR3" s="594"/>
      <c r="CS3" s="594"/>
      <c r="CT3" s="795"/>
      <c r="CV3" s="656"/>
      <c r="CW3" s="657"/>
      <c r="CX3" s="657"/>
      <c r="CY3" s="657"/>
      <c r="CZ3" s="657"/>
      <c r="DA3" s="657"/>
      <c r="DB3" s="657"/>
      <c r="DC3" s="594"/>
      <c r="DD3" s="594"/>
      <c r="DE3" s="594"/>
      <c r="DF3" s="795"/>
      <c r="DH3" s="656"/>
      <c r="DI3" s="657"/>
      <c r="DJ3" s="657"/>
      <c r="DK3" s="657"/>
      <c r="DL3" s="657"/>
      <c r="DM3" s="657"/>
      <c r="DN3" s="657"/>
      <c r="DO3" s="594"/>
      <c r="DP3" s="594"/>
      <c r="DQ3" s="594"/>
      <c r="DR3" s="795"/>
      <c r="DT3" s="656"/>
      <c r="DU3" s="657"/>
      <c r="DV3" s="657"/>
      <c r="DW3" s="657"/>
      <c r="DX3" s="657"/>
      <c r="DY3" s="657"/>
      <c r="DZ3" s="657"/>
      <c r="EA3" s="594"/>
      <c r="EB3" s="594"/>
      <c r="EC3" s="594"/>
      <c r="ED3" s="795"/>
      <c r="EF3" s="656"/>
      <c r="EG3" s="657"/>
      <c r="EH3" s="657"/>
      <c r="EI3" s="657"/>
      <c r="EJ3" s="657"/>
      <c r="EK3" s="657"/>
      <c r="EL3" s="657"/>
      <c r="EM3" s="594"/>
      <c r="EN3" s="594"/>
      <c r="EO3" s="594"/>
      <c r="EP3" s="795"/>
      <c r="ER3" s="625"/>
      <c r="ES3" s="627"/>
      <c r="ET3" s="627"/>
      <c r="EU3" s="627"/>
      <c r="EV3" s="627"/>
      <c r="EW3" s="627"/>
      <c r="EX3" s="627"/>
      <c r="EY3" s="614"/>
      <c r="EZ3" s="614"/>
      <c r="FA3" s="614"/>
      <c r="FB3" s="795"/>
    </row>
    <row r="4" spans="1:158" ht="26.25" customHeight="1" x14ac:dyDescent="0.3">
      <c r="A4" s="10">
        <v>1</v>
      </c>
      <c r="B4" s="11" t="s">
        <v>77</v>
      </c>
      <c r="C4" s="12">
        <f>Q35</f>
        <v>0</v>
      </c>
      <c r="E4" s="13">
        <v>1</v>
      </c>
      <c r="F4" s="14"/>
      <c r="G4" s="14"/>
      <c r="H4" s="14">
        <f>G4-F4</f>
        <v>0</v>
      </c>
      <c r="I4" s="15">
        <v>1</v>
      </c>
      <c r="J4" s="16">
        <f>I4*H4</f>
        <v>0</v>
      </c>
      <c r="L4" s="13">
        <v>1</v>
      </c>
      <c r="M4" s="14">
        <v>0</v>
      </c>
      <c r="N4" s="14"/>
      <c r="O4" s="14">
        <f>N4-M4</f>
        <v>0</v>
      </c>
      <c r="P4" s="15">
        <v>1</v>
      </c>
      <c r="Q4" s="16">
        <f>O4*P4</f>
        <v>0</v>
      </c>
      <c r="R4" s="13"/>
      <c r="S4" s="17"/>
      <c r="T4" s="17"/>
      <c r="U4" s="17"/>
      <c r="V4" s="18"/>
      <c r="W4" s="18">
        <v>1</v>
      </c>
      <c r="X4" s="17"/>
      <c r="Y4" s="17">
        <f>(X4*20)/W4</f>
        <v>0</v>
      </c>
      <c r="Z4" s="17"/>
      <c r="AA4" s="19"/>
      <c r="AB4" s="20" t="str">
        <f t="shared" ref="AB4:AB34" si="0">IF(AND(R4=$B$40,(OR(V4=$F$39,(V4=$F$40),(V4=$F$41),(V4=$F$42),(V4=$F$43))),(S4=$C$48)),(Q4),(IF(AND(R4=$B$40,(OR(V4=$F$39,(V4=$F$40),(V4=$F$41),(V4=$F$42),(V4=$F$43))),(Z4&gt;0),(S4=$C$49)),(Q4-Z4),(""))))</f>
        <v/>
      </c>
      <c r="AC4" s="17" t="str">
        <f t="shared" ref="AC4:AC34" si="1">IF(AND(R4=$B$40,(V4=$F$44),(Q4&gt;300),(S4=$C$48)),(Q4-300),(IF(AND(R4=$B$40,(V4=$F$44),(Q4&gt;300),(Z4&gt;0),(S4=$C$49)),(Q4-(300+Z4)),"")))</f>
        <v/>
      </c>
      <c r="AD4" s="17" t="str">
        <f t="shared" ref="AD4:AD34" si="2">IF(AND(R4=$B$40,(V4=$F$50),(W4&gt;1),((Q4+BC4)&gt;300),(S4=$C$48)),((Q4+BC4)-300),(IF(AND(R4=$B$40,(V4=$F$50),(W4&gt;1),((Q4+BC4)&gt;300),(Z4&gt;0),(S4=$C$49)),((Q4+BC4)-(300+Z4)),"")))</f>
        <v/>
      </c>
      <c r="AE4" s="17" t="str">
        <f t="shared" ref="AE4:AE34" si="3">(IF(AND(R4=$B$40,(S4=$C$48),(V4=$F$45),(Y4&gt;0),(Q4&gt;(300+Y4))),(Q4-(300+Y4)),""))</f>
        <v/>
      </c>
      <c r="AF4" s="17" t="str">
        <f t="shared" ref="AF4:AF34" si="4">(IF(AND(R4=$B$40,(S4=$C$49),(V4=$F$46),(Y4&gt;0),(Q4&gt;(300+Y4+Z4))),(Q4-(300+Y4+Z4)),""))</f>
        <v/>
      </c>
      <c r="AG4" s="17" t="str">
        <f t="shared" ref="AG4:AG34" si="5">IF(AND(R4=$B$40,(S4=$C$48),(V4=$F$47),(AA4=1),(Q4&gt;300)),(Q4-300),(IF(AND(R4=$B$40,(S4=$C$48),(V4=$F$47),(AA4&gt;1),(Q4&gt;150)),(Q4-150),"")))</f>
        <v/>
      </c>
      <c r="AH4" s="17" t="str">
        <f t="shared" ref="AH4:AH34" si="6">IF(AND(R4=$B$40,(S4=$C$48),(V4=$F$48),(AA4=1),(Q4&gt;(300+Y4))),(Q4-(300+Y4)),(IF(AND(R4=$B$40,(S4=$C$48),(V4=$F$48),(AA4&gt;1),(Q4&gt;(150+Y4))),(Q4-(150+Y4)),"")))</f>
        <v/>
      </c>
      <c r="AI4" s="17" t="str">
        <f t="shared" ref="AI4:AI34" si="7">IF(AND(R4=$B$40,(S4=$C$49),(V4=$F$49),(AA4=1),(Q4&gt;(300+Y4+Z4))),(Q4-(300+Y4+Z4)),(IF(AND(R4=$B$40,(S4=$C$49),(V4=$F$49),(AA4&gt;1),(Q4&gt;(150+Y4+Z4))),(Q4-(150+Y4+Z4)),"")))</f>
        <v/>
      </c>
      <c r="AJ4" s="19">
        <f t="shared" ref="AJ4:AJ34" si="8">SUM(AB4:AI4)</f>
        <v>0</v>
      </c>
      <c r="AK4" s="20" t="str">
        <f>IF(AND(R4=$B$39,(OR(S4=$C$39,(S4=$C$40),(S4=$C$41),(S4=$C$42),(S4=$C$43),(S4=$C$44),(S4=$C$46),(S4=$C$47)))),Q4,"")</f>
        <v/>
      </c>
      <c r="AL4" s="17" t="str">
        <f t="shared" ref="AL4:AL34" si="9">IF(AND(R4=$B$40,(S4=$C$48),(V4=$F$44),(Q4&lt;=300)),(Q4),(IF(AND(R4=$B$40,(S4=$C$48),(V4=$F$44),(Q4&gt;300)),(300),"")))</f>
        <v/>
      </c>
      <c r="AM4" s="17" t="str">
        <f t="shared" ref="AM4:AM34" si="10">IF(AND(R4=$B$40,(S4=$C$48),(V4=$F$50),(W4&gt;1),((Q4+BC4)&lt;=300)),(Q4+BC4),(IF(AND(R4=$B$40,(S4=$C$48),(V4=$F$50),(W4&gt;1),((Q4+BC4)&gt;300)),(300),"")))</f>
        <v/>
      </c>
      <c r="AN4" s="17" t="str">
        <f t="shared" ref="AN4:AN34" si="11">IF(AND(R4=$B$40,(S4=$C$49),(V4=$F$44),(Z4&gt;0),(Q4&lt;=300)),(Q4-Z4),(IF(AND(R4=$B$40,(S4=$C$49),(V4=$F$44),(Z4&gt;0),(Q4&gt;300)),(300),"")))</f>
        <v/>
      </c>
      <c r="AO4" s="17" t="str">
        <f t="shared" ref="AO4:AO34" si="12">(IF(AND(R4=$B$40,(S4=$C$48),(V4=$F$45),(Y4&gt;0),(Q4&lt;=(300+Y4))),(Q4),(IF(AND(R4=$B$40,(S4=$C$48),(V4=$F$45),(Q4&gt;(300+Y4))),(300+Y4),""))))</f>
        <v/>
      </c>
      <c r="AP4" s="17" t="str">
        <f t="shared" ref="AP4:AP34" si="13">(IF(AND(R4=$B$40,(S4=$C$49),(V4=$F$46),(Y4&gt;0),(Q4&lt;=(300+Y4+Z4))),(Q4-Z4),(IF(AND(R4=$B$40,(S4=$C$49),(V4=$F$46),(Q4&gt;(300+Y4+Z4))),(300+Y4),""))))</f>
        <v/>
      </c>
      <c r="AQ4" s="17" t="str">
        <f t="shared" ref="AQ4:AQ34" si="14">IF(AND(R4=$B$40,(S4=$C$48),(V4=$F$47),(AA4=1),(Q4&lt;=300)),(Q4),(IF(AND(R4=$B$40,(S4=$C$48),(V4=$F$47),(AA4=1),(Q4&gt;300)),(300),(IF(AND(R4=$B$40,(S4=$C$48),(V4=$F$47),(AA4&gt;1),(Q4&lt;=150)),(Q4),(IF(AND(R4=$B$40,(S4=$C$48),(V4=$F$47),(AA4&gt;1),(Q4&gt;150)),(150),"")))))))</f>
        <v/>
      </c>
      <c r="AR4" s="17" t="str">
        <f t="shared" ref="AR4:AR34" si="15">IF(AND(R4=$B$40,(S4=$C$48),(V4=$F$48),(Y4&gt;0),(AA4=1),(Q4&lt;=(300+Y4))),(Q4),(IF(AND(R4=$B$40,(S4=$C$48),(V4=$F$48),(AA4=1),(Y4&gt;0),(Q4&gt;(300+Y4))),(300+Y4),(IF(AND(R4=$B$40,(S4=$C$48),(V4=$F$48),(AA4&gt;1),(Y4&gt;0),(Q4&lt;=(150+Y4))),(Q4),(IF(AND(R4=$B$40,(S4=$C$48),(V4=$F$48),(AA4&gt;1),(Y4&gt;0),(Q4&gt;150)),(150+Y4),"")))))))</f>
        <v/>
      </c>
      <c r="AS4" s="17" t="str">
        <f t="shared" ref="AS4:AS34" si="16">IF(AND(R4=$B$40,(S4=$C$49),(V4=$F$49),(Y4&gt;0),(Z4&gt;0)*(AA4=1),(Q4&lt;=(300+Y4+Z4))),(Q4-Z4),(IF(AND(R4=$B$40,(S4=$C$49),(V4=$F$49),(AA4=1),(Z4&gt;0),(Q4&gt;(300+Y4+Z4))),(300+Y4),(IF(AND(R4=$B$40,(S4=$C$49),(V4=$F$49),(AA4&gt;1),(Y4&gt;0),(Z4&gt;0),(Q4&lt;=(150+Y4+Z4))),(Q4-Z4),(IF(AND(R4=$B$40,(S4=$C$49),(V4=$F$49),(AA4&gt;1),(Y4&gt;0),(Z4&gt;0),(Q4&gt;150)),(150+Y4),"")))))))</f>
        <v/>
      </c>
      <c r="AT4" s="17" t="str">
        <f>IF(AND(R4=$B$40,(S4=$C$49),(Z4&gt;0)),Z4,"")</f>
        <v/>
      </c>
      <c r="AU4" s="17" t="str">
        <f>IF(AND(R4=$B$39,(S4=$C$45)),(Q4),"")</f>
        <v/>
      </c>
      <c r="AV4" s="21">
        <f>SUM(AK4:AU4)</f>
        <v>0</v>
      </c>
      <c r="AW4" s="22"/>
      <c r="AX4" s="13">
        <v>1</v>
      </c>
      <c r="AY4" s="14">
        <v>0</v>
      </c>
      <c r="AZ4" s="14">
        <v>150</v>
      </c>
      <c r="BA4" s="14">
        <f>AZ4-AY4</f>
        <v>150</v>
      </c>
      <c r="BB4" s="15">
        <v>1</v>
      </c>
      <c r="BC4" s="16">
        <f>BA4*BB4</f>
        <v>150</v>
      </c>
      <c r="BD4" s="23" t="s">
        <v>44</v>
      </c>
      <c r="BE4" s="18" t="s">
        <v>45</v>
      </c>
      <c r="BF4" s="18"/>
      <c r="BG4" s="18"/>
      <c r="BH4" s="18" t="s">
        <v>24</v>
      </c>
      <c r="BI4" s="18">
        <v>1</v>
      </c>
      <c r="BJ4" s="18"/>
      <c r="BK4" s="18">
        <f>(BJ4*20)/BI4</f>
        <v>0</v>
      </c>
      <c r="BL4" s="18"/>
      <c r="BM4" s="24"/>
      <c r="BN4" s="25" t="str">
        <f t="shared" ref="BN4:BN34" si="17">IF(AND(BD4=$B$40,(OR(BH4=$F$39,(BH4=$F$40),(BH4=$F$41),(BH4=$F$42),(BH4=$F$43))),(BE4=$C$48)),(BC4),(IF(AND(BD4=$B$40,(OR(BH4=$F$39,(BH4=$F$40),(BH4=$F$41),(BH4=$F$42),(BH4=$F$43))),(BL4&gt;0),(BE4=$C$49)),(BC4-BL4),(""))))</f>
        <v/>
      </c>
      <c r="BO4" s="18" t="str">
        <f t="shared" ref="BO4:BO34" si="18">IF(AND(BD4=$B$40,(BH4=$F$44),(BC4&gt;300),(BE4=$C$48)),(BC4-300),(IF(AND(BD4=$B$40,(BH4=$F$44),(BC4&gt;300),(BL4&gt;0),(BE4=$C$49)),(BC4-(300+BL4)),"")))</f>
        <v/>
      </c>
      <c r="BP4" s="17" t="str">
        <f t="shared" ref="BP4:BP34" si="19">IF(AND(BD4=$B$40,(BH4=$F$50),(BI4&gt;1)),(0),"")</f>
        <v/>
      </c>
      <c r="BQ4" s="18" t="str">
        <f t="shared" ref="BQ4:BQ34" si="20">(IF(AND(BD4=$B$40,(BE4=$C$48),(BH4=$F$45),(BK4&gt;0),(BC4&gt;(300+BK4))),(BC4-(300+BK4)),""))</f>
        <v/>
      </c>
      <c r="BR4" s="18" t="str">
        <f t="shared" ref="BR4:BR34" si="21">(IF(AND(BD4=$B$40,(BE4=$C$49),(BH4=$F$46),(BK4&gt;0),(BC4&gt;(300+BK4+BL4))),(BC4-(300+BK4+BL4)),""))</f>
        <v/>
      </c>
      <c r="BS4" s="18" t="str">
        <f t="shared" ref="BS4:BS34" si="22">IF(AND(BD4=$B$40,(BE4=$C$48),(BH4=$F$47),(BM4=1),(BC4&gt;300)),(BC4-300),(IF(AND(BD4=$B$40,(BE4=$C$48),(BH4=$F$47),(BM4&gt;1),(BC4&gt;150)),(BC4-150),"")))</f>
        <v/>
      </c>
      <c r="BT4" s="18" t="str">
        <f t="shared" ref="BT4:BT34" si="23">IF(AND(BD4=$B$40,(BE4=$C$48),(BH4=$F$48),(BM4=1),(BC4&gt;(300+BK4))),(BC4-(300+BK4)),(IF(AND(BD4=$B$40,(BE4=$C$48),(BH4=$F$48),(BM4&gt;1),(BC4&gt;(150+BK4))),(BC4-(150+BK4)),"")))</f>
        <v/>
      </c>
      <c r="BU4" s="18" t="str">
        <f t="shared" ref="BU4:BU34" si="24">IF(AND(BD4=$B$40,(BE4=$C$49),(BH4=$F$49),(BM4=1),(BC4&gt;(300+BK4+BL4))),(BC4-(300+BK4+BL4)),(IF(AND(BD4=$B$40,(BE4=$C$49),(BH4=$F$49),(BM4&gt;1),(BC4&gt;(150+BK4+BL4))),(BC4-(150+BK4+BL4)),"")))</f>
        <v/>
      </c>
      <c r="BV4" s="24">
        <f t="shared" ref="BV4:BV34" si="25">SUM(BN4:BU4)</f>
        <v>0</v>
      </c>
      <c r="BW4" s="25" t="str">
        <f>IF(AND(BD4=$B$39,(OR(BE4=$C$39,(BE4=$C$40),(BE4=$C$41),(BE4=$C$42),(BE4=$C$43),(BE4=$C$44),(BE4=$C$46),(BE4=$C$47)))),BC4,"")</f>
        <v/>
      </c>
      <c r="BX4" s="18" t="str">
        <f t="shared" ref="BX4:BX34" si="26">IF(AND(BD4=$B$40,(BE4=$C$48),(BH4=$F$44),(BC4&lt;=300)),(BC4),(IF(AND(BD4=$B$40,(BE4=$C$48),(BH4=$F$44),(BC4&gt;300)),(300),"")))</f>
        <v/>
      </c>
      <c r="BY4" s="17" t="str">
        <f t="shared" ref="BY4:BY34" si="27">IF(AND(BD4=$B$40,(BE4=$C$48),(BH4=$F$50),(BI4&gt;1)),(0),"")</f>
        <v/>
      </c>
      <c r="BZ4" s="18" t="str">
        <f t="shared" ref="BZ4:BZ34" si="28">IF(AND(BD4=$B$40,(BE4=$C$49),(BH4=$F$44),(BL4&gt;0),(BC4&lt;=300)),(BC4-BL4),(IF(AND(BD4=$B$40,(BE4=$C$49),(BH4=$F$44),(BL4&gt;0),(BC4&gt;300)),(300),"")))</f>
        <v/>
      </c>
      <c r="CA4" s="18" t="str">
        <f t="shared" ref="CA4:CA34" si="29">(IF(AND(BD4=$B$40,(BE4=$C$48),(BH4=$F$45),(BK4&gt;0),(BC4&lt;=(300+BK4))),(BC4),(IF(AND(BD4=$B$40,(BE4=$C$48),(BH4=$F$45),(BC4&gt;(300+BK4))),(300+BK4),""))))</f>
        <v/>
      </c>
      <c r="CB4" s="18" t="str">
        <f t="shared" ref="CB4:CB34" si="30">(IF(AND(BD4=$B$40,(BE4=$C$49),(BH4=$F$46),(BK4&gt;0),(BC4&lt;=(300+BK4+BL4))),(BC4-BL4),(IF(AND(BD4=$B$40,(BE4=$C$49),(BH4=$F$46),(BC4&gt;(300+BK4+BL4))),(300+BK4),""))))</f>
        <v/>
      </c>
      <c r="CC4" s="18" t="str">
        <f t="shared" ref="CC4:CC34" si="31">IF(AND(BD4=$B$40,(BE4=$C$48),(BH4=$F$47),(BM4=1),(BC4&lt;=300)),(BC4),(IF(AND(BD4=$B$40,(BE4=$C$48),(BH4=$F$47),(BM4=1),(BC4&gt;300)),(300),(IF(AND(BD4=$B$40,(BE4=$C$48),(BH4=$F$47),(BM4&gt;1),(BC4&lt;=150)),(BC4),(IF(AND(BD4=$B$40,(BE4=$C$48),(BH4=$F$47),(BM4&gt;1),(BC4&gt;150)),(150),"")))))))</f>
        <v/>
      </c>
      <c r="CD4" s="18" t="str">
        <f t="shared" ref="CD4:CD34" si="32">IF(AND(BD4=$B$40,(BE4=$C$48),(BH4=$F$48),(BK4&gt;0),(BM4=1),(BC4&lt;=(300+BK4))),(BC4),(IF(AND(BD4=$B$40,(BE4=$C$48),(BH4=$F$48),(BM4=1),(BK4&gt;0),(BC4&gt;(300+BK4))),(300+BK4),(IF(AND(BD4=$B$40,(BE4=$C$48),(BH4=$F$48),(BM4&gt;1),(BK4&gt;0),(BC4&lt;=(150+BK4))),(BC4),(IF(AND(BD4=$B$40,(BE4=$C$48),(BH4=$F$48),(BM4&gt;1),(BK4&gt;0),(BC4&gt;150)),(150+BK4),"")))))))</f>
        <v/>
      </c>
      <c r="CE4" s="18" t="str">
        <f t="shared" ref="CE4:CE34" si="33">IF(AND(BD4=$B$40,(BE4=$C$49),(BH4=$F$49),(BK4&gt;0),(BL4&gt;0)*(BM4=1),(BC4&lt;=(300+BK4+BL4))),(BC4-BL4),(IF(AND(BD4=$B$40,(BE4=$C$49),(BH4=$F$49),(BM4=1),(BL4&gt;0),(BC4&gt;(300+BK4+BL4))),(300+BK4),(IF(AND(BD4=$B$40,(BE4=$C$49),(BH4=$F$49),(BM4&gt;1),(BK4&gt;0),(BL4&gt;0),(BC4&lt;=(150+BK4+BL4))),(BC4-BL4),(IF(AND(BD4=$B$40,(BE4=$C$49),(BH4=$F$49),(BM4&gt;1),(BK4&gt;0),(BL4&gt;0),(BC4&gt;150)),(150+BK4),"")))))))</f>
        <v/>
      </c>
      <c r="CF4" s="18" t="str">
        <f>IF(AND(BD4=$B$40,(BE4=$C$49),(BL4&gt;0)),BL4,"")</f>
        <v/>
      </c>
      <c r="CG4" s="18" t="str">
        <f>IF(AND(BD4=$B$39,(BE4=$C$45)),(BC4),"")</f>
        <v/>
      </c>
      <c r="CH4" s="26">
        <f>SUM(BW4:CG4)</f>
        <v>0</v>
      </c>
      <c r="CJ4" s="27">
        <v>1</v>
      </c>
      <c r="CK4" s="28">
        <v>0</v>
      </c>
      <c r="CL4" s="28">
        <v>200</v>
      </c>
      <c r="CM4" s="28">
        <f>CL4-CK4</f>
        <v>200</v>
      </c>
      <c r="CN4" s="28">
        <v>1</v>
      </c>
      <c r="CO4" s="29">
        <f>CM4*CN4</f>
        <v>200</v>
      </c>
      <c r="CP4" s="30"/>
      <c r="CQ4" s="31"/>
      <c r="CR4" s="31"/>
      <c r="CS4" s="31"/>
      <c r="CT4" s="32" t="str">
        <f>IF(OR(CP4=$C$39,(CP4=$C$40),(CP4=$C$41),(CP4=$C$42),(CP4=$C$43),(CP4=$C$44),(CP4=$C$45),(CP4=$C$46),(CP4=$C$47)),(CO4),"")</f>
        <v/>
      </c>
      <c r="CV4" s="27">
        <v>1</v>
      </c>
      <c r="CW4" s="28">
        <v>0</v>
      </c>
      <c r="CX4" s="28">
        <v>200</v>
      </c>
      <c r="CY4" s="28">
        <f>CX4-CW4</f>
        <v>200</v>
      </c>
      <c r="CZ4" s="28">
        <v>1</v>
      </c>
      <c r="DA4" s="29">
        <f>CY4*CZ4</f>
        <v>200</v>
      </c>
      <c r="DB4" s="30"/>
      <c r="DC4" s="31"/>
      <c r="DD4" s="31"/>
      <c r="DE4" s="31"/>
      <c r="DF4" s="32" t="str">
        <f>IF(OR(DB4=$C$39,(DB4=$C$40),(DB4=$C$41),(DB4=$C$42),(DB4=$C$43),(DB4=$C$44),(DB4=$C$45),(DB4=$C$46),(DB4=$C$47)),(DA4),"")</f>
        <v/>
      </c>
      <c r="DH4" s="27">
        <v>1</v>
      </c>
      <c r="DI4" s="28">
        <v>0</v>
      </c>
      <c r="DJ4" s="28">
        <v>200</v>
      </c>
      <c r="DK4" s="28">
        <f>DJ4-DI4</f>
        <v>200</v>
      </c>
      <c r="DL4" s="28">
        <v>1</v>
      </c>
      <c r="DM4" s="29">
        <f>DK4*DL4</f>
        <v>200</v>
      </c>
      <c r="DN4" s="30"/>
      <c r="DO4" s="31"/>
      <c r="DP4" s="31"/>
      <c r="DQ4" s="31"/>
      <c r="DR4" s="32" t="str">
        <f>IF(OR(DN4=$C$39,(DN4=$C$40),(DN4=$C$41),(DN4=$C$42),(DN4=$C$43),(DN4=$C$44),(DN4=$C$45),(DN4=$C$46),(DN4=$C$47)),(DM4),"")</f>
        <v/>
      </c>
      <c r="DT4" s="27">
        <v>1</v>
      </c>
      <c r="DU4" s="28">
        <v>0</v>
      </c>
      <c r="DV4" s="28">
        <v>200</v>
      </c>
      <c r="DW4" s="28">
        <f>DV4-DU4</f>
        <v>200</v>
      </c>
      <c r="DX4" s="28">
        <v>1</v>
      </c>
      <c r="DY4" s="29">
        <f>DW4*DX4</f>
        <v>200</v>
      </c>
      <c r="DZ4" s="30"/>
      <c r="EA4" s="31"/>
      <c r="EB4" s="31"/>
      <c r="EC4" s="31"/>
      <c r="ED4" s="32" t="str">
        <f>IF(OR(DZ4=$C$39,(DZ4=$C$40),(DZ4=$C$41),(DZ4=$C$42),(DZ4=$C$43),(DZ4=$C$44),(DZ4=$C$45),(DZ4=$C$46),(DZ4=$C$47)),(DY4),"")</f>
        <v/>
      </c>
      <c r="EF4" s="27">
        <v>1</v>
      </c>
      <c r="EG4" s="28">
        <v>0</v>
      </c>
      <c r="EH4" s="28">
        <v>200</v>
      </c>
      <c r="EI4" s="28">
        <f>EH4-EG4</f>
        <v>200</v>
      </c>
      <c r="EJ4" s="28">
        <v>1</v>
      </c>
      <c r="EK4" s="29">
        <f>EI4*EJ4</f>
        <v>200</v>
      </c>
      <c r="EL4" s="30" t="s">
        <v>46</v>
      </c>
      <c r="EM4" s="31"/>
      <c r="EN4" s="31"/>
      <c r="EO4" s="31"/>
      <c r="EP4" s="32">
        <f>IF(OR(EL4=$C$39,(EL4=$C$40),(EL4=$C$41),(EL4=$C$42),(EL4=$C$43),(EL4=$C$44),(EL4=$C$45),(EL4=$C$46),(EL4=$C$47)),(EK4),"")</f>
        <v>200</v>
      </c>
      <c r="ER4" s="27">
        <v>1</v>
      </c>
      <c r="ES4" s="28">
        <v>0</v>
      </c>
      <c r="ET4" s="28">
        <v>200</v>
      </c>
      <c r="EU4" s="28">
        <f>ET4-ES4</f>
        <v>200</v>
      </c>
      <c r="EV4" s="28">
        <v>1</v>
      </c>
      <c r="EW4" s="29">
        <f>EU4*EV4</f>
        <v>200</v>
      </c>
      <c r="EX4" s="30" t="s">
        <v>47</v>
      </c>
      <c r="EY4" s="31"/>
      <c r="EZ4" s="31"/>
      <c r="FA4" s="31"/>
      <c r="FB4" s="32">
        <f>IF(OR(EX4=$C$39,(EX4=$C$40),(EX4=$C$41),(EX4=$C$42),(EX4=$C$43),(EX4=$C$44),(EX4=$C$45),(EX4=$C$46),(EX4=$C$47)),(EW4),"")</f>
        <v>200</v>
      </c>
    </row>
    <row r="5" spans="1:158" ht="36.75" customHeight="1" x14ac:dyDescent="0.3">
      <c r="A5" s="30">
        <v>2</v>
      </c>
      <c r="B5" s="33" t="s">
        <v>78</v>
      </c>
      <c r="C5" s="32">
        <f>AJ35</f>
        <v>0</v>
      </c>
      <c r="E5" s="27">
        <v>2</v>
      </c>
      <c r="F5" s="28">
        <f>G4</f>
        <v>0</v>
      </c>
      <c r="G5" s="28"/>
      <c r="H5" s="28">
        <f t="shared" ref="H5:H34" si="34">G5-F5</f>
        <v>0</v>
      </c>
      <c r="I5" s="28">
        <v>1</v>
      </c>
      <c r="J5" s="29">
        <f t="shared" ref="J5:J34" si="35">I5*H5</f>
        <v>0</v>
      </c>
      <c r="L5" s="27">
        <v>2</v>
      </c>
      <c r="M5" s="28">
        <f>N4</f>
        <v>0</v>
      </c>
      <c r="N5" s="28"/>
      <c r="O5" s="28">
        <f t="shared" ref="O5:O34" si="36">N5-M5</f>
        <v>0</v>
      </c>
      <c r="P5" s="28">
        <v>1</v>
      </c>
      <c r="Q5" s="29">
        <f t="shared" ref="Q5:Q34" si="37">P5*O5</f>
        <v>0</v>
      </c>
      <c r="R5" s="27"/>
      <c r="S5" s="31"/>
      <c r="T5" s="31"/>
      <c r="U5" s="31"/>
      <c r="V5" s="34"/>
      <c r="W5" s="34">
        <v>1</v>
      </c>
      <c r="X5" s="31"/>
      <c r="Y5" s="31">
        <f t="shared" ref="Y5:Y34" si="38">(X5*20)/W5</f>
        <v>0</v>
      </c>
      <c r="Z5" s="31"/>
      <c r="AA5" s="35"/>
      <c r="AB5" s="36" t="str">
        <f t="shared" si="0"/>
        <v/>
      </c>
      <c r="AC5" s="31" t="str">
        <f t="shared" si="1"/>
        <v/>
      </c>
      <c r="AD5" s="31" t="str">
        <f t="shared" si="2"/>
        <v/>
      </c>
      <c r="AE5" s="31" t="str">
        <f t="shared" si="3"/>
        <v/>
      </c>
      <c r="AF5" s="31" t="str">
        <f t="shared" si="4"/>
        <v/>
      </c>
      <c r="AG5" s="31" t="str">
        <f t="shared" si="5"/>
        <v/>
      </c>
      <c r="AH5" s="31" t="str">
        <f t="shared" si="6"/>
        <v/>
      </c>
      <c r="AI5" s="31" t="str">
        <f t="shared" si="7"/>
        <v/>
      </c>
      <c r="AJ5" s="35">
        <f t="shared" si="8"/>
        <v>0</v>
      </c>
      <c r="AK5" s="36" t="str">
        <f t="shared" ref="AK5:AK34" si="39">IF(AND(R5=$B$39,(OR(S5=$C$39,(S5=$C$40),(S5=$C$41),(S5=$C$42),(S5=$C$43),(S5=$C$44),(S5=$C$46),(S5=$C$47)))),Q5,"")</f>
        <v/>
      </c>
      <c r="AL5" s="31" t="str">
        <f t="shared" si="9"/>
        <v/>
      </c>
      <c r="AM5" s="31" t="str">
        <f t="shared" si="10"/>
        <v/>
      </c>
      <c r="AN5" s="31" t="str">
        <f t="shared" si="11"/>
        <v/>
      </c>
      <c r="AO5" s="31" t="str">
        <f t="shared" si="12"/>
        <v/>
      </c>
      <c r="AP5" s="31" t="str">
        <f t="shared" si="13"/>
        <v/>
      </c>
      <c r="AQ5" s="31" t="str">
        <f t="shared" si="14"/>
        <v/>
      </c>
      <c r="AR5" s="31" t="str">
        <f t="shared" si="15"/>
        <v/>
      </c>
      <c r="AS5" s="31" t="str">
        <f t="shared" si="16"/>
        <v/>
      </c>
      <c r="AT5" s="31"/>
      <c r="AU5" s="31" t="str">
        <f t="shared" ref="AU5:AU34" si="40">IF(AND(R5=$B$39,(S5=$C$45)),(Q5),"")</f>
        <v/>
      </c>
      <c r="AV5" s="32">
        <f t="shared" ref="AV5:AV34" si="41">SUM(AK5:AU5)</f>
        <v>0</v>
      </c>
      <c r="AW5" s="22"/>
      <c r="AX5" s="27">
        <v>2</v>
      </c>
      <c r="AY5" s="28">
        <f>AZ4</f>
        <v>150</v>
      </c>
      <c r="AZ5" s="28"/>
      <c r="BA5" s="28">
        <f t="shared" ref="BA5:BA34" si="42">AZ5-AY5</f>
        <v>-150</v>
      </c>
      <c r="BB5" s="28">
        <v>1</v>
      </c>
      <c r="BC5" s="29">
        <f t="shared" ref="BC5:BC34" si="43">BB5*BA5</f>
        <v>-150</v>
      </c>
      <c r="BD5" s="37"/>
      <c r="BE5" s="34"/>
      <c r="BF5" s="34"/>
      <c r="BG5" s="34"/>
      <c r="BH5" s="34"/>
      <c r="BI5" s="34">
        <v>1</v>
      </c>
      <c r="BJ5" s="34"/>
      <c r="BK5" s="34">
        <f t="shared" ref="BK5:BK34" si="44">(BJ5*20)/BI5</f>
        <v>0</v>
      </c>
      <c r="BL5" s="34"/>
      <c r="BM5" s="38"/>
      <c r="BN5" s="39" t="str">
        <f t="shared" si="17"/>
        <v/>
      </c>
      <c r="BO5" s="34" t="str">
        <f t="shared" si="18"/>
        <v/>
      </c>
      <c r="BP5" s="31" t="str">
        <f t="shared" si="19"/>
        <v/>
      </c>
      <c r="BQ5" s="34" t="str">
        <f t="shared" si="20"/>
        <v/>
      </c>
      <c r="BR5" s="34" t="str">
        <f t="shared" si="21"/>
        <v/>
      </c>
      <c r="BS5" s="34" t="str">
        <f t="shared" si="22"/>
        <v/>
      </c>
      <c r="BT5" s="34" t="str">
        <f t="shared" si="23"/>
        <v/>
      </c>
      <c r="BU5" s="34" t="str">
        <f t="shared" si="24"/>
        <v/>
      </c>
      <c r="BV5" s="38">
        <f t="shared" si="25"/>
        <v>0</v>
      </c>
      <c r="BW5" s="39" t="str">
        <f t="shared" ref="BW5:BW34" si="45">IF(AND(BD5=$B$39,(OR(BE5=$C$39,(BE5=$C$40),(BE5=$C$41),(BE5=$C$42),(BE5=$C$43),(BE5=$C$44),(BE5=$C$46),(BE5=$C$47)))),BC5,"")</f>
        <v/>
      </c>
      <c r="BX5" s="34" t="str">
        <f t="shared" si="26"/>
        <v/>
      </c>
      <c r="BY5" s="31" t="str">
        <f t="shared" si="27"/>
        <v/>
      </c>
      <c r="BZ5" s="34" t="str">
        <f t="shared" si="28"/>
        <v/>
      </c>
      <c r="CA5" s="34" t="str">
        <f t="shared" si="29"/>
        <v/>
      </c>
      <c r="CB5" s="34" t="str">
        <f t="shared" si="30"/>
        <v/>
      </c>
      <c r="CC5" s="34" t="str">
        <f t="shared" si="31"/>
        <v/>
      </c>
      <c r="CD5" s="34" t="str">
        <f t="shared" si="32"/>
        <v/>
      </c>
      <c r="CE5" s="34" t="str">
        <f t="shared" si="33"/>
        <v/>
      </c>
      <c r="CF5" s="34"/>
      <c r="CG5" s="34" t="str">
        <f t="shared" ref="CG5:CG34" si="46">IF(AND(BD5=$B$39,(BE5=$C$45)),(BC5),"")</f>
        <v/>
      </c>
      <c r="CH5" s="40">
        <f t="shared" ref="CH5:CH34" si="47">SUM(BW5:CG5)</f>
        <v>0</v>
      </c>
      <c r="CJ5" s="27">
        <v>2</v>
      </c>
      <c r="CK5" s="28">
        <f>CL4</f>
        <v>200</v>
      </c>
      <c r="CL5" s="28"/>
      <c r="CM5" s="28">
        <f t="shared" ref="CM5:CM34" si="48">CL5-CK5</f>
        <v>-200</v>
      </c>
      <c r="CN5" s="28">
        <v>1</v>
      </c>
      <c r="CO5" s="29">
        <f t="shared" ref="CO5:CO34" si="49">CN5*CM5</f>
        <v>-200</v>
      </c>
      <c r="CP5" s="30"/>
      <c r="CQ5" s="31"/>
      <c r="CR5" s="31"/>
      <c r="CS5" s="31" t="str">
        <f t="shared" ref="CS5:CS34" si="50">IF(CP5=$C$48,CO5,"")</f>
        <v/>
      </c>
      <c r="CT5" s="32" t="str">
        <f t="shared" ref="CT5:CT34" si="51">IF(OR(CP5=$C$39,(CP5=$C$40),(CP5=$C$41),(CP5=$C$42),(CP5=$C$43),(CP5=$C$44),(CP5=$C$45),(CP5=$C$46),(CP5=$C$47)),(CO5),"")</f>
        <v/>
      </c>
      <c r="CV5" s="27">
        <v>2</v>
      </c>
      <c r="CW5" s="28">
        <f>CX4</f>
        <v>200</v>
      </c>
      <c r="CX5" s="28"/>
      <c r="CY5" s="28">
        <f t="shared" ref="CY5:CY34" si="52">CX5-CW5</f>
        <v>-200</v>
      </c>
      <c r="CZ5" s="28">
        <v>1</v>
      </c>
      <c r="DA5" s="29">
        <f t="shared" ref="DA5:DA34" si="53">CZ5*CY5</f>
        <v>-200</v>
      </c>
      <c r="DB5" s="30"/>
      <c r="DC5" s="31"/>
      <c r="DD5" s="31"/>
      <c r="DE5" s="31" t="str">
        <f t="shared" ref="DE5:DE34" si="54">IF(DB5=$C$48,DA5,"")</f>
        <v/>
      </c>
      <c r="DF5" s="32" t="str">
        <f t="shared" ref="DF5:DF34" si="55">IF(OR(DB5=$C$39,(DB5=$C$40),(DB5=$C$41),(DB5=$C$42),(DB5=$C$43),(DB5=$C$44),(DB5=$C$45),(DB5=$C$46),(DB5=$C$47)),(DA5),"")</f>
        <v/>
      </c>
      <c r="DH5" s="27">
        <v>2</v>
      </c>
      <c r="DI5" s="28">
        <f>DJ4</f>
        <v>200</v>
      </c>
      <c r="DJ5" s="28"/>
      <c r="DK5" s="28">
        <f t="shared" ref="DK5:DK34" si="56">DJ5-DI5</f>
        <v>-200</v>
      </c>
      <c r="DL5" s="28">
        <v>1</v>
      </c>
      <c r="DM5" s="29">
        <f t="shared" ref="DM5:DM34" si="57">DL5*DK5</f>
        <v>-200</v>
      </c>
      <c r="DN5" s="30"/>
      <c r="DO5" s="31"/>
      <c r="DP5" s="31"/>
      <c r="DQ5" s="31" t="str">
        <f t="shared" ref="DQ5:DQ34" si="58">IF(DN5=$C$48,DM5,"")</f>
        <v/>
      </c>
      <c r="DR5" s="32" t="str">
        <f t="shared" ref="DR5:DR34" si="59">IF(OR(DN5=$C$39,(DN5=$C$40),(DN5=$C$41),(DN5=$C$42),(DN5=$C$43),(DN5=$C$44),(DN5=$C$45),(DN5=$C$46),(DN5=$C$47)),(DM5),"")</f>
        <v/>
      </c>
      <c r="DT5" s="27">
        <v>2</v>
      </c>
      <c r="DU5" s="28">
        <f>DV4</f>
        <v>200</v>
      </c>
      <c r="DV5" s="28"/>
      <c r="DW5" s="28">
        <f t="shared" ref="DW5:DW34" si="60">DV5-DU5</f>
        <v>-200</v>
      </c>
      <c r="DX5" s="28">
        <v>1</v>
      </c>
      <c r="DY5" s="29">
        <f t="shared" ref="DY5:DY34" si="61">DX5*DW5</f>
        <v>-200</v>
      </c>
      <c r="DZ5" s="30"/>
      <c r="EA5" s="31"/>
      <c r="EB5" s="31"/>
      <c r="EC5" s="31" t="str">
        <f t="shared" ref="EC5:EC34" si="62">IF(DZ5=$C$48,DY5,"")</f>
        <v/>
      </c>
      <c r="ED5" s="32" t="str">
        <f t="shared" ref="ED5:ED34" si="63">IF(OR(DZ5=$C$39,(DZ5=$C$40),(DZ5=$C$41),(DZ5=$C$42),(DZ5=$C$43),(DZ5=$C$44),(DZ5=$C$45),(DZ5=$C$46),(DZ5=$C$47)),(DY5),"")</f>
        <v/>
      </c>
      <c r="EF5" s="27">
        <v>2</v>
      </c>
      <c r="EG5" s="28">
        <f>EH4</f>
        <v>200</v>
      </c>
      <c r="EH5" s="28"/>
      <c r="EI5" s="28">
        <f t="shared" ref="EI5:EI34" si="64">EH5-EG5</f>
        <v>-200</v>
      </c>
      <c r="EJ5" s="28">
        <v>1</v>
      </c>
      <c r="EK5" s="29">
        <f t="shared" ref="EK5:EK34" si="65">EJ5*EI5</f>
        <v>-200</v>
      </c>
      <c r="EL5" s="30"/>
      <c r="EM5" s="31"/>
      <c r="EN5" s="31"/>
      <c r="EO5" s="31" t="str">
        <f t="shared" ref="EO5:EO34" si="66">IF(EL5=$C$48,EK5,"")</f>
        <v/>
      </c>
      <c r="EP5" s="32" t="str">
        <f t="shared" ref="EP5:EP34" si="67">IF(OR(EL5=$C$39,(EL5=$C$40),(EL5=$C$41),(EL5=$C$42),(EL5=$C$43),(EL5=$C$44),(EL5=$C$45),(EL5=$C$46),(EL5=$C$47)),(EK5),"")</f>
        <v/>
      </c>
      <c r="ER5" s="27">
        <v>2</v>
      </c>
      <c r="ES5" s="28">
        <f>ET4</f>
        <v>200</v>
      </c>
      <c r="ET5" s="28"/>
      <c r="EU5" s="28">
        <f t="shared" ref="EU5:EU34" si="68">ET5-ES5</f>
        <v>-200</v>
      </c>
      <c r="EV5" s="28">
        <v>1</v>
      </c>
      <c r="EW5" s="29">
        <f t="shared" ref="EW5:EW34" si="69">EV5*EU5</f>
        <v>-200</v>
      </c>
      <c r="EX5" s="30" t="s">
        <v>47</v>
      </c>
      <c r="EY5" s="31"/>
      <c r="EZ5" s="31"/>
      <c r="FA5" s="31" t="str">
        <f t="shared" ref="FA5:FA34" si="70">IF(EX5=$C$48,EW5,"")</f>
        <v/>
      </c>
      <c r="FB5" s="32">
        <f t="shared" ref="FB5:FB34" si="71">IF(OR(EX5=$C$39,(EX5=$C$40),(EX5=$C$41),(EX5=$C$42),(EX5=$C$43),(EX5=$C$44),(EX5=$C$45),(EX5=$C$46),(EX5=$C$47)),(EW5),"")</f>
        <v>-200</v>
      </c>
    </row>
    <row r="6" spans="1:158" ht="35.25" customHeight="1" thickBot="1" x14ac:dyDescent="0.35">
      <c r="A6" s="82">
        <v>3</v>
      </c>
      <c r="B6" s="83" t="s">
        <v>79</v>
      </c>
      <c r="C6" s="84">
        <f>AV35</f>
        <v>0</v>
      </c>
      <c r="E6" s="27">
        <v>3</v>
      </c>
      <c r="F6" s="28">
        <f t="shared" ref="F6:F34" si="72">G5</f>
        <v>0</v>
      </c>
      <c r="G6" s="28"/>
      <c r="H6" s="28">
        <f t="shared" si="34"/>
        <v>0</v>
      </c>
      <c r="I6" s="28">
        <v>1</v>
      </c>
      <c r="J6" s="29">
        <f t="shared" si="35"/>
        <v>0</v>
      </c>
      <c r="L6" s="27">
        <v>3</v>
      </c>
      <c r="M6" s="28">
        <f t="shared" ref="M6:M34" si="73">N5</f>
        <v>0</v>
      </c>
      <c r="N6" s="28"/>
      <c r="O6" s="28">
        <f t="shared" si="36"/>
        <v>0</v>
      </c>
      <c r="P6" s="28">
        <v>1</v>
      </c>
      <c r="Q6" s="29">
        <f t="shared" si="37"/>
        <v>0</v>
      </c>
      <c r="R6" s="27"/>
      <c r="S6" s="31"/>
      <c r="T6" s="31"/>
      <c r="U6" s="31"/>
      <c r="V6" s="34"/>
      <c r="W6" s="34">
        <v>1</v>
      </c>
      <c r="X6" s="31"/>
      <c r="Y6" s="31">
        <f t="shared" si="38"/>
        <v>0</v>
      </c>
      <c r="Z6" s="31"/>
      <c r="AA6" s="35"/>
      <c r="AB6" s="36" t="str">
        <f t="shared" si="0"/>
        <v/>
      </c>
      <c r="AC6" s="31" t="str">
        <f t="shared" si="1"/>
        <v/>
      </c>
      <c r="AD6" s="31" t="str">
        <f t="shared" si="2"/>
        <v/>
      </c>
      <c r="AE6" s="31" t="str">
        <f t="shared" si="3"/>
        <v/>
      </c>
      <c r="AF6" s="31" t="str">
        <f t="shared" si="4"/>
        <v/>
      </c>
      <c r="AG6" s="31" t="str">
        <f t="shared" si="5"/>
        <v/>
      </c>
      <c r="AH6" s="31" t="str">
        <f t="shared" si="6"/>
        <v/>
      </c>
      <c r="AI6" s="31" t="str">
        <f t="shared" si="7"/>
        <v/>
      </c>
      <c r="AJ6" s="35">
        <f t="shared" si="8"/>
        <v>0</v>
      </c>
      <c r="AK6" s="36" t="str">
        <f t="shared" si="39"/>
        <v/>
      </c>
      <c r="AL6" s="31" t="str">
        <f t="shared" si="9"/>
        <v/>
      </c>
      <c r="AM6" s="31" t="str">
        <f t="shared" si="10"/>
        <v/>
      </c>
      <c r="AN6" s="31" t="str">
        <f t="shared" si="11"/>
        <v/>
      </c>
      <c r="AO6" s="31" t="str">
        <f t="shared" si="12"/>
        <v/>
      </c>
      <c r="AP6" s="31" t="str">
        <f t="shared" si="13"/>
        <v/>
      </c>
      <c r="AQ6" s="31" t="str">
        <f t="shared" si="14"/>
        <v/>
      </c>
      <c r="AR6" s="31" t="str">
        <f t="shared" si="15"/>
        <v/>
      </c>
      <c r="AS6" s="31" t="str">
        <f t="shared" si="16"/>
        <v/>
      </c>
      <c r="AT6" s="31"/>
      <c r="AU6" s="31" t="str">
        <f t="shared" si="40"/>
        <v/>
      </c>
      <c r="AV6" s="32">
        <f t="shared" si="41"/>
        <v>0</v>
      </c>
      <c r="AW6" s="22"/>
      <c r="AX6" s="27">
        <v>3</v>
      </c>
      <c r="AY6" s="28">
        <f t="shared" ref="AY6:AY34" si="74">AZ5</f>
        <v>0</v>
      </c>
      <c r="AZ6" s="28"/>
      <c r="BA6" s="28">
        <f t="shared" si="42"/>
        <v>0</v>
      </c>
      <c r="BB6" s="28">
        <v>1</v>
      </c>
      <c r="BC6" s="29">
        <f t="shared" si="43"/>
        <v>0</v>
      </c>
      <c r="BD6" s="37"/>
      <c r="BE6" s="34"/>
      <c r="BF6" s="34"/>
      <c r="BG6" s="34"/>
      <c r="BH6" s="34"/>
      <c r="BI6" s="34">
        <v>1</v>
      </c>
      <c r="BJ6" s="34"/>
      <c r="BK6" s="34">
        <f t="shared" si="44"/>
        <v>0</v>
      </c>
      <c r="BL6" s="34"/>
      <c r="BM6" s="38"/>
      <c r="BN6" s="39" t="str">
        <f t="shared" si="17"/>
        <v/>
      </c>
      <c r="BO6" s="34" t="str">
        <f t="shared" si="18"/>
        <v/>
      </c>
      <c r="BP6" s="31" t="str">
        <f t="shared" si="19"/>
        <v/>
      </c>
      <c r="BQ6" s="34" t="str">
        <f t="shared" si="20"/>
        <v/>
      </c>
      <c r="BR6" s="34" t="str">
        <f t="shared" si="21"/>
        <v/>
      </c>
      <c r="BS6" s="34" t="str">
        <f t="shared" si="22"/>
        <v/>
      </c>
      <c r="BT6" s="34" t="str">
        <f t="shared" si="23"/>
        <v/>
      </c>
      <c r="BU6" s="34" t="str">
        <f t="shared" si="24"/>
        <v/>
      </c>
      <c r="BV6" s="38">
        <f t="shared" si="25"/>
        <v>0</v>
      </c>
      <c r="BW6" s="39" t="str">
        <f t="shared" si="45"/>
        <v/>
      </c>
      <c r="BX6" s="34" t="str">
        <f t="shared" si="26"/>
        <v/>
      </c>
      <c r="BY6" s="31" t="str">
        <f t="shared" si="27"/>
        <v/>
      </c>
      <c r="BZ6" s="34" t="str">
        <f t="shared" si="28"/>
        <v/>
      </c>
      <c r="CA6" s="34" t="str">
        <f t="shared" si="29"/>
        <v/>
      </c>
      <c r="CB6" s="34" t="str">
        <f t="shared" si="30"/>
        <v/>
      </c>
      <c r="CC6" s="34" t="str">
        <f t="shared" si="31"/>
        <v/>
      </c>
      <c r="CD6" s="34" t="str">
        <f t="shared" si="32"/>
        <v/>
      </c>
      <c r="CE6" s="34" t="str">
        <f t="shared" si="33"/>
        <v/>
      </c>
      <c r="CF6" s="34"/>
      <c r="CG6" s="34" t="str">
        <f t="shared" si="46"/>
        <v/>
      </c>
      <c r="CH6" s="40">
        <f t="shared" si="47"/>
        <v>0</v>
      </c>
      <c r="CJ6" s="27">
        <v>3</v>
      </c>
      <c r="CK6" s="28">
        <f t="shared" ref="CK6:CK34" si="75">CL5</f>
        <v>0</v>
      </c>
      <c r="CL6" s="28"/>
      <c r="CM6" s="28">
        <f t="shared" si="48"/>
        <v>0</v>
      </c>
      <c r="CN6" s="28">
        <v>1</v>
      </c>
      <c r="CO6" s="29">
        <f t="shared" si="49"/>
        <v>0</v>
      </c>
      <c r="CP6" s="30"/>
      <c r="CQ6" s="31"/>
      <c r="CR6" s="31"/>
      <c r="CS6" s="31" t="str">
        <f t="shared" si="50"/>
        <v/>
      </c>
      <c r="CT6" s="32" t="str">
        <f t="shared" si="51"/>
        <v/>
      </c>
      <c r="CV6" s="27">
        <v>3</v>
      </c>
      <c r="CW6" s="28">
        <f t="shared" ref="CW6:CW34" si="76">CX5</f>
        <v>0</v>
      </c>
      <c r="CX6" s="28"/>
      <c r="CY6" s="28">
        <f t="shared" si="52"/>
        <v>0</v>
      </c>
      <c r="CZ6" s="28">
        <v>1</v>
      </c>
      <c r="DA6" s="29">
        <f t="shared" si="53"/>
        <v>0</v>
      </c>
      <c r="DB6" s="30"/>
      <c r="DC6" s="31"/>
      <c r="DD6" s="31"/>
      <c r="DE6" s="31" t="str">
        <f t="shared" si="54"/>
        <v/>
      </c>
      <c r="DF6" s="32" t="str">
        <f t="shared" si="55"/>
        <v/>
      </c>
      <c r="DH6" s="27">
        <v>3</v>
      </c>
      <c r="DI6" s="28">
        <f t="shared" ref="DI6:DI34" si="77">DJ5</f>
        <v>0</v>
      </c>
      <c r="DJ6" s="28"/>
      <c r="DK6" s="28">
        <f t="shared" si="56"/>
        <v>0</v>
      </c>
      <c r="DL6" s="28">
        <v>1</v>
      </c>
      <c r="DM6" s="29">
        <f t="shared" si="57"/>
        <v>0</v>
      </c>
      <c r="DN6" s="30"/>
      <c r="DO6" s="31"/>
      <c r="DP6" s="31"/>
      <c r="DQ6" s="31" t="str">
        <f t="shared" si="58"/>
        <v/>
      </c>
      <c r="DR6" s="32" t="str">
        <f t="shared" si="59"/>
        <v/>
      </c>
      <c r="DT6" s="27">
        <v>3</v>
      </c>
      <c r="DU6" s="28">
        <f t="shared" ref="DU6:DU34" si="78">DV5</f>
        <v>0</v>
      </c>
      <c r="DV6" s="28"/>
      <c r="DW6" s="28">
        <f t="shared" si="60"/>
        <v>0</v>
      </c>
      <c r="DX6" s="28">
        <v>1</v>
      </c>
      <c r="DY6" s="29">
        <f t="shared" si="61"/>
        <v>0</v>
      </c>
      <c r="DZ6" s="30"/>
      <c r="EA6" s="31"/>
      <c r="EB6" s="31"/>
      <c r="EC6" s="31" t="str">
        <f t="shared" si="62"/>
        <v/>
      </c>
      <c r="ED6" s="32" t="str">
        <f t="shared" si="63"/>
        <v/>
      </c>
      <c r="EF6" s="27">
        <v>3</v>
      </c>
      <c r="EG6" s="28">
        <f t="shared" ref="EG6:EG34" si="79">EH5</f>
        <v>0</v>
      </c>
      <c r="EH6" s="28"/>
      <c r="EI6" s="28">
        <f t="shared" si="64"/>
        <v>0</v>
      </c>
      <c r="EJ6" s="28">
        <v>1</v>
      </c>
      <c r="EK6" s="29">
        <f t="shared" si="65"/>
        <v>0</v>
      </c>
      <c r="EL6" s="30"/>
      <c r="EM6" s="31"/>
      <c r="EN6" s="31"/>
      <c r="EO6" s="31" t="str">
        <f t="shared" si="66"/>
        <v/>
      </c>
      <c r="EP6" s="32" t="str">
        <f t="shared" si="67"/>
        <v/>
      </c>
      <c r="ER6" s="27">
        <v>3</v>
      </c>
      <c r="ES6" s="28">
        <f t="shared" ref="ES6:ES34" si="80">ET5</f>
        <v>0</v>
      </c>
      <c r="ET6" s="28"/>
      <c r="EU6" s="28">
        <f t="shared" si="68"/>
        <v>0</v>
      </c>
      <c r="EV6" s="28">
        <v>1</v>
      </c>
      <c r="EW6" s="29">
        <f t="shared" si="69"/>
        <v>0</v>
      </c>
      <c r="EX6" s="30" t="s">
        <v>47</v>
      </c>
      <c r="EY6" s="31"/>
      <c r="EZ6" s="31"/>
      <c r="FA6" s="31" t="str">
        <f t="shared" si="70"/>
        <v/>
      </c>
      <c r="FB6" s="32">
        <f t="shared" si="71"/>
        <v>0</v>
      </c>
    </row>
    <row r="7" spans="1:158" ht="28.95" customHeight="1" x14ac:dyDescent="0.3">
      <c r="A7" s="45"/>
      <c r="B7" s="46"/>
      <c r="C7" s="45"/>
      <c r="E7" s="27">
        <v>4</v>
      </c>
      <c r="F7" s="28">
        <f t="shared" si="72"/>
        <v>0</v>
      </c>
      <c r="G7" s="28"/>
      <c r="H7" s="28">
        <f t="shared" si="34"/>
        <v>0</v>
      </c>
      <c r="I7" s="28">
        <v>1</v>
      </c>
      <c r="J7" s="29">
        <f t="shared" si="35"/>
        <v>0</v>
      </c>
      <c r="L7" s="27">
        <v>4</v>
      </c>
      <c r="M7" s="28">
        <f t="shared" si="73"/>
        <v>0</v>
      </c>
      <c r="N7" s="28"/>
      <c r="O7" s="28">
        <f t="shared" si="36"/>
        <v>0</v>
      </c>
      <c r="P7" s="28">
        <v>1</v>
      </c>
      <c r="Q7" s="29">
        <f t="shared" si="37"/>
        <v>0</v>
      </c>
      <c r="R7" s="27"/>
      <c r="S7" s="31"/>
      <c r="T7" s="31"/>
      <c r="U7" s="31"/>
      <c r="V7" s="34"/>
      <c r="W7" s="34">
        <v>1</v>
      </c>
      <c r="X7" s="31"/>
      <c r="Y7" s="31">
        <f t="shared" si="38"/>
        <v>0</v>
      </c>
      <c r="Z7" s="31"/>
      <c r="AA7" s="35"/>
      <c r="AB7" s="36" t="str">
        <f t="shared" si="0"/>
        <v/>
      </c>
      <c r="AC7" s="31" t="str">
        <f t="shared" si="1"/>
        <v/>
      </c>
      <c r="AD7" s="31" t="str">
        <f t="shared" si="2"/>
        <v/>
      </c>
      <c r="AE7" s="31" t="str">
        <f t="shared" si="3"/>
        <v/>
      </c>
      <c r="AF7" s="31" t="str">
        <f t="shared" si="4"/>
        <v/>
      </c>
      <c r="AG7" s="31" t="str">
        <f t="shared" si="5"/>
        <v/>
      </c>
      <c r="AH7" s="31" t="str">
        <f t="shared" si="6"/>
        <v/>
      </c>
      <c r="AI7" s="31" t="str">
        <f t="shared" si="7"/>
        <v/>
      </c>
      <c r="AJ7" s="35">
        <f t="shared" si="8"/>
        <v>0</v>
      </c>
      <c r="AK7" s="36" t="str">
        <f t="shared" si="39"/>
        <v/>
      </c>
      <c r="AL7" s="31" t="str">
        <f t="shared" si="9"/>
        <v/>
      </c>
      <c r="AM7" s="31" t="str">
        <f t="shared" si="10"/>
        <v/>
      </c>
      <c r="AN7" s="31" t="str">
        <f t="shared" si="11"/>
        <v/>
      </c>
      <c r="AO7" s="31" t="str">
        <f t="shared" si="12"/>
        <v/>
      </c>
      <c r="AP7" s="31" t="str">
        <f t="shared" si="13"/>
        <v/>
      </c>
      <c r="AQ7" s="31" t="str">
        <f t="shared" si="14"/>
        <v/>
      </c>
      <c r="AR7" s="31" t="str">
        <f t="shared" si="15"/>
        <v/>
      </c>
      <c r="AS7" s="31" t="str">
        <f t="shared" si="16"/>
        <v/>
      </c>
      <c r="AT7" s="31"/>
      <c r="AU7" s="31" t="str">
        <f t="shared" si="40"/>
        <v/>
      </c>
      <c r="AV7" s="32">
        <f t="shared" si="41"/>
        <v>0</v>
      </c>
      <c r="AW7" s="22"/>
      <c r="AX7" s="27">
        <v>4</v>
      </c>
      <c r="AY7" s="28">
        <f t="shared" si="74"/>
        <v>0</v>
      </c>
      <c r="AZ7" s="28"/>
      <c r="BA7" s="28">
        <f t="shared" si="42"/>
        <v>0</v>
      </c>
      <c r="BB7" s="28">
        <v>1</v>
      </c>
      <c r="BC7" s="29">
        <f t="shared" si="43"/>
        <v>0</v>
      </c>
      <c r="BD7" s="37"/>
      <c r="BE7" s="34"/>
      <c r="BF7" s="34"/>
      <c r="BG7" s="34"/>
      <c r="BH7" s="34"/>
      <c r="BI7" s="34">
        <v>1</v>
      </c>
      <c r="BJ7" s="34"/>
      <c r="BK7" s="34">
        <f t="shared" si="44"/>
        <v>0</v>
      </c>
      <c r="BL7" s="34"/>
      <c r="BM7" s="38"/>
      <c r="BN7" s="39" t="str">
        <f t="shared" si="17"/>
        <v/>
      </c>
      <c r="BO7" s="34" t="str">
        <f t="shared" si="18"/>
        <v/>
      </c>
      <c r="BP7" s="31" t="str">
        <f t="shared" si="19"/>
        <v/>
      </c>
      <c r="BQ7" s="34" t="str">
        <f t="shared" si="20"/>
        <v/>
      </c>
      <c r="BR7" s="34" t="str">
        <f t="shared" si="21"/>
        <v/>
      </c>
      <c r="BS7" s="34" t="str">
        <f t="shared" si="22"/>
        <v/>
      </c>
      <c r="BT7" s="34" t="str">
        <f t="shared" si="23"/>
        <v/>
      </c>
      <c r="BU7" s="34" t="str">
        <f t="shared" si="24"/>
        <v/>
      </c>
      <c r="BV7" s="38">
        <f t="shared" si="25"/>
        <v>0</v>
      </c>
      <c r="BW7" s="39" t="str">
        <f t="shared" si="45"/>
        <v/>
      </c>
      <c r="BX7" s="34" t="str">
        <f t="shared" si="26"/>
        <v/>
      </c>
      <c r="BY7" s="31" t="str">
        <f t="shared" si="27"/>
        <v/>
      </c>
      <c r="BZ7" s="34" t="str">
        <f t="shared" si="28"/>
        <v/>
      </c>
      <c r="CA7" s="34" t="str">
        <f t="shared" si="29"/>
        <v/>
      </c>
      <c r="CB7" s="34" t="str">
        <f t="shared" si="30"/>
        <v/>
      </c>
      <c r="CC7" s="34" t="str">
        <f t="shared" si="31"/>
        <v/>
      </c>
      <c r="CD7" s="34" t="str">
        <f t="shared" si="32"/>
        <v/>
      </c>
      <c r="CE7" s="34" t="str">
        <f t="shared" si="33"/>
        <v/>
      </c>
      <c r="CF7" s="34"/>
      <c r="CG7" s="34" t="str">
        <f t="shared" si="46"/>
        <v/>
      </c>
      <c r="CH7" s="40">
        <f t="shared" si="47"/>
        <v>0</v>
      </c>
      <c r="CJ7" s="27">
        <v>4</v>
      </c>
      <c r="CK7" s="28">
        <f t="shared" si="75"/>
        <v>0</v>
      </c>
      <c r="CL7" s="28"/>
      <c r="CM7" s="28">
        <f t="shared" si="48"/>
        <v>0</v>
      </c>
      <c r="CN7" s="28">
        <v>1</v>
      </c>
      <c r="CO7" s="29">
        <f t="shared" si="49"/>
        <v>0</v>
      </c>
      <c r="CP7" s="30"/>
      <c r="CQ7" s="31"/>
      <c r="CR7" s="31"/>
      <c r="CS7" s="31" t="str">
        <f t="shared" si="50"/>
        <v/>
      </c>
      <c r="CT7" s="32" t="str">
        <f t="shared" si="51"/>
        <v/>
      </c>
      <c r="CV7" s="27">
        <v>4</v>
      </c>
      <c r="CW7" s="28">
        <f t="shared" si="76"/>
        <v>0</v>
      </c>
      <c r="CX7" s="28"/>
      <c r="CY7" s="28">
        <f t="shared" si="52"/>
        <v>0</v>
      </c>
      <c r="CZ7" s="28">
        <v>1</v>
      </c>
      <c r="DA7" s="29">
        <f t="shared" si="53"/>
        <v>0</v>
      </c>
      <c r="DB7" s="30"/>
      <c r="DC7" s="31"/>
      <c r="DD7" s="31"/>
      <c r="DE7" s="31" t="str">
        <f t="shared" si="54"/>
        <v/>
      </c>
      <c r="DF7" s="32" t="str">
        <f t="shared" si="55"/>
        <v/>
      </c>
      <c r="DH7" s="27">
        <v>4</v>
      </c>
      <c r="DI7" s="28">
        <f t="shared" si="77"/>
        <v>0</v>
      </c>
      <c r="DJ7" s="28"/>
      <c r="DK7" s="28">
        <f t="shared" si="56"/>
        <v>0</v>
      </c>
      <c r="DL7" s="28">
        <v>1</v>
      </c>
      <c r="DM7" s="29">
        <f t="shared" si="57"/>
        <v>0</v>
      </c>
      <c r="DN7" s="30"/>
      <c r="DO7" s="31"/>
      <c r="DP7" s="31"/>
      <c r="DQ7" s="31" t="str">
        <f t="shared" si="58"/>
        <v/>
      </c>
      <c r="DR7" s="32" t="str">
        <f t="shared" si="59"/>
        <v/>
      </c>
      <c r="DT7" s="27">
        <v>4</v>
      </c>
      <c r="DU7" s="28">
        <f t="shared" si="78"/>
        <v>0</v>
      </c>
      <c r="DV7" s="28"/>
      <c r="DW7" s="28">
        <f t="shared" si="60"/>
        <v>0</v>
      </c>
      <c r="DX7" s="28">
        <v>1</v>
      </c>
      <c r="DY7" s="29">
        <f t="shared" si="61"/>
        <v>0</v>
      </c>
      <c r="DZ7" s="30"/>
      <c r="EA7" s="31"/>
      <c r="EB7" s="31"/>
      <c r="EC7" s="31" t="str">
        <f t="shared" si="62"/>
        <v/>
      </c>
      <c r="ED7" s="32" t="str">
        <f t="shared" si="63"/>
        <v/>
      </c>
      <c r="EF7" s="27">
        <v>4</v>
      </c>
      <c r="EG7" s="28">
        <f t="shared" si="79"/>
        <v>0</v>
      </c>
      <c r="EH7" s="28"/>
      <c r="EI7" s="28">
        <f t="shared" si="64"/>
        <v>0</v>
      </c>
      <c r="EJ7" s="28">
        <v>1</v>
      </c>
      <c r="EK7" s="29">
        <f t="shared" si="65"/>
        <v>0</v>
      </c>
      <c r="EL7" s="30"/>
      <c r="EM7" s="31"/>
      <c r="EN7" s="31"/>
      <c r="EO7" s="31" t="str">
        <f t="shared" si="66"/>
        <v/>
      </c>
      <c r="EP7" s="32" t="str">
        <f t="shared" si="67"/>
        <v/>
      </c>
      <c r="ER7" s="27">
        <v>4</v>
      </c>
      <c r="ES7" s="28">
        <f t="shared" si="80"/>
        <v>0</v>
      </c>
      <c r="ET7" s="28"/>
      <c r="EU7" s="28">
        <f t="shared" si="68"/>
        <v>0</v>
      </c>
      <c r="EV7" s="28">
        <v>1</v>
      </c>
      <c r="EW7" s="29">
        <f t="shared" si="69"/>
        <v>0</v>
      </c>
      <c r="EX7" s="30" t="s">
        <v>47</v>
      </c>
      <c r="EY7" s="31"/>
      <c r="EZ7" s="31"/>
      <c r="FA7" s="31" t="str">
        <f t="shared" si="70"/>
        <v/>
      </c>
      <c r="FB7" s="32">
        <f t="shared" si="71"/>
        <v>0</v>
      </c>
    </row>
    <row r="8" spans="1:158" ht="28.95" customHeight="1" x14ac:dyDescent="0.3">
      <c r="A8" s="78"/>
      <c r="B8" s="85"/>
      <c r="C8" s="78"/>
      <c r="E8" s="27">
        <v>5</v>
      </c>
      <c r="F8" s="28">
        <f t="shared" si="72"/>
        <v>0</v>
      </c>
      <c r="G8" s="28"/>
      <c r="H8" s="28">
        <f t="shared" si="34"/>
        <v>0</v>
      </c>
      <c r="I8" s="28">
        <v>1</v>
      </c>
      <c r="J8" s="29">
        <f t="shared" si="35"/>
        <v>0</v>
      </c>
      <c r="L8" s="27">
        <v>5</v>
      </c>
      <c r="M8" s="28">
        <f t="shared" si="73"/>
        <v>0</v>
      </c>
      <c r="N8" s="28"/>
      <c r="O8" s="28">
        <f t="shared" si="36"/>
        <v>0</v>
      </c>
      <c r="P8" s="28">
        <v>1</v>
      </c>
      <c r="Q8" s="29">
        <f t="shared" si="37"/>
        <v>0</v>
      </c>
      <c r="R8" s="27"/>
      <c r="S8" s="31"/>
      <c r="T8" s="31"/>
      <c r="U8" s="31"/>
      <c r="V8" s="34"/>
      <c r="W8" s="34">
        <v>1</v>
      </c>
      <c r="X8" s="31"/>
      <c r="Y8" s="31">
        <f t="shared" si="38"/>
        <v>0</v>
      </c>
      <c r="Z8" s="31"/>
      <c r="AA8" s="35"/>
      <c r="AB8" s="36" t="str">
        <f t="shared" si="0"/>
        <v/>
      </c>
      <c r="AC8" s="31" t="str">
        <f t="shared" si="1"/>
        <v/>
      </c>
      <c r="AD8" s="31" t="str">
        <f t="shared" si="2"/>
        <v/>
      </c>
      <c r="AE8" s="31" t="str">
        <f t="shared" si="3"/>
        <v/>
      </c>
      <c r="AF8" s="31" t="str">
        <f t="shared" si="4"/>
        <v/>
      </c>
      <c r="AG8" s="31" t="str">
        <f t="shared" si="5"/>
        <v/>
      </c>
      <c r="AH8" s="31" t="str">
        <f t="shared" si="6"/>
        <v/>
      </c>
      <c r="AI8" s="31" t="str">
        <f t="shared" si="7"/>
        <v/>
      </c>
      <c r="AJ8" s="35">
        <f t="shared" si="8"/>
        <v>0</v>
      </c>
      <c r="AK8" s="36" t="str">
        <f t="shared" si="39"/>
        <v/>
      </c>
      <c r="AL8" s="31" t="str">
        <f t="shared" si="9"/>
        <v/>
      </c>
      <c r="AM8" s="31" t="str">
        <f t="shared" si="10"/>
        <v/>
      </c>
      <c r="AN8" s="31" t="str">
        <f t="shared" si="11"/>
        <v/>
      </c>
      <c r="AO8" s="31" t="str">
        <f t="shared" si="12"/>
        <v/>
      </c>
      <c r="AP8" s="31" t="str">
        <f t="shared" si="13"/>
        <v/>
      </c>
      <c r="AQ8" s="31" t="str">
        <f t="shared" si="14"/>
        <v/>
      </c>
      <c r="AR8" s="31" t="str">
        <f t="shared" si="15"/>
        <v/>
      </c>
      <c r="AS8" s="31" t="str">
        <f t="shared" si="16"/>
        <v/>
      </c>
      <c r="AT8" s="31"/>
      <c r="AU8" s="31" t="str">
        <f t="shared" si="40"/>
        <v/>
      </c>
      <c r="AV8" s="32">
        <f t="shared" si="41"/>
        <v>0</v>
      </c>
      <c r="AW8" s="22"/>
      <c r="AX8" s="27">
        <v>5</v>
      </c>
      <c r="AY8" s="28">
        <f t="shared" si="74"/>
        <v>0</v>
      </c>
      <c r="AZ8" s="28"/>
      <c r="BA8" s="28">
        <f t="shared" si="42"/>
        <v>0</v>
      </c>
      <c r="BB8" s="28">
        <v>1</v>
      </c>
      <c r="BC8" s="29">
        <f t="shared" si="43"/>
        <v>0</v>
      </c>
      <c r="BD8" s="37"/>
      <c r="BE8" s="34"/>
      <c r="BF8" s="34"/>
      <c r="BG8" s="34"/>
      <c r="BH8" s="34"/>
      <c r="BI8" s="34">
        <v>1</v>
      </c>
      <c r="BJ8" s="34"/>
      <c r="BK8" s="34">
        <f t="shared" si="44"/>
        <v>0</v>
      </c>
      <c r="BL8" s="34"/>
      <c r="BM8" s="38"/>
      <c r="BN8" s="39" t="str">
        <f t="shared" si="17"/>
        <v/>
      </c>
      <c r="BO8" s="34" t="str">
        <f t="shared" si="18"/>
        <v/>
      </c>
      <c r="BP8" s="31" t="str">
        <f t="shared" si="19"/>
        <v/>
      </c>
      <c r="BQ8" s="34" t="str">
        <f t="shared" si="20"/>
        <v/>
      </c>
      <c r="BR8" s="34" t="str">
        <f t="shared" si="21"/>
        <v/>
      </c>
      <c r="BS8" s="34" t="str">
        <f t="shared" si="22"/>
        <v/>
      </c>
      <c r="BT8" s="34" t="str">
        <f t="shared" si="23"/>
        <v/>
      </c>
      <c r="BU8" s="34" t="str">
        <f t="shared" si="24"/>
        <v/>
      </c>
      <c r="BV8" s="38">
        <f t="shared" si="25"/>
        <v>0</v>
      </c>
      <c r="BW8" s="39" t="str">
        <f t="shared" si="45"/>
        <v/>
      </c>
      <c r="BX8" s="34" t="str">
        <f t="shared" si="26"/>
        <v/>
      </c>
      <c r="BY8" s="31" t="str">
        <f t="shared" si="27"/>
        <v/>
      </c>
      <c r="BZ8" s="34" t="str">
        <f t="shared" si="28"/>
        <v/>
      </c>
      <c r="CA8" s="34" t="str">
        <f t="shared" si="29"/>
        <v/>
      </c>
      <c r="CB8" s="34" t="str">
        <f t="shared" si="30"/>
        <v/>
      </c>
      <c r="CC8" s="34" t="str">
        <f t="shared" si="31"/>
        <v/>
      </c>
      <c r="CD8" s="34" t="str">
        <f t="shared" si="32"/>
        <v/>
      </c>
      <c r="CE8" s="34" t="str">
        <f t="shared" si="33"/>
        <v/>
      </c>
      <c r="CF8" s="34"/>
      <c r="CG8" s="34" t="str">
        <f t="shared" si="46"/>
        <v/>
      </c>
      <c r="CH8" s="40">
        <f t="shared" si="47"/>
        <v>0</v>
      </c>
      <c r="CJ8" s="27">
        <v>5</v>
      </c>
      <c r="CK8" s="28">
        <f t="shared" si="75"/>
        <v>0</v>
      </c>
      <c r="CL8" s="28"/>
      <c r="CM8" s="28">
        <f t="shared" si="48"/>
        <v>0</v>
      </c>
      <c r="CN8" s="28">
        <v>1</v>
      </c>
      <c r="CO8" s="29">
        <f t="shared" si="49"/>
        <v>0</v>
      </c>
      <c r="CP8" s="30"/>
      <c r="CQ8" s="31"/>
      <c r="CR8" s="31"/>
      <c r="CS8" s="31" t="str">
        <f t="shared" si="50"/>
        <v/>
      </c>
      <c r="CT8" s="32" t="str">
        <f t="shared" si="51"/>
        <v/>
      </c>
      <c r="CV8" s="27">
        <v>5</v>
      </c>
      <c r="CW8" s="28">
        <f t="shared" si="76"/>
        <v>0</v>
      </c>
      <c r="CX8" s="28"/>
      <c r="CY8" s="28">
        <f t="shared" si="52"/>
        <v>0</v>
      </c>
      <c r="CZ8" s="28">
        <v>1</v>
      </c>
      <c r="DA8" s="29">
        <f t="shared" si="53"/>
        <v>0</v>
      </c>
      <c r="DB8" s="30"/>
      <c r="DC8" s="31"/>
      <c r="DD8" s="31"/>
      <c r="DE8" s="31" t="str">
        <f t="shared" si="54"/>
        <v/>
      </c>
      <c r="DF8" s="32" t="str">
        <f t="shared" si="55"/>
        <v/>
      </c>
      <c r="DH8" s="27">
        <v>5</v>
      </c>
      <c r="DI8" s="28">
        <f t="shared" si="77"/>
        <v>0</v>
      </c>
      <c r="DJ8" s="28"/>
      <c r="DK8" s="28">
        <f t="shared" si="56"/>
        <v>0</v>
      </c>
      <c r="DL8" s="28">
        <v>1</v>
      </c>
      <c r="DM8" s="29">
        <f t="shared" si="57"/>
        <v>0</v>
      </c>
      <c r="DN8" s="30"/>
      <c r="DO8" s="31"/>
      <c r="DP8" s="31"/>
      <c r="DQ8" s="31" t="str">
        <f t="shared" si="58"/>
        <v/>
      </c>
      <c r="DR8" s="32" t="str">
        <f t="shared" si="59"/>
        <v/>
      </c>
      <c r="DT8" s="27">
        <v>5</v>
      </c>
      <c r="DU8" s="28">
        <f t="shared" si="78"/>
        <v>0</v>
      </c>
      <c r="DV8" s="28"/>
      <c r="DW8" s="28">
        <f t="shared" si="60"/>
        <v>0</v>
      </c>
      <c r="DX8" s="28">
        <v>1</v>
      </c>
      <c r="DY8" s="29">
        <f t="shared" si="61"/>
        <v>0</v>
      </c>
      <c r="DZ8" s="30"/>
      <c r="EA8" s="31"/>
      <c r="EB8" s="31"/>
      <c r="EC8" s="31" t="str">
        <f t="shared" si="62"/>
        <v/>
      </c>
      <c r="ED8" s="32" t="str">
        <f t="shared" si="63"/>
        <v/>
      </c>
      <c r="EF8" s="27">
        <v>5</v>
      </c>
      <c r="EG8" s="28">
        <f t="shared" si="79"/>
        <v>0</v>
      </c>
      <c r="EH8" s="28"/>
      <c r="EI8" s="28">
        <f t="shared" si="64"/>
        <v>0</v>
      </c>
      <c r="EJ8" s="28">
        <v>1</v>
      </c>
      <c r="EK8" s="29">
        <f t="shared" si="65"/>
        <v>0</v>
      </c>
      <c r="EL8" s="30"/>
      <c r="EM8" s="31"/>
      <c r="EN8" s="31"/>
      <c r="EO8" s="31" t="str">
        <f t="shared" si="66"/>
        <v/>
      </c>
      <c r="EP8" s="32" t="str">
        <f t="shared" si="67"/>
        <v/>
      </c>
      <c r="ER8" s="27">
        <v>5</v>
      </c>
      <c r="ES8" s="28">
        <f t="shared" si="80"/>
        <v>0</v>
      </c>
      <c r="ET8" s="28"/>
      <c r="EU8" s="28">
        <f t="shared" si="68"/>
        <v>0</v>
      </c>
      <c r="EV8" s="28">
        <v>1</v>
      </c>
      <c r="EW8" s="29">
        <f t="shared" si="69"/>
        <v>0</v>
      </c>
      <c r="EX8" s="30" t="s">
        <v>47</v>
      </c>
      <c r="EY8" s="31"/>
      <c r="EZ8" s="31"/>
      <c r="FA8" s="31" t="str">
        <f t="shared" si="70"/>
        <v/>
      </c>
      <c r="FB8" s="32">
        <f t="shared" si="71"/>
        <v>0</v>
      </c>
    </row>
    <row r="9" spans="1:158" ht="28.95" customHeight="1" x14ac:dyDescent="0.3">
      <c r="A9" s="77"/>
      <c r="B9" s="85"/>
      <c r="C9" s="77"/>
      <c r="E9" s="27">
        <v>6</v>
      </c>
      <c r="F9" s="28">
        <f t="shared" si="72"/>
        <v>0</v>
      </c>
      <c r="G9" s="28"/>
      <c r="H9" s="28">
        <f t="shared" si="34"/>
        <v>0</v>
      </c>
      <c r="I9" s="28">
        <v>1</v>
      </c>
      <c r="J9" s="29">
        <f t="shared" si="35"/>
        <v>0</v>
      </c>
      <c r="L9" s="27">
        <v>6</v>
      </c>
      <c r="M9" s="28">
        <f t="shared" si="73"/>
        <v>0</v>
      </c>
      <c r="N9" s="28"/>
      <c r="O9" s="28">
        <f t="shared" si="36"/>
        <v>0</v>
      </c>
      <c r="P9" s="28">
        <v>1</v>
      </c>
      <c r="Q9" s="29">
        <f t="shared" si="37"/>
        <v>0</v>
      </c>
      <c r="R9" s="27"/>
      <c r="S9" s="31"/>
      <c r="T9" s="31"/>
      <c r="U9" s="31"/>
      <c r="V9" s="34"/>
      <c r="W9" s="34">
        <v>1</v>
      </c>
      <c r="X9" s="31"/>
      <c r="Y9" s="31">
        <f t="shared" si="38"/>
        <v>0</v>
      </c>
      <c r="Z9" s="31"/>
      <c r="AA9" s="35"/>
      <c r="AB9" s="36" t="str">
        <f t="shared" si="0"/>
        <v/>
      </c>
      <c r="AC9" s="31" t="str">
        <f t="shared" si="1"/>
        <v/>
      </c>
      <c r="AD9" s="31" t="str">
        <f t="shared" si="2"/>
        <v/>
      </c>
      <c r="AE9" s="31" t="str">
        <f t="shared" si="3"/>
        <v/>
      </c>
      <c r="AF9" s="31" t="str">
        <f t="shared" si="4"/>
        <v/>
      </c>
      <c r="AG9" s="31" t="str">
        <f t="shared" si="5"/>
        <v/>
      </c>
      <c r="AH9" s="31" t="str">
        <f t="shared" si="6"/>
        <v/>
      </c>
      <c r="AI9" s="31" t="str">
        <f t="shared" si="7"/>
        <v/>
      </c>
      <c r="AJ9" s="35">
        <f t="shared" si="8"/>
        <v>0</v>
      </c>
      <c r="AK9" s="36" t="str">
        <f t="shared" si="39"/>
        <v/>
      </c>
      <c r="AL9" s="31" t="str">
        <f t="shared" si="9"/>
        <v/>
      </c>
      <c r="AM9" s="31" t="str">
        <f t="shared" si="10"/>
        <v/>
      </c>
      <c r="AN9" s="31" t="str">
        <f t="shared" si="11"/>
        <v/>
      </c>
      <c r="AO9" s="31" t="str">
        <f t="shared" si="12"/>
        <v/>
      </c>
      <c r="AP9" s="31" t="str">
        <f t="shared" si="13"/>
        <v/>
      </c>
      <c r="AQ9" s="31" t="str">
        <f t="shared" si="14"/>
        <v/>
      </c>
      <c r="AR9" s="31" t="str">
        <f t="shared" si="15"/>
        <v/>
      </c>
      <c r="AS9" s="31" t="str">
        <f t="shared" si="16"/>
        <v/>
      </c>
      <c r="AT9" s="31"/>
      <c r="AU9" s="31" t="str">
        <f t="shared" si="40"/>
        <v/>
      </c>
      <c r="AV9" s="32">
        <f t="shared" si="41"/>
        <v>0</v>
      </c>
      <c r="AW9" s="22"/>
      <c r="AX9" s="27">
        <v>6</v>
      </c>
      <c r="AY9" s="28">
        <f t="shared" si="74"/>
        <v>0</v>
      </c>
      <c r="AZ9" s="28"/>
      <c r="BA9" s="28">
        <f t="shared" si="42"/>
        <v>0</v>
      </c>
      <c r="BB9" s="28">
        <v>1</v>
      </c>
      <c r="BC9" s="29">
        <f t="shared" si="43"/>
        <v>0</v>
      </c>
      <c r="BD9" s="37"/>
      <c r="BE9" s="34"/>
      <c r="BF9" s="34"/>
      <c r="BG9" s="34"/>
      <c r="BH9" s="34"/>
      <c r="BI9" s="34">
        <v>1</v>
      </c>
      <c r="BJ9" s="34"/>
      <c r="BK9" s="34">
        <f t="shared" si="44"/>
        <v>0</v>
      </c>
      <c r="BL9" s="34"/>
      <c r="BM9" s="38"/>
      <c r="BN9" s="39" t="str">
        <f t="shared" si="17"/>
        <v/>
      </c>
      <c r="BO9" s="34" t="str">
        <f t="shared" si="18"/>
        <v/>
      </c>
      <c r="BP9" s="31" t="str">
        <f t="shared" si="19"/>
        <v/>
      </c>
      <c r="BQ9" s="34" t="str">
        <f t="shared" si="20"/>
        <v/>
      </c>
      <c r="BR9" s="34" t="str">
        <f t="shared" si="21"/>
        <v/>
      </c>
      <c r="BS9" s="34" t="str">
        <f t="shared" si="22"/>
        <v/>
      </c>
      <c r="BT9" s="34" t="str">
        <f t="shared" si="23"/>
        <v/>
      </c>
      <c r="BU9" s="34" t="str">
        <f t="shared" si="24"/>
        <v/>
      </c>
      <c r="BV9" s="38">
        <f t="shared" si="25"/>
        <v>0</v>
      </c>
      <c r="BW9" s="39" t="str">
        <f t="shared" si="45"/>
        <v/>
      </c>
      <c r="BX9" s="34" t="str">
        <f t="shared" si="26"/>
        <v/>
      </c>
      <c r="BY9" s="31" t="str">
        <f t="shared" si="27"/>
        <v/>
      </c>
      <c r="BZ9" s="34" t="str">
        <f t="shared" si="28"/>
        <v/>
      </c>
      <c r="CA9" s="34" t="str">
        <f t="shared" si="29"/>
        <v/>
      </c>
      <c r="CB9" s="34" t="str">
        <f t="shared" si="30"/>
        <v/>
      </c>
      <c r="CC9" s="34" t="str">
        <f t="shared" si="31"/>
        <v/>
      </c>
      <c r="CD9" s="34" t="str">
        <f t="shared" si="32"/>
        <v/>
      </c>
      <c r="CE9" s="34" t="str">
        <f t="shared" si="33"/>
        <v/>
      </c>
      <c r="CF9" s="34"/>
      <c r="CG9" s="34" t="str">
        <f t="shared" si="46"/>
        <v/>
      </c>
      <c r="CH9" s="40">
        <f t="shared" si="47"/>
        <v>0</v>
      </c>
      <c r="CJ9" s="27">
        <v>6</v>
      </c>
      <c r="CK9" s="28">
        <f t="shared" si="75"/>
        <v>0</v>
      </c>
      <c r="CL9" s="28"/>
      <c r="CM9" s="28">
        <f t="shared" si="48"/>
        <v>0</v>
      </c>
      <c r="CN9" s="28">
        <v>1</v>
      </c>
      <c r="CO9" s="29">
        <f t="shared" si="49"/>
        <v>0</v>
      </c>
      <c r="CP9" s="30"/>
      <c r="CQ9" s="31"/>
      <c r="CR9" s="31"/>
      <c r="CS9" s="31" t="str">
        <f t="shared" si="50"/>
        <v/>
      </c>
      <c r="CT9" s="32" t="str">
        <f t="shared" si="51"/>
        <v/>
      </c>
      <c r="CV9" s="27">
        <v>6</v>
      </c>
      <c r="CW9" s="28">
        <f t="shared" si="76"/>
        <v>0</v>
      </c>
      <c r="CX9" s="28"/>
      <c r="CY9" s="28">
        <f t="shared" si="52"/>
        <v>0</v>
      </c>
      <c r="CZ9" s="28">
        <v>1</v>
      </c>
      <c r="DA9" s="29">
        <f t="shared" si="53"/>
        <v>0</v>
      </c>
      <c r="DB9" s="30"/>
      <c r="DC9" s="31"/>
      <c r="DD9" s="31"/>
      <c r="DE9" s="31" t="str">
        <f t="shared" si="54"/>
        <v/>
      </c>
      <c r="DF9" s="32" t="str">
        <f t="shared" si="55"/>
        <v/>
      </c>
      <c r="DH9" s="27">
        <v>6</v>
      </c>
      <c r="DI9" s="28">
        <f t="shared" si="77"/>
        <v>0</v>
      </c>
      <c r="DJ9" s="28"/>
      <c r="DK9" s="28">
        <f t="shared" si="56"/>
        <v>0</v>
      </c>
      <c r="DL9" s="28">
        <v>1</v>
      </c>
      <c r="DM9" s="29">
        <f t="shared" si="57"/>
        <v>0</v>
      </c>
      <c r="DN9" s="30"/>
      <c r="DO9" s="31"/>
      <c r="DP9" s="31"/>
      <c r="DQ9" s="31" t="str">
        <f t="shared" si="58"/>
        <v/>
      </c>
      <c r="DR9" s="32" t="str">
        <f t="shared" si="59"/>
        <v/>
      </c>
      <c r="DT9" s="27">
        <v>6</v>
      </c>
      <c r="DU9" s="28">
        <f t="shared" si="78"/>
        <v>0</v>
      </c>
      <c r="DV9" s="28"/>
      <c r="DW9" s="28">
        <f t="shared" si="60"/>
        <v>0</v>
      </c>
      <c r="DX9" s="28">
        <v>1</v>
      </c>
      <c r="DY9" s="29">
        <f t="shared" si="61"/>
        <v>0</v>
      </c>
      <c r="DZ9" s="30"/>
      <c r="EA9" s="31"/>
      <c r="EB9" s="31"/>
      <c r="EC9" s="31" t="str">
        <f t="shared" si="62"/>
        <v/>
      </c>
      <c r="ED9" s="32" t="str">
        <f t="shared" si="63"/>
        <v/>
      </c>
      <c r="EF9" s="27">
        <v>6</v>
      </c>
      <c r="EG9" s="28">
        <f t="shared" si="79"/>
        <v>0</v>
      </c>
      <c r="EH9" s="28"/>
      <c r="EI9" s="28">
        <f t="shared" si="64"/>
        <v>0</v>
      </c>
      <c r="EJ9" s="28">
        <v>1</v>
      </c>
      <c r="EK9" s="29">
        <f t="shared" si="65"/>
        <v>0</v>
      </c>
      <c r="EL9" s="30"/>
      <c r="EM9" s="31"/>
      <c r="EN9" s="31"/>
      <c r="EO9" s="31" t="str">
        <f t="shared" si="66"/>
        <v/>
      </c>
      <c r="EP9" s="32" t="str">
        <f t="shared" si="67"/>
        <v/>
      </c>
      <c r="ER9" s="27">
        <v>6</v>
      </c>
      <c r="ES9" s="28">
        <f t="shared" si="80"/>
        <v>0</v>
      </c>
      <c r="ET9" s="28"/>
      <c r="EU9" s="28">
        <f t="shared" si="68"/>
        <v>0</v>
      </c>
      <c r="EV9" s="28">
        <v>1</v>
      </c>
      <c r="EW9" s="29">
        <f t="shared" si="69"/>
        <v>0</v>
      </c>
      <c r="EX9" s="30" t="s">
        <v>47</v>
      </c>
      <c r="EY9" s="31"/>
      <c r="EZ9" s="31"/>
      <c r="FA9" s="31" t="str">
        <f t="shared" si="70"/>
        <v/>
      </c>
      <c r="FB9" s="32">
        <f t="shared" si="71"/>
        <v>0</v>
      </c>
    </row>
    <row r="10" spans="1:158" ht="28.95" customHeight="1" x14ac:dyDescent="0.3">
      <c r="A10" s="78"/>
      <c r="B10" s="85"/>
      <c r="C10" s="78"/>
      <c r="E10" s="27">
        <v>7</v>
      </c>
      <c r="F10" s="28">
        <f t="shared" si="72"/>
        <v>0</v>
      </c>
      <c r="G10" s="28"/>
      <c r="H10" s="28">
        <f t="shared" si="34"/>
        <v>0</v>
      </c>
      <c r="I10" s="28">
        <v>1</v>
      </c>
      <c r="J10" s="29">
        <f t="shared" si="35"/>
        <v>0</v>
      </c>
      <c r="L10" s="27">
        <v>7</v>
      </c>
      <c r="M10" s="28">
        <f t="shared" si="73"/>
        <v>0</v>
      </c>
      <c r="N10" s="28"/>
      <c r="O10" s="28">
        <f t="shared" si="36"/>
        <v>0</v>
      </c>
      <c r="P10" s="28">
        <v>1</v>
      </c>
      <c r="Q10" s="29">
        <f t="shared" si="37"/>
        <v>0</v>
      </c>
      <c r="R10" s="27"/>
      <c r="S10" s="31"/>
      <c r="T10" s="31"/>
      <c r="U10" s="31"/>
      <c r="V10" s="34"/>
      <c r="W10" s="34">
        <v>1</v>
      </c>
      <c r="X10" s="31"/>
      <c r="Y10" s="31">
        <f t="shared" si="38"/>
        <v>0</v>
      </c>
      <c r="Z10" s="31"/>
      <c r="AA10" s="35"/>
      <c r="AB10" s="36" t="str">
        <f t="shared" si="0"/>
        <v/>
      </c>
      <c r="AC10" s="31" t="str">
        <f t="shared" si="1"/>
        <v/>
      </c>
      <c r="AD10" s="31" t="str">
        <f t="shared" si="2"/>
        <v/>
      </c>
      <c r="AE10" s="31" t="str">
        <f t="shared" si="3"/>
        <v/>
      </c>
      <c r="AF10" s="31" t="str">
        <f t="shared" si="4"/>
        <v/>
      </c>
      <c r="AG10" s="31" t="str">
        <f t="shared" si="5"/>
        <v/>
      </c>
      <c r="AH10" s="31" t="str">
        <f t="shared" si="6"/>
        <v/>
      </c>
      <c r="AI10" s="31" t="str">
        <f t="shared" si="7"/>
        <v/>
      </c>
      <c r="AJ10" s="35">
        <f t="shared" si="8"/>
        <v>0</v>
      </c>
      <c r="AK10" s="36" t="str">
        <f t="shared" si="39"/>
        <v/>
      </c>
      <c r="AL10" s="31" t="str">
        <f t="shared" si="9"/>
        <v/>
      </c>
      <c r="AM10" s="31" t="str">
        <f t="shared" si="10"/>
        <v/>
      </c>
      <c r="AN10" s="31" t="str">
        <f t="shared" si="11"/>
        <v/>
      </c>
      <c r="AO10" s="31" t="str">
        <f t="shared" si="12"/>
        <v/>
      </c>
      <c r="AP10" s="31" t="str">
        <f t="shared" si="13"/>
        <v/>
      </c>
      <c r="AQ10" s="31" t="str">
        <f t="shared" si="14"/>
        <v/>
      </c>
      <c r="AR10" s="31" t="str">
        <f t="shared" si="15"/>
        <v/>
      </c>
      <c r="AS10" s="31" t="str">
        <f t="shared" si="16"/>
        <v/>
      </c>
      <c r="AT10" s="31"/>
      <c r="AU10" s="31" t="str">
        <f t="shared" si="40"/>
        <v/>
      </c>
      <c r="AV10" s="32">
        <f t="shared" si="41"/>
        <v>0</v>
      </c>
      <c r="AW10" s="22"/>
      <c r="AX10" s="27">
        <v>7</v>
      </c>
      <c r="AY10" s="28">
        <f t="shared" si="74"/>
        <v>0</v>
      </c>
      <c r="AZ10" s="28"/>
      <c r="BA10" s="28">
        <f t="shared" si="42"/>
        <v>0</v>
      </c>
      <c r="BB10" s="28">
        <v>1</v>
      </c>
      <c r="BC10" s="29">
        <f t="shared" si="43"/>
        <v>0</v>
      </c>
      <c r="BD10" s="37"/>
      <c r="BE10" s="34"/>
      <c r="BF10" s="34"/>
      <c r="BG10" s="34"/>
      <c r="BH10" s="34"/>
      <c r="BI10" s="34">
        <v>1</v>
      </c>
      <c r="BJ10" s="34"/>
      <c r="BK10" s="34">
        <f t="shared" si="44"/>
        <v>0</v>
      </c>
      <c r="BL10" s="34"/>
      <c r="BM10" s="38"/>
      <c r="BN10" s="39" t="str">
        <f t="shared" si="17"/>
        <v/>
      </c>
      <c r="BO10" s="34" t="str">
        <f t="shared" si="18"/>
        <v/>
      </c>
      <c r="BP10" s="31" t="str">
        <f t="shared" si="19"/>
        <v/>
      </c>
      <c r="BQ10" s="34" t="str">
        <f t="shared" si="20"/>
        <v/>
      </c>
      <c r="BR10" s="34" t="str">
        <f t="shared" si="21"/>
        <v/>
      </c>
      <c r="BS10" s="34" t="str">
        <f t="shared" si="22"/>
        <v/>
      </c>
      <c r="BT10" s="34" t="str">
        <f t="shared" si="23"/>
        <v/>
      </c>
      <c r="BU10" s="34" t="str">
        <f t="shared" si="24"/>
        <v/>
      </c>
      <c r="BV10" s="38">
        <f t="shared" si="25"/>
        <v>0</v>
      </c>
      <c r="BW10" s="39" t="str">
        <f t="shared" si="45"/>
        <v/>
      </c>
      <c r="BX10" s="34" t="str">
        <f t="shared" si="26"/>
        <v/>
      </c>
      <c r="BY10" s="31" t="str">
        <f t="shared" si="27"/>
        <v/>
      </c>
      <c r="BZ10" s="34" t="str">
        <f t="shared" si="28"/>
        <v/>
      </c>
      <c r="CA10" s="34" t="str">
        <f t="shared" si="29"/>
        <v/>
      </c>
      <c r="CB10" s="34" t="str">
        <f t="shared" si="30"/>
        <v/>
      </c>
      <c r="CC10" s="34" t="str">
        <f t="shared" si="31"/>
        <v/>
      </c>
      <c r="CD10" s="34" t="str">
        <f t="shared" si="32"/>
        <v/>
      </c>
      <c r="CE10" s="34" t="str">
        <f t="shared" si="33"/>
        <v/>
      </c>
      <c r="CF10" s="34"/>
      <c r="CG10" s="34" t="str">
        <f t="shared" si="46"/>
        <v/>
      </c>
      <c r="CH10" s="40">
        <f t="shared" si="47"/>
        <v>0</v>
      </c>
      <c r="CJ10" s="27">
        <v>7</v>
      </c>
      <c r="CK10" s="28">
        <f t="shared" si="75"/>
        <v>0</v>
      </c>
      <c r="CL10" s="28"/>
      <c r="CM10" s="28">
        <f t="shared" si="48"/>
        <v>0</v>
      </c>
      <c r="CN10" s="28">
        <v>1</v>
      </c>
      <c r="CO10" s="29">
        <f t="shared" si="49"/>
        <v>0</v>
      </c>
      <c r="CP10" s="30"/>
      <c r="CQ10" s="31"/>
      <c r="CR10" s="31"/>
      <c r="CS10" s="31" t="str">
        <f t="shared" si="50"/>
        <v/>
      </c>
      <c r="CT10" s="32" t="str">
        <f t="shared" si="51"/>
        <v/>
      </c>
      <c r="CV10" s="27">
        <v>7</v>
      </c>
      <c r="CW10" s="28">
        <f t="shared" si="76"/>
        <v>0</v>
      </c>
      <c r="CX10" s="28"/>
      <c r="CY10" s="28">
        <f t="shared" si="52"/>
        <v>0</v>
      </c>
      <c r="CZ10" s="28">
        <v>1</v>
      </c>
      <c r="DA10" s="29">
        <f t="shared" si="53"/>
        <v>0</v>
      </c>
      <c r="DB10" s="30"/>
      <c r="DC10" s="31"/>
      <c r="DD10" s="31"/>
      <c r="DE10" s="31" t="str">
        <f t="shared" si="54"/>
        <v/>
      </c>
      <c r="DF10" s="32" t="str">
        <f t="shared" si="55"/>
        <v/>
      </c>
      <c r="DH10" s="27">
        <v>7</v>
      </c>
      <c r="DI10" s="28">
        <f t="shared" si="77"/>
        <v>0</v>
      </c>
      <c r="DJ10" s="28"/>
      <c r="DK10" s="28">
        <f t="shared" si="56"/>
        <v>0</v>
      </c>
      <c r="DL10" s="28">
        <v>1</v>
      </c>
      <c r="DM10" s="29">
        <f t="shared" si="57"/>
        <v>0</v>
      </c>
      <c r="DN10" s="30"/>
      <c r="DO10" s="31"/>
      <c r="DP10" s="31"/>
      <c r="DQ10" s="31" t="str">
        <f t="shared" si="58"/>
        <v/>
      </c>
      <c r="DR10" s="32" t="str">
        <f t="shared" si="59"/>
        <v/>
      </c>
      <c r="DT10" s="27">
        <v>7</v>
      </c>
      <c r="DU10" s="28">
        <f t="shared" si="78"/>
        <v>0</v>
      </c>
      <c r="DV10" s="28"/>
      <c r="DW10" s="28">
        <f t="shared" si="60"/>
        <v>0</v>
      </c>
      <c r="DX10" s="28">
        <v>1</v>
      </c>
      <c r="DY10" s="29">
        <f t="shared" si="61"/>
        <v>0</v>
      </c>
      <c r="DZ10" s="30"/>
      <c r="EA10" s="31"/>
      <c r="EB10" s="31"/>
      <c r="EC10" s="31" t="str">
        <f t="shared" si="62"/>
        <v/>
      </c>
      <c r="ED10" s="32" t="str">
        <f t="shared" si="63"/>
        <v/>
      </c>
      <c r="EF10" s="27">
        <v>7</v>
      </c>
      <c r="EG10" s="28">
        <f t="shared" si="79"/>
        <v>0</v>
      </c>
      <c r="EH10" s="28"/>
      <c r="EI10" s="28">
        <f t="shared" si="64"/>
        <v>0</v>
      </c>
      <c r="EJ10" s="28">
        <v>1</v>
      </c>
      <c r="EK10" s="29">
        <f t="shared" si="65"/>
        <v>0</v>
      </c>
      <c r="EL10" s="30"/>
      <c r="EM10" s="31"/>
      <c r="EN10" s="31"/>
      <c r="EO10" s="31" t="str">
        <f t="shared" si="66"/>
        <v/>
      </c>
      <c r="EP10" s="32" t="str">
        <f t="shared" si="67"/>
        <v/>
      </c>
      <c r="ER10" s="27">
        <v>7</v>
      </c>
      <c r="ES10" s="28">
        <f t="shared" si="80"/>
        <v>0</v>
      </c>
      <c r="ET10" s="28"/>
      <c r="EU10" s="28">
        <f t="shared" si="68"/>
        <v>0</v>
      </c>
      <c r="EV10" s="28">
        <v>1</v>
      </c>
      <c r="EW10" s="29">
        <f t="shared" si="69"/>
        <v>0</v>
      </c>
      <c r="EX10" s="30" t="s">
        <v>47</v>
      </c>
      <c r="EY10" s="31"/>
      <c r="EZ10" s="31"/>
      <c r="FA10" s="31" t="str">
        <f t="shared" si="70"/>
        <v/>
      </c>
      <c r="FB10" s="32">
        <f t="shared" si="71"/>
        <v>0</v>
      </c>
    </row>
    <row r="11" spans="1:158" ht="28.95" customHeight="1" x14ac:dyDescent="0.3">
      <c r="A11" s="77"/>
      <c r="B11" s="85"/>
      <c r="C11" s="77"/>
      <c r="E11" s="27">
        <v>8</v>
      </c>
      <c r="F11" s="28">
        <f t="shared" si="72"/>
        <v>0</v>
      </c>
      <c r="G11" s="28"/>
      <c r="H11" s="28">
        <f t="shared" si="34"/>
        <v>0</v>
      </c>
      <c r="I11" s="28">
        <v>1</v>
      </c>
      <c r="J11" s="29">
        <f t="shared" si="35"/>
        <v>0</v>
      </c>
      <c r="L11" s="27">
        <v>8</v>
      </c>
      <c r="M11" s="28">
        <f t="shared" si="73"/>
        <v>0</v>
      </c>
      <c r="N11" s="28"/>
      <c r="O11" s="28">
        <f t="shared" si="36"/>
        <v>0</v>
      </c>
      <c r="P11" s="28">
        <v>1</v>
      </c>
      <c r="Q11" s="29">
        <f t="shared" si="37"/>
        <v>0</v>
      </c>
      <c r="R11" s="27"/>
      <c r="S11" s="31"/>
      <c r="T11" s="31"/>
      <c r="U11" s="31"/>
      <c r="V11" s="34"/>
      <c r="W11" s="34">
        <v>1</v>
      </c>
      <c r="X11" s="31"/>
      <c r="Y11" s="31">
        <f t="shared" si="38"/>
        <v>0</v>
      </c>
      <c r="Z11" s="31"/>
      <c r="AA11" s="35"/>
      <c r="AB11" s="36" t="str">
        <f t="shared" si="0"/>
        <v/>
      </c>
      <c r="AC11" s="31" t="str">
        <f t="shared" si="1"/>
        <v/>
      </c>
      <c r="AD11" s="31" t="str">
        <f t="shared" si="2"/>
        <v/>
      </c>
      <c r="AE11" s="31" t="str">
        <f t="shared" si="3"/>
        <v/>
      </c>
      <c r="AF11" s="31" t="str">
        <f t="shared" si="4"/>
        <v/>
      </c>
      <c r="AG11" s="31" t="str">
        <f t="shared" si="5"/>
        <v/>
      </c>
      <c r="AH11" s="31" t="str">
        <f t="shared" si="6"/>
        <v/>
      </c>
      <c r="AI11" s="31" t="str">
        <f t="shared" si="7"/>
        <v/>
      </c>
      <c r="AJ11" s="35">
        <f t="shared" si="8"/>
        <v>0</v>
      </c>
      <c r="AK11" s="36" t="str">
        <f t="shared" si="39"/>
        <v/>
      </c>
      <c r="AL11" s="31" t="str">
        <f t="shared" si="9"/>
        <v/>
      </c>
      <c r="AM11" s="31" t="str">
        <f t="shared" si="10"/>
        <v/>
      </c>
      <c r="AN11" s="31" t="str">
        <f t="shared" si="11"/>
        <v/>
      </c>
      <c r="AO11" s="31" t="str">
        <f t="shared" si="12"/>
        <v/>
      </c>
      <c r="AP11" s="31" t="str">
        <f t="shared" si="13"/>
        <v/>
      </c>
      <c r="AQ11" s="31" t="str">
        <f t="shared" si="14"/>
        <v/>
      </c>
      <c r="AR11" s="31" t="str">
        <f t="shared" si="15"/>
        <v/>
      </c>
      <c r="AS11" s="31" t="str">
        <f t="shared" si="16"/>
        <v/>
      </c>
      <c r="AT11" s="31"/>
      <c r="AU11" s="31" t="str">
        <f t="shared" si="40"/>
        <v/>
      </c>
      <c r="AV11" s="32">
        <f t="shared" si="41"/>
        <v>0</v>
      </c>
      <c r="AW11" s="22"/>
      <c r="AX11" s="27">
        <v>8</v>
      </c>
      <c r="AY11" s="28">
        <f t="shared" si="74"/>
        <v>0</v>
      </c>
      <c r="AZ11" s="28"/>
      <c r="BA11" s="28">
        <f t="shared" si="42"/>
        <v>0</v>
      </c>
      <c r="BB11" s="28">
        <v>1</v>
      </c>
      <c r="BC11" s="29">
        <f t="shared" si="43"/>
        <v>0</v>
      </c>
      <c r="BD11" s="37"/>
      <c r="BE11" s="34"/>
      <c r="BF11" s="34"/>
      <c r="BG11" s="34"/>
      <c r="BH11" s="34"/>
      <c r="BI11" s="34">
        <v>1</v>
      </c>
      <c r="BJ11" s="34"/>
      <c r="BK11" s="34">
        <f t="shared" si="44"/>
        <v>0</v>
      </c>
      <c r="BL11" s="34"/>
      <c r="BM11" s="38"/>
      <c r="BN11" s="39" t="str">
        <f t="shared" si="17"/>
        <v/>
      </c>
      <c r="BO11" s="34" t="str">
        <f t="shared" si="18"/>
        <v/>
      </c>
      <c r="BP11" s="31" t="str">
        <f t="shared" si="19"/>
        <v/>
      </c>
      <c r="BQ11" s="34" t="str">
        <f t="shared" si="20"/>
        <v/>
      </c>
      <c r="BR11" s="34" t="str">
        <f t="shared" si="21"/>
        <v/>
      </c>
      <c r="BS11" s="34" t="str">
        <f t="shared" si="22"/>
        <v/>
      </c>
      <c r="BT11" s="34" t="str">
        <f t="shared" si="23"/>
        <v/>
      </c>
      <c r="BU11" s="34" t="str">
        <f t="shared" si="24"/>
        <v/>
      </c>
      <c r="BV11" s="38">
        <f t="shared" si="25"/>
        <v>0</v>
      </c>
      <c r="BW11" s="39" t="str">
        <f t="shared" si="45"/>
        <v/>
      </c>
      <c r="BX11" s="34" t="str">
        <f t="shared" si="26"/>
        <v/>
      </c>
      <c r="BY11" s="31" t="str">
        <f t="shared" si="27"/>
        <v/>
      </c>
      <c r="BZ11" s="34" t="str">
        <f t="shared" si="28"/>
        <v/>
      </c>
      <c r="CA11" s="34" t="str">
        <f t="shared" si="29"/>
        <v/>
      </c>
      <c r="CB11" s="34" t="str">
        <f t="shared" si="30"/>
        <v/>
      </c>
      <c r="CC11" s="34" t="str">
        <f t="shared" si="31"/>
        <v/>
      </c>
      <c r="CD11" s="34" t="str">
        <f t="shared" si="32"/>
        <v/>
      </c>
      <c r="CE11" s="34" t="str">
        <f t="shared" si="33"/>
        <v/>
      </c>
      <c r="CF11" s="34"/>
      <c r="CG11" s="34" t="str">
        <f t="shared" si="46"/>
        <v/>
      </c>
      <c r="CH11" s="40">
        <f t="shared" si="47"/>
        <v>0</v>
      </c>
      <c r="CJ11" s="27">
        <v>8</v>
      </c>
      <c r="CK11" s="28">
        <f t="shared" si="75"/>
        <v>0</v>
      </c>
      <c r="CL11" s="28"/>
      <c r="CM11" s="28">
        <f t="shared" si="48"/>
        <v>0</v>
      </c>
      <c r="CN11" s="28">
        <v>1</v>
      </c>
      <c r="CO11" s="29">
        <f t="shared" si="49"/>
        <v>0</v>
      </c>
      <c r="CP11" s="30"/>
      <c r="CQ11" s="31"/>
      <c r="CR11" s="31"/>
      <c r="CS11" s="31" t="str">
        <f t="shared" si="50"/>
        <v/>
      </c>
      <c r="CT11" s="32" t="str">
        <f t="shared" si="51"/>
        <v/>
      </c>
      <c r="CV11" s="27">
        <v>8</v>
      </c>
      <c r="CW11" s="28">
        <f t="shared" si="76"/>
        <v>0</v>
      </c>
      <c r="CX11" s="28"/>
      <c r="CY11" s="28">
        <f t="shared" si="52"/>
        <v>0</v>
      </c>
      <c r="CZ11" s="28">
        <v>1</v>
      </c>
      <c r="DA11" s="29">
        <f t="shared" si="53"/>
        <v>0</v>
      </c>
      <c r="DB11" s="30"/>
      <c r="DC11" s="31"/>
      <c r="DD11" s="31"/>
      <c r="DE11" s="31" t="str">
        <f t="shared" si="54"/>
        <v/>
      </c>
      <c r="DF11" s="32" t="str">
        <f t="shared" si="55"/>
        <v/>
      </c>
      <c r="DH11" s="27">
        <v>8</v>
      </c>
      <c r="DI11" s="28">
        <f t="shared" si="77"/>
        <v>0</v>
      </c>
      <c r="DJ11" s="28"/>
      <c r="DK11" s="28">
        <f t="shared" si="56"/>
        <v>0</v>
      </c>
      <c r="DL11" s="28">
        <v>1</v>
      </c>
      <c r="DM11" s="29">
        <f t="shared" si="57"/>
        <v>0</v>
      </c>
      <c r="DN11" s="30"/>
      <c r="DO11" s="31"/>
      <c r="DP11" s="31"/>
      <c r="DQ11" s="31" t="str">
        <f t="shared" si="58"/>
        <v/>
      </c>
      <c r="DR11" s="32" t="str">
        <f t="shared" si="59"/>
        <v/>
      </c>
      <c r="DT11" s="27">
        <v>8</v>
      </c>
      <c r="DU11" s="28">
        <f t="shared" si="78"/>
        <v>0</v>
      </c>
      <c r="DV11" s="28"/>
      <c r="DW11" s="28">
        <f t="shared" si="60"/>
        <v>0</v>
      </c>
      <c r="DX11" s="28">
        <v>1</v>
      </c>
      <c r="DY11" s="29">
        <f t="shared" si="61"/>
        <v>0</v>
      </c>
      <c r="DZ11" s="30"/>
      <c r="EA11" s="31"/>
      <c r="EB11" s="31"/>
      <c r="EC11" s="31" t="str">
        <f t="shared" si="62"/>
        <v/>
      </c>
      <c r="ED11" s="32" t="str">
        <f t="shared" si="63"/>
        <v/>
      </c>
      <c r="EF11" s="27">
        <v>8</v>
      </c>
      <c r="EG11" s="28">
        <f t="shared" si="79"/>
        <v>0</v>
      </c>
      <c r="EH11" s="28"/>
      <c r="EI11" s="28">
        <f t="shared" si="64"/>
        <v>0</v>
      </c>
      <c r="EJ11" s="28">
        <v>1</v>
      </c>
      <c r="EK11" s="29">
        <f t="shared" si="65"/>
        <v>0</v>
      </c>
      <c r="EL11" s="30"/>
      <c r="EM11" s="31"/>
      <c r="EN11" s="31"/>
      <c r="EO11" s="31" t="str">
        <f t="shared" si="66"/>
        <v/>
      </c>
      <c r="EP11" s="32" t="str">
        <f t="shared" si="67"/>
        <v/>
      </c>
      <c r="ER11" s="27">
        <v>8</v>
      </c>
      <c r="ES11" s="28">
        <f t="shared" si="80"/>
        <v>0</v>
      </c>
      <c r="ET11" s="28"/>
      <c r="EU11" s="28">
        <f t="shared" si="68"/>
        <v>0</v>
      </c>
      <c r="EV11" s="28">
        <v>1</v>
      </c>
      <c r="EW11" s="29">
        <f t="shared" si="69"/>
        <v>0</v>
      </c>
      <c r="EX11" s="30" t="s">
        <v>47</v>
      </c>
      <c r="EY11" s="31"/>
      <c r="EZ11" s="31"/>
      <c r="FA11" s="31" t="str">
        <f t="shared" si="70"/>
        <v/>
      </c>
      <c r="FB11" s="32">
        <f t="shared" si="71"/>
        <v>0</v>
      </c>
    </row>
    <row r="12" spans="1:158" ht="28.95" customHeight="1" x14ac:dyDescent="0.3">
      <c r="A12" s="78"/>
      <c r="B12" s="85"/>
      <c r="C12" s="78"/>
      <c r="E12" s="27">
        <v>9</v>
      </c>
      <c r="F12" s="28">
        <f t="shared" si="72"/>
        <v>0</v>
      </c>
      <c r="G12" s="28"/>
      <c r="H12" s="28">
        <f t="shared" si="34"/>
        <v>0</v>
      </c>
      <c r="I12" s="28">
        <v>1</v>
      </c>
      <c r="J12" s="29">
        <f t="shared" si="35"/>
        <v>0</v>
      </c>
      <c r="L12" s="27">
        <v>9</v>
      </c>
      <c r="M12" s="28">
        <f t="shared" si="73"/>
        <v>0</v>
      </c>
      <c r="N12" s="28"/>
      <c r="O12" s="28">
        <f t="shared" si="36"/>
        <v>0</v>
      </c>
      <c r="P12" s="28">
        <v>1</v>
      </c>
      <c r="Q12" s="29">
        <f t="shared" si="37"/>
        <v>0</v>
      </c>
      <c r="R12" s="27"/>
      <c r="S12" s="31"/>
      <c r="T12" s="31"/>
      <c r="U12" s="31"/>
      <c r="V12" s="34"/>
      <c r="W12" s="34">
        <v>1</v>
      </c>
      <c r="X12" s="31"/>
      <c r="Y12" s="31">
        <f t="shared" si="38"/>
        <v>0</v>
      </c>
      <c r="Z12" s="31"/>
      <c r="AA12" s="35"/>
      <c r="AB12" s="36" t="str">
        <f t="shared" si="0"/>
        <v/>
      </c>
      <c r="AC12" s="31" t="str">
        <f t="shared" si="1"/>
        <v/>
      </c>
      <c r="AD12" s="31" t="str">
        <f t="shared" si="2"/>
        <v/>
      </c>
      <c r="AE12" s="31" t="str">
        <f t="shared" si="3"/>
        <v/>
      </c>
      <c r="AF12" s="31" t="str">
        <f t="shared" si="4"/>
        <v/>
      </c>
      <c r="AG12" s="31" t="str">
        <f t="shared" si="5"/>
        <v/>
      </c>
      <c r="AH12" s="31" t="str">
        <f t="shared" si="6"/>
        <v/>
      </c>
      <c r="AI12" s="31" t="str">
        <f t="shared" si="7"/>
        <v/>
      </c>
      <c r="AJ12" s="35">
        <f t="shared" si="8"/>
        <v>0</v>
      </c>
      <c r="AK12" s="36" t="str">
        <f t="shared" si="39"/>
        <v/>
      </c>
      <c r="AL12" s="31" t="str">
        <f t="shared" si="9"/>
        <v/>
      </c>
      <c r="AM12" s="31" t="str">
        <f t="shared" si="10"/>
        <v/>
      </c>
      <c r="AN12" s="31" t="str">
        <f t="shared" si="11"/>
        <v/>
      </c>
      <c r="AO12" s="31" t="str">
        <f t="shared" si="12"/>
        <v/>
      </c>
      <c r="AP12" s="31" t="str">
        <f t="shared" si="13"/>
        <v/>
      </c>
      <c r="AQ12" s="31" t="str">
        <f t="shared" si="14"/>
        <v/>
      </c>
      <c r="AR12" s="31" t="str">
        <f t="shared" si="15"/>
        <v/>
      </c>
      <c r="AS12" s="31" t="str">
        <f t="shared" si="16"/>
        <v/>
      </c>
      <c r="AT12" s="31"/>
      <c r="AU12" s="31" t="str">
        <f t="shared" si="40"/>
        <v/>
      </c>
      <c r="AV12" s="32">
        <f t="shared" si="41"/>
        <v>0</v>
      </c>
      <c r="AW12" s="22"/>
      <c r="AX12" s="27">
        <v>9</v>
      </c>
      <c r="AY12" s="28">
        <f t="shared" si="74"/>
        <v>0</v>
      </c>
      <c r="AZ12" s="28"/>
      <c r="BA12" s="28">
        <f t="shared" si="42"/>
        <v>0</v>
      </c>
      <c r="BB12" s="28">
        <v>1</v>
      </c>
      <c r="BC12" s="29">
        <f t="shared" si="43"/>
        <v>0</v>
      </c>
      <c r="BD12" s="37"/>
      <c r="BE12" s="34"/>
      <c r="BF12" s="34"/>
      <c r="BG12" s="34"/>
      <c r="BH12" s="34"/>
      <c r="BI12" s="34">
        <v>1</v>
      </c>
      <c r="BJ12" s="34"/>
      <c r="BK12" s="34">
        <f t="shared" si="44"/>
        <v>0</v>
      </c>
      <c r="BL12" s="34"/>
      <c r="BM12" s="38"/>
      <c r="BN12" s="39" t="str">
        <f t="shared" si="17"/>
        <v/>
      </c>
      <c r="BO12" s="34" t="str">
        <f t="shared" si="18"/>
        <v/>
      </c>
      <c r="BP12" s="31" t="str">
        <f t="shared" si="19"/>
        <v/>
      </c>
      <c r="BQ12" s="34" t="str">
        <f t="shared" si="20"/>
        <v/>
      </c>
      <c r="BR12" s="34" t="str">
        <f t="shared" si="21"/>
        <v/>
      </c>
      <c r="BS12" s="34" t="str">
        <f t="shared" si="22"/>
        <v/>
      </c>
      <c r="BT12" s="34" t="str">
        <f t="shared" si="23"/>
        <v/>
      </c>
      <c r="BU12" s="34" t="str">
        <f t="shared" si="24"/>
        <v/>
      </c>
      <c r="BV12" s="38">
        <f t="shared" si="25"/>
        <v>0</v>
      </c>
      <c r="BW12" s="39" t="str">
        <f t="shared" si="45"/>
        <v/>
      </c>
      <c r="BX12" s="34" t="str">
        <f t="shared" si="26"/>
        <v/>
      </c>
      <c r="BY12" s="31" t="str">
        <f t="shared" si="27"/>
        <v/>
      </c>
      <c r="BZ12" s="34" t="str">
        <f t="shared" si="28"/>
        <v/>
      </c>
      <c r="CA12" s="34" t="str">
        <f t="shared" si="29"/>
        <v/>
      </c>
      <c r="CB12" s="34" t="str">
        <f t="shared" si="30"/>
        <v/>
      </c>
      <c r="CC12" s="34" t="str">
        <f t="shared" si="31"/>
        <v/>
      </c>
      <c r="CD12" s="34" t="str">
        <f t="shared" si="32"/>
        <v/>
      </c>
      <c r="CE12" s="34" t="str">
        <f t="shared" si="33"/>
        <v/>
      </c>
      <c r="CF12" s="34"/>
      <c r="CG12" s="34" t="str">
        <f t="shared" si="46"/>
        <v/>
      </c>
      <c r="CH12" s="40">
        <f t="shared" si="47"/>
        <v>0</v>
      </c>
      <c r="CJ12" s="27">
        <v>9</v>
      </c>
      <c r="CK12" s="28">
        <f t="shared" si="75"/>
        <v>0</v>
      </c>
      <c r="CL12" s="28"/>
      <c r="CM12" s="28">
        <f t="shared" si="48"/>
        <v>0</v>
      </c>
      <c r="CN12" s="28">
        <v>1</v>
      </c>
      <c r="CO12" s="29">
        <f t="shared" si="49"/>
        <v>0</v>
      </c>
      <c r="CP12" s="30"/>
      <c r="CQ12" s="31"/>
      <c r="CR12" s="31"/>
      <c r="CS12" s="31" t="str">
        <f t="shared" si="50"/>
        <v/>
      </c>
      <c r="CT12" s="32" t="str">
        <f t="shared" si="51"/>
        <v/>
      </c>
      <c r="CV12" s="27">
        <v>9</v>
      </c>
      <c r="CW12" s="28">
        <f t="shared" si="76"/>
        <v>0</v>
      </c>
      <c r="CX12" s="28"/>
      <c r="CY12" s="28">
        <f t="shared" si="52"/>
        <v>0</v>
      </c>
      <c r="CZ12" s="28">
        <v>1</v>
      </c>
      <c r="DA12" s="29">
        <f t="shared" si="53"/>
        <v>0</v>
      </c>
      <c r="DB12" s="30"/>
      <c r="DC12" s="31"/>
      <c r="DD12" s="31"/>
      <c r="DE12" s="31" t="str">
        <f t="shared" si="54"/>
        <v/>
      </c>
      <c r="DF12" s="32" t="str">
        <f t="shared" si="55"/>
        <v/>
      </c>
      <c r="DH12" s="27">
        <v>9</v>
      </c>
      <c r="DI12" s="28">
        <f t="shared" si="77"/>
        <v>0</v>
      </c>
      <c r="DJ12" s="28"/>
      <c r="DK12" s="28">
        <f t="shared" si="56"/>
        <v>0</v>
      </c>
      <c r="DL12" s="28">
        <v>1</v>
      </c>
      <c r="DM12" s="29">
        <f t="shared" si="57"/>
        <v>0</v>
      </c>
      <c r="DN12" s="30"/>
      <c r="DO12" s="31"/>
      <c r="DP12" s="31"/>
      <c r="DQ12" s="31" t="str">
        <f t="shared" si="58"/>
        <v/>
      </c>
      <c r="DR12" s="32" t="str">
        <f t="shared" si="59"/>
        <v/>
      </c>
      <c r="DT12" s="27">
        <v>9</v>
      </c>
      <c r="DU12" s="28">
        <f t="shared" si="78"/>
        <v>0</v>
      </c>
      <c r="DV12" s="28"/>
      <c r="DW12" s="28">
        <f t="shared" si="60"/>
        <v>0</v>
      </c>
      <c r="DX12" s="28">
        <v>1</v>
      </c>
      <c r="DY12" s="29">
        <f t="shared" si="61"/>
        <v>0</v>
      </c>
      <c r="DZ12" s="30"/>
      <c r="EA12" s="31"/>
      <c r="EB12" s="31"/>
      <c r="EC12" s="31" t="str">
        <f t="shared" si="62"/>
        <v/>
      </c>
      <c r="ED12" s="32" t="str">
        <f t="shared" si="63"/>
        <v/>
      </c>
      <c r="EF12" s="27">
        <v>9</v>
      </c>
      <c r="EG12" s="28">
        <f t="shared" si="79"/>
        <v>0</v>
      </c>
      <c r="EH12" s="28"/>
      <c r="EI12" s="28">
        <f t="shared" si="64"/>
        <v>0</v>
      </c>
      <c r="EJ12" s="28">
        <v>1</v>
      </c>
      <c r="EK12" s="29">
        <f t="shared" si="65"/>
        <v>0</v>
      </c>
      <c r="EL12" s="30"/>
      <c r="EM12" s="31"/>
      <c r="EN12" s="31"/>
      <c r="EO12" s="31" t="str">
        <f t="shared" si="66"/>
        <v/>
      </c>
      <c r="EP12" s="32" t="str">
        <f t="shared" si="67"/>
        <v/>
      </c>
      <c r="ER12" s="27">
        <v>9</v>
      </c>
      <c r="ES12" s="28">
        <f t="shared" si="80"/>
        <v>0</v>
      </c>
      <c r="ET12" s="28"/>
      <c r="EU12" s="28">
        <f t="shared" si="68"/>
        <v>0</v>
      </c>
      <c r="EV12" s="28">
        <v>1</v>
      </c>
      <c r="EW12" s="29">
        <f t="shared" si="69"/>
        <v>0</v>
      </c>
      <c r="EX12" s="30" t="s">
        <v>47</v>
      </c>
      <c r="EY12" s="31"/>
      <c r="EZ12" s="31"/>
      <c r="FA12" s="31" t="str">
        <f t="shared" si="70"/>
        <v/>
      </c>
      <c r="FB12" s="32">
        <f t="shared" si="71"/>
        <v>0</v>
      </c>
    </row>
    <row r="13" spans="1:158" ht="28.95" customHeight="1" x14ac:dyDescent="0.3">
      <c r="A13" s="77"/>
      <c r="B13" s="85"/>
      <c r="C13" s="77"/>
      <c r="E13" s="27">
        <v>10</v>
      </c>
      <c r="F13" s="28">
        <f t="shared" si="72"/>
        <v>0</v>
      </c>
      <c r="G13" s="28"/>
      <c r="H13" s="28">
        <f t="shared" si="34"/>
        <v>0</v>
      </c>
      <c r="I13" s="28">
        <v>1</v>
      </c>
      <c r="J13" s="29">
        <f t="shared" si="35"/>
        <v>0</v>
      </c>
      <c r="L13" s="27">
        <v>10</v>
      </c>
      <c r="M13" s="28">
        <f t="shared" si="73"/>
        <v>0</v>
      </c>
      <c r="N13" s="28"/>
      <c r="O13" s="28">
        <f t="shared" si="36"/>
        <v>0</v>
      </c>
      <c r="P13" s="28">
        <v>1</v>
      </c>
      <c r="Q13" s="29">
        <f t="shared" si="37"/>
        <v>0</v>
      </c>
      <c r="R13" s="27"/>
      <c r="S13" s="31"/>
      <c r="T13" s="31"/>
      <c r="U13" s="31"/>
      <c r="V13" s="34"/>
      <c r="W13" s="34">
        <v>1</v>
      </c>
      <c r="X13" s="31"/>
      <c r="Y13" s="31">
        <f t="shared" si="38"/>
        <v>0</v>
      </c>
      <c r="Z13" s="31"/>
      <c r="AA13" s="35"/>
      <c r="AB13" s="36" t="str">
        <f t="shared" si="0"/>
        <v/>
      </c>
      <c r="AC13" s="31" t="str">
        <f t="shared" si="1"/>
        <v/>
      </c>
      <c r="AD13" s="31" t="str">
        <f t="shared" si="2"/>
        <v/>
      </c>
      <c r="AE13" s="31" t="str">
        <f t="shared" si="3"/>
        <v/>
      </c>
      <c r="AF13" s="31" t="str">
        <f t="shared" si="4"/>
        <v/>
      </c>
      <c r="AG13" s="31" t="str">
        <f t="shared" si="5"/>
        <v/>
      </c>
      <c r="AH13" s="31" t="str">
        <f t="shared" si="6"/>
        <v/>
      </c>
      <c r="AI13" s="31" t="str">
        <f t="shared" si="7"/>
        <v/>
      </c>
      <c r="AJ13" s="35">
        <f t="shared" si="8"/>
        <v>0</v>
      </c>
      <c r="AK13" s="36" t="str">
        <f t="shared" si="39"/>
        <v/>
      </c>
      <c r="AL13" s="31" t="str">
        <f t="shared" si="9"/>
        <v/>
      </c>
      <c r="AM13" s="31" t="str">
        <f t="shared" si="10"/>
        <v/>
      </c>
      <c r="AN13" s="31" t="str">
        <f t="shared" si="11"/>
        <v/>
      </c>
      <c r="AO13" s="31" t="str">
        <f t="shared" si="12"/>
        <v/>
      </c>
      <c r="AP13" s="31" t="str">
        <f t="shared" si="13"/>
        <v/>
      </c>
      <c r="AQ13" s="31" t="str">
        <f t="shared" si="14"/>
        <v/>
      </c>
      <c r="AR13" s="31" t="str">
        <f t="shared" si="15"/>
        <v/>
      </c>
      <c r="AS13" s="31" t="str">
        <f t="shared" si="16"/>
        <v/>
      </c>
      <c r="AT13" s="31"/>
      <c r="AU13" s="31" t="str">
        <f t="shared" si="40"/>
        <v/>
      </c>
      <c r="AV13" s="32">
        <f t="shared" si="41"/>
        <v>0</v>
      </c>
      <c r="AW13" s="22"/>
      <c r="AX13" s="27">
        <v>10</v>
      </c>
      <c r="AY13" s="28">
        <f t="shared" si="74"/>
        <v>0</v>
      </c>
      <c r="AZ13" s="28"/>
      <c r="BA13" s="28">
        <f t="shared" si="42"/>
        <v>0</v>
      </c>
      <c r="BB13" s="28">
        <v>1</v>
      </c>
      <c r="BC13" s="29">
        <f t="shared" si="43"/>
        <v>0</v>
      </c>
      <c r="BD13" s="37"/>
      <c r="BE13" s="34"/>
      <c r="BF13" s="34"/>
      <c r="BG13" s="34"/>
      <c r="BH13" s="34"/>
      <c r="BI13" s="34">
        <v>1</v>
      </c>
      <c r="BJ13" s="34"/>
      <c r="BK13" s="34">
        <f t="shared" si="44"/>
        <v>0</v>
      </c>
      <c r="BL13" s="34"/>
      <c r="BM13" s="38"/>
      <c r="BN13" s="39" t="str">
        <f t="shared" si="17"/>
        <v/>
      </c>
      <c r="BO13" s="34" t="str">
        <f t="shared" si="18"/>
        <v/>
      </c>
      <c r="BP13" s="31" t="str">
        <f t="shared" si="19"/>
        <v/>
      </c>
      <c r="BQ13" s="34" t="str">
        <f t="shared" si="20"/>
        <v/>
      </c>
      <c r="BR13" s="34" t="str">
        <f t="shared" si="21"/>
        <v/>
      </c>
      <c r="BS13" s="34" t="str">
        <f t="shared" si="22"/>
        <v/>
      </c>
      <c r="BT13" s="34" t="str">
        <f t="shared" si="23"/>
        <v/>
      </c>
      <c r="BU13" s="34" t="str">
        <f t="shared" si="24"/>
        <v/>
      </c>
      <c r="BV13" s="38">
        <f t="shared" si="25"/>
        <v>0</v>
      </c>
      <c r="BW13" s="39" t="str">
        <f t="shared" si="45"/>
        <v/>
      </c>
      <c r="BX13" s="34" t="str">
        <f t="shared" si="26"/>
        <v/>
      </c>
      <c r="BY13" s="31" t="str">
        <f t="shared" si="27"/>
        <v/>
      </c>
      <c r="BZ13" s="34" t="str">
        <f t="shared" si="28"/>
        <v/>
      </c>
      <c r="CA13" s="34" t="str">
        <f t="shared" si="29"/>
        <v/>
      </c>
      <c r="CB13" s="34" t="str">
        <f t="shared" si="30"/>
        <v/>
      </c>
      <c r="CC13" s="34" t="str">
        <f t="shared" si="31"/>
        <v/>
      </c>
      <c r="CD13" s="34" t="str">
        <f t="shared" si="32"/>
        <v/>
      </c>
      <c r="CE13" s="34" t="str">
        <f t="shared" si="33"/>
        <v/>
      </c>
      <c r="CF13" s="34"/>
      <c r="CG13" s="34" t="str">
        <f t="shared" si="46"/>
        <v/>
      </c>
      <c r="CH13" s="40">
        <f t="shared" si="47"/>
        <v>0</v>
      </c>
      <c r="CJ13" s="27">
        <v>10</v>
      </c>
      <c r="CK13" s="28">
        <f t="shared" si="75"/>
        <v>0</v>
      </c>
      <c r="CL13" s="28"/>
      <c r="CM13" s="28">
        <f t="shared" si="48"/>
        <v>0</v>
      </c>
      <c r="CN13" s="28">
        <v>1</v>
      </c>
      <c r="CO13" s="29">
        <f t="shared" si="49"/>
        <v>0</v>
      </c>
      <c r="CP13" s="30"/>
      <c r="CQ13" s="31"/>
      <c r="CR13" s="31"/>
      <c r="CS13" s="31" t="str">
        <f t="shared" si="50"/>
        <v/>
      </c>
      <c r="CT13" s="32" t="str">
        <f t="shared" si="51"/>
        <v/>
      </c>
      <c r="CV13" s="27">
        <v>10</v>
      </c>
      <c r="CW13" s="28">
        <f t="shared" si="76"/>
        <v>0</v>
      </c>
      <c r="CX13" s="28"/>
      <c r="CY13" s="28">
        <f t="shared" si="52"/>
        <v>0</v>
      </c>
      <c r="CZ13" s="28">
        <v>1</v>
      </c>
      <c r="DA13" s="29">
        <f t="shared" si="53"/>
        <v>0</v>
      </c>
      <c r="DB13" s="30"/>
      <c r="DC13" s="31"/>
      <c r="DD13" s="31"/>
      <c r="DE13" s="31" t="str">
        <f t="shared" si="54"/>
        <v/>
      </c>
      <c r="DF13" s="32" t="str">
        <f t="shared" si="55"/>
        <v/>
      </c>
      <c r="DH13" s="27">
        <v>10</v>
      </c>
      <c r="DI13" s="28">
        <f t="shared" si="77"/>
        <v>0</v>
      </c>
      <c r="DJ13" s="28"/>
      <c r="DK13" s="28">
        <f t="shared" si="56"/>
        <v>0</v>
      </c>
      <c r="DL13" s="28">
        <v>1</v>
      </c>
      <c r="DM13" s="29">
        <f t="shared" si="57"/>
        <v>0</v>
      </c>
      <c r="DN13" s="30"/>
      <c r="DO13" s="31"/>
      <c r="DP13" s="31"/>
      <c r="DQ13" s="31" t="str">
        <f t="shared" si="58"/>
        <v/>
      </c>
      <c r="DR13" s="32" t="str">
        <f t="shared" si="59"/>
        <v/>
      </c>
      <c r="DT13" s="27">
        <v>10</v>
      </c>
      <c r="DU13" s="28">
        <f t="shared" si="78"/>
        <v>0</v>
      </c>
      <c r="DV13" s="28"/>
      <c r="DW13" s="28">
        <f t="shared" si="60"/>
        <v>0</v>
      </c>
      <c r="DX13" s="28">
        <v>1</v>
      </c>
      <c r="DY13" s="29">
        <f t="shared" si="61"/>
        <v>0</v>
      </c>
      <c r="DZ13" s="30"/>
      <c r="EA13" s="31"/>
      <c r="EB13" s="31"/>
      <c r="EC13" s="31" t="str">
        <f t="shared" si="62"/>
        <v/>
      </c>
      <c r="ED13" s="32" t="str">
        <f t="shared" si="63"/>
        <v/>
      </c>
      <c r="EF13" s="27">
        <v>10</v>
      </c>
      <c r="EG13" s="28">
        <f t="shared" si="79"/>
        <v>0</v>
      </c>
      <c r="EH13" s="28"/>
      <c r="EI13" s="28">
        <f t="shared" si="64"/>
        <v>0</v>
      </c>
      <c r="EJ13" s="28">
        <v>1</v>
      </c>
      <c r="EK13" s="29">
        <f t="shared" si="65"/>
        <v>0</v>
      </c>
      <c r="EL13" s="30"/>
      <c r="EM13" s="31"/>
      <c r="EN13" s="31"/>
      <c r="EO13" s="31" t="str">
        <f t="shared" si="66"/>
        <v/>
      </c>
      <c r="EP13" s="32" t="str">
        <f t="shared" si="67"/>
        <v/>
      </c>
      <c r="ER13" s="27">
        <v>10</v>
      </c>
      <c r="ES13" s="28">
        <f t="shared" si="80"/>
        <v>0</v>
      </c>
      <c r="ET13" s="28"/>
      <c r="EU13" s="28">
        <f t="shared" si="68"/>
        <v>0</v>
      </c>
      <c r="EV13" s="28">
        <v>1</v>
      </c>
      <c r="EW13" s="29">
        <f t="shared" si="69"/>
        <v>0</v>
      </c>
      <c r="EX13" s="30" t="s">
        <v>47</v>
      </c>
      <c r="EY13" s="31"/>
      <c r="EZ13" s="31"/>
      <c r="FA13" s="31" t="str">
        <f t="shared" si="70"/>
        <v/>
      </c>
      <c r="FB13" s="32">
        <f t="shared" si="71"/>
        <v>0</v>
      </c>
    </row>
    <row r="14" spans="1:158" ht="28.95" customHeight="1" x14ac:dyDescent="0.3">
      <c r="A14" s="77"/>
      <c r="B14" s="85"/>
      <c r="C14" s="86"/>
      <c r="E14" s="27">
        <v>11</v>
      </c>
      <c r="F14" s="28">
        <f t="shared" si="72"/>
        <v>0</v>
      </c>
      <c r="G14" s="28"/>
      <c r="H14" s="28">
        <f t="shared" si="34"/>
        <v>0</v>
      </c>
      <c r="I14" s="28">
        <v>1</v>
      </c>
      <c r="J14" s="29">
        <f t="shared" si="35"/>
        <v>0</v>
      </c>
      <c r="L14" s="27">
        <v>11</v>
      </c>
      <c r="M14" s="28">
        <f t="shared" si="73"/>
        <v>0</v>
      </c>
      <c r="N14" s="28"/>
      <c r="O14" s="28">
        <f t="shared" si="36"/>
        <v>0</v>
      </c>
      <c r="P14" s="28">
        <v>1</v>
      </c>
      <c r="Q14" s="29">
        <f t="shared" si="37"/>
        <v>0</v>
      </c>
      <c r="R14" s="27"/>
      <c r="S14" s="31"/>
      <c r="T14" s="31"/>
      <c r="U14" s="31"/>
      <c r="V14" s="34"/>
      <c r="W14" s="34">
        <v>1</v>
      </c>
      <c r="X14" s="31"/>
      <c r="Y14" s="31">
        <f t="shared" si="38"/>
        <v>0</v>
      </c>
      <c r="Z14" s="31"/>
      <c r="AA14" s="35"/>
      <c r="AB14" s="36" t="str">
        <f t="shared" si="0"/>
        <v/>
      </c>
      <c r="AC14" s="31" t="str">
        <f t="shared" si="1"/>
        <v/>
      </c>
      <c r="AD14" s="31" t="str">
        <f t="shared" si="2"/>
        <v/>
      </c>
      <c r="AE14" s="31" t="str">
        <f t="shared" si="3"/>
        <v/>
      </c>
      <c r="AF14" s="31" t="str">
        <f t="shared" si="4"/>
        <v/>
      </c>
      <c r="AG14" s="31" t="str">
        <f t="shared" si="5"/>
        <v/>
      </c>
      <c r="AH14" s="31" t="str">
        <f t="shared" si="6"/>
        <v/>
      </c>
      <c r="AI14" s="31" t="str">
        <f t="shared" si="7"/>
        <v/>
      </c>
      <c r="AJ14" s="35">
        <f t="shared" si="8"/>
        <v>0</v>
      </c>
      <c r="AK14" s="36" t="str">
        <f t="shared" si="39"/>
        <v/>
      </c>
      <c r="AL14" s="31" t="str">
        <f t="shared" si="9"/>
        <v/>
      </c>
      <c r="AM14" s="31" t="str">
        <f t="shared" si="10"/>
        <v/>
      </c>
      <c r="AN14" s="31" t="str">
        <f t="shared" si="11"/>
        <v/>
      </c>
      <c r="AO14" s="31" t="str">
        <f t="shared" si="12"/>
        <v/>
      </c>
      <c r="AP14" s="31" t="str">
        <f t="shared" si="13"/>
        <v/>
      </c>
      <c r="AQ14" s="31" t="str">
        <f t="shared" si="14"/>
        <v/>
      </c>
      <c r="AR14" s="31" t="str">
        <f t="shared" si="15"/>
        <v/>
      </c>
      <c r="AS14" s="31" t="str">
        <f t="shared" si="16"/>
        <v/>
      </c>
      <c r="AT14" s="31"/>
      <c r="AU14" s="31" t="str">
        <f t="shared" si="40"/>
        <v/>
      </c>
      <c r="AV14" s="32">
        <f t="shared" si="41"/>
        <v>0</v>
      </c>
      <c r="AW14" s="22"/>
      <c r="AX14" s="27">
        <v>11</v>
      </c>
      <c r="AY14" s="28">
        <f t="shared" si="74"/>
        <v>0</v>
      </c>
      <c r="AZ14" s="28"/>
      <c r="BA14" s="28">
        <f t="shared" si="42"/>
        <v>0</v>
      </c>
      <c r="BB14" s="28">
        <v>1</v>
      </c>
      <c r="BC14" s="29">
        <f t="shared" si="43"/>
        <v>0</v>
      </c>
      <c r="BD14" s="37"/>
      <c r="BE14" s="34"/>
      <c r="BF14" s="34"/>
      <c r="BG14" s="34"/>
      <c r="BH14" s="34"/>
      <c r="BI14" s="34">
        <v>1</v>
      </c>
      <c r="BJ14" s="34"/>
      <c r="BK14" s="34">
        <f t="shared" si="44"/>
        <v>0</v>
      </c>
      <c r="BL14" s="34"/>
      <c r="BM14" s="38"/>
      <c r="BN14" s="39" t="str">
        <f t="shared" si="17"/>
        <v/>
      </c>
      <c r="BO14" s="34" t="str">
        <f t="shared" si="18"/>
        <v/>
      </c>
      <c r="BP14" s="31" t="str">
        <f t="shared" si="19"/>
        <v/>
      </c>
      <c r="BQ14" s="34" t="str">
        <f t="shared" si="20"/>
        <v/>
      </c>
      <c r="BR14" s="34" t="str">
        <f t="shared" si="21"/>
        <v/>
      </c>
      <c r="BS14" s="34" t="str">
        <f t="shared" si="22"/>
        <v/>
      </c>
      <c r="BT14" s="34" t="str">
        <f t="shared" si="23"/>
        <v/>
      </c>
      <c r="BU14" s="34" t="str">
        <f t="shared" si="24"/>
        <v/>
      </c>
      <c r="BV14" s="38">
        <f t="shared" si="25"/>
        <v>0</v>
      </c>
      <c r="BW14" s="39" t="str">
        <f t="shared" si="45"/>
        <v/>
      </c>
      <c r="BX14" s="34" t="str">
        <f t="shared" si="26"/>
        <v/>
      </c>
      <c r="BY14" s="31" t="str">
        <f t="shared" si="27"/>
        <v/>
      </c>
      <c r="BZ14" s="34" t="str">
        <f t="shared" si="28"/>
        <v/>
      </c>
      <c r="CA14" s="34" t="str">
        <f t="shared" si="29"/>
        <v/>
      </c>
      <c r="CB14" s="34" t="str">
        <f t="shared" si="30"/>
        <v/>
      </c>
      <c r="CC14" s="34" t="str">
        <f t="shared" si="31"/>
        <v/>
      </c>
      <c r="CD14" s="34" t="str">
        <f t="shared" si="32"/>
        <v/>
      </c>
      <c r="CE14" s="34" t="str">
        <f t="shared" si="33"/>
        <v/>
      </c>
      <c r="CF14" s="34"/>
      <c r="CG14" s="34" t="str">
        <f t="shared" si="46"/>
        <v/>
      </c>
      <c r="CH14" s="40">
        <f t="shared" si="47"/>
        <v>0</v>
      </c>
      <c r="CJ14" s="27">
        <v>11</v>
      </c>
      <c r="CK14" s="28">
        <f t="shared" si="75"/>
        <v>0</v>
      </c>
      <c r="CL14" s="28"/>
      <c r="CM14" s="28">
        <f t="shared" si="48"/>
        <v>0</v>
      </c>
      <c r="CN14" s="28">
        <v>1</v>
      </c>
      <c r="CO14" s="29">
        <f t="shared" si="49"/>
        <v>0</v>
      </c>
      <c r="CP14" s="30"/>
      <c r="CQ14" s="31"/>
      <c r="CR14" s="31"/>
      <c r="CS14" s="31" t="str">
        <f t="shared" si="50"/>
        <v/>
      </c>
      <c r="CT14" s="32" t="str">
        <f t="shared" si="51"/>
        <v/>
      </c>
      <c r="CV14" s="27">
        <v>11</v>
      </c>
      <c r="CW14" s="28">
        <f t="shared" si="76"/>
        <v>0</v>
      </c>
      <c r="CX14" s="28"/>
      <c r="CY14" s="28">
        <f t="shared" si="52"/>
        <v>0</v>
      </c>
      <c r="CZ14" s="28">
        <v>1</v>
      </c>
      <c r="DA14" s="29">
        <f t="shared" si="53"/>
        <v>0</v>
      </c>
      <c r="DB14" s="30"/>
      <c r="DC14" s="31"/>
      <c r="DD14" s="31"/>
      <c r="DE14" s="31" t="str">
        <f t="shared" si="54"/>
        <v/>
      </c>
      <c r="DF14" s="32" t="str">
        <f t="shared" si="55"/>
        <v/>
      </c>
      <c r="DH14" s="27">
        <v>11</v>
      </c>
      <c r="DI14" s="28">
        <f t="shared" si="77"/>
        <v>0</v>
      </c>
      <c r="DJ14" s="28"/>
      <c r="DK14" s="28">
        <f t="shared" si="56"/>
        <v>0</v>
      </c>
      <c r="DL14" s="28">
        <v>1</v>
      </c>
      <c r="DM14" s="29">
        <f t="shared" si="57"/>
        <v>0</v>
      </c>
      <c r="DN14" s="30"/>
      <c r="DO14" s="31"/>
      <c r="DP14" s="31"/>
      <c r="DQ14" s="31" t="str">
        <f t="shared" si="58"/>
        <v/>
      </c>
      <c r="DR14" s="32" t="str">
        <f t="shared" si="59"/>
        <v/>
      </c>
      <c r="DT14" s="27">
        <v>11</v>
      </c>
      <c r="DU14" s="28">
        <f t="shared" si="78"/>
        <v>0</v>
      </c>
      <c r="DV14" s="28"/>
      <c r="DW14" s="28">
        <f t="shared" si="60"/>
        <v>0</v>
      </c>
      <c r="DX14" s="28">
        <v>1</v>
      </c>
      <c r="DY14" s="29">
        <f t="shared" si="61"/>
        <v>0</v>
      </c>
      <c r="DZ14" s="30"/>
      <c r="EA14" s="31"/>
      <c r="EB14" s="31"/>
      <c r="EC14" s="31" t="str">
        <f t="shared" si="62"/>
        <v/>
      </c>
      <c r="ED14" s="32" t="str">
        <f t="shared" si="63"/>
        <v/>
      </c>
      <c r="EF14" s="27">
        <v>11</v>
      </c>
      <c r="EG14" s="28">
        <f t="shared" si="79"/>
        <v>0</v>
      </c>
      <c r="EH14" s="28"/>
      <c r="EI14" s="28">
        <f t="shared" si="64"/>
        <v>0</v>
      </c>
      <c r="EJ14" s="28">
        <v>1</v>
      </c>
      <c r="EK14" s="29">
        <f t="shared" si="65"/>
        <v>0</v>
      </c>
      <c r="EL14" s="30"/>
      <c r="EM14" s="31"/>
      <c r="EN14" s="31"/>
      <c r="EO14" s="31" t="str">
        <f t="shared" si="66"/>
        <v/>
      </c>
      <c r="EP14" s="32" t="str">
        <f t="shared" si="67"/>
        <v/>
      </c>
      <c r="ER14" s="27">
        <v>11</v>
      </c>
      <c r="ES14" s="28">
        <f t="shared" si="80"/>
        <v>0</v>
      </c>
      <c r="ET14" s="28"/>
      <c r="EU14" s="28">
        <f t="shared" si="68"/>
        <v>0</v>
      </c>
      <c r="EV14" s="28">
        <v>1</v>
      </c>
      <c r="EW14" s="29">
        <f t="shared" si="69"/>
        <v>0</v>
      </c>
      <c r="EX14" s="30" t="s">
        <v>47</v>
      </c>
      <c r="EY14" s="31"/>
      <c r="EZ14" s="31"/>
      <c r="FA14" s="31" t="str">
        <f t="shared" si="70"/>
        <v/>
      </c>
      <c r="FB14" s="32">
        <f t="shared" si="71"/>
        <v>0</v>
      </c>
    </row>
    <row r="15" spans="1:158" ht="36" customHeight="1" x14ac:dyDescent="0.3">
      <c r="A15" s="77"/>
      <c r="B15" s="85"/>
      <c r="C15" s="77"/>
      <c r="E15" s="27">
        <v>12</v>
      </c>
      <c r="F15" s="28">
        <f t="shared" si="72"/>
        <v>0</v>
      </c>
      <c r="G15" s="28"/>
      <c r="H15" s="28">
        <f t="shared" si="34"/>
        <v>0</v>
      </c>
      <c r="I15" s="28">
        <v>1</v>
      </c>
      <c r="J15" s="29">
        <f t="shared" si="35"/>
        <v>0</v>
      </c>
      <c r="L15" s="27">
        <v>12</v>
      </c>
      <c r="M15" s="28">
        <f t="shared" si="73"/>
        <v>0</v>
      </c>
      <c r="N15" s="28"/>
      <c r="O15" s="28">
        <f t="shared" si="36"/>
        <v>0</v>
      </c>
      <c r="P15" s="28">
        <v>1</v>
      </c>
      <c r="Q15" s="29">
        <f t="shared" si="37"/>
        <v>0</v>
      </c>
      <c r="R15" s="27"/>
      <c r="S15" s="31"/>
      <c r="T15" s="31"/>
      <c r="U15" s="31"/>
      <c r="V15" s="34"/>
      <c r="W15" s="34">
        <v>1</v>
      </c>
      <c r="X15" s="31"/>
      <c r="Y15" s="31">
        <f t="shared" si="38"/>
        <v>0</v>
      </c>
      <c r="Z15" s="31"/>
      <c r="AA15" s="35"/>
      <c r="AB15" s="36" t="str">
        <f t="shared" si="0"/>
        <v/>
      </c>
      <c r="AC15" s="31" t="str">
        <f t="shared" si="1"/>
        <v/>
      </c>
      <c r="AD15" s="31" t="str">
        <f t="shared" si="2"/>
        <v/>
      </c>
      <c r="AE15" s="31" t="str">
        <f t="shared" si="3"/>
        <v/>
      </c>
      <c r="AF15" s="31" t="str">
        <f t="shared" si="4"/>
        <v/>
      </c>
      <c r="AG15" s="31" t="str">
        <f t="shared" si="5"/>
        <v/>
      </c>
      <c r="AH15" s="31" t="str">
        <f t="shared" si="6"/>
        <v/>
      </c>
      <c r="AI15" s="31" t="str">
        <f t="shared" si="7"/>
        <v/>
      </c>
      <c r="AJ15" s="35">
        <f t="shared" si="8"/>
        <v>0</v>
      </c>
      <c r="AK15" s="36" t="str">
        <f t="shared" si="39"/>
        <v/>
      </c>
      <c r="AL15" s="31" t="str">
        <f t="shared" si="9"/>
        <v/>
      </c>
      <c r="AM15" s="31" t="str">
        <f t="shared" si="10"/>
        <v/>
      </c>
      <c r="AN15" s="31" t="str">
        <f t="shared" si="11"/>
        <v/>
      </c>
      <c r="AO15" s="31" t="str">
        <f t="shared" si="12"/>
        <v/>
      </c>
      <c r="AP15" s="31" t="str">
        <f t="shared" si="13"/>
        <v/>
      </c>
      <c r="AQ15" s="31" t="str">
        <f t="shared" si="14"/>
        <v/>
      </c>
      <c r="AR15" s="31" t="str">
        <f t="shared" si="15"/>
        <v/>
      </c>
      <c r="AS15" s="31" t="str">
        <f t="shared" si="16"/>
        <v/>
      </c>
      <c r="AT15" s="31"/>
      <c r="AU15" s="31" t="str">
        <f t="shared" si="40"/>
        <v/>
      </c>
      <c r="AV15" s="32">
        <f t="shared" si="41"/>
        <v>0</v>
      </c>
      <c r="AW15" s="22"/>
      <c r="AX15" s="27">
        <v>12</v>
      </c>
      <c r="AY15" s="28">
        <f t="shared" si="74"/>
        <v>0</v>
      </c>
      <c r="AZ15" s="28"/>
      <c r="BA15" s="28">
        <f t="shared" si="42"/>
        <v>0</v>
      </c>
      <c r="BB15" s="28">
        <v>1</v>
      </c>
      <c r="BC15" s="29">
        <f t="shared" si="43"/>
        <v>0</v>
      </c>
      <c r="BD15" s="37"/>
      <c r="BE15" s="34"/>
      <c r="BF15" s="34"/>
      <c r="BG15" s="34"/>
      <c r="BH15" s="34"/>
      <c r="BI15" s="34">
        <v>1</v>
      </c>
      <c r="BJ15" s="34"/>
      <c r="BK15" s="34">
        <f t="shared" si="44"/>
        <v>0</v>
      </c>
      <c r="BL15" s="34"/>
      <c r="BM15" s="38"/>
      <c r="BN15" s="39" t="str">
        <f t="shared" si="17"/>
        <v/>
      </c>
      <c r="BO15" s="34" t="str">
        <f t="shared" si="18"/>
        <v/>
      </c>
      <c r="BP15" s="31" t="str">
        <f t="shared" si="19"/>
        <v/>
      </c>
      <c r="BQ15" s="34" t="str">
        <f t="shared" si="20"/>
        <v/>
      </c>
      <c r="BR15" s="34" t="str">
        <f t="shared" si="21"/>
        <v/>
      </c>
      <c r="BS15" s="34" t="str">
        <f t="shared" si="22"/>
        <v/>
      </c>
      <c r="BT15" s="34" t="str">
        <f t="shared" si="23"/>
        <v/>
      </c>
      <c r="BU15" s="34" t="str">
        <f t="shared" si="24"/>
        <v/>
      </c>
      <c r="BV15" s="38">
        <f t="shared" si="25"/>
        <v>0</v>
      </c>
      <c r="BW15" s="39" t="str">
        <f t="shared" si="45"/>
        <v/>
      </c>
      <c r="BX15" s="34" t="str">
        <f t="shared" si="26"/>
        <v/>
      </c>
      <c r="BY15" s="31" t="str">
        <f t="shared" si="27"/>
        <v/>
      </c>
      <c r="BZ15" s="34" t="str">
        <f t="shared" si="28"/>
        <v/>
      </c>
      <c r="CA15" s="34" t="str">
        <f t="shared" si="29"/>
        <v/>
      </c>
      <c r="CB15" s="34" t="str">
        <f t="shared" si="30"/>
        <v/>
      </c>
      <c r="CC15" s="34" t="str">
        <f t="shared" si="31"/>
        <v/>
      </c>
      <c r="CD15" s="34" t="str">
        <f t="shared" si="32"/>
        <v/>
      </c>
      <c r="CE15" s="34" t="str">
        <f t="shared" si="33"/>
        <v/>
      </c>
      <c r="CF15" s="34"/>
      <c r="CG15" s="34" t="str">
        <f t="shared" si="46"/>
        <v/>
      </c>
      <c r="CH15" s="40">
        <f t="shared" si="47"/>
        <v>0</v>
      </c>
      <c r="CJ15" s="27">
        <v>12</v>
      </c>
      <c r="CK15" s="28">
        <f t="shared" si="75"/>
        <v>0</v>
      </c>
      <c r="CL15" s="28"/>
      <c r="CM15" s="28">
        <f t="shared" si="48"/>
        <v>0</v>
      </c>
      <c r="CN15" s="28">
        <v>1</v>
      </c>
      <c r="CO15" s="29">
        <f t="shared" si="49"/>
        <v>0</v>
      </c>
      <c r="CP15" s="30"/>
      <c r="CQ15" s="31"/>
      <c r="CR15" s="31"/>
      <c r="CS15" s="31" t="str">
        <f t="shared" si="50"/>
        <v/>
      </c>
      <c r="CT15" s="32" t="str">
        <f t="shared" si="51"/>
        <v/>
      </c>
      <c r="CV15" s="27">
        <v>12</v>
      </c>
      <c r="CW15" s="28">
        <f t="shared" si="76"/>
        <v>0</v>
      </c>
      <c r="CX15" s="28"/>
      <c r="CY15" s="28">
        <f t="shared" si="52"/>
        <v>0</v>
      </c>
      <c r="CZ15" s="28">
        <v>1</v>
      </c>
      <c r="DA15" s="29">
        <f t="shared" si="53"/>
        <v>0</v>
      </c>
      <c r="DB15" s="30"/>
      <c r="DC15" s="31"/>
      <c r="DD15" s="31"/>
      <c r="DE15" s="31" t="str">
        <f t="shared" si="54"/>
        <v/>
      </c>
      <c r="DF15" s="32" t="str">
        <f t="shared" si="55"/>
        <v/>
      </c>
      <c r="DH15" s="27">
        <v>12</v>
      </c>
      <c r="DI15" s="28">
        <f t="shared" si="77"/>
        <v>0</v>
      </c>
      <c r="DJ15" s="28"/>
      <c r="DK15" s="28">
        <f t="shared" si="56"/>
        <v>0</v>
      </c>
      <c r="DL15" s="28">
        <v>1</v>
      </c>
      <c r="DM15" s="29">
        <f t="shared" si="57"/>
        <v>0</v>
      </c>
      <c r="DN15" s="30"/>
      <c r="DO15" s="31"/>
      <c r="DP15" s="31"/>
      <c r="DQ15" s="31" t="str">
        <f t="shared" si="58"/>
        <v/>
      </c>
      <c r="DR15" s="32" t="str">
        <f t="shared" si="59"/>
        <v/>
      </c>
      <c r="DT15" s="27">
        <v>12</v>
      </c>
      <c r="DU15" s="28">
        <f t="shared" si="78"/>
        <v>0</v>
      </c>
      <c r="DV15" s="28"/>
      <c r="DW15" s="28">
        <f t="shared" si="60"/>
        <v>0</v>
      </c>
      <c r="DX15" s="28">
        <v>1</v>
      </c>
      <c r="DY15" s="29">
        <f t="shared" si="61"/>
        <v>0</v>
      </c>
      <c r="DZ15" s="30"/>
      <c r="EA15" s="31"/>
      <c r="EB15" s="31"/>
      <c r="EC15" s="31" t="str">
        <f t="shared" si="62"/>
        <v/>
      </c>
      <c r="ED15" s="32" t="str">
        <f t="shared" si="63"/>
        <v/>
      </c>
      <c r="EF15" s="27">
        <v>12</v>
      </c>
      <c r="EG15" s="28">
        <f t="shared" si="79"/>
        <v>0</v>
      </c>
      <c r="EH15" s="28"/>
      <c r="EI15" s="28">
        <f t="shared" si="64"/>
        <v>0</v>
      </c>
      <c r="EJ15" s="28">
        <v>1</v>
      </c>
      <c r="EK15" s="29">
        <f t="shared" si="65"/>
        <v>0</v>
      </c>
      <c r="EL15" s="30"/>
      <c r="EM15" s="31"/>
      <c r="EN15" s="31"/>
      <c r="EO15" s="31" t="str">
        <f t="shared" si="66"/>
        <v/>
      </c>
      <c r="EP15" s="32" t="str">
        <f t="shared" si="67"/>
        <v/>
      </c>
      <c r="ER15" s="27">
        <v>12</v>
      </c>
      <c r="ES15" s="28">
        <f t="shared" si="80"/>
        <v>0</v>
      </c>
      <c r="ET15" s="28"/>
      <c r="EU15" s="28">
        <f t="shared" si="68"/>
        <v>0</v>
      </c>
      <c r="EV15" s="28">
        <v>1</v>
      </c>
      <c r="EW15" s="29">
        <f t="shared" si="69"/>
        <v>0</v>
      </c>
      <c r="EX15" s="30" t="s">
        <v>47</v>
      </c>
      <c r="EY15" s="31"/>
      <c r="EZ15" s="31"/>
      <c r="FA15" s="31" t="str">
        <f t="shared" si="70"/>
        <v/>
      </c>
      <c r="FB15" s="32">
        <f t="shared" si="71"/>
        <v>0</v>
      </c>
    </row>
    <row r="16" spans="1:158" ht="28.95" customHeight="1" x14ac:dyDescent="0.3">
      <c r="A16" s="77"/>
      <c r="B16" s="85"/>
      <c r="C16" s="77"/>
      <c r="E16" s="27">
        <v>13</v>
      </c>
      <c r="F16" s="28">
        <f t="shared" si="72"/>
        <v>0</v>
      </c>
      <c r="G16" s="28"/>
      <c r="H16" s="28">
        <f t="shared" si="34"/>
        <v>0</v>
      </c>
      <c r="I16" s="28">
        <v>1</v>
      </c>
      <c r="J16" s="29">
        <f t="shared" si="35"/>
        <v>0</v>
      </c>
      <c r="L16" s="27">
        <v>13</v>
      </c>
      <c r="M16" s="28">
        <f t="shared" si="73"/>
        <v>0</v>
      </c>
      <c r="N16" s="28"/>
      <c r="O16" s="28">
        <f t="shared" si="36"/>
        <v>0</v>
      </c>
      <c r="P16" s="28">
        <v>1</v>
      </c>
      <c r="Q16" s="29">
        <f t="shared" si="37"/>
        <v>0</v>
      </c>
      <c r="R16" s="27"/>
      <c r="S16" s="31"/>
      <c r="T16" s="31"/>
      <c r="U16" s="31"/>
      <c r="V16" s="34"/>
      <c r="W16" s="34">
        <v>1</v>
      </c>
      <c r="X16" s="31"/>
      <c r="Y16" s="31">
        <f t="shared" si="38"/>
        <v>0</v>
      </c>
      <c r="Z16" s="31"/>
      <c r="AA16" s="35"/>
      <c r="AB16" s="36" t="str">
        <f t="shared" si="0"/>
        <v/>
      </c>
      <c r="AC16" s="31" t="str">
        <f t="shared" si="1"/>
        <v/>
      </c>
      <c r="AD16" s="31" t="str">
        <f t="shared" si="2"/>
        <v/>
      </c>
      <c r="AE16" s="31" t="str">
        <f t="shared" si="3"/>
        <v/>
      </c>
      <c r="AF16" s="31" t="str">
        <f t="shared" si="4"/>
        <v/>
      </c>
      <c r="AG16" s="31" t="str">
        <f t="shared" si="5"/>
        <v/>
      </c>
      <c r="AH16" s="31" t="str">
        <f t="shared" si="6"/>
        <v/>
      </c>
      <c r="AI16" s="31" t="str">
        <f t="shared" si="7"/>
        <v/>
      </c>
      <c r="AJ16" s="35">
        <f t="shared" si="8"/>
        <v>0</v>
      </c>
      <c r="AK16" s="36" t="str">
        <f t="shared" si="39"/>
        <v/>
      </c>
      <c r="AL16" s="31" t="str">
        <f t="shared" si="9"/>
        <v/>
      </c>
      <c r="AM16" s="31" t="str">
        <f t="shared" si="10"/>
        <v/>
      </c>
      <c r="AN16" s="31" t="str">
        <f t="shared" si="11"/>
        <v/>
      </c>
      <c r="AO16" s="31" t="str">
        <f t="shared" si="12"/>
        <v/>
      </c>
      <c r="AP16" s="31" t="str">
        <f t="shared" si="13"/>
        <v/>
      </c>
      <c r="AQ16" s="31" t="str">
        <f t="shared" si="14"/>
        <v/>
      </c>
      <c r="AR16" s="31" t="str">
        <f t="shared" si="15"/>
        <v/>
      </c>
      <c r="AS16" s="31" t="str">
        <f t="shared" si="16"/>
        <v/>
      </c>
      <c r="AT16" s="31"/>
      <c r="AU16" s="31" t="str">
        <f t="shared" si="40"/>
        <v/>
      </c>
      <c r="AV16" s="32">
        <f t="shared" si="41"/>
        <v>0</v>
      </c>
      <c r="AW16" s="22"/>
      <c r="AX16" s="27">
        <v>13</v>
      </c>
      <c r="AY16" s="28">
        <f t="shared" si="74"/>
        <v>0</v>
      </c>
      <c r="AZ16" s="28"/>
      <c r="BA16" s="28">
        <f t="shared" si="42"/>
        <v>0</v>
      </c>
      <c r="BB16" s="28">
        <v>1</v>
      </c>
      <c r="BC16" s="29">
        <f t="shared" si="43"/>
        <v>0</v>
      </c>
      <c r="BD16" s="37"/>
      <c r="BE16" s="34"/>
      <c r="BF16" s="34"/>
      <c r="BG16" s="34"/>
      <c r="BH16" s="34"/>
      <c r="BI16" s="34">
        <v>1</v>
      </c>
      <c r="BJ16" s="34"/>
      <c r="BK16" s="34">
        <f t="shared" si="44"/>
        <v>0</v>
      </c>
      <c r="BL16" s="34"/>
      <c r="BM16" s="38"/>
      <c r="BN16" s="39" t="str">
        <f t="shared" si="17"/>
        <v/>
      </c>
      <c r="BO16" s="34" t="str">
        <f t="shared" si="18"/>
        <v/>
      </c>
      <c r="BP16" s="31" t="str">
        <f t="shared" si="19"/>
        <v/>
      </c>
      <c r="BQ16" s="34" t="str">
        <f t="shared" si="20"/>
        <v/>
      </c>
      <c r="BR16" s="34" t="str">
        <f t="shared" si="21"/>
        <v/>
      </c>
      <c r="BS16" s="34" t="str">
        <f t="shared" si="22"/>
        <v/>
      </c>
      <c r="BT16" s="34" t="str">
        <f t="shared" si="23"/>
        <v/>
      </c>
      <c r="BU16" s="34" t="str">
        <f t="shared" si="24"/>
        <v/>
      </c>
      <c r="BV16" s="38">
        <f t="shared" si="25"/>
        <v>0</v>
      </c>
      <c r="BW16" s="39" t="str">
        <f t="shared" si="45"/>
        <v/>
      </c>
      <c r="BX16" s="34" t="str">
        <f t="shared" si="26"/>
        <v/>
      </c>
      <c r="BY16" s="31" t="str">
        <f t="shared" si="27"/>
        <v/>
      </c>
      <c r="BZ16" s="34" t="str">
        <f t="shared" si="28"/>
        <v/>
      </c>
      <c r="CA16" s="34" t="str">
        <f t="shared" si="29"/>
        <v/>
      </c>
      <c r="CB16" s="34" t="str">
        <f t="shared" si="30"/>
        <v/>
      </c>
      <c r="CC16" s="34" t="str">
        <f t="shared" si="31"/>
        <v/>
      </c>
      <c r="CD16" s="34" t="str">
        <f t="shared" si="32"/>
        <v/>
      </c>
      <c r="CE16" s="34" t="str">
        <f t="shared" si="33"/>
        <v/>
      </c>
      <c r="CF16" s="34"/>
      <c r="CG16" s="34" t="str">
        <f t="shared" si="46"/>
        <v/>
      </c>
      <c r="CH16" s="40">
        <f t="shared" si="47"/>
        <v>0</v>
      </c>
      <c r="CJ16" s="27">
        <v>13</v>
      </c>
      <c r="CK16" s="28">
        <f t="shared" si="75"/>
        <v>0</v>
      </c>
      <c r="CL16" s="28"/>
      <c r="CM16" s="28">
        <f t="shared" si="48"/>
        <v>0</v>
      </c>
      <c r="CN16" s="28">
        <v>1</v>
      </c>
      <c r="CO16" s="29">
        <f t="shared" si="49"/>
        <v>0</v>
      </c>
      <c r="CP16" s="30"/>
      <c r="CQ16" s="31"/>
      <c r="CR16" s="31"/>
      <c r="CS16" s="31" t="str">
        <f t="shared" si="50"/>
        <v/>
      </c>
      <c r="CT16" s="32" t="str">
        <f t="shared" si="51"/>
        <v/>
      </c>
      <c r="CV16" s="27">
        <v>13</v>
      </c>
      <c r="CW16" s="28">
        <f t="shared" si="76"/>
        <v>0</v>
      </c>
      <c r="CX16" s="28"/>
      <c r="CY16" s="28">
        <f t="shared" si="52"/>
        <v>0</v>
      </c>
      <c r="CZ16" s="28">
        <v>1</v>
      </c>
      <c r="DA16" s="29">
        <f t="shared" si="53"/>
        <v>0</v>
      </c>
      <c r="DB16" s="30"/>
      <c r="DC16" s="31"/>
      <c r="DD16" s="31"/>
      <c r="DE16" s="31" t="str">
        <f t="shared" si="54"/>
        <v/>
      </c>
      <c r="DF16" s="32" t="str">
        <f t="shared" si="55"/>
        <v/>
      </c>
      <c r="DH16" s="27">
        <v>13</v>
      </c>
      <c r="DI16" s="28">
        <f t="shared" si="77"/>
        <v>0</v>
      </c>
      <c r="DJ16" s="28"/>
      <c r="DK16" s="28">
        <f t="shared" si="56"/>
        <v>0</v>
      </c>
      <c r="DL16" s="28">
        <v>1</v>
      </c>
      <c r="DM16" s="29">
        <f t="shared" si="57"/>
        <v>0</v>
      </c>
      <c r="DN16" s="30"/>
      <c r="DO16" s="31"/>
      <c r="DP16" s="31"/>
      <c r="DQ16" s="31" t="str">
        <f t="shared" si="58"/>
        <v/>
      </c>
      <c r="DR16" s="32" t="str">
        <f t="shared" si="59"/>
        <v/>
      </c>
      <c r="DT16" s="27">
        <v>13</v>
      </c>
      <c r="DU16" s="28">
        <f t="shared" si="78"/>
        <v>0</v>
      </c>
      <c r="DV16" s="28"/>
      <c r="DW16" s="28">
        <f t="shared" si="60"/>
        <v>0</v>
      </c>
      <c r="DX16" s="28">
        <v>1</v>
      </c>
      <c r="DY16" s="29">
        <f t="shared" si="61"/>
        <v>0</v>
      </c>
      <c r="DZ16" s="30"/>
      <c r="EA16" s="31"/>
      <c r="EB16" s="31"/>
      <c r="EC16" s="31" t="str">
        <f t="shared" si="62"/>
        <v/>
      </c>
      <c r="ED16" s="32" t="str">
        <f t="shared" si="63"/>
        <v/>
      </c>
      <c r="EF16" s="27">
        <v>13</v>
      </c>
      <c r="EG16" s="28">
        <f t="shared" si="79"/>
        <v>0</v>
      </c>
      <c r="EH16" s="28"/>
      <c r="EI16" s="28">
        <f t="shared" si="64"/>
        <v>0</v>
      </c>
      <c r="EJ16" s="28">
        <v>1</v>
      </c>
      <c r="EK16" s="29">
        <f t="shared" si="65"/>
        <v>0</v>
      </c>
      <c r="EL16" s="30"/>
      <c r="EM16" s="31"/>
      <c r="EN16" s="31"/>
      <c r="EO16" s="31" t="str">
        <f t="shared" si="66"/>
        <v/>
      </c>
      <c r="EP16" s="32" t="str">
        <f t="shared" si="67"/>
        <v/>
      </c>
      <c r="ER16" s="27">
        <v>13</v>
      </c>
      <c r="ES16" s="28">
        <f t="shared" si="80"/>
        <v>0</v>
      </c>
      <c r="ET16" s="28"/>
      <c r="EU16" s="28">
        <f t="shared" si="68"/>
        <v>0</v>
      </c>
      <c r="EV16" s="28">
        <v>1</v>
      </c>
      <c r="EW16" s="29">
        <f t="shared" si="69"/>
        <v>0</v>
      </c>
      <c r="EX16" s="30" t="s">
        <v>47</v>
      </c>
      <c r="EY16" s="31"/>
      <c r="EZ16" s="31"/>
      <c r="FA16" s="31" t="str">
        <f t="shared" si="70"/>
        <v/>
      </c>
      <c r="FB16" s="32">
        <f t="shared" si="71"/>
        <v>0</v>
      </c>
    </row>
    <row r="17" spans="1:158" ht="28.95" customHeight="1" x14ac:dyDescent="0.3">
      <c r="A17" s="77"/>
      <c r="B17" s="85"/>
      <c r="C17" s="86"/>
      <c r="E17" s="27">
        <v>14</v>
      </c>
      <c r="F17" s="28">
        <f t="shared" si="72"/>
        <v>0</v>
      </c>
      <c r="G17" s="28"/>
      <c r="H17" s="28">
        <f t="shared" si="34"/>
        <v>0</v>
      </c>
      <c r="I17" s="28">
        <v>1</v>
      </c>
      <c r="J17" s="29">
        <f t="shared" si="35"/>
        <v>0</v>
      </c>
      <c r="L17" s="27">
        <v>14</v>
      </c>
      <c r="M17" s="28">
        <f t="shared" si="73"/>
        <v>0</v>
      </c>
      <c r="N17" s="28"/>
      <c r="O17" s="28">
        <f t="shared" si="36"/>
        <v>0</v>
      </c>
      <c r="P17" s="28">
        <v>1</v>
      </c>
      <c r="Q17" s="29">
        <f t="shared" si="37"/>
        <v>0</v>
      </c>
      <c r="R17" s="27"/>
      <c r="S17" s="31"/>
      <c r="T17" s="31"/>
      <c r="U17" s="31"/>
      <c r="V17" s="34"/>
      <c r="W17" s="34">
        <v>1</v>
      </c>
      <c r="X17" s="31"/>
      <c r="Y17" s="31">
        <f t="shared" si="38"/>
        <v>0</v>
      </c>
      <c r="Z17" s="31"/>
      <c r="AA17" s="35"/>
      <c r="AB17" s="36" t="str">
        <f t="shared" si="0"/>
        <v/>
      </c>
      <c r="AC17" s="31" t="str">
        <f t="shared" si="1"/>
        <v/>
      </c>
      <c r="AD17" s="31" t="str">
        <f t="shared" si="2"/>
        <v/>
      </c>
      <c r="AE17" s="31" t="str">
        <f t="shared" si="3"/>
        <v/>
      </c>
      <c r="AF17" s="31" t="str">
        <f t="shared" si="4"/>
        <v/>
      </c>
      <c r="AG17" s="31" t="str">
        <f t="shared" si="5"/>
        <v/>
      </c>
      <c r="AH17" s="31" t="str">
        <f t="shared" si="6"/>
        <v/>
      </c>
      <c r="AI17" s="31" t="str">
        <f t="shared" si="7"/>
        <v/>
      </c>
      <c r="AJ17" s="35">
        <f t="shared" si="8"/>
        <v>0</v>
      </c>
      <c r="AK17" s="36" t="str">
        <f t="shared" si="39"/>
        <v/>
      </c>
      <c r="AL17" s="31" t="str">
        <f t="shared" si="9"/>
        <v/>
      </c>
      <c r="AM17" s="31" t="str">
        <f t="shared" si="10"/>
        <v/>
      </c>
      <c r="AN17" s="31" t="str">
        <f t="shared" si="11"/>
        <v/>
      </c>
      <c r="AO17" s="31" t="str">
        <f t="shared" si="12"/>
        <v/>
      </c>
      <c r="AP17" s="31" t="str">
        <f t="shared" si="13"/>
        <v/>
      </c>
      <c r="AQ17" s="31" t="str">
        <f t="shared" si="14"/>
        <v/>
      </c>
      <c r="AR17" s="31" t="str">
        <f t="shared" si="15"/>
        <v/>
      </c>
      <c r="AS17" s="31" t="str">
        <f t="shared" si="16"/>
        <v/>
      </c>
      <c r="AT17" s="31"/>
      <c r="AU17" s="31" t="str">
        <f t="shared" si="40"/>
        <v/>
      </c>
      <c r="AV17" s="32">
        <f t="shared" si="41"/>
        <v>0</v>
      </c>
      <c r="AW17" s="22"/>
      <c r="AX17" s="27">
        <v>14</v>
      </c>
      <c r="AY17" s="28">
        <f t="shared" si="74"/>
        <v>0</v>
      </c>
      <c r="AZ17" s="28"/>
      <c r="BA17" s="28">
        <f t="shared" si="42"/>
        <v>0</v>
      </c>
      <c r="BB17" s="28">
        <v>1</v>
      </c>
      <c r="BC17" s="29">
        <f t="shared" si="43"/>
        <v>0</v>
      </c>
      <c r="BD17" s="37"/>
      <c r="BE17" s="34"/>
      <c r="BF17" s="34"/>
      <c r="BG17" s="34"/>
      <c r="BH17" s="34"/>
      <c r="BI17" s="34">
        <v>1</v>
      </c>
      <c r="BJ17" s="34"/>
      <c r="BK17" s="34">
        <f t="shared" si="44"/>
        <v>0</v>
      </c>
      <c r="BL17" s="34"/>
      <c r="BM17" s="38"/>
      <c r="BN17" s="39" t="str">
        <f t="shared" si="17"/>
        <v/>
      </c>
      <c r="BO17" s="34" t="str">
        <f t="shared" si="18"/>
        <v/>
      </c>
      <c r="BP17" s="31" t="str">
        <f t="shared" si="19"/>
        <v/>
      </c>
      <c r="BQ17" s="34" t="str">
        <f t="shared" si="20"/>
        <v/>
      </c>
      <c r="BR17" s="34" t="str">
        <f t="shared" si="21"/>
        <v/>
      </c>
      <c r="BS17" s="34" t="str">
        <f t="shared" si="22"/>
        <v/>
      </c>
      <c r="BT17" s="34" t="str">
        <f t="shared" si="23"/>
        <v/>
      </c>
      <c r="BU17" s="34" t="str">
        <f t="shared" si="24"/>
        <v/>
      </c>
      <c r="BV17" s="38">
        <f t="shared" si="25"/>
        <v>0</v>
      </c>
      <c r="BW17" s="39" t="str">
        <f t="shared" si="45"/>
        <v/>
      </c>
      <c r="BX17" s="34" t="str">
        <f t="shared" si="26"/>
        <v/>
      </c>
      <c r="BY17" s="31" t="str">
        <f t="shared" si="27"/>
        <v/>
      </c>
      <c r="BZ17" s="34" t="str">
        <f t="shared" si="28"/>
        <v/>
      </c>
      <c r="CA17" s="34" t="str">
        <f t="shared" si="29"/>
        <v/>
      </c>
      <c r="CB17" s="34" t="str">
        <f t="shared" si="30"/>
        <v/>
      </c>
      <c r="CC17" s="34" t="str">
        <f t="shared" si="31"/>
        <v/>
      </c>
      <c r="CD17" s="34" t="str">
        <f t="shared" si="32"/>
        <v/>
      </c>
      <c r="CE17" s="34" t="str">
        <f t="shared" si="33"/>
        <v/>
      </c>
      <c r="CF17" s="34"/>
      <c r="CG17" s="34" t="str">
        <f t="shared" si="46"/>
        <v/>
      </c>
      <c r="CH17" s="40">
        <f t="shared" si="47"/>
        <v>0</v>
      </c>
      <c r="CJ17" s="27">
        <v>14</v>
      </c>
      <c r="CK17" s="28">
        <f t="shared" si="75"/>
        <v>0</v>
      </c>
      <c r="CL17" s="28"/>
      <c r="CM17" s="28">
        <f t="shared" si="48"/>
        <v>0</v>
      </c>
      <c r="CN17" s="28">
        <v>1</v>
      </c>
      <c r="CO17" s="29">
        <f t="shared" si="49"/>
        <v>0</v>
      </c>
      <c r="CP17" s="30"/>
      <c r="CQ17" s="31"/>
      <c r="CR17" s="31"/>
      <c r="CS17" s="31" t="str">
        <f t="shared" si="50"/>
        <v/>
      </c>
      <c r="CT17" s="32" t="str">
        <f t="shared" si="51"/>
        <v/>
      </c>
      <c r="CV17" s="27">
        <v>14</v>
      </c>
      <c r="CW17" s="28">
        <f t="shared" si="76"/>
        <v>0</v>
      </c>
      <c r="CX17" s="28"/>
      <c r="CY17" s="28">
        <f t="shared" si="52"/>
        <v>0</v>
      </c>
      <c r="CZ17" s="28">
        <v>1</v>
      </c>
      <c r="DA17" s="29">
        <f t="shared" si="53"/>
        <v>0</v>
      </c>
      <c r="DB17" s="30"/>
      <c r="DC17" s="31"/>
      <c r="DD17" s="31"/>
      <c r="DE17" s="31" t="str">
        <f t="shared" si="54"/>
        <v/>
      </c>
      <c r="DF17" s="32" t="str">
        <f t="shared" si="55"/>
        <v/>
      </c>
      <c r="DH17" s="27">
        <v>14</v>
      </c>
      <c r="DI17" s="28">
        <f t="shared" si="77"/>
        <v>0</v>
      </c>
      <c r="DJ17" s="28"/>
      <c r="DK17" s="28">
        <f t="shared" si="56"/>
        <v>0</v>
      </c>
      <c r="DL17" s="28">
        <v>1</v>
      </c>
      <c r="DM17" s="29">
        <f t="shared" si="57"/>
        <v>0</v>
      </c>
      <c r="DN17" s="30"/>
      <c r="DO17" s="31"/>
      <c r="DP17" s="31"/>
      <c r="DQ17" s="31" t="str">
        <f t="shared" si="58"/>
        <v/>
      </c>
      <c r="DR17" s="32" t="str">
        <f t="shared" si="59"/>
        <v/>
      </c>
      <c r="DT17" s="27">
        <v>14</v>
      </c>
      <c r="DU17" s="28">
        <f t="shared" si="78"/>
        <v>0</v>
      </c>
      <c r="DV17" s="28"/>
      <c r="DW17" s="28">
        <f t="shared" si="60"/>
        <v>0</v>
      </c>
      <c r="DX17" s="28">
        <v>1</v>
      </c>
      <c r="DY17" s="29">
        <f t="shared" si="61"/>
        <v>0</v>
      </c>
      <c r="DZ17" s="30"/>
      <c r="EA17" s="31"/>
      <c r="EB17" s="31"/>
      <c r="EC17" s="31" t="str">
        <f t="shared" si="62"/>
        <v/>
      </c>
      <c r="ED17" s="32" t="str">
        <f t="shared" si="63"/>
        <v/>
      </c>
      <c r="EF17" s="27">
        <v>14</v>
      </c>
      <c r="EG17" s="28">
        <f t="shared" si="79"/>
        <v>0</v>
      </c>
      <c r="EH17" s="28"/>
      <c r="EI17" s="28">
        <f t="shared" si="64"/>
        <v>0</v>
      </c>
      <c r="EJ17" s="28">
        <v>1</v>
      </c>
      <c r="EK17" s="29">
        <f t="shared" si="65"/>
        <v>0</v>
      </c>
      <c r="EL17" s="30"/>
      <c r="EM17" s="31"/>
      <c r="EN17" s="31"/>
      <c r="EO17" s="31" t="str">
        <f t="shared" si="66"/>
        <v/>
      </c>
      <c r="EP17" s="32" t="str">
        <f t="shared" si="67"/>
        <v/>
      </c>
      <c r="ER17" s="27">
        <v>14</v>
      </c>
      <c r="ES17" s="28">
        <f t="shared" si="80"/>
        <v>0</v>
      </c>
      <c r="ET17" s="28"/>
      <c r="EU17" s="28">
        <f t="shared" si="68"/>
        <v>0</v>
      </c>
      <c r="EV17" s="28">
        <v>1</v>
      </c>
      <c r="EW17" s="29">
        <f t="shared" si="69"/>
        <v>0</v>
      </c>
      <c r="EX17" s="30" t="s">
        <v>47</v>
      </c>
      <c r="EY17" s="31"/>
      <c r="EZ17" s="31"/>
      <c r="FA17" s="31" t="str">
        <f t="shared" si="70"/>
        <v/>
      </c>
      <c r="FB17" s="32">
        <f t="shared" si="71"/>
        <v>0</v>
      </c>
    </row>
    <row r="18" spans="1:158" ht="30" customHeight="1" x14ac:dyDescent="0.3">
      <c r="A18" s="77"/>
      <c r="B18" s="85"/>
      <c r="C18" s="77"/>
      <c r="E18" s="27">
        <v>15</v>
      </c>
      <c r="F18" s="28">
        <f t="shared" si="72"/>
        <v>0</v>
      </c>
      <c r="G18" s="28"/>
      <c r="H18" s="28">
        <f t="shared" si="34"/>
        <v>0</v>
      </c>
      <c r="I18" s="28">
        <v>1</v>
      </c>
      <c r="J18" s="29">
        <f t="shared" si="35"/>
        <v>0</v>
      </c>
      <c r="L18" s="27">
        <v>15</v>
      </c>
      <c r="M18" s="28">
        <f t="shared" si="73"/>
        <v>0</v>
      </c>
      <c r="N18" s="28"/>
      <c r="O18" s="28">
        <f t="shared" si="36"/>
        <v>0</v>
      </c>
      <c r="P18" s="28">
        <v>1</v>
      </c>
      <c r="Q18" s="29">
        <f t="shared" si="37"/>
        <v>0</v>
      </c>
      <c r="R18" s="27"/>
      <c r="S18" s="31"/>
      <c r="T18" s="31"/>
      <c r="U18" s="31"/>
      <c r="V18" s="34"/>
      <c r="W18" s="34">
        <v>1</v>
      </c>
      <c r="X18" s="31"/>
      <c r="Y18" s="31">
        <f t="shared" si="38"/>
        <v>0</v>
      </c>
      <c r="Z18" s="31"/>
      <c r="AA18" s="35"/>
      <c r="AB18" s="36" t="str">
        <f t="shared" si="0"/>
        <v/>
      </c>
      <c r="AC18" s="31" t="str">
        <f t="shared" si="1"/>
        <v/>
      </c>
      <c r="AD18" s="31" t="str">
        <f t="shared" si="2"/>
        <v/>
      </c>
      <c r="AE18" s="31" t="str">
        <f t="shared" si="3"/>
        <v/>
      </c>
      <c r="AF18" s="31" t="str">
        <f t="shared" si="4"/>
        <v/>
      </c>
      <c r="AG18" s="31" t="str">
        <f t="shared" si="5"/>
        <v/>
      </c>
      <c r="AH18" s="31" t="str">
        <f t="shared" si="6"/>
        <v/>
      </c>
      <c r="AI18" s="31" t="str">
        <f t="shared" si="7"/>
        <v/>
      </c>
      <c r="AJ18" s="35">
        <f t="shared" si="8"/>
        <v>0</v>
      </c>
      <c r="AK18" s="36" t="str">
        <f t="shared" si="39"/>
        <v/>
      </c>
      <c r="AL18" s="31" t="str">
        <f t="shared" si="9"/>
        <v/>
      </c>
      <c r="AM18" s="31" t="str">
        <f t="shared" si="10"/>
        <v/>
      </c>
      <c r="AN18" s="31" t="str">
        <f t="shared" si="11"/>
        <v/>
      </c>
      <c r="AO18" s="31" t="str">
        <f t="shared" si="12"/>
        <v/>
      </c>
      <c r="AP18" s="31" t="str">
        <f t="shared" si="13"/>
        <v/>
      </c>
      <c r="AQ18" s="31" t="str">
        <f t="shared" si="14"/>
        <v/>
      </c>
      <c r="AR18" s="31" t="str">
        <f t="shared" si="15"/>
        <v/>
      </c>
      <c r="AS18" s="31" t="str">
        <f t="shared" si="16"/>
        <v/>
      </c>
      <c r="AT18" s="31"/>
      <c r="AU18" s="31" t="str">
        <f t="shared" si="40"/>
        <v/>
      </c>
      <c r="AV18" s="32">
        <f t="shared" si="41"/>
        <v>0</v>
      </c>
      <c r="AW18" s="22"/>
      <c r="AX18" s="27">
        <v>15</v>
      </c>
      <c r="AY18" s="28">
        <f t="shared" si="74"/>
        <v>0</v>
      </c>
      <c r="AZ18" s="28"/>
      <c r="BA18" s="28">
        <f t="shared" si="42"/>
        <v>0</v>
      </c>
      <c r="BB18" s="28">
        <v>1</v>
      </c>
      <c r="BC18" s="29">
        <f t="shared" si="43"/>
        <v>0</v>
      </c>
      <c r="BD18" s="37"/>
      <c r="BE18" s="34"/>
      <c r="BF18" s="34"/>
      <c r="BG18" s="34"/>
      <c r="BH18" s="34"/>
      <c r="BI18" s="34">
        <v>1</v>
      </c>
      <c r="BJ18" s="34"/>
      <c r="BK18" s="34">
        <f t="shared" si="44"/>
        <v>0</v>
      </c>
      <c r="BL18" s="34"/>
      <c r="BM18" s="38"/>
      <c r="BN18" s="39" t="str">
        <f t="shared" si="17"/>
        <v/>
      </c>
      <c r="BO18" s="34" t="str">
        <f t="shared" si="18"/>
        <v/>
      </c>
      <c r="BP18" s="31" t="str">
        <f t="shared" si="19"/>
        <v/>
      </c>
      <c r="BQ18" s="34" t="str">
        <f t="shared" si="20"/>
        <v/>
      </c>
      <c r="BR18" s="34" t="str">
        <f t="shared" si="21"/>
        <v/>
      </c>
      <c r="BS18" s="34" t="str">
        <f t="shared" si="22"/>
        <v/>
      </c>
      <c r="BT18" s="34" t="str">
        <f t="shared" si="23"/>
        <v/>
      </c>
      <c r="BU18" s="34" t="str">
        <f t="shared" si="24"/>
        <v/>
      </c>
      <c r="BV18" s="38">
        <f t="shared" si="25"/>
        <v>0</v>
      </c>
      <c r="BW18" s="39" t="str">
        <f t="shared" si="45"/>
        <v/>
      </c>
      <c r="BX18" s="34" t="str">
        <f t="shared" si="26"/>
        <v/>
      </c>
      <c r="BY18" s="31" t="str">
        <f t="shared" si="27"/>
        <v/>
      </c>
      <c r="BZ18" s="34" t="str">
        <f t="shared" si="28"/>
        <v/>
      </c>
      <c r="CA18" s="34" t="str">
        <f t="shared" si="29"/>
        <v/>
      </c>
      <c r="CB18" s="34" t="str">
        <f t="shared" si="30"/>
        <v/>
      </c>
      <c r="CC18" s="34" t="str">
        <f t="shared" si="31"/>
        <v/>
      </c>
      <c r="CD18" s="34" t="str">
        <f t="shared" si="32"/>
        <v/>
      </c>
      <c r="CE18" s="34" t="str">
        <f t="shared" si="33"/>
        <v/>
      </c>
      <c r="CF18" s="34"/>
      <c r="CG18" s="34" t="str">
        <f t="shared" si="46"/>
        <v/>
      </c>
      <c r="CH18" s="40">
        <f t="shared" si="47"/>
        <v>0</v>
      </c>
      <c r="CJ18" s="27">
        <v>15</v>
      </c>
      <c r="CK18" s="28">
        <f t="shared" si="75"/>
        <v>0</v>
      </c>
      <c r="CL18" s="28"/>
      <c r="CM18" s="28">
        <f t="shared" si="48"/>
        <v>0</v>
      </c>
      <c r="CN18" s="28">
        <v>1</v>
      </c>
      <c r="CO18" s="29">
        <f t="shared" si="49"/>
        <v>0</v>
      </c>
      <c r="CP18" s="30"/>
      <c r="CQ18" s="31"/>
      <c r="CR18" s="31"/>
      <c r="CS18" s="31" t="str">
        <f t="shared" si="50"/>
        <v/>
      </c>
      <c r="CT18" s="32" t="str">
        <f t="shared" si="51"/>
        <v/>
      </c>
      <c r="CV18" s="27">
        <v>15</v>
      </c>
      <c r="CW18" s="28">
        <f t="shared" si="76"/>
        <v>0</v>
      </c>
      <c r="CX18" s="28"/>
      <c r="CY18" s="28">
        <f t="shared" si="52"/>
        <v>0</v>
      </c>
      <c r="CZ18" s="28">
        <v>1</v>
      </c>
      <c r="DA18" s="29">
        <f t="shared" si="53"/>
        <v>0</v>
      </c>
      <c r="DB18" s="30"/>
      <c r="DC18" s="31"/>
      <c r="DD18" s="31"/>
      <c r="DE18" s="31" t="str">
        <f t="shared" si="54"/>
        <v/>
      </c>
      <c r="DF18" s="32" t="str">
        <f t="shared" si="55"/>
        <v/>
      </c>
      <c r="DH18" s="27">
        <v>15</v>
      </c>
      <c r="DI18" s="28">
        <f t="shared" si="77"/>
        <v>0</v>
      </c>
      <c r="DJ18" s="28"/>
      <c r="DK18" s="28">
        <f t="shared" si="56"/>
        <v>0</v>
      </c>
      <c r="DL18" s="28">
        <v>1</v>
      </c>
      <c r="DM18" s="29">
        <f t="shared" si="57"/>
        <v>0</v>
      </c>
      <c r="DN18" s="30"/>
      <c r="DO18" s="31"/>
      <c r="DP18" s="31"/>
      <c r="DQ18" s="31" t="str">
        <f t="shared" si="58"/>
        <v/>
      </c>
      <c r="DR18" s="32" t="str">
        <f t="shared" si="59"/>
        <v/>
      </c>
      <c r="DT18" s="27">
        <v>15</v>
      </c>
      <c r="DU18" s="28">
        <f t="shared" si="78"/>
        <v>0</v>
      </c>
      <c r="DV18" s="28"/>
      <c r="DW18" s="28">
        <f t="shared" si="60"/>
        <v>0</v>
      </c>
      <c r="DX18" s="28">
        <v>1</v>
      </c>
      <c r="DY18" s="29">
        <f t="shared" si="61"/>
        <v>0</v>
      </c>
      <c r="DZ18" s="30"/>
      <c r="EA18" s="31"/>
      <c r="EB18" s="31"/>
      <c r="EC18" s="31" t="str">
        <f t="shared" si="62"/>
        <v/>
      </c>
      <c r="ED18" s="32" t="str">
        <f t="shared" si="63"/>
        <v/>
      </c>
      <c r="EF18" s="27">
        <v>15</v>
      </c>
      <c r="EG18" s="28">
        <f t="shared" si="79"/>
        <v>0</v>
      </c>
      <c r="EH18" s="28"/>
      <c r="EI18" s="28">
        <f t="shared" si="64"/>
        <v>0</v>
      </c>
      <c r="EJ18" s="28">
        <v>1</v>
      </c>
      <c r="EK18" s="29">
        <f t="shared" si="65"/>
        <v>0</v>
      </c>
      <c r="EL18" s="30"/>
      <c r="EM18" s="31"/>
      <c r="EN18" s="31"/>
      <c r="EO18" s="31" t="str">
        <f t="shared" si="66"/>
        <v/>
      </c>
      <c r="EP18" s="32" t="str">
        <f t="shared" si="67"/>
        <v/>
      </c>
      <c r="ER18" s="27">
        <v>15</v>
      </c>
      <c r="ES18" s="28">
        <f t="shared" si="80"/>
        <v>0</v>
      </c>
      <c r="ET18" s="28"/>
      <c r="EU18" s="28">
        <f t="shared" si="68"/>
        <v>0</v>
      </c>
      <c r="EV18" s="28">
        <v>1</v>
      </c>
      <c r="EW18" s="29">
        <f t="shared" si="69"/>
        <v>0</v>
      </c>
      <c r="EX18" s="30" t="s">
        <v>47</v>
      </c>
      <c r="EY18" s="31"/>
      <c r="EZ18" s="31"/>
      <c r="FA18" s="31" t="str">
        <f t="shared" si="70"/>
        <v/>
      </c>
      <c r="FB18" s="32">
        <f t="shared" si="71"/>
        <v>0</v>
      </c>
    </row>
    <row r="19" spans="1:158" ht="30" customHeight="1" x14ac:dyDescent="0.3">
      <c r="E19" s="27">
        <v>16</v>
      </c>
      <c r="F19" s="28">
        <f t="shared" si="72"/>
        <v>0</v>
      </c>
      <c r="G19" s="28"/>
      <c r="H19" s="28">
        <f t="shared" si="34"/>
        <v>0</v>
      </c>
      <c r="I19" s="28">
        <v>1</v>
      </c>
      <c r="J19" s="29">
        <f t="shared" si="35"/>
        <v>0</v>
      </c>
      <c r="L19" s="27">
        <v>16</v>
      </c>
      <c r="M19" s="28">
        <f t="shared" si="73"/>
        <v>0</v>
      </c>
      <c r="N19" s="28"/>
      <c r="O19" s="28">
        <f t="shared" si="36"/>
        <v>0</v>
      </c>
      <c r="P19" s="28">
        <v>1</v>
      </c>
      <c r="Q19" s="29">
        <f t="shared" si="37"/>
        <v>0</v>
      </c>
      <c r="R19" s="27"/>
      <c r="S19" s="31"/>
      <c r="T19" s="31"/>
      <c r="U19" s="31"/>
      <c r="V19" s="34"/>
      <c r="W19" s="34">
        <v>1</v>
      </c>
      <c r="X19" s="31"/>
      <c r="Y19" s="31">
        <f t="shared" si="38"/>
        <v>0</v>
      </c>
      <c r="Z19" s="31"/>
      <c r="AA19" s="35"/>
      <c r="AB19" s="36" t="str">
        <f t="shared" si="0"/>
        <v/>
      </c>
      <c r="AC19" s="31" t="str">
        <f t="shared" si="1"/>
        <v/>
      </c>
      <c r="AD19" s="31" t="str">
        <f t="shared" si="2"/>
        <v/>
      </c>
      <c r="AE19" s="31" t="str">
        <f t="shared" si="3"/>
        <v/>
      </c>
      <c r="AF19" s="31" t="str">
        <f t="shared" si="4"/>
        <v/>
      </c>
      <c r="AG19" s="31" t="str">
        <f t="shared" si="5"/>
        <v/>
      </c>
      <c r="AH19" s="31" t="str">
        <f t="shared" si="6"/>
        <v/>
      </c>
      <c r="AI19" s="31" t="str">
        <f t="shared" si="7"/>
        <v/>
      </c>
      <c r="AJ19" s="35">
        <f t="shared" si="8"/>
        <v>0</v>
      </c>
      <c r="AK19" s="36" t="str">
        <f t="shared" si="39"/>
        <v/>
      </c>
      <c r="AL19" s="31" t="str">
        <f t="shared" si="9"/>
        <v/>
      </c>
      <c r="AM19" s="31" t="str">
        <f t="shared" si="10"/>
        <v/>
      </c>
      <c r="AN19" s="31" t="str">
        <f t="shared" si="11"/>
        <v/>
      </c>
      <c r="AO19" s="31" t="str">
        <f t="shared" si="12"/>
        <v/>
      </c>
      <c r="AP19" s="31" t="str">
        <f t="shared" si="13"/>
        <v/>
      </c>
      <c r="AQ19" s="31" t="str">
        <f t="shared" si="14"/>
        <v/>
      </c>
      <c r="AR19" s="31" t="str">
        <f t="shared" si="15"/>
        <v/>
      </c>
      <c r="AS19" s="31" t="str">
        <f t="shared" si="16"/>
        <v/>
      </c>
      <c r="AT19" s="31"/>
      <c r="AU19" s="31" t="str">
        <f t="shared" si="40"/>
        <v/>
      </c>
      <c r="AV19" s="32">
        <f t="shared" si="41"/>
        <v>0</v>
      </c>
      <c r="AW19" s="22"/>
      <c r="AX19" s="27">
        <v>16</v>
      </c>
      <c r="AY19" s="28">
        <f t="shared" si="74"/>
        <v>0</v>
      </c>
      <c r="AZ19" s="28"/>
      <c r="BA19" s="28">
        <f t="shared" si="42"/>
        <v>0</v>
      </c>
      <c r="BB19" s="28">
        <v>1</v>
      </c>
      <c r="BC19" s="29">
        <f t="shared" si="43"/>
        <v>0</v>
      </c>
      <c r="BD19" s="37"/>
      <c r="BE19" s="34"/>
      <c r="BF19" s="34"/>
      <c r="BG19" s="34"/>
      <c r="BH19" s="34"/>
      <c r="BI19" s="34">
        <v>1</v>
      </c>
      <c r="BJ19" s="34"/>
      <c r="BK19" s="34">
        <f t="shared" si="44"/>
        <v>0</v>
      </c>
      <c r="BL19" s="34"/>
      <c r="BM19" s="38"/>
      <c r="BN19" s="39" t="str">
        <f t="shared" si="17"/>
        <v/>
      </c>
      <c r="BO19" s="34" t="str">
        <f t="shared" si="18"/>
        <v/>
      </c>
      <c r="BP19" s="31" t="str">
        <f t="shared" si="19"/>
        <v/>
      </c>
      <c r="BQ19" s="34" t="str">
        <f t="shared" si="20"/>
        <v/>
      </c>
      <c r="BR19" s="34" t="str">
        <f t="shared" si="21"/>
        <v/>
      </c>
      <c r="BS19" s="34" t="str">
        <f t="shared" si="22"/>
        <v/>
      </c>
      <c r="BT19" s="34" t="str">
        <f t="shared" si="23"/>
        <v/>
      </c>
      <c r="BU19" s="34" t="str">
        <f t="shared" si="24"/>
        <v/>
      </c>
      <c r="BV19" s="38">
        <f t="shared" si="25"/>
        <v>0</v>
      </c>
      <c r="BW19" s="39" t="str">
        <f t="shared" si="45"/>
        <v/>
      </c>
      <c r="BX19" s="34" t="str">
        <f t="shared" si="26"/>
        <v/>
      </c>
      <c r="BY19" s="31" t="str">
        <f t="shared" si="27"/>
        <v/>
      </c>
      <c r="BZ19" s="34" t="str">
        <f t="shared" si="28"/>
        <v/>
      </c>
      <c r="CA19" s="34" t="str">
        <f t="shared" si="29"/>
        <v/>
      </c>
      <c r="CB19" s="34" t="str">
        <f t="shared" si="30"/>
        <v/>
      </c>
      <c r="CC19" s="34" t="str">
        <f t="shared" si="31"/>
        <v/>
      </c>
      <c r="CD19" s="34" t="str">
        <f t="shared" si="32"/>
        <v/>
      </c>
      <c r="CE19" s="34" t="str">
        <f t="shared" si="33"/>
        <v/>
      </c>
      <c r="CF19" s="34"/>
      <c r="CG19" s="34" t="str">
        <f t="shared" si="46"/>
        <v/>
      </c>
      <c r="CH19" s="40">
        <f t="shared" si="47"/>
        <v>0</v>
      </c>
      <c r="CJ19" s="27">
        <v>16</v>
      </c>
      <c r="CK19" s="28">
        <f t="shared" si="75"/>
        <v>0</v>
      </c>
      <c r="CL19" s="28"/>
      <c r="CM19" s="28">
        <f t="shared" si="48"/>
        <v>0</v>
      </c>
      <c r="CN19" s="28">
        <v>1</v>
      </c>
      <c r="CO19" s="29">
        <f t="shared" si="49"/>
        <v>0</v>
      </c>
      <c r="CP19" s="30"/>
      <c r="CQ19" s="31"/>
      <c r="CR19" s="31"/>
      <c r="CS19" s="31" t="str">
        <f t="shared" si="50"/>
        <v/>
      </c>
      <c r="CT19" s="32" t="str">
        <f t="shared" si="51"/>
        <v/>
      </c>
      <c r="CV19" s="27">
        <v>16</v>
      </c>
      <c r="CW19" s="28">
        <f t="shared" si="76"/>
        <v>0</v>
      </c>
      <c r="CX19" s="28"/>
      <c r="CY19" s="28">
        <f t="shared" si="52"/>
        <v>0</v>
      </c>
      <c r="CZ19" s="28">
        <v>1</v>
      </c>
      <c r="DA19" s="29">
        <f t="shared" si="53"/>
        <v>0</v>
      </c>
      <c r="DB19" s="30"/>
      <c r="DC19" s="31"/>
      <c r="DD19" s="31"/>
      <c r="DE19" s="31" t="str">
        <f t="shared" si="54"/>
        <v/>
      </c>
      <c r="DF19" s="32" t="str">
        <f t="shared" si="55"/>
        <v/>
      </c>
      <c r="DH19" s="27">
        <v>16</v>
      </c>
      <c r="DI19" s="28">
        <f t="shared" si="77"/>
        <v>0</v>
      </c>
      <c r="DJ19" s="28"/>
      <c r="DK19" s="28">
        <f t="shared" si="56"/>
        <v>0</v>
      </c>
      <c r="DL19" s="28">
        <v>1</v>
      </c>
      <c r="DM19" s="29">
        <f t="shared" si="57"/>
        <v>0</v>
      </c>
      <c r="DN19" s="30"/>
      <c r="DO19" s="31"/>
      <c r="DP19" s="31"/>
      <c r="DQ19" s="31" t="str">
        <f t="shared" si="58"/>
        <v/>
      </c>
      <c r="DR19" s="32" t="str">
        <f t="shared" si="59"/>
        <v/>
      </c>
      <c r="DT19" s="27">
        <v>16</v>
      </c>
      <c r="DU19" s="28">
        <f t="shared" si="78"/>
        <v>0</v>
      </c>
      <c r="DV19" s="28"/>
      <c r="DW19" s="28">
        <f t="shared" si="60"/>
        <v>0</v>
      </c>
      <c r="DX19" s="28">
        <v>1</v>
      </c>
      <c r="DY19" s="29">
        <f t="shared" si="61"/>
        <v>0</v>
      </c>
      <c r="DZ19" s="30"/>
      <c r="EA19" s="31"/>
      <c r="EB19" s="31"/>
      <c r="EC19" s="31" t="str">
        <f t="shared" si="62"/>
        <v/>
      </c>
      <c r="ED19" s="32" t="str">
        <f t="shared" si="63"/>
        <v/>
      </c>
      <c r="EF19" s="27">
        <v>16</v>
      </c>
      <c r="EG19" s="28">
        <f t="shared" si="79"/>
        <v>0</v>
      </c>
      <c r="EH19" s="28"/>
      <c r="EI19" s="28">
        <f t="shared" si="64"/>
        <v>0</v>
      </c>
      <c r="EJ19" s="28">
        <v>1</v>
      </c>
      <c r="EK19" s="29">
        <f t="shared" si="65"/>
        <v>0</v>
      </c>
      <c r="EL19" s="30"/>
      <c r="EM19" s="31"/>
      <c r="EN19" s="31"/>
      <c r="EO19" s="31" t="str">
        <f t="shared" si="66"/>
        <v/>
      </c>
      <c r="EP19" s="32" t="str">
        <f t="shared" si="67"/>
        <v/>
      </c>
      <c r="ER19" s="27">
        <v>16</v>
      </c>
      <c r="ES19" s="28">
        <f t="shared" si="80"/>
        <v>0</v>
      </c>
      <c r="ET19" s="28"/>
      <c r="EU19" s="28">
        <f t="shared" si="68"/>
        <v>0</v>
      </c>
      <c r="EV19" s="28">
        <v>1</v>
      </c>
      <c r="EW19" s="29">
        <f t="shared" si="69"/>
        <v>0</v>
      </c>
      <c r="EX19" s="30" t="s">
        <v>47</v>
      </c>
      <c r="EY19" s="31"/>
      <c r="EZ19" s="31"/>
      <c r="FA19" s="31" t="str">
        <f t="shared" si="70"/>
        <v/>
      </c>
      <c r="FB19" s="32">
        <f t="shared" si="71"/>
        <v>0</v>
      </c>
    </row>
    <row r="20" spans="1:158" ht="30" customHeight="1" x14ac:dyDescent="0.3">
      <c r="E20" s="27">
        <v>17</v>
      </c>
      <c r="F20" s="28">
        <f t="shared" si="72"/>
        <v>0</v>
      </c>
      <c r="G20" s="28"/>
      <c r="H20" s="28">
        <f t="shared" si="34"/>
        <v>0</v>
      </c>
      <c r="I20" s="28">
        <v>1</v>
      </c>
      <c r="J20" s="29">
        <f t="shared" si="35"/>
        <v>0</v>
      </c>
      <c r="L20" s="27">
        <v>17</v>
      </c>
      <c r="M20" s="28">
        <f t="shared" si="73"/>
        <v>0</v>
      </c>
      <c r="N20" s="28"/>
      <c r="O20" s="28">
        <f t="shared" si="36"/>
        <v>0</v>
      </c>
      <c r="P20" s="28">
        <v>1</v>
      </c>
      <c r="Q20" s="29">
        <f t="shared" si="37"/>
        <v>0</v>
      </c>
      <c r="R20" s="27"/>
      <c r="S20" s="31"/>
      <c r="T20" s="31"/>
      <c r="U20" s="31"/>
      <c r="V20" s="34"/>
      <c r="W20" s="34">
        <v>1</v>
      </c>
      <c r="X20" s="31"/>
      <c r="Y20" s="31">
        <f t="shared" si="38"/>
        <v>0</v>
      </c>
      <c r="Z20" s="31"/>
      <c r="AA20" s="35"/>
      <c r="AB20" s="36" t="str">
        <f t="shared" si="0"/>
        <v/>
      </c>
      <c r="AC20" s="31" t="str">
        <f t="shared" si="1"/>
        <v/>
      </c>
      <c r="AD20" s="31" t="str">
        <f t="shared" si="2"/>
        <v/>
      </c>
      <c r="AE20" s="31" t="str">
        <f t="shared" si="3"/>
        <v/>
      </c>
      <c r="AF20" s="31" t="str">
        <f t="shared" si="4"/>
        <v/>
      </c>
      <c r="AG20" s="31" t="str">
        <f t="shared" si="5"/>
        <v/>
      </c>
      <c r="AH20" s="31" t="str">
        <f t="shared" si="6"/>
        <v/>
      </c>
      <c r="AI20" s="31" t="str">
        <f t="shared" si="7"/>
        <v/>
      </c>
      <c r="AJ20" s="35">
        <f t="shared" si="8"/>
        <v>0</v>
      </c>
      <c r="AK20" s="36" t="str">
        <f t="shared" si="39"/>
        <v/>
      </c>
      <c r="AL20" s="31" t="str">
        <f t="shared" si="9"/>
        <v/>
      </c>
      <c r="AM20" s="31" t="str">
        <f t="shared" si="10"/>
        <v/>
      </c>
      <c r="AN20" s="31" t="str">
        <f t="shared" si="11"/>
        <v/>
      </c>
      <c r="AO20" s="31" t="str">
        <f t="shared" si="12"/>
        <v/>
      </c>
      <c r="AP20" s="31" t="str">
        <f t="shared" si="13"/>
        <v/>
      </c>
      <c r="AQ20" s="31" t="str">
        <f t="shared" si="14"/>
        <v/>
      </c>
      <c r="AR20" s="31" t="str">
        <f t="shared" si="15"/>
        <v/>
      </c>
      <c r="AS20" s="31" t="str">
        <f t="shared" si="16"/>
        <v/>
      </c>
      <c r="AT20" s="31"/>
      <c r="AU20" s="31" t="str">
        <f t="shared" si="40"/>
        <v/>
      </c>
      <c r="AV20" s="32">
        <f t="shared" si="41"/>
        <v>0</v>
      </c>
      <c r="AW20" s="22"/>
      <c r="AX20" s="27">
        <v>17</v>
      </c>
      <c r="AY20" s="28">
        <f t="shared" si="74"/>
        <v>0</v>
      </c>
      <c r="AZ20" s="28"/>
      <c r="BA20" s="28">
        <f t="shared" si="42"/>
        <v>0</v>
      </c>
      <c r="BB20" s="28">
        <v>1</v>
      </c>
      <c r="BC20" s="29">
        <f t="shared" si="43"/>
        <v>0</v>
      </c>
      <c r="BD20" s="37"/>
      <c r="BE20" s="34"/>
      <c r="BF20" s="34"/>
      <c r="BG20" s="34"/>
      <c r="BH20" s="34"/>
      <c r="BI20" s="34">
        <v>1</v>
      </c>
      <c r="BJ20" s="34"/>
      <c r="BK20" s="34">
        <f t="shared" si="44"/>
        <v>0</v>
      </c>
      <c r="BL20" s="34"/>
      <c r="BM20" s="38"/>
      <c r="BN20" s="39" t="str">
        <f t="shared" si="17"/>
        <v/>
      </c>
      <c r="BO20" s="34" t="str">
        <f t="shared" si="18"/>
        <v/>
      </c>
      <c r="BP20" s="31" t="str">
        <f t="shared" si="19"/>
        <v/>
      </c>
      <c r="BQ20" s="34" t="str">
        <f t="shared" si="20"/>
        <v/>
      </c>
      <c r="BR20" s="34" t="str">
        <f t="shared" si="21"/>
        <v/>
      </c>
      <c r="BS20" s="34" t="str">
        <f t="shared" si="22"/>
        <v/>
      </c>
      <c r="BT20" s="34" t="str">
        <f t="shared" si="23"/>
        <v/>
      </c>
      <c r="BU20" s="34" t="str">
        <f t="shared" si="24"/>
        <v/>
      </c>
      <c r="BV20" s="38">
        <f t="shared" si="25"/>
        <v>0</v>
      </c>
      <c r="BW20" s="39" t="str">
        <f t="shared" si="45"/>
        <v/>
      </c>
      <c r="BX20" s="34" t="str">
        <f t="shared" si="26"/>
        <v/>
      </c>
      <c r="BY20" s="31" t="str">
        <f t="shared" si="27"/>
        <v/>
      </c>
      <c r="BZ20" s="34" t="str">
        <f t="shared" si="28"/>
        <v/>
      </c>
      <c r="CA20" s="34" t="str">
        <f t="shared" si="29"/>
        <v/>
      </c>
      <c r="CB20" s="34" t="str">
        <f t="shared" si="30"/>
        <v/>
      </c>
      <c r="CC20" s="34" t="str">
        <f t="shared" si="31"/>
        <v/>
      </c>
      <c r="CD20" s="34" t="str">
        <f t="shared" si="32"/>
        <v/>
      </c>
      <c r="CE20" s="34" t="str">
        <f t="shared" si="33"/>
        <v/>
      </c>
      <c r="CF20" s="34"/>
      <c r="CG20" s="34" t="str">
        <f t="shared" si="46"/>
        <v/>
      </c>
      <c r="CH20" s="40">
        <f t="shared" si="47"/>
        <v>0</v>
      </c>
      <c r="CJ20" s="27">
        <v>17</v>
      </c>
      <c r="CK20" s="28">
        <f t="shared" si="75"/>
        <v>0</v>
      </c>
      <c r="CL20" s="28"/>
      <c r="CM20" s="28">
        <f t="shared" si="48"/>
        <v>0</v>
      </c>
      <c r="CN20" s="28">
        <v>1</v>
      </c>
      <c r="CO20" s="29">
        <f t="shared" si="49"/>
        <v>0</v>
      </c>
      <c r="CP20" s="30"/>
      <c r="CQ20" s="31"/>
      <c r="CR20" s="31"/>
      <c r="CS20" s="31" t="str">
        <f t="shared" si="50"/>
        <v/>
      </c>
      <c r="CT20" s="32" t="str">
        <f t="shared" si="51"/>
        <v/>
      </c>
      <c r="CV20" s="27">
        <v>17</v>
      </c>
      <c r="CW20" s="28">
        <f t="shared" si="76"/>
        <v>0</v>
      </c>
      <c r="CX20" s="28"/>
      <c r="CY20" s="28">
        <f t="shared" si="52"/>
        <v>0</v>
      </c>
      <c r="CZ20" s="28">
        <v>1</v>
      </c>
      <c r="DA20" s="29">
        <f t="shared" si="53"/>
        <v>0</v>
      </c>
      <c r="DB20" s="30"/>
      <c r="DC20" s="31"/>
      <c r="DD20" s="31"/>
      <c r="DE20" s="31" t="str">
        <f t="shared" si="54"/>
        <v/>
      </c>
      <c r="DF20" s="32" t="str">
        <f t="shared" si="55"/>
        <v/>
      </c>
      <c r="DH20" s="27">
        <v>17</v>
      </c>
      <c r="DI20" s="28">
        <f t="shared" si="77"/>
        <v>0</v>
      </c>
      <c r="DJ20" s="28"/>
      <c r="DK20" s="28">
        <f t="shared" si="56"/>
        <v>0</v>
      </c>
      <c r="DL20" s="28">
        <v>1</v>
      </c>
      <c r="DM20" s="29">
        <f t="shared" si="57"/>
        <v>0</v>
      </c>
      <c r="DN20" s="30"/>
      <c r="DO20" s="31"/>
      <c r="DP20" s="31"/>
      <c r="DQ20" s="31" t="str">
        <f t="shared" si="58"/>
        <v/>
      </c>
      <c r="DR20" s="32" t="str">
        <f t="shared" si="59"/>
        <v/>
      </c>
      <c r="DT20" s="27">
        <v>17</v>
      </c>
      <c r="DU20" s="28">
        <f t="shared" si="78"/>
        <v>0</v>
      </c>
      <c r="DV20" s="28"/>
      <c r="DW20" s="28">
        <f t="shared" si="60"/>
        <v>0</v>
      </c>
      <c r="DX20" s="28">
        <v>1</v>
      </c>
      <c r="DY20" s="29">
        <f t="shared" si="61"/>
        <v>0</v>
      </c>
      <c r="DZ20" s="30"/>
      <c r="EA20" s="31"/>
      <c r="EB20" s="31"/>
      <c r="EC20" s="31" t="str">
        <f t="shared" si="62"/>
        <v/>
      </c>
      <c r="ED20" s="32" t="str">
        <f t="shared" si="63"/>
        <v/>
      </c>
      <c r="EF20" s="27">
        <v>17</v>
      </c>
      <c r="EG20" s="28">
        <f t="shared" si="79"/>
        <v>0</v>
      </c>
      <c r="EH20" s="28"/>
      <c r="EI20" s="28">
        <f t="shared" si="64"/>
        <v>0</v>
      </c>
      <c r="EJ20" s="28">
        <v>1</v>
      </c>
      <c r="EK20" s="29">
        <f t="shared" si="65"/>
        <v>0</v>
      </c>
      <c r="EL20" s="30"/>
      <c r="EM20" s="31"/>
      <c r="EN20" s="31"/>
      <c r="EO20" s="31" t="str">
        <f t="shared" si="66"/>
        <v/>
      </c>
      <c r="EP20" s="32" t="str">
        <f t="shared" si="67"/>
        <v/>
      </c>
      <c r="ER20" s="27">
        <v>17</v>
      </c>
      <c r="ES20" s="28">
        <f t="shared" si="80"/>
        <v>0</v>
      </c>
      <c r="ET20" s="28"/>
      <c r="EU20" s="28">
        <f t="shared" si="68"/>
        <v>0</v>
      </c>
      <c r="EV20" s="28">
        <v>1</v>
      </c>
      <c r="EW20" s="29">
        <f t="shared" si="69"/>
        <v>0</v>
      </c>
      <c r="EX20" s="30" t="s">
        <v>47</v>
      </c>
      <c r="EY20" s="31"/>
      <c r="EZ20" s="31"/>
      <c r="FA20" s="31" t="str">
        <f t="shared" si="70"/>
        <v/>
      </c>
      <c r="FB20" s="32">
        <f t="shared" si="71"/>
        <v>0</v>
      </c>
    </row>
    <row r="21" spans="1:158" ht="30" customHeight="1" x14ac:dyDescent="0.3">
      <c r="E21" s="27">
        <v>18</v>
      </c>
      <c r="F21" s="28">
        <f t="shared" si="72"/>
        <v>0</v>
      </c>
      <c r="G21" s="28"/>
      <c r="H21" s="28">
        <f t="shared" si="34"/>
        <v>0</v>
      </c>
      <c r="I21" s="28">
        <v>1</v>
      </c>
      <c r="J21" s="29">
        <f t="shared" si="35"/>
        <v>0</v>
      </c>
      <c r="L21" s="27">
        <v>18</v>
      </c>
      <c r="M21" s="28">
        <f t="shared" si="73"/>
        <v>0</v>
      </c>
      <c r="N21" s="28"/>
      <c r="O21" s="28">
        <f t="shared" si="36"/>
        <v>0</v>
      </c>
      <c r="P21" s="28">
        <v>1</v>
      </c>
      <c r="Q21" s="29">
        <f t="shared" si="37"/>
        <v>0</v>
      </c>
      <c r="R21" s="27"/>
      <c r="S21" s="31"/>
      <c r="T21" s="31"/>
      <c r="U21" s="31"/>
      <c r="V21" s="34"/>
      <c r="W21" s="34">
        <v>1</v>
      </c>
      <c r="X21" s="31"/>
      <c r="Y21" s="31">
        <f t="shared" si="38"/>
        <v>0</v>
      </c>
      <c r="Z21" s="31"/>
      <c r="AA21" s="35"/>
      <c r="AB21" s="36" t="str">
        <f t="shared" si="0"/>
        <v/>
      </c>
      <c r="AC21" s="31" t="str">
        <f t="shared" si="1"/>
        <v/>
      </c>
      <c r="AD21" s="31" t="str">
        <f t="shared" si="2"/>
        <v/>
      </c>
      <c r="AE21" s="31" t="str">
        <f t="shared" si="3"/>
        <v/>
      </c>
      <c r="AF21" s="31" t="str">
        <f t="shared" si="4"/>
        <v/>
      </c>
      <c r="AG21" s="31" t="str">
        <f t="shared" si="5"/>
        <v/>
      </c>
      <c r="AH21" s="31" t="str">
        <f t="shared" si="6"/>
        <v/>
      </c>
      <c r="AI21" s="31" t="str">
        <f t="shared" si="7"/>
        <v/>
      </c>
      <c r="AJ21" s="35">
        <f t="shared" si="8"/>
        <v>0</v>
      </c>
      <c r="AK21" s="36" t="str">
        <f t="shared" si="39"/>
        <v/>
      </c>
      <c r="AL21" s="31" t="str">
        <f t="shared" si="9"/>
        <v/>
      </c>
      <c r="AM21" s="31" t="str">
        <f t="shared" si="10"/>
        <v/>
      </c>
      <c r="AN21" s="31" t="str">
        <f t="shared" si="11"/>
        <v/>
      </c>
      <c r="AO21" s="31" t="str">
        <f t="shared" si="12"/>
        <v/>
      </c>
      <c r="AP21" s="31" t="str">
        <f t="shared" si="13"/>
        <v/>
      </c>
      <c r="AQ21" s="31" t="str">
        <f t="shared" si="14"/>
        <v/>
      </c>
      <c r="AR21" s="31" t="str">
        <f t="shared" si="15"/>
        <v/>
      </c>
      <c r="AS21" s="31" t="str">
        <f t="shared" si="16"/>
        <v/>
      </c>
      <c r="AT21" s="31"/>
      <c r="AU21" s="31" t="str">
        <f t="shared" si="40"/>
        <v/>
      </c>
      <c r="AV21" s="32">
        <f t="shared" si="41"/>
        <v>0</v>
      </c>
      <c r="AW21" s="22"/>
      <c r="AX21" s="27">
        <v>18</v>
      </c>
      <c r="AY21" s="28">
        <f t="shared" si="74"/>
        <v>0</v>
      </c>
      <c r="AZ21" s="28"/>
      <c r="BA21" s="28">
        <f t="shared" si="42"/>
        <v>0</v>
      </c>
      <c r="BB21" s="28">
        <v>1</v>
      </c>
      <c r="BC21" s="29">
        <f t="shared" si="43"/>
        <v>0</v>
      </c>
      <c r="BD21" s="37"/>
      <c r="BE21" s="34"/>
      <c r="BF21" s="34"/>
      <c r="BG21" s="34"/>
      <c r="BH21" s="34"/>
      <c r="BI21" s="34">
        <v>1</v>
      </c>
      <c r="BJ21" s="34"/>
      <c r="BK21" s="34">
        <f t="shared" si="44"/>
        <v>0</v>
      </c>
      <c r="BL21" s="34"/>
      <c r="BM21" s="38"/>
      <c r="BN21" s="39" t="str">
        <f t="shared" si="17"/>
        <v/>
      </c>
      <c r="BO21" s="34" t="str">
        <f t="shared" si="18"/>
        <v/>
      </c>
      <c r="BP21" s="31" t="str">
        <f t="shared" si="19"/>
        <v/>
      </c>
      <c r="BQ21" s="34" t="str">
        <f t="shared" si="20"/>
        <v/>
      </c>
      <c r="BR21" s="34" t="str">
        <f t="shared" si="21"/>
        <v/>
      </c>
      <c r="BS21" s="34" t="str">
        <f t="shared" si="22"/>
        <v/>
      </c>
      <c r="BT21" s="34" t="str">
        <f t="shared" si="23"/>
        <v/>
      </c>
      <c r="BU21" s="34" t="str">
        <f t="shared" si="24"/>
        <v/>
      </c>
      <c r="BV21" s="38">
        <f t="shared" si="25"/>
        <v>0</v>
      </c>
      <c r="BW21" s="39" t="str">
        <f t="shared" si="45"/>
        <v/>
      </c>
      <c r="BX21" s="34" t="str">
        <f t="shared" si="26"/>
        <v/>
      </c>
      <c r="BY21" s="31" t="str">
        <f t="shared" si="27"/>
        <v/>
      </c>
      <c r="BZ21" s="34" t="str">
        <f t="shared" si="28"/>
        <v/>
      </c>
      <c r="CA21" s="34" t="str">
        <f t="shared" si="29"/>
        <v/>
      </c>
      <c r="CB21" s="34" t="str">
        <f t="shared" si="30"/>
        <v/>
      </c>
      <c r="CC21" s="34" t="str">
        <f t="shared" si="31"/>
        <v/>
      </c>
      <c r="CD21" s="34" t="str">
        <f t="shared" si="32"/>
        <v/>
      </c>
      <c r="CE21" s="34" t="str">
        <f t="shared" si="33"/>
        <v/>
      </c>
      <c r="CF21" s="34"/>
      <c r="CG21" s="34" t="str">
        <f t="shared" si="46"/>
        <v/>
      </c>
      <c r="CH21" s="40">
        <f t="shared" si="47"/>
        <v>0</v>
      </c>
      <c r="CJ21" s="27">
        <v>18</v>
      </c>
      <c r="CK21" s="28">
        <f t="shared" si="75"/>
        <v>0</v>
      </c>
      <c r="CL21" s="28"/>
      <c r="CM21" s="28">
        <f t="shared" si="48"/>
        <v>0</v>
      </c>
      <c r="CN21" s="28">
        <v>1</v>
      </c>
      <c r="CO21" s="29">
        <f t="shared" si="49"/>
        <v>0</v>
      </c>
      <c r="CP21" s="30"/>
      <c r="CQ21" s="31"/>
      <c r="CR21" s="31"/>
      <c r="CS21" s="31" t="str">
        <f t="shared" si="50"/>
        <v/>
      </c>
      <c r="CT21" s="32" t="str">
        <f t="shared" si="51"/>
        <v/>
      </c>
      <c r="CV21" s="27">
        <v>18</v>
      </c>
      <c r="CW21" s="28">
        <f t="shared" si="76"/>
        <v>0</v>
      </c>
      <c r="CX21" s="28"/>
      <c r="CY21" s="28">
        <f t="shared" si="52"/>
        <v>0</v>
      </c>
      <c r="CZ21" s="28">
        <v>1</v>
      </c>
      <c r="DA21" s="29">
        <f t="shared" si="53"/>
        <v>0</v>
      </c>
      <c r="DB21" s="30"/>
      <c r="DC21" s="31"/>
      <c r="DD21" s="31"/>
      <c r="DE21" s="31" t="str">
        <f t="shared" si="54"/>
        <v/>
      </c>
      <c r="DF21" s="32" t="str">
        <f t="shared" si="55"/>
        <v/>
      </c>
      <c r="DH21" s="27">
        <v>18</v>
      </c>
      <c r="DI21" s="28">
        <f t="shared" si="77"/>
        <v>0</v>
      </c>
      <c r="DJ21" s="28"/>
      <c r="DK21" s="28">
        <f t="shared" si="56"/>
        <v>0</v>
      </c>
      <c r="DL21" s="28">
        <v>1</v>
      </c>
      <c r="DM21" s="29">
        <f t="shared" si="57"/>
        <v>0</v>
      </c>
      <c r="DN21" s="30"/>
      <c r="DO21" s="31"/>
      <c r="DP21" s="31"/>
      <c r="DQ21" s="31" t="str">
        <f t="shared" si="58"/>
        <v/>
      </c>
      <c r="DR21" s="32" t="str">
        <f t="shared" si="59"/>
        <v/>
      </c>
      <c r="DT21" s="27">
        <v>18</v>
      </c>
      <c r="DU21" s="28">
        <f t="shared" si="78"/>
        <v>0</v>
      </c>
      <c r="DV21" s="28"/>
      <c r="DW21" s="28">
        <f t="shared" si="60"/>
        <v>0</v>
      </c>
      <c r="DX21" s="28">
        <v>1</v>
      </c>
      <c r="DY21" s="29">
        <f t="shared" si="61"/>
        <v>0</v>
      </c>
      <c r="DZ21" s="30"/>
      <c r="EA21" s="31"/>
      <c r="EB21" s="31"/>
      <c r="EC21" s="31" t="str">
        <f t="shared" si="62"/>
        <v/>
      </c>
      <c r="ED21" s="32" t="str">
        <f t="shared" si="63"/>
        <v/>
      </c>
      <c r="EF21" s="27">
        <v>18</v>
      </c>
      <c r="EG21" s="28">
        <f t="shared" si="79"/>
        <v>0</v>
      </c>
      <c r="EH21" s="28"/>
      <c r="EI21" s="28">
        <f t="shared" si="64"/>
        <v>0</v>
      </c>
      <c r="EJ21" s="28">
        <v>1</v>
      </c>
      <c r="EK21" s="29">
        <f t="shared" si="65"/>
        <v>0</v>
      </c>
      <c r="EL21" s="30"/>
      <c r="EM21" s="31"/>
      <c r="EN21" s="31"/>
      <c r="EO21" s="31" t="str">
        <f t="shared" si="66"/>
        <v/>
      </c>
      <c r="EP21" s="32" t="str">
        <f t="shared" si="67"/>
        <v/>
      </c>
      <c r="ER21" s="27">
        <v>18</v>
      </c>
      <c r="ES21" s="28">
        <f t="shared" si="80"/>
        <v>0</v>
      </c>
      <c r="ET21" s="28"/>
      <c r="EU21" s="28">
        <f t="shared" si="68"/>
        <v>0</v>
      </c>
      <c r="EV21" s="28">
        <v>1</v>
      </c>
      <c r="EW21" s="29">
        <f t="shared" si="69"/>
        <v>0</v>
      </c>
      <c r="EX21" s="30" t="s">
        <v>47</v>
      </c>
      <c r="EY21" s="31"/>
      <c r="EZ21" s="31"/>
      <c r="FA21" s="31" t="str">
        <f t="shared" si="70"/>
        <v/>
      </c>
      <c r="FB21" s="32">
        <f t="shared" si="71"/>
        <v>0</v>
      </c>
    </row>
    <row r="22" spans="1:158" ht="30" customHeight="1" x14ac:dyDescent="0.3">
      <c r="E22" s="27">
        <v>19</v>
      </c>
      <c r="F22" s="28">
        <f t="shared" si="72"/>
        <v>0</v>
      </c>
      <c r="G22" s="28"/>
      <c r="H22" s="28">
        <f t="shared" si="34"/>
        <v>0</v>
      </c>
      <c r="I22" s="28">
        <v>1</v>
      </c>
      <c r="J22" s="29">
        <f t="shared" si="35"/>
        <v>0</v>
      </c>
      <c r="L22" s="27">
        <v>19</v>
      </c>
      <c r="M22" s="28">
        <f t="shared" si="73"/>
        <v>0</v>
      </c>
      <c r="N22" s="28"/>
      <c r="O22" s="28">
        <f t="shared" si="36"/>
        <v>0</v>
      </c>
      <c r="P22" s="28">
        <v>1</v>
      </c>
      <c r="Q22" s="29">
        <f t="shared" si="37"/>
        <v>0</v>
      </c>
      <c r="R22" s="27"/>
      <c r="S22" s="31"/>
      <c r="T22" s="31"/>
      <c r="U22" s="31"/>
      <c r="V22" s="34"/>
      <c r="W22" s="34">
        <v>1</v>
      </c>
      <c r="X22" s="31"/>
      <c r="Y22" s="31">
        <f t="shared" si="38"/>
        <v>0</v>
      </c>
      <c r="Z22" s="31"/>
      <c r="AA22" s="35"/>
      <c r="AB22" s="36" t="str">
        <f t="shared" si="0"/>
        <v/>
      </c>
      <c r="AC22" s="31" t="str">
        <f t="shared" si="1"/>
        <v/>
      </c>
      <c r="AD22" s="31" t="str">
        <f t="shared" si="2"/>
        <v/>
      </c>
      <c r="AE22" s="31" t="str">
        <f t="shared" si="3"/>
        <v/>
      </c>
      <c r="AF22" s="31" t="str">
        <f t="shared" si="4"/>
        <v/>
      </c>
      <c r="AG22" s="31" t="str">
        <f t="shared" si="5"/>
        <v/>
      </c>
      <c r="AH22" s="31" t="str">
        <f t="shared" si="6"/>
        <v/>
      </c>
      <c r="AI22" s="31" t="str">
        <f t="shared" si="7"/>
        <v/>
      </c>
      <c r="AJ22" s="35">
        <f t="shared" si="8"/>
        <v>0</v>
      </c>
      <c r="AK22" s="36" t="str">
        <f t="shared" si="39"/>
        <v/>
      </c>
      <c r="AL22" s="31" t="str">
        <f t="shared" si="9"/>
        <v/>
      </c>
      <c r="AM22" s="31" t="str">
        <f t="shared" si="10"/>
        <v/>
      </c>
      <c r="AN22" s="31" t="str">
        <f t="shared" si="11"/>
        <v/>
      </c>
      <c r="AO22" s="31" t="str">
        <f t="shared" si="12"/>
        <v/>
      </c>
      <c r="AP22" s="31" t="str">
        <f t="shared" si="13"/>
        <v/>
      </c>
      <c r="AQ22" s="31" t="str">
        <f t="shared" si="14"/>
        <v/>
      </c>
      <c r="AR22" s="31" t="str">
        <f t="shared" si="15"/>
        <v/>
      </c>
      <c r="AS22" s="31" t="str">
        <f t="shared" si="16"/>
        <v/>
      </c>
      <c r="AT22" s="31"/>
      <c r="AU22" s="31" t="str">
        <f t="shared" si="40"/>
        <v/>
      </c>
      <c r="AV22" s="32">
        <f t="shared" si="41"/>
        <v>0</v>
      </c>
      <c r="AW22" s="22"/>
      <c r="AX22" s="27">
        <v>19</v>
      </c>
      <c r="AY22" s="28">
        <f t="shared" si="74"/>
        <v>0</v>
      </c>
      <c r="AZ22" s="28"/>
      <c r="BA22" s="28">
        <f t="shared" si="42"/>
        <v>0</v>
      </c>
      <c r="BB22" s="28">
        <v>1</v>
      </c>
      <c r="BC22" s="29">
        <f t="shared" si="43"/>
        <v>0</v>
      </c>
      <c r="BD22" s="37"/>
      <c r="BE22" s="34"/>
      <c r="BF22" s="34"/>
      <c r="BG22" s="34"/>
      <c r="BH22" s="34"/>
      <c r="BI22" s="34">
        <v>1</v>
      </c>
      <c r="BJ22" s="34"/>
      <c r="BK22" s="34">
        <f t="shared" si="44"/>
        <v>0</v>
      </c>
      <c r="BL22" s="34"/>
      <c r="BM22" s="38"/>
      <c r="BN22" s="39" t="str">
        <f t="shared" si="17"/>
        <v/>
      </c>
      <c r="BO22" s="34" t="str">
        <f t="shared" si="18"/>
        <v/>
      </c>
      <c r="BP22" s="31" t="str">
        <f t="shared" si="19"/>
        <v/>
      </c>
      <c r="BQ22" s="34" t="str">
        <f t="shared" si="20"/>
        <v/>
      </c>
      <c r="BR22" s="34" t="str">
        <f t="shared" si="21"/>
        <v/>
      </c>
      <c r="BS22" s="34" t="str">
        <f t="shared" si="22"/>
        <v/>
      </c>
      <c r="BT22" s="34" t="str">
        <f t="shared" si="23"/>
        <v/>
      </c>
      <c r="BU22" s="34" t="str">
        <f t="shared" si="24"/>
        <v/>
      </c>
      <c r="BV22" s="38">
        <f t="shared" si="25"/>
        <v>0</v>
      </c>
      <c r="BW22" s="39" t="str">
        <f t="shared" si="45"/>
        <v/>
      </c>
      <c r="BX22" s="34" t="str">
        <f t="shared" si="26"/>
        <v/>
      </c>
      <c r="BY22" s="31" t="str">
        <f t="shared" si="27"/>
        <v/>
      </c>
      <c r="BZ22" s="34" t="str">
        <f t="shared" si="28"/>
        <v/>
      </c>
      <c r="CA22" s="34" t="str">
        <f t="shared" si="29"/>
        <v/>
      </c>
      <c r="CB22" s="34" t="str">
        <f t="shared" si="30"/>
        <v/>
      </c>
      <c r="CC22" s="34" t="str">
        <f t="shared" si="31"/>
        <v/>
      </c>
      <c r="CD22" s="34" t="str">
        <f t="shared" si="32"/>
        <v/>
      </c>
      <c r="CE22" s="34" t="str">
        <f t="shared" si="33"/>
        <v/>
      </c>
      <c r="CF22" s="34"/>
      <c r="CG22" s="34" t="str">
        <f t="shared" si="46"/>
        <v/>
      </c>
      <c r="CH22" s="40">
        <f t="shared" si="47"/>
        <v>0</v>
      </c>
      <c r="CJ22" s="27">
        <v>19</v>
      </c>
      <c r="CK22" s="28">
        <f t="shared" si="75"/>
        <v>0</v>
      </c>
      <c r="CL22" s="28"/>
      <c r="CM22" s="28">
        <f t="shared" si="48"/>
        <v>0</v>
      </c>
      <c r="CN22" s="28">
        <v>1</v>
      </c>
      <c r="CO22" s="29">
        <f t="shared" si="49"/>
        <v>0</v>
      </c>
      <c r="CP22" s="30"/>
      <c r="CQ22" s="31"/>
      <c r="CR22" s="31"/>
      <c r="CS22" s="31" t="str">
        <f t="shared" si="50"/>
        <v/>
      </c>
      <c r="CT22" s="32" t="str">
        <f t="shared" si="51"/>
        <v/>
      </c>
      <c r="CV22" s="27">
        <v>19</v>
      </c>
      <c r="CW22" s="28">
        <f t="shared" si="76"/>
        <v>0</v>
      </c>
      <c r="CX22" s="28"/>
      <c r="CY22" s="28">
        <f t="shared" si="52"/>
        <v>0</v>
      </c>
      <c r="CZ22" s="28">
        <v>1</v>
      </c>
      <c r="DA22" s="29">
        <f t="shared" si="53"/>
        <v>0</v>
      </c>
      <c r="DB22" s="30"/>
      <c r="DC22" s="31"/>
      <c r="DD22" s="31"/>
      <c r="DE22" s="31" t="str">
        <f t="shared" si="54"/>
        <v/>
      </c>
      <c r="DF22" s="32" t="str">
        <f t="shared" si="55"/>
        <v/>
      </c>
      <c r="DH22" s="27">
        <v>19</v>
      </c>
      <c r="DI22" s="28">
        <f t="shared" si="77"/>
        <v>0</v>
      </c>
      <c r="DJ22" s="28"/>
      <c r="DK22" s="28">
        <f t="shared" si="56"/>
        <v>0</v>
      </c>
      <c r="DL22" s="28">
        <v>1</v>
      </c>
      <c r="DM22" s="29">
        <f t="shared" si="57"/>
        <v>0</v>
      </c>
      <c r="DN22" s="30"/>
      <c r="DO22" s="31"/>
      <c r="DP22" s="31"/>
      <c r="DQ22" s="31" t="str">
        <f t="shared" si="58"/>
        <v/>
      </c>
      <c r="DR22" s="32" t="str">
        <f t="shared" si="59"/>
        <v/>
      </c>
      <c r="DT22" s="27">
        <v>19</v>
      </c>
      <c r="DU22" s="28">
        <f t="shared" si="78"/>
        <v>0</v>
      </c>
      <c r="DV22" s="28"/>
      <c r="DW22" s="28">
        <f t="shared" si="60"/>
        <v>0</v>
      </c>
      <c r="DX22" s="28">
        <v>1</v>
      </c>
      <c r="DY22" s="29">
        <f t="shared" si="61"/>
        <v>0</v>
      </c>
      <c r="DZ22" s="30"/>
      <c r="EA22" s="31"/>
      <c r="EB22" s="31"/>
      <c r="EC22" s="31" t="str">
        <f t="shared" si="62"/>
        <v/>
      </c>
      <c r="ED22" s="32" t="str">
        <f t="shared" si="63"/>
        <v/>
      </c>
      <c r="EF22" s="27">
        <v>19</v>
      </c>
      <c r="EG22" s="28">
        <f t="shared" si="79"/>
        <v>0</v>
      </c>
      <c r="EH22" s="28"/>
      <c r="EI22" s="28">
        <f t="shared" si="64"/>
        <v>0</v>
      </c>
      <c r="EJ22" s="28">
        <v>1</v>
      </c>
      <c r="EK22" s="29">
        <f t="shared" si="65"/>
        <v>0</v>
      </c>
      <c r="EL22" s="30"/>
      <c r="EM22" s="31"/>
      <c r="EN22" s="31"/>
      <c r="EO22" s="31" t="str">
        <f t="shared" si="66"/>
        <v/>
      </c>
      <c r="EP22" s="32" t="str">
        <f t="shared" si="67"/>
        <v/>
      </c>
      <c r="ER22" s="27">
        <v>19</v>
      </c>
      <c r="ES22" s="28">
        <f t="shared" si="80"/>
        <v>0</v>
      </c>
      <c r="ET22" s="28"/>
      <c r="EU22" s="28">
        <f t="shared" si="68"/>
        <v>0</v>
      </c>
      <c r="EV22" s="28">
        <v>1</v>
      </c>
      <c r="EW22" s="29">
        <f t="shared" si="69"/>
        <v>0</v>
      </c>
      <c r="EX22" s="30" t="s">
        <v>47</v>
      </c>
      <c r="EY22" s="31"/>
      <c r="EZ22" s="31"/>
      <c r="FA22" s="31" t="str">
        <f t="shared" si="70"/>
        <v/>
      </c>
      <c r="FB22" s="32">
        <f t="shared" si="71"/>
        <v>0</v>
      </c>
    </row>
    <row r="23" spans="1:158" ht="30" customHeight="1" x14ac:dyDescent="0.3">
      <c r="E23" s="27">
        <v>20</v>
      </c>
      <c r="F23" s="28">
        <f t="shared" si="72"/>
        <v>0</v>
      </c>
      <c r="G23" s="28"/>
      <c r="H23" s="28">
        <f t="shared" si="34"/>
        <v>0</v>
      </c>
      <c r="I23" s="28">
        <v>1</v>
      </c>
      <c r="J23" s="29">
        <f t="shared" si="35"/>
        <v>0</v>
      </c>
      <c r="L23" s="27">
        <v>20</v>
      </c>
      <c r="M23" s="28">
        <f t="shared" si="73"/>
        <v>0</v>
      </c>
      <c r="N23" s="28"/>
      <c r="O23" s="28">
        <f t="shared" si="36"/>
        <v>0</v>
      </c>
      <c r="P23" s="28">
        <v>1</v>
      </c>
      <c r="Q23" s="29">
        <f t="shared" si="37"/>
        <v>0</v>
      </c>
      <c r="R23" s="27"/>
      <c r="S23" s="31"/>
      <c r="T23" s="31"/>
      <c r="U23" s="31"/>
      <c r="V23" s="34"/>
      <c r="W23" s="34">
        <v>1</v>
      </c>
      <c r="X23" s="31"/>
      <c r="Y23" s="31">
        <f t="shared" si="38"/>
        <v>0</v>
      </c>
      <c r="Z23" s="31"/>
      <c r="AA23" s="35"/>
      <c r="AB23" s="36" t="str">
        <f t="shared" si="0"/>
        <v/>
      </c>
      <c r="AC23" s="31" t="str">
        <f t="shared" si="1"/>
        <v/>
      </c>
      <c r="AD23" s="31" t="str">
        <f t="shared" si="2"/>
        <v/>
      </c>
      <c r="AE23" s="31" t="str">
        <f t="shared" si="3"/>
        <v/>
      </c>
      <c r="AF23" s="31" t="str">
        <f t="shared" si="4"/>
        <v/>
      </c>
      <c r="AG23" s="31" t="str">
        <f t="shared" si="5"/>
        <v/>
      </c>
      <c r="AH23" s="31" t="str">
        <f t="shared" si="6"/>
        <v/>
      </c>
      <c r="AI23" s="31" t="str">
        <f t="shared" si="7"/>
        <v/>
      </c>
      <c r="AJ23" s="35">
        <f t="shared" si="8"/>
        <v>0</v>
      </c>
      <c r="AK23" s="36" t="str">
        <f t="shared" si="39"/>
        <v/>
      </c>
      <c r="AL23" s="31" t="str">
        <f t="shared" si="9"/>
        <v/>
      </c>
      <c r="AM23" s="31" t="str">
        <f t="shared" si="10"/>
        <v/>
      </c>
      <c r="AN23" s="31" t="str">
        <f t="shared" si="11"/>
        <v/>
      </c>
      <c r="AO23" s="31" t="str">
        <f t="shared" si="12"/>
        <v/>
      </c>
      <c r="AP23" s="31" t="str">
        <f t="shared" si="13"/>
        <v/>
      </c>
      <c r="AQ23" s="31" t="str">
        <f t="shared" si="14"/>
        <v/>
      </c>
      <c r="AR23" s="31" t="str">
        <f t="shared" si="15"/>
        <v/>
      </c>
      <c r="AS23" s="31" t="str">
        <f t="shared" si="16"/>
        <v/>
      </c>
      <c r="AT23" s="31"/>
      <c r="AU23" s="31" t="str">
        <f t="shared" si="40"/>
        <v/>
      </c>
      <c r="AV23" s="32">
        <f t="shared" si="41"/>
        <v>0</v>
      </c>
      <c r="AW23" s="22"/>
      <c r="AX23" s="27">
        <v>20</v>
      </c>
      <c r="AY23" s="28">
        <f t="shared" si="74"/>
        <v>0</v>
      </c>
      <c r="AZ23" s="28"/>
      <c r="BA23" s="28">
        <f t="shared" si="42"/>
        <v>0</v>
      </c>
      <c r="BB23" s="28">
        <v>1</v>
      </c>
      <c r="BC23" s="29">
        <f t="shared" si="43"/>
        <v>0</v>
      </c>
      <c r="BD23" s="37"/>
      <c r="BE23" s="34"/>
      <c r="BF23" s="34"/>
      <c r="BG23" s="34"/>
      <c r="BH23" s="34"/>
      <c r="BI23" s="34">
        <v>1</v>
      </c>
      <c r="BJ23" s="34"/>
      <c r="BK23" s="34">
        <f t="shared" si="44"/>
        <v>0</v>
      </c>
      <c r="BL23" s="34"/>
      <c r="BM23" s="38"/>
      <c r="BN23" s="39" t="str">
        <f t="shared" si="17"/>
        <v/>
      </c>
      <c r="BO23" s="34" t="str">
        <f t="shared" si="18"/>
        <v/>
      </c>
      <c r="BP23" s="31" t="str">
        <f t="shared" si="19"/>
        <v/>
      </c>
      <c r="BQ23" s="34" t="str">
        <f t="shared" si="20"/>
        <v/>
      </c>
      <c r="BR23" s="34" t="str">
        <f t="shared" si="21"/>
        <v/>
      </c>
      <c r="BS23" s="34" t="str">
        <f t="shared" si="22"/>
        <v/>
      </c>
      <c r="BT23" s="34" t="str">
        <f t="shared" si="23"/>
        <v/>
      </c>
      <c r="BU23" s="34" t="str">
        <f t="shared" si="24"/>
        <v/>
      </c>
      <c r="BV23" s="38">
        <f t="shared" si="25"/>
        <v>0</v>
      </c>
      <c r="BW23" s="39" t="str">
        <f t="shared" si="45"/>
        <v/>
      </c>
      <c r="BX23" s="34" t="str">
        <f t="shared" si="26"/>
        <v/>
      </c>
      <c r="BY23" s="31" t="str">
        <f t="shared" si="27"/>
        <v/>
      </c>
      <c r="BZ23" s="34" t="str">
        <f t="shared" si="28"/>
        <v/>
      </c>
      <c r="CA23" s="34" t="str">
        <f t="shared" si="29"/>
        <v/>
      </c>
      <c r="CB23" s="34" t="str">
        <f t="shared" si="30"/>
        <v/>
      </c>
      <c r="CC23" s="34" t="str">
        <f t="shared" si="31"/>
        <v/>
      </c>
      <c r="CD23" s="34" t="str">
        <f t="shared" si="32"/>
        <v/>
      </c>
      <c r="CE23" s="34" t="str">
        <f t="shared" si="33"/>
        <v/>
      </c>
      <c r="CF23" s="34"/>
      <c r="CG23" s="34" t="str">
        <f t="shared" si="46"/>
        <v/>
      </c>
      <c r="CH23" s="40">
        <f t="shared" si="47"/>
        <v>0</v>
      </c>
      <c r="CJ23" s="27">
        <v>20</v>
      </c>
      <c r="CK23" s="28">
        <f t="shared" si="75"/>
        <v>0</v>
      </c>
      <c r="CL23" s="28"/>
      <c r="CM23" s="28">
        <f t="shared" si="48"/>
        <v>0</v>
      </c>
      <c r="CN23" s="28">
        <v>1</v>
      </c>
      <c r="CO23" s="29">
        <f t="shared" si="49"/>
        <v>0</v>
      </c>
      <c r="CP23" s="30"/>
      <c r="CQ23" s="31"/>
      <c r="CR23" s="31"/>
      <c r="CS23" s="31" t="str">
        <f t="shared" si="50"/>
        <v/>
      </c>
      <c r="CT23" s="32" t="str">
        <f t="shared" si="51"/>
        <v/>
      </c>
      <c r="CV23" s="27">
        <v>20</v>
      </c>
      <c r="CW23" s="28">
        <f t="shared" si="76"/>
        <v>0</v>
      </c>
      <c r="CX23" s="28"/>
      <c r="CY23" s="28">
        <f t="shared" si="52"/>
        <v>0</v>
      </c>
      <c r="CZ23" s="28">
        <v>1</v>
      </c>
      <c r="DA23" s="29">
        <f t="shared" si="53"/>
        <v>0</v>
      </c>
      <c r="DB23" s="30"/>
      <c r="DC23" s="31"/>
      <c r="DD23" s="31"/>
      <c r="DE23" s="31" t="str">
        <f t="shared" si="54"/>
        <v/>
      </c>
      <c r="DF23" s="32" t="str">
        <f t="shared" si="55"/>
        <v/>
      </c>
      <c r="DH23" s="27">
        <v>20</v>
      </c>
      <c r="DI23" s="28">
        <f t="shared" si="77"/>
        <v>0</v>
      </c>
      <c r="DJ23" s="28"/>
      <c r="DK23" s="28">
        <f t="shared" si="56"/>
        <v>0</v>
      </c>
      <c r="DL23" s="28">
        <v>1</v>
      </c>
      <c r="DM23" s="29">
        <f t="shared" si="57"/>
        <v>0</v>
      </c>
      <c r="DN23" s="30"/>
      <c r="DO23" s="31"/>
      <c r="DP23" s="31"/>
      <c r="DQ23" s="31" t="str">
        <f t="shared" si="58"/>
        <v/>
      </c>
      <c r="DR23" s="32" t="str">
        <f t="shared" si="59"/>
        <v/>
      </c>
      <c r="DT23" s="27">
        <v>20</v>
      </c>
      <c r="DU23" s="28">
        <f t="shared" si="78"/>
        <v>0</v>
      </c>
      <c r="DV23" s="28"/>
      <c r="DW23" s="28">
        <f t="shared" si="60"/>
        <v>0</v>
      </c>
      <c r="DX23" s="28">
        <v>1</v>
      </c>
      <c r="DY23" s="29">
        <f t="shared" si="61"/>
        <v>0</v>
      </c>
      <c r="DZ23" s="30"/>
      <c r="EA23" s="31"/>
      <c r="EB23" s="31"/>
      <c r="EC23" s="31" t="str">
        <f t="shared" si="62"/>
        <v/>
      </c>
      <c r="ED23" s="32" t="str">
        <f t="shared" si="63"/>
        <v/>
      </c>
      <c r="EF23" s="27">
        <v>20</v>
      </c>
      <c r="EG23" s="28">
        <f t="shared" si="79"/>
        <v>0</v>
      </c>
      <c r="EH23" s="28"/>
      <c r="EI23" s="28">
        <f t="shared" si="64"/>
        <v>0</v>
      </c>
      <c r="EJ23" s="28">
        <v>1</v>
      </c>
      <c r="EK23" s="29">
        <f t="shared" si="65"/>
        <v>0</v>
      </c>
      <c r="EL23" s="30"/>
      <c r="EM23" s="31"/>
      <c r="EN23" s="31"/>
      <c r="EO23" s="31" t="str">
        <f t="shared" si="66"/>
        <v/>
      </c>
      <c r="EP23" s="32" t="str">
        <f t="shared" si="67"/>
        <v/>
      </c>
      <c r="ER23" s="27">
        <v>20</v>
      </c>
      <c r="ES23" s="28">
        <f t="shared" si="80"/>
        <v>0</v>
      </c>
      <c r="ET23" s="28"/>
      <c r="EU23" s="28">
        <f t="shared" si="68"/>
        <v>0</v>
      </c>
      <c r="EV23" s="28">
        <v>1</v>
      </c>
      <c r="EW23" s="29">
        <f t="shared" si="69"/>
        <v>0</v>
      </c>
      <c r="EX23" s="30" t="s">
        <v>47</v>
      </c>
      <c r="EY23" s="31"/>
      <c r="EZ23" s="31"/>
      <c r="FA23" s="31" t="str">
        <f t="shared" si="70"/>
        <v/>
      </c>
      <c r="FB23" s="32">
        <f t="shared" si="71"/>
        <v>0</v>
      </c>
    </row>
    <row r="24" spans="1:158" ht="30" customHeight="1" x14ac:dyDescent="0.3">
      <c r="E24" s="27">
        <v>21</v>
      </c>
      <c r="F24" s="28">
        <f t="shared" si="72"/>
        <v>0</v>
      </c>
      <c r="G24" s="28"/>
      <c r="H24" s="28">
        <f t="shared" si="34"/>
        <v>0</v>
      </c>
      <c r="I24" s="28">
        <v>1</v>
      </c>
      <c r="J24" s="29">
        <f t="shared" si="35"/>
        <v>0</v>
      </c>
      <c r="L24" s="27">
        <v>21</v>
      </c>
      <c r="M24" s="28">
        <f t="shared" si="73"/>
        <v>0</v>
      </c>
      <c r="N24" s="28"/>
      <c r="O24" s="28">
        <f t="shared" si="36"/>
        <v>0</v>
      </c>
      <c r="P24" s="28">
        <v>1</v>
      </c>
      <c r="Q24" s="29">
        <f t="shared" si="37"/>
        <v>0</v>
      </c>
      <c r="R24" s="27"/>
      <c r="S24" s="31"/>
      <c r="T24" s="31"/>
      <c r="U24" s="31"/>
      <c r="V24" s="34"/>
      <c r="W24" s="34">
        <v>1</v>
      </c>
      <c r="X24" s="31"/>
      <c r="Y24" s="31">
        <f t="shared" si="38"/>
        <v>0</v>
      </c>
      <c r="Z24" s="31"/>
      <c r="AA24" s="35"/>
      <c r="AB24" s="36" t="str">
        <f t="shared" si="0"/>
        <v/>
      </c>
      <c r="AC24" s="31" t="str">
        <f t="shared" si="1"/>
        <v/>
      </c>
      <c r="AD24" s="31" t="str">
        <f t="shared" si="2"/>
        <v/>
      </c>
      <c r="AE24" s="31" t="str">
        <f t="shared" si="3"/>
        <v/>
      </c>
      <c r="AF24" s="31" t="str">
        <f t="shared" si="4"/>
        <v/>
      </c>
      <c r="AG24" s="31" t="str">
        <f t="shared" si="5"/>
        <v/>
      </c>
      <c r="AH24" s="31" t="str">
        <f t="shared" si="6"/>
        <v/>
      </c>
      <c r="AI24" s="31" t="str">
        <f t="shared" si="7"/>
        <v/>
      </c>
      <c r="AJ24" s="35">
        <f t="shared" si="8"/>
        <v>0</v>
      </c>
      <c r="AK24" s="36" t="str">
        <f t="shared" si="39"/>
        <v/>
      </c>
      <c r="AL24" s="31" t="str">
        <f t="shared" si="9"/>
        <v/>
      </c>
      <c r="AM24" s="31" t="str">
        <f t="shared" si="10"/>
        <v/>
      </c>
      <c r="AN24" s="31" t="str">
        <f t="shared" si="11"/>
        <v/>
      </c>
      <c r="AO24" s="31" t="str">
        <f t="shared" si="12"/>
        <v/>
      </c>
      <c r="AP24" s="31" t="str">
        <f t="shared" si="13"/>
        <v/>
      </c>
      <c r="AQ24" s="31" t="str">
        <f t="shared" si="14"/>
        <v/>
      </c>
      <c r="AR24" s="31" t="str">
        <f t="shared" si="15"/>
        <v/>
      </c>
      <c r="AS24" s="31" t="str">
        <f t="shared" si="16"/>
        <v/>
      </c>
      <c r="AT24" s="31"/>
      <c r="AU24" s="31" t="str">
        <f t="shared" si="40"/>
        <v/>
      </c>
      <c r="AV24" s="32">
        <f t="shared" si="41"/>
        <v>0</v>
      </c>
      <c r="AW24" s="22"/>
      <c r="AX24" s="27">
        <v>21</v>
      </c>
      <c r="AY24" s="28">
        <f t="shared" si="74"/>
        <v>0</v>
      </c>
      <c r="AZ24" s="28"/>
      <c r="BA24" s="28">
        <f t="shared" si="42"/>
        <v>0</v>
      </c>
      <c r="BB24" s="28">
        <v>1</v>
      </c>
      <c r="BC24" s="29">
        <f t="shared" si="43"/>
        <v>0</v>
      </c>
      <c r="BD24" s="37"/>
      <c r="BE24" s="34"/>
      <c r="BF24" s="34"/>
      <c r="BG24" s="34"/>
      <c r="BH24" s="34"/>
      <c r="BI24" s="34">
        <v>1</v>
      </c>
      <c r="BJ24" s="34"/>
      <c r="BK24" s="34">
        <f t="shared" si="44"/>
        <v>0</v>
      </c>
      <c r="BL24" s="34"/>
      <c r="BM24" s="38"/>
      <c r="BN24" s="39" t="str">
        <f t="shared" si="17"/>
        <v/>
      </c>
      <c r="BO24" s="34" t="str">
        <f t="shared" si="18"/>
        <v/>
      </c>
      <c r="BP24" s="31" t="str">
        <f t="shared" si="19"/>
        <v/>
      </c>
      <c r="BQ24" s="34" t="str">
        <f t="shared" si="20"/>
        <v/>
      </c>
      <c r="BR24" s="34" t="str">
        <f t="shared" si="21"/>
        <v/>
      </c>
      <c r="BS24" s="34" t="str">
        <f t="shared" si="22"/>
        <v/>
      </c>
      <c r="BT24" s="34" t="str">
        <f t="shared" si="23"/>
        <v/>
      </c>
      <c r="BU24" s="34" t="str">
        <f t="shared" si="24"/>
        <v/>
      </c>
      <c r="BV24" s="38">
        <f t="shared" si="25"/>
        <v>0</v>
      </c>
      <c r="BW24" s="39" t="str">
        <f t="shared" si="45"/>
        <v/>
      </c>
      <c r="BX24" s="34" t="str">
        <f t="shared" si="26"/>
        <v/>
      </c>
      <c r="BY24" s="31" t="str">
        <f t="shared" si="27"/>
        <v/>
      </c>
      <c r="BZ24" s="34" t="str">
        <f t="shared" si="28"/>
        <v/>
      </c>
      <c r="CA24" s="34" t="str">
        <f t="shared" si="29"/>
        <v/>
      </c>
      <c r="CB24" s="34" t="str">
        <f t="shared" si="30"/>
        <v/>
      </c>
      <c r="CC24" s="34" t="str">
        <f t="shared" si="31"/>
        <v/>
      </c>
      <c r="CD24" s="34" t="str">
        <f t="shared" si="32"/>
        <v/>
      </c>
      <c r="CE24" s="34" t="str">
        <f t="shared" si="33"/>
        <v/>
      </c>
      <c r="CF24" s="34"/>
      <c r="CG24" s="34" t="str">
        <f t="shared" si="46"/>
        <v/>
      </c>
      <c r="CH24" s="40">
        <f t="shared" si="47"/>
        <v>0</v>
      </c>
      <c r="CJ24" s="27">
        <v>21</v>
      </c>
      <c r="CK24" s="28">
        <f t="shared" si="75"/>
        <v>0</v>
      </c>
      <c r="CL24" s="28"/>
      <c r="CM24" s="28">
        <f t="shared" si="48"/>
        <v>0</v>
      </c>
      <c r="CN24" s="28">
        <v>1</v>
      </c>
      <c r="CO24" s="29">
        <f t="shared" si="49"/>
        <v>0</v>
      </c>
      <c r="CP24" s="30"/>
      <c r="CQ24" s="31"/>
      <c r="CR24" s="31"/>
      <c r="CS24" s="31" t="str">
        <f t="shared" si="50"/>
        <v/>
      </c>
      <c r="CT24" s="32" t="str">
        <f t="shared" si="51"/>
        <v/>
      </c>
      <c r="CV24" s="27">
        <v>21</v>
      </c>
      <c r="CW24" s="28">
        <f t="shared" si="76"/>
        <v>0</v>
      </c>
      <c r="CX24" s="28"/>
      <c r="CY24" s="28">
        <f t="shared" si="52"/>
        <v>0</v>
      </c>
      <c r="CZ24" s="28">
        <v>1</v>
      </c>
      <c r="DA24" s="29">
        <f t="shared" si="53"/>
        <v>0</v>
      </c>
      <c r="DB24" s="30"/>
      <c r="DC24" s="31"/>
      <c r="DD24" s="31"/>
      <c r="DE24" s="31" t="str">
        <f t="shared" si="54"/>
        <v/>
      </c>
      <c r="DF24" s="32" t="str">
        <f t="shared" si="55"/>
        <v/>
      </c>
      <c r="DH24" s="27">
        <v>21</v>
      </c>
      <c r="DI24" s="28">
        <f t="shared" si="77"/>
        <v>0</v>
      </c>
      <c r="DJ24" s="28"/>
      <c r="DK24" s="28">
        <f t="shared" si="56"/>
        <v>0</v>
      </c>
      <c r="DL24" s="28">
        <v>1</v>
      </c>
      <c r="DM24" s="29">
        <f t="shared" si="57"/>
        <v>0</v>
      </c>
      <c r="DN24" s="30"/>
      <c r="DO24" s="31"/>
      <c r="DP24" s="31"/>
      <c r="DQ24" s="31" t="str">
        <f t="shared" si="58"/>
        <v/>
      </c>
      <c r="DR24" s="32" t="str">
        <f t="shared" si="59"/>
        <v/>
      </c>
      <c r="DT24" s="27">
        <v>21</v>
      </c>
      <c r="DU24" s="28">
        <f t="shared" si="78"/>
        <v>0</v>
      </c>
      <c r="DV24" s="28"/>
      <c r="DW24" s="28">
        <f t="shared" si="60"/>
        <v>0</v>
      </c>
      <c r="DX24" s="28">
        <v>1</v>
      </c>
      <c r="DY24" s="29">
        <f t="shared" si="61"/>
        <v>0</v>
      </c>
      <c r="DZ24" s="30"/>
      <c r="EA24" s="31"/>
      <c r="EB24" s="31"/>
      <c r="EC24" s="31" t="str">
        <f t="shared" si="62"/>
        <v/>
      </c>
      <c r="ED24" s="32" t="str">
        <f t="shared" si="63"/>
        <v/>
      </c>
      <c r="EF24" s="27">
        <v>21</v>
      </c>
      <c r="EG24" s="28">
        <f t="shared" si="79"/>
        <v>0</v>
      </c>
      <c r="EH24" s="28"/>
      <c r="EI24" s="28">
        <f t="shared" si="64"/>
        <v>0</v>
      </c>
      <c r="EJ24" s="28">
        <v>1</v>
      </c>
      <c r="EK24" s="29">
        <f t="shared" si="65"/>
        <v>0</v>
      </c>
      <c r="EL24" s="30"/>
      <c r="EM24" s="31"/>
      <c r="EN24" s="31"/>
      <c r="EO24" s="31" t="str">
        <f t="shared" si="66"/>
        <v/>
      </c>
      <c r="EP24" s="32" t="str">
        <f t="shared" si="67"/>
        <v/>
      </c>
      <c r="ER24" s="27">
        <v>21</v>
      </c>
      <c r="ES24" s="28">
        <f t="shared" si="80"/>
        <v>0</v>
      </c>
      <c r="ET24" s="28"/>
      <c r="EU24" s="28">
        <f t="shared" si="68"/>
        <v>0</v>
      </c>
      <c r="EV24" s="28">
        <v>1</v>
      </c>
      <c r="EW24" s="29">
        <f t="shared" si="69"/>
        <v>0</v>
      </c>
      <c r="EX24" s="30" t="s">
        <v>47</v>
      </c>
      <c r="EY24" s="31"/>
      <c r="EZ24" s="31"/>
      <c r="FA24" s="31" t="str">
        <f t="shared" si="70"/>
        <v/>
      </c>
      <c r="FB24" s="32">
        <f t="shared" si="71"/>
        <v>0</v>
      </c>
    </row>
    <row r="25" spans="1:158" ht="30" customHeight="1" x14ac:dyDescent="0.3">
      <c r="E25" s="27">
        <v>22</v>
      </c>
      <c r="F25" s="28">
        <f t="shared" si="72"/>
        <v>0</v>
      </c>
      <c r="G25" s="28"/>
      <c r="H25" s="28">
        <f t="shared" si="34"/>
        <v>0</v>
      </c>
      <c r="I25" s="28">
        <v>1</v>
      </c>
      <c r="J25" s="29">
        <f t="shared" si="35"/>
        <v>0</v>
      </c>
      <c r="L25" s="27">
        <v>22</v>
      </c>
      <c r="M25" s="28">
        <f t="shared" si="73"/>
        <v>0</v>
      </c>
      <c r="N25" s="28"/>
      <c r="O25" s="28">
        <f t="shared" si="36"/>
        <v>0</v>
      </c>
      <c r="P25" s="28">
        <v>1</v>
      </c>
      <c r="Q25" s="29">
        <f t="shared" si="37"/>
        <v>0</v>
      </c>
      <c r="R25" s="27"/>
      <c r="S25" s="31"/>
      <c r="T25" s="31"/>
      <c r="U25" s="31"/>
      <c r="V25" s="34"/>
      <c r="W25" s="34">
        <v>1</v>
      </c>
      <c r="X25" s="31"/>
      <c r="Y25" s="31">
        <f t="shared" si="38"/>
        <v>0</v>
      </c>
      <c r="Z25" s="31"/>
      <c r="AA25" s="35"/>
      <c r="AB25" s="36" t="str">
        <f t="shared" si="0"/>
        <v/>
      </c>
      <c r="AC25" s="31" t="str">
        <f t="shared" si="1"/>
        <v/>
      </c>
      <c r="AD25" s="31" t="str">
        <f t="shared" si="2"/>
        <v/>
      </c>
      <c r="AE25" s="31" t="str">
        <f t="shared" si="3"/>
        <v/>
      </c>
      <c r="AF25" s="31" t="str">
        <f t="shared" si="4"/>
        <v/>
      </c>
      <c r="AG25" s="31" t="str">
        <f t="shared" si="5"/>
        <v/>
      </c>
      <c r="AH25" s="31" t="str">
        <f t="shared" si="6"/>
        <v/>
      </c>
      <c r="AI25" s="31" t="str">
        <f t="shared" si="7"/>
        <v/>
      </c>
      <c r="AJ25" s="35">
        <f t="shared" si="8"/>
        <v>0</v>
      </c>
      <c r="AK25" s="36" t="str">
        <f t="shared" si="39"/>
        <v/>
      </c>
      <c r="AL25" s="31" t="str">
        <f t="shared" si="9"/>
        <v/>
      </c>
      <c r="AM25" s="31" t="str">
        <f t="shared" si="10"/>
        <v/>
      </c>
      <c r="AN25" s="31" t="str">
        <f t="shared" si="11"/>
        <v/>
      </c>
      <c r="AO25" s="31" t="str">
        <f t="shared" si="12"/>
        <v/>
      </c>
      <c r="AP25" s="31" t="str">
        <f t="shared" si="13"/>
        <v/>
      </c>
      <c r="AQ25" s="31" t="str">
        <f t="shared" si="14"/>
        <v/>
      </c>
      <c r="AR25" s="31" t="str">
        <f t="shared" si="15"/>
        <v/>
      </c>
      <c r="AS25" s="31" t="str">
        <f t="shared" si="16"/>
        <v/>
      </c>
      <c r="AT25" s="31"/>
      <c r="AU25" s="31" t="str">
        <f t="shared" si="40"/>
        <v/>
      </c>
      <c r="AV25" s="32">
        <f t="shared" si="41"/>
        <v>0</v>
      </c>
      <c r="AW25" s="22"/>
      <c r="AX25" s="27">
        <v>22</v>
      </c>
      <c r="AY25" s="28">
        <f t="shared" si="74"/>
        <v>0</v>
      </c>
      <c r="AZ25" s="28"/>
      <c r="BA25" s="28">
        <f t="shared" si="42"/>
        <v>0</v>
      </c>
      <c r="BB25" s="28">
        <v>1</v>
      </c>
      <c r="BC25" s="29">
        <f t="shared" si="43"/>
        <v>0</v>
      </c>
      <c r="BD25" s="37"/>
      <c r="BE25" s="34"/>
      <c r="BF25" s="34"/>
      <c r="BG25" s="34"/>
      <c r="BH25" s="34"/>
      <c r="BI25" s="34">
        <v>1</v>
      </c>
      <c r="BJ25" s="34"/>
      <c r="BK25" s="34">
        <f t="shared" si="44"/>
        <v>0</v>
      </c>
      <c r="BL25" s="34"/>
      <c r="BM25" s="38"/>
      <c r="BN25" s="39" t="str">
        <f t="shared" si="17"/>
        <v/>
      </c>
      <c r="BO25" s="34" t="str">
        <f t="shared" si="18"/>
        <v/>
      </c>
      <c r="BP25" s="31" t="str">
        <f t="shared" si="19"/>
        <v/>
      </c>
      <c r="BQ25" s="34" t="str">
        <f t="shared" si="20"/>
        <v/>
      </c>
      <c r="BR25" s="34" t="str">
        <f t="shared" si="21"/>
        <v/>
      </c>
      <c r="BS25" s="34" t="str">
        <f t="shared" si="22"/>
        <v/>
      </c>
      <c r="BT25" s="34" t="str">
        <f t="shared" si="23"/>
        <v/>
      </c>
      <c r="BU25" s="34" t="str">
        <f t="shared" si="24"/>
        <v/>
      </c>
      <c r="BV25" s="38">
        <f t="shared" si="25"/>
        <v>0</v>
      </c>
      <c r="BW25" s="39" t="str">
        <f t="shared" si="45"/>
        <v/>
      </c>
      <c r="BX25" s="34" t="str">
        <f t="shared" si="26"/>
        <v/>
      </c>
      <c r="BY25" s="31" t="str">
        <f t="shared" si="27"/>
        <v/>
      </c>
      <c r="BZ25" s="34" t="str">
        <f t="shared" si="28"/>
        <v/>
      </c>
      <c r="CA25" s="34" t="str">
        <f t="shared" si="29"/>
        <v/>
      </c>
      <c r="CB25" s="34" t="str">
        <f t="shared" si="30"/>
        <v/>
      </c>
      <c r="CC25" s="34" t="str">
        <f t="shared" si="31"/>
        <v/>
      </c>
      <c r="CD25" s="34" t="str">
        <f t="shared" si="32"/>
        <v/>
      </c>
      <c r="CE25" s="34" t="str">
        <f t="shared" si="33"/>
        <v/>
      </c>
      <c r="CF25" s="34"/>
      <c r="CG25" s="34" t="str">
        <f t="shared" si="46"/>
        <v/>
      </c>
      <c r="CH25" s="40">
        <f t="shared" si="47"/>
        <v>0</v>
      </c>
      <c r="CJ25" s="27">
        <v>22</v>
      </c>
      <c r="CK25" s="28">
        <f t="shared" si="75"/>
        <v>0</v>
      </c>
      <c r="CL25" s="28"/>
      <c r="CM25" s="28">
        <f t="shared" si="48"/>
        <v>0</v>
      </c>
      <c r="CN25" s="28">
        <v>1</v>
      </c>
      <c r="CO25" s="29">
        <f t="shared" si="49"/>
        <v>0</v>
      </c>
      <c r="CP25" s="30"/>
      <c r="CQ25" s="31"/>
      <c r="CR25" s="31"/>
      <c r="CS25" s="31" t="str">
        <f t="shared" si="50"/>
        <v/>
      </c>
      <c r="CT25" s="32" t="str">
        <f t="shared" si="51"/>
        <v/>
      </c>
      <c r="CV25" s="27">
        <v>22</v>
      </c>
      <c r="CW25" s="28">
        <f t="shared" si="76"/>
        <v>0</v>
      </c>
      <c r="CX25" s="28"/>
      <c r="CY25" s="28">
        <f t="shared" si="52"/>
        <v>0</v>
      </c>
      <c r="CZ25" s="28">
        <v>1</v>
      </c>
      <c r="DA25" s="29">
        <f t="shared" si="53"/>
        <v>0</v>
      </c>
      <c r="DB25" s="30"/>
      <c r="DC25" s="31"/>
      <c r="DD25" s="31"/>
      <c r="DE25" s="31" t="str">
        <f t="shared" si="54"/>
        <v/>
      </c>
      <c r="DF25" s="32" t="str">
        <f t="shared" si="55"/>
        <v/>
      </c>
      <c r="DH25" s="27">
        <v>22</v>
      </c>
      <c r="DI25" s="28">
        <f t="shared" si="77"/>
        <v>0</v>
      </c>
      <c r="DJ25" s="28"/>
      <c r="DK25" s="28">
        <f t="shared" si="56"/>
        <v>0</v>
      </c>
      <c r="DL25" s="28">
        <v>1</v>
      </c>
      <c r="DM25" s="29">
        <f t="shared" si="57"/>
        <v>0</v>
      </c>
      <c r="DN25" s="30"/>
      <c r="DO25" s="31"/>
      <c r="DP25" s="31"/>
      <c r="DQ25" s="31" t="str">
        <f t="shared" si="58"/>
        <v/>
      </c>
      <c r="DR25" s="32" t="str">
        <f t="shared" si="59"/>
        <v/>
      </c>
      <c r="DT25" s="27">
        <v>22</v>
      </c>
      <c r="DU25" s="28">
        <f t="shared" si="78"/>
        <v>0</v>
      </c>
      <c r="DV25" s="28"/>
      <c r="DW25" s="28">
        <f t="shared" si="60"/>
        <v>0</v>
      </c>
      <c r="DX25" s="28">
        <v>1</v>
      </c>
      <c r="DY25" s="29">
        <f t="shared" si="61"/>
        <v>0</v>
      </c>
      <c r="DZ25" s="30"/>
      <c r="EA25" s="31"/>
      <c r="EB25" s="31"/>
      <c r="EC25" s="31" t="str">
        <f t="shared" si="62"/>
        <v/>
      </c>
      <c r="ED25" s="32" t="str">
        <f t="shared" si="63"/>
        <v/>
      </c>
      <c r="EF25" s="27">
        <v>22</v>
      </c>
      <c r="EG25" s="28">
        <f t="shared" si="79"/>
        <v>0</v>
      </c>
      <c r="EH25" s="28"/>
      <c r="EI25" s="28">
        <f t="shared" si="64"/>
        <v>0</v>
      </c>
      <c r="EJ25" s="28">
        <v>1</v>
      </c>
      <c r="EK25" s="29">
        <f t="shared" si="65"/>
        <v>0</v>
      </c>
      <c r="EL25" s="30"/>
      <c r="EM25" s="31"/>
      <c r="EN25" s="31"/>
      <c r="EO25" s="31" t="str">
        <f t="shared" si="66"/>
        <v/>
      </c>
      <c r="EP25" s="32" t="str">
        <f t="shared" si="67"/>
        <v/>
      </c>
      <c r="ER25" s="27">
        <v>22</v>
      </c>
      <c r="ES25" s="28">
        <f t="shared" si="80"/>
        <v>0</v>
      </c>
      <c r="ET25" s="28"/>
      <c r="EU25" s="28">
        <f t="shared" si="68"/>
        <v>0</v>
      </c>
      <c r="EV25" s="28">
        <v>1</v>
      </c>
      <c r="EW25" s="29">
        <f t="shared" si="69"/>
        <v>0</v>
      </c>
      <c r="EX25" s="30" t="s">
        <v>47</v>
      </c>
      <c r="EY25" s="31"/>
      <c r="EZ25" s="31"/>
      <c r="FA25" s="31" t="str">
        <f t="shared" si="70"/>
        <v/>
      </c>
      <c r="FB25" s="32">
        <f t="shared" si="71"/>
        <v>0</v>
      </c>
    </row>
    <row r="26" spans="1:158" ht="30" customHeight="1" x14ac:dyDescent="0.3">
      <c r="E26" s="27">
        <v>23</v>
      </c>
      <c r="F26" s="28">
        <f t="shared" si="72"/>
        <v>0</v>
      </c>
      <c r="G26" s="28"/>
      <c r="H26" s="28">
        <f t="shared" si="34"/>
        <v>0</v>
      </c>
      <c r="I26" s="28">
        <v>1</v>
      </c>
      <c r="J26" s="29">
        <f t="shared" si="35"/>
        <v>0</v>
      </c>
      <c r="L26" s="27">
        <v>23</v>
      </c>
      <c r="M26" s="28">
        <f t="shared" si="73"/>
        <v>0</v>
      </c>
      <c r="N26" s="28"/>
      <c r="O26" s="28">
        <f t="shared" si="36"/>
        <v>0</v>
      </c>
      <c r="P26" s="28">
        <v>1</v>
      </c>
      <c r="Q26" s="29">
        <f t="shared" si="37"/>
        <v>0</v>
      </c>
      <c r="R26" s="27"/>
      <c r="S26" s="31"/>
      <c r="T26" s="31"/>
      <c r="U26" s="31"/>
      <c r="V26" s="34"/>
      <c r="W26" s="34">
        <v>1</v>
      </c>
      <c r="X26" s="31"/>
      <c r="Y26" s="31">
        <f t="shared" si="38"/>
        <v>0</v>
      </c>
      <c r="Z26" s="31"/>
      <c r="AA26" s="35"/>
      <c r="AB26" s="36" t="str">
        <f t="shared" si="0"/>
        <v/>
      </c>
      <c r="AC26" s="31" t="str">
        <f t="shared" si="1"/>
        <v/>
      </c>
      <c r="AD26" s="31" t="str">
        <f t="shared" si="2"/>
        <v/>
      </c>
      <c r="AE26" s="31" t="str">
        <f t="shared" si="3"/>
        <v/>
      </c>
      <c r="AF26" s="31" t="str">
        <f t="shared" si="4"/>
        <v/>
      </c>
      <c r="AG26" s="31" t="str">
        <f t="shared" si="5"/>
        <v/>
      </c>
      <c r="AH26" s="31" t="str">
        <f t="shared" si="6"/>
        <v/>
      </c>
      <c r="AI26" s="31" t="str">
        <f t="shared" si="7"/>
        <v/>
      </c>
      <c r="AJ26" s="35">
        <f t="shared" si="8"/>
        <v>0</v>
      </c>
      <c r="AK26" s="36" t="str">
        <f t="shared" si="39"/>
        <v/>
      </c>
      <c r="AL26" s="31" t="str">
        <f t="shared" si="9"/>
        <v/>
      </c>
      <c r="AM26" s="31" t="str">
        <f t="shared" si="10"/>
        <v/>
      </c>
      <c r="AN26" s="31" t="str">
        <f t="shared" si="11"/>
        <v/>
      </c>
      <c r="AO26" s="31" t="str">
        <f t="shared" si="12"/>
        <v/>
      </c>
      <c r="AP26" s="31" t="str">
        <f t="shared" si="13"/>
        <v/>
      </c>
      <c r="AQ26" s="31" t="str">
        <f t="shared" si="14"/>
        <v/>
      </c>
      <c r="AR26" s="31" t="str">
        <f t="shared" si="15"/>
        <v/>
      </c>
      <c r="AS26" s="31" t="str">
        <f t="shared" si="16"/>
        <v/>
      </c>
      <c r="AT26" s="31"/>
      <c r="AU26" s="31" t="str">
        <f t="shared" si="40"/>
        <v/>
      </c>
      <c r="AV26" s="32">
        <f t="shared" si="41"/>
        <v>0</v>
      </c>
      <c r="AW26" s="22"/>
      <c r="AX26" s="27">
        <v>23</v>
      </c>
      <c r="AY26" s="28">
        <f t="shared" si="74"/>
        <v>0</v>
      </c>
      <c r="AZ26" s="28"/>
      <c r="BA26" s="28">
        <f t="shared" si="42"/>
        <v>0</v>
      </c>
      <c r="BB26" s="28">
        <v>1</v>
      </c>
      <c r="BC26" s="29">
        <f t="shared" si="43"/>
        <v>0</v>
      </c>
      <c r="BD26" s="37"/>
      <c r="BE26" s="34"/>
      <c r="BF26" s="34"/>
      <c r="BG26" s="34"/>
      <c r="BH26" s="34"/>
      <c r="BI26" s="34">
        <v>1</v>
      </c>
      <c r="BJ26" s="34"/>
      <c r="BK26" s="34">
        <f t="shared" si="44"/>
        <v>0</v>
      </c>
      <c r="BL26" s="34"/>
      <c r="BM26" s="38"/>
      <c r="BN26" s="39" t="str">
        <f t="shared" si="17"/>
        <v/>
      </c>
      <c r="BO26" s="34" t="str">
        <f t="shared" si="18"/>
        <v/>
      </c>
      <c r="BP26" s="31" t="str">
        <f t="shared" si="19"/>
        <v/>
      </c>
      <c r="BQ26" s="34" t="str">
        <f t="shared" si="20"/>
        <v/>
      </c>
      <c r="BR26" s="34" t="str">
        <f t="shared" si="21"/>
        <v/>
      </c>
      <c r="BS26" s="34" t="str">
        <f t="shared" si="22"/>
        <v/>
      </c>
      <c r="BT26" s="34" t="str">
        <f t="shared" si="23"/>
        <v/>
      </c>
      <c r="BU26" s="34" t="str">
        <f t="shared" si="24"/>
        <v/>
      </c>
      <c r="BV26" s="38">
        <f t="shared" si="25"/>
        <v>0</v>
      </c>
      <c r="BW26" s="39" t="str">
        <f t="shared" si="45"/>
        <v/>
      </c>
      <c r="BX26" s="34" t="str">
        <f t="shared" si="26"/>
        <v/>
      </c>
      <c r="BY26" s="31" t="str">
        <f t="shared" si="27"/>
        <v/>
      </c>
      <c r="BZ26" s="34" t="str">
        <f t="shared" si="28"/>
        <v/>
      </c>
      <c r="CA26" s="34" t="str">
        <f t="shared" si="29"/>
        <v/>
      </c>
      <c r="CB26" s="34" t="str">
        <f t="shared" si="30"/>
        <v/>
      </c>
      <c r="CC26" s="34" t="str">
        <f t="shared" si="31"/>
        <v/>
      </c>
      <c r="CD26" s="34" t="str">
        <f t="shared" si="32"/>
        <v/>
      </c>
      <c r="CE26" s="34" t="str">
        <f t="shared" si="33"/>
        <v/>
      </c>
      <c r="CF26" s="34"/>
      <c r="CG26" s="34" t="str">
        <f t="shared" si="46"/>
        <v/>
      </c>
      <c r="CH26" s="40">
        <f t="shared" si="47"/>
        <v>0</v>
      </c>
      <c r="CJ26" s="27">
        <v>23</v>
      </c>
      <c r="CK26" s="28">
        <f t="shared" si="75"/>
        <v>0</v>
      </c>
      <c r="CL26" s="28"/>
      <c r="CM26" s="28">
        <f t="shared" si="48"/>
        <v>0</v>
      </c>
      <c r="CN26" s="28">
        <v>1</v>
      </c>
      <c r="CO26" s="29">
        <f t="shared" si="49"/>
        <v>0</v>
      </c>
      <c r="CP26" s="30"/>
      <c r="CQ26" s="31"/>
      <c r="CR26" s="31"/>
      <c r="CS26" s="31" t="str">
        <f t="shared" si="50"/>
        <v/>
      </c>
      <c r="CT26" s="32" t="str">
        <f t="shared" si="51"/>
        <v/>
      </c>
      <c r="CV26" s="27">
        <v>23</v>
      </c>
      <c r="CW26" s="28">
        <f t="shared" si="76"/>
        <v>0</v>
      </c>
      <c r="CX26" s="28"/>
      <c r="CY26" s="28">
        <f t="shared" si="52"/>
        <v>0</v>
      </c>
      <c r="CZ26" s="28">
        <v>1</v>
      </c>
      <c r="DA26" s="29">
        <f t="shared" si="53"/>
        <v>0</v>
      </c>
      <c r="DB26" s="30"/>
      <c r="DC26" s="31"/>
      <c r="DD26" s="31"/>
      <c r="DE26" s="31" t="str">
        <f t="shared" si="54"/>
        <v/>
      </c>
      <c r="DF26" s="32" t="str">
        <f t="shared" si="55"/>
        <v/>
      </c>
      <c r="DH26" s="27">
        <v>23</v>
      </c>
      <c r="DI26" s="28">
        <f t="shared" si="77"/>
        <v>0</v>
      </c>
      <c r="DJ26" s="28"/>
      <c r="DK26" s="28">
        <f t="shared" si="56"/>
        <v>0</v>
      </c>
      <c r="DL26" s="28">
        <v>1</v>
      </c>
      <c r="DM26" s="29">
        <f t="shared" si="57"/>
        <v>0</v>
      </c>
      <c r="DN26" s="30"/>
      <c r="DO26" s="31"/>
      <c r="DP26" s="31"/>
      <c r="DQ26" s="31" t="str">
        <f t="shared" si="58"/>
        <v/>
      </c>
      <c r="DR26" s="32" t="str">
        <f t="shared" si="59"/>
        <v/>
      </c>
      <c r="DT26" s="27">
        <v>23</v>
      </c>
      <c r="DU26" s="28">
        <f t="shared" si="78"/>
        <v>0</v>
      </c>
      <c r="DV26" s="28"/>
      <c r="DW26" s="28">
        <f t="shared" si="60"/>
        <v>0</v>
      </c>
      <c r="DX26" s="28">
        <v>1</v>
      </c>
      <c r="DY26" s="29">
        <f t="shared" si="61"/>
        <v>0</v>
      </c>
      <c r="DZ26" s="30"/>
      <c r="EA26" s="31"/>
      <c r="EB26" s="31"/>
      <c r="EC26" s="31" t="str">
        <f t="shared" si="62"/>
        <v/>
      </c>
      <c r="ED26" s="32" t="str">
        <f t="shared" si="63"/>
        <v/>
      </c>
      <c r="EF26" s="27">
        <v>23</v>
      </c>
      <c r="EG26" s="28">
        <f t="shared" si="79"/>
        <v>0</v>
      </c>
      <c r="EH26" s="28"/>
      <c r="EI26" s="28">
        <f t="shared" si="64"/>
        <v>0</v>
      </c>
      <c r="EJ26" s="28">
        <v>1</v>
      </c>
      <c r="EK26" s="29">
        <f t="shared" si="65"/>
        <v>0</v>
      </c>
      <c r="EL26" s="30"/>
      <c r="EM26" s="31"/>
      <c r="EN26" s="31"/>
      <c r="EO26" s="31" t="str">
        <f t="shared" si="66"/>
        <v/>
      </c>
      <c r="EP26" s="32" t="str">
        <f t="shared" si="67"/>
        <v/>
      </c>
      <c r="ER26" s="27">
        <v>23</v>
      </c>
      <c r="ES26" s="28">
        <f t="shared" si="80"/>
        <v>0</v>
      </c>
      <c r="ET26" s="28"/>
      <c r="EU26" s="28">
        <f t="shared" si="68"/>
        <v>0</v>
      </c>
      <c r="EV26" s="28">
        <v>1</v>
      </c>
      <c r="EW26" s="29">
        <f t="shared" si="69"/>
        <v>0</v>
      </c>
      <c r="EX26" s="30" t="s">
        <v>47</v>
      </c>
      <c r="EY26" s="31"/>
      <c r="EZ26" s="31"/>
      <c r="FA26" s="31" t="str">
        <f t="shared" si="70"/>
        <v/>
      </c>
      <c r="FB26" s="32">
        <f t="shared" si="71"/>
        <v>0</v>
      </c>
    </row>
    <row r="27" spans="1:158" ht="30" customHeight="1" x14ac:dyDescent="0.3">
      <c r="E27" s="27">
        <v>24</v>
      </c>
      <c r="F27" s="28">
        <f t="shared" si="72"/>
        <v>0</v>
      </c>
      <c r="G27" s="28"/>
      <c r="H27" s="28">
        <f t="shared" si="34"/>
        <v>0</v>
      </c>
      <c r="I27" s="28">
        <v>1</v>
      </c>
      <c r="J27" s="29">
        <f t="shared" si="35"/>
        <v>0</v>
      </c>
      <c r="L27" s="27">
        <v>24</v>
      </c>
      <c r="M27" s="28">
        <f t="shared" si="73"/>
        <v>0</v>
      </c>
      <c r="N27" s="28"/>
      <c r="O27" s="28">
        <f t="shared" si="36"/>
        <v>0</v>
      </c>
      <c r="P27" s="28">
        <v>1</v>
      </c>
      <c r="Q27" s="29">
        <f t="shared" si="37"/>
        <v>0</v>
      </c>
      <c r="R27" s="27"/>
      <c r="S27" s="31"/>
      <c r="T27" s="31"/>
      <c r="U27" s="31"/>
      <c r="V27" s="34"/>
      <c r="W27" s="34">
        <v>1</v>
      </c>
      <c r="X27" s="31"/>
      <c r="Y27" s="31">
        <f t="shared" si="38"/>
        <v>0</v>
      </c>
      <c r="Z27" s="31"/>
      <c r="AA27" s="35"/>
      <c r="AB27" s="36" t="str">
        <f t="shared" si="0"/>
        <v/>
      </c>
      <c r="AC27" s="31" t="str">
        <f t="shared" si="1"/>
        <v/>
      </c>
      <c r="AD27" s="31" t="str">
        <f t="shared" si="2"/>
        <v/>
      </c>
      <c r="AE27" s="31" t="str">
        <f t="shared" si="3"/>
        <v/>
      </c>
      <c r="AF27" s="31" t="str">
        <f t="shared" si="4"/>
        <v/>
      </c>
      <c r="AG27" s="31" t="str">
        <f t="shared" si="5"/>
        <v/>
      </c>
      <c r="AH27" s="31" t="str">
        <f t="shared" si="6"/>
        <v/>
      </c>
      <c r="AI27" s="31" t="str">
        <f t="shared" si="7"/>
        <v/>
      </c>
      <c r="AJ27" s="35">
        <f t="shared" si="8"/>
        <v>0</v>
      </c>
      <c r="AK27" s="36" t="str">
        <f t="shared" si="39"/>
        <v/>
      </c>
      <c r="AL27" s="31" t="str">
        <f t="shared" si="9"/>
        <v/>
      </c>
      <c r="AM27" s="31" t="str">
        <f t="shared" si="10"/>
        <v/>
      </c>
      <c r="AN27" s="31" t="str">
        <f t="shared" si="11"/>
        <v/>
      </c>
      <c r="AO27" s="31" t="str">
        <f t="shared" si="12"/>
        <v/>
      </c>
      <c r="AP27" s="31" t="str">
        <f t="shared" si="13"/>
        <v/>
      </c>
      <c r="AQ27" s="31" t="str">
        <f t="shared" si="14"/>
        <v/>
      </c>
      <c r="AR27" s="31" t="str">
        <f t="shared" si="15"/>
        <v/>
      </c>
      <c r="AS27" s="31" t="str">
        <f t="shared" si="16"/>
        <v/>
      </c>
      <c r="AT27" s="31"/>
      <c r="AU27" s="31" t="str">
        <f t="shared" si="40"/>
        <v/>
      </c>
      <c r="AV27" s="32">
        <f t="shared" si="41"/>
        <v>0</v>
      </c>
      <c r="AW27" s="22"/>
      <c r="AX27" s="27">
        <v>24</v>
      </c>
      <c r="AY27" s="28">
        <f t="shared" si="74"/>
        <v>0</v>
      </c>
      <c r="AZ27" s="28"/>
      <c r="BA27" s="28">
        <f t="shared" si="42"/>
        <v>0</v>
      </c>
      <c r="BB27" s="28">
        <v>1</v>
      </c>
      <c r="BC27" s="29">
        <f t="shared" si="43"/>
        <v>0</v>
      </c>
      <c r="BD27" s="37"/>
      <c r="BE27" s="34"/>
      <c r="BF27" s="34"/>
      <c r="BG27" s="34"/>
      <c r="BH27" s="34"/>
      <c r="BI27" s="34">
        <v>1</v>
      </c>
      <c r="BJ27" s="34"/>
      <c r="BK27" s="34">
        <f t="shared" si="44"/>
        <v>0</v>
      </c>
      <c r="BL27" s="34"/>
      <c r="BM27" s="38"/>
      <c r="BN27" s="39" t="str">
        <f t="shared" si="17"/>
        <v/>
      </c>
      <c r="BO27" s="34" t="str">
        <f t="shared" si="18"/>
        <v/>
      </c>
      <c r="BP27" s="31" t="str">
        <f t="shared" si="19"/>
        <v/>
      </c>
      <c r="BQ27" s="34" t="str">
        <f t="shared" si="20"/>
        <v/>
      </c>
      <c r="BR27" s="34" t="str">
        <f t="shared" si="21"/>
        <v/>
      </c>
      <c r="BS27" s="34" t="str">
        <f t="shared" si="22"/>
        <v/>
      </c>
      <c r="BT27" s="34" t="str">
        <f t="shared" si="23"/>
        <v/>
      </c>
      <c r="BU27" s="34" t="str">
        <f t="shared" si="24"/>
        <v/>
      </c>
      <c r="BV27" s="38">
        <f t="shared" si="25"/>
        <v>0</v>
      </c>
      <c r="BW27" s="39" t="str">
        <f t="shared" si="45"/>
        <v/>
      </c>
      <c r="BX27" s="34" t="str">
        <f t="shared" si="26"/>
        <v/>
      </c>
      <c r="BY27" s="31" t="str">
        <f t="shared" si="27"/>
        <v/>
      </c>
      <c r="BZ27" s="34" t="str">
        <f t="shared" si="28"/>
        <v/>
      </c>
      <c r="CA27" s="34" t="str">
        <f t="shared" si="29"/>
        <v/>
      </c>
      <c r="CB27" s="34" t="str">
        <f t="shared" si="30"/>
        <v/>
      </c>
      <c r="CC27" s="34" t="str">
        <f t="shared" si="31"/>
        <v/>
      </c>
      <c r="CD27" s="34" t="str">
        <f t="shared" si="32"/>
        <v/>
      </c>
      <c r="CE27" s="34" t="str">
        <f t="shared" si="33"/>
        <v/>
      </c>
      <c r="CF27" s="34"/>
      <c r="CG27" s="34" t="str">
        <f t="shared" si="46"/>
        <v/>
      </c>
      <c r="CH27" s="40">
        <f t="shared" si="47"/>
        <v>0</v>
      </c>
      <c r="CJ27" s="27">
        <v>24</v>
      </c>
      <c r="CK27" s="28">
        <f t="shared" si="75"/>
        <v>0</v>
      </c>
      <c r="CL27" s="28"/>
      <c r="CM27" s="28">
        <f t="shared" si="48"/>
        <v>0</v>
      </c>
      <c r="CN27" s="28">
        <v>1</v>
      </c>
      <c r="CO27" s="29">
        <f t="shared" si="49"/>
        <v>0</v>
      </c>
      <c r="CP27" s="30"/>
      <c r="CQ27" s="31"/>
      <c r="CR27" s="31"/>
      <c r="CS27" s="31" t="str">
        <f t="shared" si="50"/>
        <v/>
      </c>
      <c r="CT27" s="32" t="str">
        <f t="shared" si="51"/>
        <v/>
      </c>
      <c r="CV27" s="27">
        <v>24</v>
      </c>
      <c r="CW27" s="28">
        <f t="shared" si="76"/>
        <v>0</v>
      </c>
      <c r="CX27" s="28"/>
      <c r="CY27" s="28">
        <f t="shared" si="52"/>
        <v>0</v>
      </c>
      <c r="CZ27" s="28">
        <v>1</v>
      </c>
      <c r="DA27" s="29">
        <f t="shared" si="53"/>
        <v>0</v>
      </c>
      <c r="DB27" s="30"/>
      <c r="DC27" s="31"/>
      <c r="DD27" s="31"/>
      <c r="DE27" s="31" t="str">
        <f t="shared" si="54"/>
        <v/>
      </c>
      <c r="DF27" s="32" t="str">
        <f t="shared" si="55"/>
        <v/>
      </c>
      <c r="DH27" s="27">
        <v>24</v>
      </c>
      <c r="DI27" s="28">
        <f t="shared" si="77"/>
        <v>0</v>
      </c>
      <c r="DJ27" s="28"/>
      <c r="DK27" s="28">
        <f t="shared" si="56"/>
        <v>0</v>
      </c>
      <c r="DL27" s="28">
        <v>1</v>
      </c>
      <c r="DM27" s="29">
        <f t="shared" si="57"/>
        <v>0</v>
      </c>
      <c r="DN27" s="30"/>
      <c r="DO27" s="31"/>
      <c r="DP27" s="31"/>
      <c r="DQ27" s="31" t="str">
        <f t="shared" si="58"/>
        <v/>
      </c>
      <c r="DR27" s="32" t="str">
        <f t="shared" si="59"/>
        <v/>
      </c>
      <c r="DT27" s="27">
        <v>24</v>
      </c>
      <c r="DU27" s="28">
        <f t="shared" si="78"/>
        <v>0</v>
      </c>
      <c r="DV27" s="28"/>
      <c r="DW27" s="28">
        <f t="shared" si="60"/>
        <v>0</v>
      </c>
      <c r="DX27" s="28">
        <v>1</v>
      </c>
      <c r="DY27" s="29">
        <f t="shared" si="61"/>
        <v>0</v>
      </c>
      <c r="DZ27" s="30"/>
      <c r="EA27" s="31"/>
      <c r="EB27" s="31"/>
      <c r="EC27" s="31" t="str">
        <f t="shared" si="62"/>
        <v/>
      </c>
      <c r="ED27" s="32" t="str">
        <f t="shared" si="63"/>
        <v/>
      </c>
      <c r="EF27" s="27">
        <v>24</v>
      </c>
      <c r="EG27" s="28">
        <f t="shared" si="79"/>
        <v>0</v>
      </c>
      <c r="EH27" s="28"/>
      <c r="EI27" s="28">
        <f t="shared" si="64"/>
        <v>0</v>
      </c>
      <c r="EJ27" s="28">
        <v>1</v>
      </c>
      <c r="EK27" s="29">
        <f t="shared" si="65"/>
        <v>0</v>
      </c>
      <c r="EL27" s="30"/>
      <c r="EM27" s="31"/>
      <c r="EN27" s="31"/>
      <c r="EO27" s="31" t="str">
        <f t="shared" si="66"/>
        <v/>
      </c>
      <c r="EP27" s="32" t="str">
        <f t="shared" si="67"/>
        <v/>
      </c>
      <c r="ER27" s="27">
        <v>24</v>
      </c>
      <c r="ES27" s="28">
        <f t="shared" si="80"/>
        <v>0</v>
      </c>
      <c r="ET27" s="28"/>
      <c r="EU27" s="28">
        <f t="shared" si="68"/>
        <v>0</v>
      </c>
      <c r="EV27" s="28">
        <v>1</v>
      </c>
      <c r="EW27" s="29">
        <f t="shared" si="69"/>
        <v>0</v>
      </c>
      <c r="EX27" s="30" t="s">
        <v>47</v>
      </c>
      <c r="EY27" s="31"/>
      <c r="EZ27" s="31"/>
      <c r="FA27" s="31" t="str">
        <f t="shared" si="70"/>
        <v/>
      </c>
      <c r="FB27" s="32">
        <f t="shared" si="71"/>
        <v>0</v>
      </c>
    </row>
    <row r="28" spans="1:158" ht="30" customHeight="1" x14ac:dyDescent="0.3">
      <c r="E28" s="27">
        <v>25</v>
      </c>
      <c r="F28" s="28">
        <f t="shared" si="72"/>
        <v>0</v>
      </c>
      <c r="G28" s="28"/>
      <c r="H28" s="28">
        <f t="shared" si="34"/>
        <v>0</v>
      </c>
      <c r="I28" s="28">
        <v>1</v>
      </c>
      <c r="J28" s="29">
        <f t="shared" si="35"/>
        <v>0</v>
      </c>
      <c r="L28" s="27">
        <v>25</v>
      </c>
      <c r="M28" s="28">
        <f t="shared" si="73"/>
        <v>0</v>
      </c>
      <c r="N28" s="28"/>
      <c r="O28" s="28">
        <f t="shared" si="36"/>
        <v>0</v>
      </c>
      <c r="P28" s="28">
        <v>1</v>
      </c>
      <c r="Q28" s="29">
        <f t="shared" si="37"/>
        <v>0</v>
      </c>
      <c r="R28" s="27"/>
      <c r="S28" s="31"/>
      <c r="T28" s="31"/>
      <c r="U28" s="31"/>
      <c r="V28" s="34"/>
      <c r="W28" s="34">
        <v>1</v>
      </c>
      <c r="X28" s="31"/>
      <c r="Y28" s="31">
        <f t="shared" si="38"/>
        <v>0</v>
      </c>
      <c r="Z28" s="31"/>
      <c r="AA28" s="35"/>
      <c r="AB28" s="36" t="str">
        <f t="shared" si="0"/>
        <v/>
      </c>
      <c r="AC28" s="31" t="str">
        <f t="shared" si="1"/>
        <v/>
      </c>
      <c r="AD28" s="31" t="str">
        <f t="shared" si="2"/>
        <v/>
      </c>
      <c r="AE28" s="31" t="str">
        <f t="shared" si="3"/>
        <v/>
      </c>
      <c r="AF28" s="31" t="str">
        <f t="shared" si="4"/>
        <v/>
      </c>
      <c r="AG28" s="31" t="str">
        <f t="shared" si="5"/>
        <v/>
      </c>
      <c r="AH28" s="31" t="str">
        <f t="shared" si="6"/>
        <v/>
      </c>
      <c r="AI28" s="31" t="str">
        <f t="shared" si="7"/>
        <v/>
      </c>
      <c r="AJ28" s="35">
        <f t="shared" si="8"/>
        <v>0</v>
      </c>
      <c r="AK28" s="36" t="str">
        <f t="shared" si="39"/>
        <v/>
      </c>
      <c r="AL28" s="31" t="str">
        <f t="shared" si="9"/>
        <v/>
      </c>
      <c r="AM28" s="31" t="str">
        <f t="shared" si="10"/>
        <v/>
      </c>
      <c r="AN28" s="31" t="str">
        <f t="shared" si="11"/>
        <v/>
      </c>
      <c r="AO28" s="31" t="str">
        <f t="shared" si="12"/>
        <v/>
      </c>
      <c r="AP28" s="31" t="str">
        <f t="shared" si="13"/>
        <v/>
      </c>
      <c r="AQ28" s="31" t="str">
        <f t="shared" si="14"/>
        <v/>
      </c>
      <c r="AR28" s="31" t="str">
        <f t="shared" si="15"/>
        <v/>
      </c>
      <c r="AS28" s="31" t="str">
        <f t="shared" si="16"/>
        <v/>
      </c>
      <c r="AT28" s="31"/>
      <c r="AU28" s="31" t="str">
        <f t="shared" si="40"/>
        <v/>
      </c>
      <c r="AV28" s="32">
        <f t="shared" si="41"/>
        <v>0</v>
      </c>
      <c r="AW28" s="22"/>
      <c r="AX28" s="27">
        <v>25</v>
      </c>
      <c r="AY28" s="28">
        <f t="shared" si="74"/>
        <v>0</v>
      </c>
      <c r="AZ28" s="28"/>
      <c r="BA28" s="28">
        <f t="shared" si="42"/>
        <v>0</v>
      </c>
      <c r="BB28" s="28">
        <v>1</v>
      </c>
      <c r="BC28" s="29">
        <f t="shared" si="43"/>
        <v>0</v>
      </c>
      <c r="BD28" s="37"/>
      <c r="BE28" s="34"/>
      <c r="BF28" s="34"/>
      <c r="BG28" s="34"/>
      <c r="BH28" s="34"/>
      <c r="BI28" s="34">
        <v>1</v>
      </c>
      <c r="BJ28" s="34"/>
      <c r="BK28" s="34">
        <f t="shared" si="44"/>
        <v>0</v>
      </c>
      <c r="BL28" s="34"/>
      <c r="BM28" s="38"/>
      <c r="BN28" s="39" t="str">
        <f t="shared" si="17"/>
        <v/>
      </c>
      <c r="BO28" s="34" t="str">
        <f t="shared" si="18"/>
        <v/>
      </c>
      <c r="BP28" s="31" t="str">
        <f t="shared" si="19"/>
        <v/>
      </c>
      <c r="BQ28" s="34" t="str">
        <f t="shared" si="20"/>
        <v/>
      </c>
      <c r="BR28" s="34" t="str">
        <f t="shared" si="21"/>
        <v/>
      </c>
      <c r="BS28" s="34" t="str">
        <f t="shared" si="22"/>
        <v/>
      </c>
      <c r="BT28" s="34" t="str">
        <f t="shared" si="23"/>
        <v/>
      </c>
      <c r="BU28" s="34" t="str">
        <f t="shared" si="24"/>
        <v/>
      </c>
      <c r="BV28" s="38">
        <f t="shared" si="25"/>
        <v>0</v>
      </c>
      <c r="BW28" s="39" t="str">
        <f t="shared" si="45"/>
        <v/>
      </c>
      <c r="BX28" s="34" t="str">
        <f t="shared" si="26"/>
        <v/>
      </c>
      <c r="BY28" s="31" t="str">
        <f t="shared" si="27"/>
        <v/>
      </c>
      <c r="BZ28" s="34" t="str">
        <f t="shared" si="28"/>
        <v/>
      </c>
      <c r="CA28" s="34" t="str">
        <f t="shared" si="29"/>
        <v/>
      </c>
      <c r="CB28" s="34" t="str">
        <f t="shared" si="30"/>
        <v/>
      </c>
      <c r="CC28" s="34" t="str">
        <f t="shared" si="31"/>
        <v/>
      </c>
      <c r="CD28" s="34" t="str">
        <f t="shared" si="32"/>
        <v/>
      </c>
      <c r="CE28" s="34" t="str">
        <f t="shared" si="33"/>
        <v/>
      </c>
      <c r="CF28" s="34"/>
      <c r="CG28" s="34" t="str">
        <f t="shared" si="46"/>
        <v/>
      </c>
      <c r="CH28" s="40">
        <f t="shared" si="47"/>
        <v>0</v>
      </c>
      <c r="CJ28" s="27">
        <v>25</v>
      </c>
      <c r="CK28" s="28">
        <f t="shared" si="75"/>
        <v>0</v>
      </c>
      <c r="CL28" s="28"/>
      <c r="CM28" s="28">
        <f t="shared" si="48"/>
        <v>0</v>
      </c>
      <c r="CN28" s="28">
        <v>1</v>
      </c>
      <c r="CO28" s="29">
        <f t="shared" si="49"/>
        <v>0</v>
      </c>
      <c r="CP28" s="30"/>
      <c r="CQ28" s="31"/>
      <c r="CR28" s="31"/>
      <c r="CS28" s="31" t="str">
        <f t="shared" si="50"/>
        <v/>
      </c>
      <c r="CT28" s="32" t="str">
        <f t="shared" si="51"/>
        <v/>
      </c>
      <c r="CV28" s="27">
        <v>25</v>
      </c>
      <c r="CW28" s="28">
        <f t="shared" si="76"/>
        <v>0</v>
      </c>
      <c r="CX28" s="28"/>
      <c r="CY28" s="28">
        <f t="shared" si="52"/>
        <v>0</v>
      </c>
      <c r="CZ28" s="28">
        <v>1</v>
      </c>
      <c r="DA28" s="29">
        <f t="shared" si="53"/>
        <v>0</v>
      </c>
      <c r="DB28" s="30"/>
      <c r="DC28" s="31"/>
      <c r="DD28" s="31"/>
      <c r="DE28" s="31" t="str">
        <f t="shared" si="54"/>
        <v/>
      </c>
      <c r="DF28" s="32" t="str">
        <f t="shared" si="55"/>
        <v/>
      </c>
      <c r="DH28" s="27">
        <v>25</v>
      </c>
      <c r="DI28" s="28">
        <f t="shared" si="77"/>
        <v>0</v>
      </c>
      <c r="DJ28" s="28"/>
      <c r="DK28" s="28">
        <f t="shared" si="56"/>
        <v>0</v>
      </c>
      <c r="DL28" s="28">
        <v>1</v>
      </c>
      <c r="DM28" s="29">
        <f t="shared" si="57"/>
        <v>0</v>
      </c>
      <c r="DN28" s="30"/>
      <c r="DO28" s="31"/>
      <c r="DP28" s="31"/>
      <c r="DQ28" s="31" t="str">
        <f t="shared" si="58"/>
        <v/>
      </c>
      <c r="DR28" s="32" t="str">
        <f t="shared" si="59"/>
        <v/>
      </c>
      <c r="DT28" s="27">
        <v>25</v>
      </c>
      <c r="DU28" s="28">
        <f t="shared" si="78"/>
        <v>0</v>
      </c>
      <c r="DV28" s="28"/>
      <c r="DW28" s="28">
        <f t="shared" si="60"/>
        <v>0</v>
      </c>
      <c r="DX28" s="28">
        <v>1</v>
      </c>
      <c r="DY28" s="29">
        <f t="shared" si="61"/>
        <v>0</v>
      </c>
      <c r="DZ28" s="30"/>
      <c r="EA28" s="31"/>
      <c r="EB28" s="31"/>
      <c r="EC28" s="31" t="str">
        <f t="shared" si="62"/>
        <v/>
      </c>
      <c r="ED28" s="32" t="str">
        <f t="shared" si="63"/>
        <v/>
      </c>
      <c r="EF28" s="27">
        <v>25</v>
      </c>
      <c r="EG28" s="28">
        <f t="shared" si="79"/>
        <v>0</v>
      </c>
      <c r="EH28" s="28"/>
      <c r="EI28" s="28">
        <f t="shared" si="64"/>
        <v>0</v>
      </c>
      <c r="EJ28" s="28">
        <v>1</v>
      </c>
      <c r="EK28" s="29">
        <f t="shared" si="65"/>
        <v>0</v>
      </c>
      <c r="EL28" s="30"/>
      <c r="EM28" s="31"/>
      <c r="EN28" s="31"/>
      <c r="EO28" s="31" t="str">
        <f t="shared" si="66"/>
        <v/>
      </c>
      <c r="EP28" s="32" t="str">
        <f t="shared" si="67"/>
        <v/>
      </c>
      <c r="ER28" s="27">
        <v>25</v>
      </c>
      <c r="ES28" s="28">
        <f t="shared" si="80"/>
        <v>0</v>
      </c>
      <c r="ET28" s="28"/>
      <c r="EU28" s="28">
        <f t="shared" si="68"/>
        <v>0</v>
      </c>
      <c r="EV28" s="28">
        <v>1</v>
      </c>
      <c r="EW28" s="29">
        <f t="shared" si="69"/>
        <v>0</v>
      </c>
      <c r="EX28" s="30" t="s">
        <v>47</v>
      </c>
      <c r="EY28" s="31"/>
      <c r="EZ28" s="31"/>
      <c r="FA28" s="31" t="str">
        <f t="shared" si="70"/>
        <v/>
      </c>
      <c r="FB28" s="32">
        <f t="shared" si="71"/>
        <v>0</v>
      </c>
    </row>
    <row r="29" spans="1:158" ht="30" customHeight="1" x14ac:dyDescent="0.3">
      <c r="E29" s="27">
        <v>26</v>
      </c>
      <c r="F29" s="28">
        <f t="shared" si="72"/>
        <v>0</v>
      </c>
      <c r="G29" s="28"/>
      <c r="H29" s="28">
        <f t="shared" si="34"/>
        <v>0</v>
      </c>
      <c r="I29" s="28">
        <v>1</v>
      </c>
      <c r="J29" s="29">
        <f t="shared" si="35"/>
        <v>0</v>
      </c>
      <c r="L29" s="27">
        <v>26</v>
      </c>
      <c r="M29" s="28">
        <f t="shared" si="73"/>
        <v>0</v>
      </c>
      <c r="N29" s="28"/>
      <c r="O29" s="28">
        <f t="shared" si="36"/>
        <v>0</v>
      </c>
      <c r="P29" s="28">
        <v>1</v>
      </c>
      <c r="Q29" s="29">
        <f t="shared" si="37"/>
        <v>0</v>
      </c>
      <c r="R29" s="27"/>
      <c r="S29" s="31"/>
      <c r="T29" s="31"/>
      <c r="U29" s="31"/>
      <c r="V29" s="34"/>
      <c r="W29" s="34">
        <v>1</v>
      </c>
      <c r="X29" s="31"/>
      <c r="Y29" s="31">
        <f t="shared" si="38"/>
        <v>0</v>
      </c>
      <c r="Z29" s="31"/>
      <c r="AA29" s="35"/>
      <c r="AB29" s="36" t="str">
        <f t="shared" si="0"/>
        <v/>
      </c>
      <c r="AC29" s="31" t="str">
        <f t="shared" si="1"/>
        <v/>
      </c>
      <c r="AD29" s="31" t="str">
        <f t="shared" si="2"/>
        <v/>
      </c>
      <c r="AE29" s="31" t="str">
        <f t="shared" si="3"/>
        <v/>
      </c>
      <c r="AF29" s="31" t="str">
        <f t="shared" si="4"/>
        <v/>
      </c>
      <c r="AG29" s="31" t="str">
        <f t="shared" si="5"/>
        <v/>
      </c>
      <c r="AH29" s="31" t="str">
        <f t="shared" si="6"/>
        <v/>
      </c>
      <c r="AI29" s="31" t="str">
        <f t="shared" si="7"/>
        <v/>
      </c>
      <c r="AJ29" s="35">
        <f t="shared" si="8"/>
        <v>0</v>
      </c>
      <c r="AK29" s="36" t="str">
        <f t="shared" si="39"/>
        <v/>
      </c>
      <c r="AL29" s="31" t="str">
        <f t="shared" si="9"/>
        <v/>
      </c>
      <c r="AM29" s="31" t="str">
        <f t="shared" si="10"/>
        <v/>
      </c>
      <c r="AN29" s="31" t="str">
        <f t="shared" si="11"/>
        <v/>
      </c>
      <c r="AO29" s="31" t="str">
        <f t="shared" si="12"/>
        <v/>
      </c>
      <c r="AP29" s="31" t="str">
        <f t="shared" si="13"/>
        <v/>
      </c>
      <c r="AQ29" s="31" t="str">
        <f t="shared" si="14"/>
        <v/>
      </c>
      <c r="AR29" s="31" t="str">
        <f t="shared" si="15"/>
        <v/>
      </c>
      <c r="AS29" s="31" t="str">
        <f t="shared" si="16"/>
        <v/>
      </c>
      <c r="AT29" s="31"/>
      <c r="AU29" s="31" t="str">
        <f t="shared" si="40"/>
        <v/>
      </c>
      <c r="AV29" s="32">
        <f t="shared" si="41"/>
        <v>0</v>
      </c>
      <c r="AW29" s="22"/>
      <c r="AX29" s="27">
        <v>26</v>
      </c>
      <c r="AY29" s="28">
        <f t="shared" si="74"/>
        <v>0</v>
      </c>
      <c r="AZ29" s="28"/>
      <c r="BA29" s="28">
        <f t="shared" si="42"/>
        <v>0</v>
      </c>
      <c r="BB29" s="28">
        <v>1</v>
      </c>
      <c r="BC29" s="29">
        <f t="shared" si="43"/>
        <v>0</v>
      </c>
      <c r="BD29" s="37"/>
      <c r="BE29" s="34"/>
      <c r="BF29" s="34"/>
      <c r="BG29" s="34"/>
      <c r="BH29" s="34"/>
      <c r="BI29" s="34">
        <v>1</v>
      </c>
      <c r="BJ29" s="34"/>
      <c r="BK29" s="34">
        <f t="shared" si="44"/>
        <v>0</v>
      </c>
      <c r="BL29" s="34"/>
      <c r="BM29" s="38"/>
      <c r="BN29" s="39" t="str">
        <f t="shared" si="17"/>
        <v/>
      </c>
      <c r="BO29" s="34" t="str">
        <f t="shared" si="18"/>
        <v/>
      </c>
      <c r="BP29" s="31" t="str">
        <f t="shared" si="19"/>
        <v/>
      </c>
      <c r="BQ29" s="34" t="str">
        <f t="shared" si="20"/>
        <v/>
      </c>
      <c r="BR29" s="34" t="str">
        <f t="shared" si="21"/>
        <v/>
      </c>
      <c r="BS29" s="34" t="str">
        <f t="shared" si="22"/>
        <v/>
      </c>
      <c r="BT29" s="34" t="str">
        <f t="shared" si="23"/>
        <v/>
      </c>
      <c r="BU29" s="34" t="str">
        <f t="shared" si="24"/>
        <v/>
      </c>
      <c r="BV29" s="38">
        <f t="shared" si="25"/>
        <v>0</v>
      </c>
      <c r="BW29" s="39" t="str">
        <f t="shared" si="45"/>
        <v/>
      </c>
      <c r="BX29" s="34" t="str">
        <f t="shared" si="26"/>
        <v/>
      </c>
      <c r="BY29" s="31" t="str">
        <f t="shared" si="27"/>
        <v/>
      </c>
      <c r="BZ29" s="34" t="str">
        <f t="shared" si="28"/>
        <v/>
      </c>
      <c r="CA29" s="34" t="str">
        <f t="shared" si="29"/>
        <v/>
      </c>
      <c r="CB29" s="34" t="str">
        <f t="shared" si="30"/>
        <v/>
      </c>
      <c r="CC29" s="34" t="str">
        <f t="shared" si="31"/>
        <v/>
      </c>
      <c r="CD29" s="34" t="str">
        <f t="shared" si="32"/>
        <v/>
      </c>
      <c r="CE29" s="34" t="str">
        <f t="shared" si="33"/>
        <v/>
      </c>
      <c r="CF29" s="34"/>
      <c r="CG29" s="34" t="str">
        <f t="shared" si="46"/>
        <v/>
      </c>
      <c r="CH29" s="40">
        <f t="shared" si="47"/>
        <v>0</v>
      </c>
      <c r="CJ29" s="27">
        <v>26</v>
      </c>
      <c r="CK29" s="28">
        <f t="shared" si="75"/>
        <v>0</v>
      </c>
      <c r="CL29" s="28"/>
      <c r="CM29" s="28">
        <f t="shared" si="48"/>
        <v>0</v>
      </c>
      <c r="CN29" s="28">
        <v>1</v>
      </c>
      <c r="CO29" s="29">
        <f t="shared" si="49"/>
        <v>0</v>
      </c>
      <c r="CP29" s="30"/>
      <c r="CQ29" s="31"/>
      <c r="CR29" s="31"/>
      <c r="CS29" s="31" t="str">
        <f t="shared" si="50"/>
        <v/>
      </c>
      <c r="CT29" s="32" t="str">
        <f t="shared" si="51"/>
        <v/>
      </c>
      <c r="CV29" s="27">
        <v>26</v>
      </c>
      <c r="CW29" s="28">
        <f t="shared" si="76"/>
        <v>0</v>
      </c>
      <c r="CX29" s="28"/>
      <c r="CY29" s="28">
        <f t="shared" si="52"/>
        <v>0</v>
      </c>
      <c r="CZ29" s="28">
        <v>1</v>
      </c>
      <c r="DA29" s="29">
        <f t="shared" si="53"/>
        <v>0</v>
      </c>
      <c r="DB29" s="30"/>
      <c r="DC29" s="31"/>
      <c r="DD29" s="31"/>
      <c r="DE29" s="31" t="str">
        <f t="shared" si="54"/>
        <v/>
      </c>
      <c r="DF29" s="32" t="str">
        <f t="shared" si="55"/>
        <v/>
      </c>
      <c r="DH29" s="27">
        <v>26</v>
      </c>
      <c r="DI29" s="28">
        <f t="shared" si="77"/>
        <v>0</v>
      </c>
      <c r="DJ29" s="28"/>
      <c r="DK29" s="28">
        <f t="shared" si="56"/>
        <v>0</v>
      </c>
      <c r="DL29" s="28">
        <v>1</v>
      </c>
      <c r="DM29" s="29">
        <f t="shared" si="57"/>
        <v>0</v>
      </c>
      <c r="DN29" s="30"/>
      <c r="DO29" s="31"/>
      <c r="DP29" s="31"/>
      <c r="DQ29" s="31" t="str">
        <f t="shared" si="58"/>
        <v/>
      </c>
      <c r="DR29" s="32" t="str">
        <f t="shared" si="59"/>
        <v/>
      </c>
      <c r="DT29" s="27">
        <v>26</v>
      </c>
      <c r="DU29" s="28">
        <f t="shared" si="78"/>
        <v>0</v>
      </c>
      <c r="DV29" s="28"/>
      <c r="DW29" s="28">
        <f t="shared" si="60"/>
        <v>0</v>
      </c>
      <c r="DX29" s="28">
        <v>1</v>
      </c>
      <c r="DY29" s="29">
        <f t="shared" si="61"/>
        <v>0</v>
      </c>
      <c r="DZ29" s="30"/>
      <c r="EA29" s="31"/>
      <c r="EB29" s="31"/>
      <c r="EC29" s="31" t="str">
        <f t="shared" si="62"/>
        <v/>
      </c>
      <c r="ED29" s="32" t="str">
        <f t="shared" si="63"/>
        <v/>
      </c>
      <c r="EF29" s="27">
        <v>26</v>
      </c>
      <c r="EG29" s="28">
        <f t="shared" si="79"/>
        <v>0</v>
      </c>
      <c r="EH29" s="28"/>
      <c r="EI29" s="28">
        <f t="shared" si="64"/>
        <v>0</v>
      </c>
      <c r="EJ29" s="28">
        <v>1</v>
      </c>
      <c r="EK29" s="29">
        <f t="shared" si="65"/>
        <v>0</v>
      </c>
      <c r="EL29" s="30"/>
      <c r="EM29" s="31"/>
      <c r="EN29" s="31"/>
      <c r="EO29" s="31" t="str">
        <f t="shared" si="66"/>
        <v/>
      </c>
      <c r="EP29" s="32" t="str">
        <f t="shared" si="67"/>
        <v/>
      </c>
      <c r="ER29" s="27">
        <v>26</v>
      </c>
      <c r="ES29" s="28">
        <f t="shared" si="80"/>
        <v>0</v>
      </c>
      <c r="ET29" s="28"/>
      <c r="EU29" s="28">
        <f t="shared" si="68"/>
        <v>0</v>
      </c>
      <c r="EV29" s="28">
        <v>1</v>
      </c>
      <c r="EW29" s="29">
        <f t="shared" si="69"/>
        <v>0</v>
      </c>
      <c r="EX29" s="30" t="s">
        <v>47</v>
      </c>
      <c r="EY29" s="31"/>
      <c r="EZ29" s="31"/>
      <c r="FA29" s="31" t="str">
        <f t="shared" si="70"/>
        <v/>
      </c>
      <c r="FB29" s="32">
        <f t="shared" si="71"/>
        <v>0</v>
      </c>
    </row>
    <row r="30" spans="1:158" ht="30" customHeight="1" x14ac:dyDescent="0.3">
      <c r="E30" s="27">
        <v>27</v>
      </c>
      <c r="F30" s="28">
        <f t="shared" si="72"/>
        <v>0</v>
      </c>
      <c r="G30" s="28"/>
      <c r="H30" s="28">
        <f t="shared" si="34"/>
        <v>0</v>
      </c>
      <c r="I30" s="28">
        <v>1</v>
      </c>
      <c r="J30" s="29">
        <f t="shared" si="35"/>
        <v>0</v>
      </c>
      <c r="L30" s="27">
        <v>27</v>
      </c>
      <c r="M30" s="28">
        <f t="shared" si="73"/>
        <v>0</v>
      </c>
      <c r="N30" s="28"/>
      <c r="O30" s="28">
        <f t="shared" si="36"/>
        <v>0</v>
      </c>
      <c r="P30" s="28">
        <v>1</v>
      </c>
      <c r="Q30" s="29">
        <f t="shared" si="37"/>
        <v>0</v>
      </c>
      <c r="R30" s="27"/>
      <c r="S30" s="31"/>
      <c r="T30" s="31"/>
      <c r="U30" s="31"/>
      <c r="V30" s="34"/>
      <c r="W30" s="34">
        <v>1</v>
      </c>
      <c r="X30" s="31"/>
      <c r="Y30" s="31">
        <f t="shared" si="38"/>
        <v>0</v>
      </c>
      <c r="Z30" s="31"/>
      <c r="AA30" s="35"/>
      <c r="AB30" s="36" t="str">
        <f t="shared" si="0"/>
        <v/>
      </c>
      <c r="AC30" s="31" t="str">
        <f t="shared" si="1"/>
        <v/>
      </c>
      <c r="AD30" s="31" t="str">
        <f t="shared" si="2"/>
        <v/>
      </c>
      <c r="AE30" s="31" t="str">
        <f t="shared" si="3"/>
        <v/>
      </c>
      <c r="AF30" s="31" t="str">
        <f t="shared" si="4"/>
        <v/>
      </c>
      <c r="AG30" s="31" t="str">
        <f t="shared" si="5"/>
        <v/>
      </c>
      <c r="AH30" s="31" t="str">
        <f t="shared" si="6"/>
        <v/>
      </c>
      <c r="AI30" s="31" t="str">
        <f t="shared" si="7"/>
        <v/>
      </c>
      <c r="AJ30" s="35">
        <f t="shared" si="8"/>
        <v>0</v>
      </c>
      <c r="AK30" s="36" t="str">
        <f t="shared" si="39"/>
        <v/>
      </c>
      <c r="AL30" s="31" t="str">
        <f t="shared" si="9"/>
        <v/>
      </c>
      <c r="AM30" s="31" t="str">
        <f t="shared" si="10"/>
        <v/>
      </c>
      <c r="AN30" s="31" t="str">
        <f t="shared" si="11"/>
        <v/>
      </c>
      <c r="AO30" s="31" t="str">
        <f t="shared" si="12"/>
        <v/>
      </c>
      <c r="AP30" s="31" t="str">
        <f t="shared" si="13"/>
        <v/>
      </c>
      <c r="AQ30" s="31" t="str">
        <f t="shared" si="14"/>
        <v/>
      </c>
      <c r="AR30" s="31" t="str">
        <f t="shared" si="15"/>
        <v/>
      </c>
      <c r="AS30" s="31" t="str">
        <f t="shared" si="16"/>
        <v/>
      </c>
      <c r="AT30" s="31"/>
      <c r="AU30" s="31" t="str">
        <f t="shared" si="40"/>
        <v/>
      </c>
      <c r="AV30" s="32">
        <f t="shared" si="41"/>
        <v>0</v>
      </c>
      <c r="AW30" s="22"/>
      <c r="AX30" s="27">
        <v>27</v>
      </c>
      <c r="AY30" s="28">
        <f t="shared" si="74"/>
        <v>0</v>
      </c>
      <c r="AZ30" s="28"/>
      <c r="BA30" s="28">
        <f t="shared" si="42"/>
        <v>0</v>
      </c>
      <c r="BB30" s="28">
        <v>1</v>
      </c>
      <c r="BC30" s="29">
        <f t="shared" si="43"/>
        <v>0</v>
      </c>
      <c r="BD30" s="37"/>
      <c r="BE30" s="34"/>
      <c r="BF30" s="34"/>
      <c r="BG30" s="34"/>
      <c r="BH30" s="34"/>
      <c r="BI30" s="34">
        <v>1</v>
      </c>
      <c r="BJ30" s="34"/>
      <c r="BK30" s="34">
        <f t="shared" si="44"/>
        <v>0</v>
      </c>
      <c r="BL30" s="34"/>
      <c r="BM30" s="38"/>
      <c r="BN30" s="39" t="str">
        <f t="shared" si="17"/>
        <v/>
      </c>
      <c r="BO30" s="34" t="str">
        <f t="shared" si="18"/>
        <v/>
      </c>
      <c r="BP30" s="31" t="str">
        <f t="shared" si="19"/>
        <v/>
      </c>
      <c r="BQ30" s="34" t="str">
        <f t="shared" si="20"/>
        <v/>
      </c>
      <c r="BR30" s="34" t="str">
        <f t="shared" si="21"/>
        <v/>
      </c>
      <c r="BS30" s="34" t="str">
        <f t="shared" si="22"/>
        <v/>
      </c>
      <c r="BT30" s="34" t="str">
        <f t="shared" si="23"/>
        <v/>
      </c>
      <c r="BU30" s="34" t="str">
        <f t="shared" si="24"/>
        <v/>
      </c>
      <c r="BV30" s="38">
        <f t="shared" si="25"/>
        <v>0</v>
      </c>
      <c r="BW30" s="39" t="str">
        <f t="shared" si="45"/>
        <v/>
      </c>
      <c r="BX30" s="34" t="str">
        <f t="shared" si="26"/>
        <v/>
      </c>
      <c r="BY30" s="31" t="str">
        <f t="shared" si="27"/>
        <v/>
      </c>
      <c r="BZ30" s="34" t="str">
        <f t="shared" si="28"/>
        <v/>
      </c>
      <c r="CA30" s="34" t="str">
        <f t="shared" si="29"/>
        <v/>
      </c>
      <c r="CB30" s="34" t="str">
        <f t="shared" si="30"/>
        <v/>
      </c>
      <c r="CC30" s="34" t="str">
        <f t="shared" si="31"/>
        <v/>
      </c>
      <c r="CD30" s="34" t="str">
        <f t="shared" si="32"/>
        <v/>
      </c>
      <c r="CE30" s="34" t="str">
        <f t="shared" si="33"/>
        <v/>
      </c>
      <c r="CF30" s="34"/>
      <c r="CG30" s="34" t="str">
        <f t="shared" si="46"/>
        <v/>
      </c>
      <c r="CH30" s="40">
        <f t="shared" si="47"/>
        <v>0</v>
      </c>
      <c r="CJ30" s="27">
        <v>27</v>
      </c>
      <c r="CK30" s="28">
        <f t="shared" si="75"/>
        <v>0</v>
      </c>
      <c r="CL30" s="28"/>
      <c r="CM30" s="28">
        <f t="shared" si="48"/>
        <v>0</v>
      </c>
      <c r="CN30" s="28">
        <v>1</v>
      </c>
      <c r="CO30" s="29">
        <f t="shared" si="49"/>
        <v>0</v>
      </c>
      <c r="CP30" s="30"/>
      <c r="CQ30" s="31"/>
      <c r="CR30" s="31"/>
      <c r="CS30" s="31" t="str">
        <f t="shared" si="50"/>
        <v/>
      </c>
      <c r="CT30" s="32" t="str">
        <f t="shared" si="51"/>
        <v/>
      </c>
      <c r="CV30" s="27">
        <v>27</v>
      </c>
      <c r="CW30" s="28">
        <f t="shared" si="76"/>
        <v>0</v>
      </c>
      <c r="CX30" s="28"/>
      <c r="CY30" s="28">
        <f t="shared" si="52"/>
        <v>0</v>
      </c>
      <c r="CZ30" s="28">
        <v>1</v>
      </c>
      <c r="DA30" s="29">
        <f t="shared" si="53"/>
        <v>0</v>
      </c>
      <c r="DB30" s="30"/>
      <c r="DC30" s="31"/>
      <c r="DD30" s="31"/>
      <c r="DE30" s="31" t="str">
        <f t="shared" si="54"/>
        <v/>
      </c>
      <c r="DF30" s="32" t="str">
        <f t="shared" si="55"/>
        <v/>
      </c>
      <c r="DH30" s="27">
        <v>27</v>
      </c>
      <c r="DI30" s="28">
        <f t="shared" si="77"/>
        <v>0</v>
      </c>
      <c r="DJ30" s="28"/>
      <c r="DK30" s="28">
        <f t="shared" si="56"/>
        <v>0</v>
      </c>
      <c r="DL30" s="28">
        <v>1</v>
      </c>
      <c r="DM30" s="29">
        <f t="shared" si="57"/>
        <v>0</v>
      </c>
      <c r="DN30" s="30"/>
      <c r="DO30" s="31"/>
      <c r="DP30" s="31"/>
      <c r="DQ30" s="31" t="str">
        <f t="shared" si="58"/>
        <v/>
      </c>
      <c r="DR30" s="32" t="str">
        <f t="shared" si="59"/>
        <v/>
      </c>
      <c r="DT30" s="27">
        <v>27</v>
      </c>
      <c r="DU30" s="28">
        <f t="shared" si="78"/>
        <v>0</v>
      </c>
      <c r="DV30" s="28"/>
      <c r="DW30" s="28">
        <f t="shared" si="60"/>
        <v>0</v>
      </c>
      <c r="DX30" s="28">
        <v>1</v>
      </c>
      <c r="DY30" s="29">
        <f t="shared" si="61"/>
        <v>0</v>
      </c>
      <c r="DZ30" s="30"/>
      <c r="EA30" s="31"/>
      <c r="EB30" s="31"/>
      <c r="EC30" s="31" t="str">
        <f t="shared" si="62"/>
        <v/>
      </c>
      <c r="ED30" s="32" t="str">
        <f t="shared" si="63"/>
        <v/>
      </c>
      <c r="EF30" s="27">
        <v>27</v>
      </c>
      <c r="EG30" s="28">
        <f t="shared" si="79"/>
        <v>0</v>
      </c>
      <c r="EH30" s="28"/>
      <c r="EI30" s="28">
        <f t="shared" si="64"/>
        <v>0</v>
      </c>
      <c r="EJ30" s="28">
        <v>1</v>
      </c>
      <c r="EK30" s="29">
        <f t="shared" si="65"/>
        <v>0</v>
      </c>
      <c r="EL30" s="30"/>
      <c r="EM30" s="31"/>
      <c r="EN30" s="31"/>
      <c r="EO30" s="31" t="str">
        <f t="shared" si="66"/>
        <v/>
      </c>
      <c r="EP30" s="32" t="str">
        <f t="shared" si="67"/>
        <v/>
      </c>
      <c r="ER30" s="27">
        <v>27</v>
      </c>
      <c r="ES30" s="28">
        <f t="shared" si="80"/>
        <v>0</v>
      </c>
      <c r="ET30" s="28"/>
      <c r="EU30" s="28">
        <f t="shared" si="68"/>
        <v>0</v>
      </c>
      <c r="EV30" s="28">
        <v>1</v>
      </c>
      <c r="EW30" s="29">
        <f t="shared" si="69"/>
        <v>0</v>
      </c>
      <c r="EX30" s="30" t="s">
        <v>47</v>
      </c>
      <c r="EY30" s="31"/>
      <c r="EZ30" s="31"/>
      <c r="FA30" s="31" t="str">
        <f t="shared" si="70"/>
        <v/>
      </c>
      <c r="FB30" s="32">
        <f t="shared" si="71"/>
        <v>0</v>
      </c>
    </row>
    <row r="31" spans="1:158" ht="30" customHeight="1" x14ac:dyDescent="0.3">
      <c r="E31" s="27">
        <v>28</v>
      </c>
      <c r="F31" s="28">
        <f t="shared" si="72"/>
        <v>0</v>
      </c>
      <c r="G31" s="28"/>
      <c r="H31" s="28">
        <f t="shared" si="34"/>
        <v>0</v>
      </c>
      <c r="I31" s="28">
        <v>1</v>
      </c>
      <c r="J31" s="29">
        <f t="shared" si="35"/>
        <v>0</v>
      </c>
      <c r="L31" s="27">
        <v>28</v>
      </c>
      <c r="M31" s="28">
        <f t="shared" si="73"/>
        <v>0</v>
      </c>
      <c r="N31" s="28"/>
      <c r="O31" s="28">
        <f t="shared" si="36"/>
        <v>0</v>
      </c>
      <c r="P31" s="28">
        <v>1</v>
      </c>
      <c r="Q31" s="29">
        <f t="shared" si="37"/>
        <v>0</v>
      </c>
      <c r="R31" s="27"/>
      <c r="S31" s="31"/>
      <c r="T31" s="31"/>
      <c r="U31" s="31"/>
      <c r="V31" s="34"/>
      <c r="W31" s="34">
        <v>1</v>
      </c>
      <c r="X31" s="31"/>
      <c r="Y31" s="31">
        <f t="shared" si="38"/>
        <v>0</v>
      </c>
      <c r="Z31" s="31"/>
      <c r="AA31" s="35"/>
      <c r="AB31" s="36" t="str">
        <f t="shared" si="0"/>
        <v/>
      </c>
      <c r="AC31" s="31" t="str">
        <f t="shared" si="1"/>
        <v/>
      </c>
      <c r="AD31" s="31" t="str">
        <f t="shared" si="2"/>
        <v/>
      </c>
      <c r="AE31" s="31" t="str">
        <f t="shared" si="3"/>
        <v/>
      </c>
      <c r="AF31" s="31" t="str">
        <f t="shared" si="4"/>
        <v/>
      </c>
      <c r="AG31" s="31" t="str">
        <f t="shared" si="5"/>
        <v/>
      </c>
      <c r="AH31" s="31" t="str">
        <f t="shared" si="6"/>
        <v/>
      </c>
      <c r="AI31" s="31" t="str">
        <f t="shared" si="7"/>
        <v/>
      </c>
      <c r="AJ31" s="35">
        <f t="shared" si="8"/>
        <v>0</v>
      </c>
      <c r="AK31" s="36" t="str">
        <f t="shared" si="39"/>
        <v/>
      </c>
      <c r="AL31" s="31" t="str">
        <f t="shared" si="9"/>
        <v/>
      </c>
      <c r="AM31" s="31" t="str">
        <f t="shared" si="10"/>
        <v/>
      </c>
      <c r="AN31" s="31" t="str">
        <f t="shared" si="11"/>
        <v/>
      </c>
      <c r="AO31" s="31" t="str">
        <f t="shared" si="12"/>
        <v/>
      </c>
      <c r="AP31" s="31" t="str">
        <f t="shared" si="13"/>
        <v/>
      </c>
      <c r="AQ31" s="31" t="str">
        <f t="shared" si="14"/>
        <v/>
      </c>
      <c r="AR31" s="31" t="str">
        <f t="shared" si="15"/>
        <v/>
      </c>
      <c r="AS31" s="31" t="str">
        <f t="shared" si="16"/>
        <v/>
      </c>
      <c r="AT31" s="31"/>
      <c r="AU31" s="31" t="str">
        <f t="shared" si="40"/>
        <v/>
      </c>
      <c r="AV31" s="32">
        <f t="shared" si="41"/>
        <v>0</v>
      </c>
      <c r="AW31" s="22"/>
      <c r="AX31" s="27">
        <v>28</v>
      </c>
      <c r="AY31" s="28">
        <f t="shared" si="74"/>
        <v>0</v>
      </c>
      <c r="AZ31" s="28"/>
      <c r="BA31" s="28">
        <f t="shared" si="42"/>
        <v>0</v>
      </c>
      <c r="BB31" s="28">
        <v>1</v>
      </c>
      <c r="BC31" s="29">
        <f t="shared" si="43"/>
        <v>0</v>
      </c>
      <c r="BD31" s="37"/>
      <c r="BE31" s="34"/>
      <c r="BF31" s="34"/>
      <c r="BG31" s="34"/>
      <c r="BH31" s="34"/>
      <c r="BI31" s="34">
        <v>1</v>
      </c>
      <c r="BJ31" s="34"/>
      <c r="BK31" s="34">
        <f t="shared" si="44"/>
        <v>0</v>
      </c>
      <c r="BL31" s="34"/>
      <c r="BM31" s="38"/>
      <c r="BN31" s="39" t="str">
        <f t="shared" si="17"/>
        <v/>
      </c>
      <c r="BO31" s="34" t="str">
        <f t="shared" si="18"/>
        <v/>
      </c>
      <c r="BP31" s="31" t="str">
        <f t="shared" si="19"/>
        <v/>
      </c>
      <c r="BQ31" s="34" t="str">
        <f t="shared" si="20"/>
        <v/>
      </c>
      <c r="BR31" s="34" t="str">
        <f t="shared" si="21"/>
        <v/>
      </c>
      <c r="BS31" s="34" t="str">
        <f t="shared" si="22"/>
        <v/>
      </c>
      <c r="BT31" s="34" t="str">
        <f t="shared" si="23"/>
        <v/>
      </c>
      <c r="BU31" s="34" t="str">
        <f t="shared" si="24"/>
        <v/>
      </c>
      <c r="BV31" s="38">
        <f t="shared" si="25"/>
        <v>0</v>
      </c>
      <c r="BW31" s="39" t="str">
        <f t="shared" si="45"/>
        <v/>
      </c>
      <c r="BX31" s="34" t="str">
        <f t="shared" si="26"/>
        <v/>
      </c>
      <c r="BY31" s="31" t="str">
        <f t="shared" si="27"/>
        <v/>
      </c>
      <c r="BZ31" s="34" t="str">
        <f t="shared" si="28"/>
        <v/>
      </c>
      <c r="CA31" s="34" t="str">
        <f t="shared" si="29"/>
        <v/>
      </c>
      <c r="CB31" s="34" t="str">
        <f t="shared" si="30"/>
        <v/>
      </c>
      <c r="CC31" s="34" t="str">
        <f t="shared" si="31"/>
        <v/>
      </c>
      <c r="CD31" s="34" t="str">
        <f t="shared" si="32"/>
        <v/>
      </c>
      <c r="CE31" s="34" t="str">
        <f t="shared" si="33"/>
        <v/>
      </c>
      <c r="CF31" s="34"/>
      <c r="CG31" s="34" t="str">
        <f t="shared" si="46"/>
        <v/>
      </c>
      <c r="CH31" s="40">
        <f t="shared" si="47"/>
        <v>0</v>
      </c>
      <c r="CJ31" s="27">
        <v>28</v>
      </c>
      <c r="CK31" s="28">
        <f t="shared" si="75"/>
        <v>0</v>
      </c>
      <c r="CL31" s="28"/>
      <c r="CM31" s="28">
        <f t="shared" si="48"/>
        <v>0</v>
      </c>
      <c r="CN31" s="28">
        <v>1</v>
      </c>
      <c r="CO31" s="29">
        <f t="shared" si="49"/>
        <v>0</v>
      </c>
      <c r="CP31" s="30"/>
      <c r="CQ31" s="31"/>
      <c r="CR31" s="31"/>
      <c r="CS31" s="31" t="str">
        <f t="shared" si="50"/>
        <v/>
      </c>
      <c r="CT31" s="32" t="str">
        <f t="shared" si="51"/>
        <v/>
      </c>
      <c r="CV31" s="27">
        <v>28</v>
      </c>
      <c r="CW31" s="28">
        <f t="shared" si="76"/>
        <v>0</v>
      </c>
      <c r="CX31" s="28"/>
      <c r="CY31" s="28">
        <f t="shared" si="52"/>
        <v>0</v>
      </c>
      <c r="CZ31" s="28">
        <v>1</v>
      </c>
      <c r="DA31" s="29">
        <f t="shared" si="53"/>
        <v>0</v>
      </c>
      <c r="DB31" s="30"/>
      <c r="DC31" s="31"/>
      <c r="DD31" s="31"/>
      <c r="DE31" s="31" t="str">
        <f t="shared" si="54"/>
        <v/>
      </c>
      <c r="DF31" s="32" t="str">
        <f t="shared" si="55"/>
        <v/>
      </c>
      <c r="DH31" s="27">
        <v>28</v>
      </c>
      <c r="DI31" s="28">
        <f t="shared" si="77"/>
        <v>0</v>
      </c>
      <c r="DJ31" s="28"/>
      <c r="DK31" s="28">
        <f t="shared" si="56"/>
        <v>0</v>
      </c>
      <c r="DL31" s="28">
        <v>1</v>
      </c>
      <c r="DM31" s="29">
        <f t="shared" si="57"/>
        <v>0</v>
      </c>
      <c r="DN31" s="30"/>
      <c r="DO31" s="31"/>
      <c r="DP31" s="31"/>
      <c r="DQ31" s="31" t="str">
        <f t="shared" si="58"/>
        <v/>
      </c>
      <c r="DR31" s="32" t="str">
        <f t="shared" si="59"/>
        <v/>
      </c>
      <c r="DT31" s="27">
        <v>28</v>
      </c>
      <c r="DU31" s="28">
        <f t="shared" si="78"/>
        <v>0</v>
      </c>
      <c r="DV31" s="28"/>
      <c r="DW31" s="28">
        <f t="shared" si="60"/>
        <v>0</v>
      </c>
      <c r="DX31" s="28">
        <v>1</v>
      </c>
      <c r="DY31" s="29">
        <f t="shared" si="61"/>
        <v>0</v>
      </c>
      <c r="DZ31" s="30"/>
      <c r="EA31" s="31"/>
      <c r="EB31" s="31"/>
      <c r="EC31" s="31" t="str">
        <f t="shared" si="62"/>
        <v/>
      </c>
      <c r="ED31" s="32" t="str">
        <f t="shared" si="63"/>
        <v/>
      </c>
      <c r="EF31" s="27">
        <v>28</v>
      </c>
      <c r="EG31" s="28">
        <f t="shared" si="79"/>
        <v>0</v>
      </c>
      <c r="EH31" s="28"/>
      <c r="EI31" s="28">
        <f t="shared" si="64"/>
        <v>0</v>
      </c>
      <c r="EJ31" s="28">
        <v>1</v>
      </c>
      <c r="EK31" s="29">
        <f t="shared" si="65"/>
        <v>0</v>
      </c>
      <c r="EL31" s="30"/>
      <c r="EM31" s="31"/>
      <c r="EN31" s="31"/>
      <c r="EO31" s="31" t="str">
        <f t="shared" si="66"/>
        <v/>
      </c>
      <c r="EP31" s="32" t="str">
        <f t="shared" si="67"/>
        <v/>
      </c>
      <c r="ER31" s="27">
        <v>28</v>
      </c>
      <c r="ES31" s="28">
        <f t="shared" si="80"/>
        <v>0</v>
      </c>
      <c r="ET31" s="28"/>
      <c r="EU31" s="28">
        <f t="shared" si="68"/>
        <v>0</v>
      </c>
      <c r="EV31" s="28">
        <v>1</v>
      </c>
      <c r="EW31" s="29">
        <f t="shared" si="69"/>
        <v>0</v>
      </c>
      <c r="EX31" s="30" t="s">
        <v>47</v>
      </c>
      <c r="EY31" s="31"/>
      <c r="EZ31" s="31"/>
      <c r="FA31" s="31" t="str">
        <f t="shared" si="70"/>
        <v/>
      </c>
      <c r="FB31" s="32">
        <f t="shared" si="71"/>
        <v>0</v>
      </c>
    </row>
    <row r="32" spans="1:158" ht="30" customHeight="1" x14ac:dyDescent="0.3">
      <c r="E32" s="27">
        <v>29</v>
      </c>
      <c r="F32" s="28">
        <f t="shared" si="72"/>
        <v>0</v>
      </c>
      <c r="G32" s="28"/>
      <c r="H32" s="28">
        <f t="shared" si="34"/>
        <v>0</v>
      </c>
      <c r="I32" s="28">
        <v>1</v>
      </c>
      <c r="J32" s="29">
        <f t="shared" si="35"/>
        <v>0</v>
      </c>
      <c r="L32" s="27">
        <v>29</v>
      </c>
      <c r="M32" s="28">
        <f t="shared" si="73"/>
        <v>0</v>
      </c>
      <c r="N32" s="28"/>
      <c r="O32" s="28">
        <f t="shared" si="36"/>
        <v>0</v>
      </c>
      <c r="P32" s="28">
        <v>1</v>
      </c>
      <c r="Q32" s="29">
        <f t="shared" si="37"/>
        <v>0</v>
      </c>
      <c r="R32" s="27"/>
      <c r="S32" s="31"/>
      <c r="T32" s="31"/>
      <c r="U32" s="31"/>
      <c r="V32" s="34"/>
      <c r="W32" s="34">
        <v>1</v>
      </c>
      <c r="X32" s="31"/>
      <c r="Y32" s="31">
        <f t="shared" si="38"/>
        <v>0</v>
      </c>
      <c r="Z32" s="31"/>
      <c r="AA32" s="35"/>
      <c r="AB32" s="36" t="str">
        <f t="shared" si="0"/>
        <v/>
      </c>
      <c r="AC32" s="31" t="str">
        <f t="shared" si="1"/>
        <v/>
      </c>
      <c r="AD32" s="31" t="str">
        <f t="shared" si="2"/>
        <v/>
      </c>
      <c r="AE32" s="31" t="str">
        <f t="shared" si="3"/>
        <v/>
      </c>
      <c r="AF32" s="31" t="str">
        <f t="shared" si="4"/>
        <v/>
      </c>
      <c r="AG32" s="31" t="str">
        <f t="shared" si="5"/>
        <v/>
      </c>
      <c r="AH32" s="31" t="str">
        <f t="shared" si="6"/>
        <v/>
      </c>
      <c r="AI32" s="31" t="str">
        <f t="shared" si="7"/>
        <v/>
      </c>
      <c r="AJ32" s="35">
        <f t="shared" si="8"/>
        <v>0</v>
      </c>
      <c r="AK32" s="36" t="str">
        <f t="shared" si="39"/>
        <v/>
      </c>
      <c r="AL32" s="31" t="str">
        <f t="shared" si="9"/>
        <v/>
      </c>
      <c r="AM32" s="31" t="str">
        <f t="shared" si="10"/>
        <v/>
      </c>
      <c r="AN32" s="31" t="str">
        <f t="shared" si="11"/>
        <v/>
      </c>
      <c r="AO32" s="31" t="str">
        <f t="shared" si="12"/>
        <v/>
      </c>
      <c r="AP32" s="31" t="str">
        <f t="shared" si="13"/>
        <v/>
      </c>
      <c r="AQ32" s="31" t="str">
        <f t="shared" si="14"/>
        <v/>
      </c>
      <c r="AR32" s="31" t="str">
        <f t="shared" si="15"/>
        <v/>
      </c>
      <c r="AS32" s="31" t="str">
        <f t="shared" si="16"/>
        <v/>
      </c>
      <c r="AT32" s="31"/>
      <c r="AU32" s="31" t="str">
        <f t="shared" si="40"/>
        <v/>
      </c>
      <c r="AV32" s="32">
        <f t="shared" si="41"/>
        <v>0</v>
      </c>
      <c r="AW32" s="22"/>
      <c r="AX32" s="27">
        <v>29</v>
      </c>
      <c r="AY32" s="28">
        <f t="shared" si="74"/>
        <v>0</v>
      </c>
      <c r="AZ32" s="28"/>
      <c r="BA32" s="28">
        <f t="shared" si="42"/>
        <v>0</v>
      </c>
      <c r="BB32" s="28">
        <v>1</v>
      </c>
      <c r="BC32" s="29">
        <f t="shared" si="43"/>
        <v>0</v>
      </c>
      <c r="BD32" s="37"/>
      <c r="BE32" s="34"/>
      <c r="BF32" s="34"/>
      <c r="BG32" s="34"/>
      <c r="BH32" s="34"/>
      <c r="BI32" s="34">
        <v>1</v>
      </c>
      <c r="BJ32" s="34"/>
      <c r="BK32" s="34">
        <f t="shared" si="44"/>
        <v>0</v>
      </c>
      <c r="BL32" s="34"/>
      <c r="BM32" s="38"/>
      <c r="BN32" s="39" t="str">
        <f t="shared" si="17"/>
        <v/>
      </c>
      <c r="BO32" s="34" t="str">
        <f t="shared" si="18"/>
        <v/>
      </c>
      <c r="BP32" s="31" t="str">
        <f t="shared" si="19"/>
        <v/>
      </c>
      <c r="BQ32" s="34" t="str">
        <f t="shared" si="20"/>
        <v/>
      </c>
      <c r="BR32" s="34" t="str">
        <f t="shared" si="21"/>
        <v/>
      </c>
      <c r="BS32" s="34" t="str">
        <f t="shared" si="22"/>
        <v/>
      </c>
      <c r="BT32" s="34" t="str">
        <f t="shared" si="23"/>
        <v/>
      </c>
      <c r="BU32" s="34" t="str">
        <f t="shared" si="24"/>
        <v/>
      </c>
      <c r="BV32" s="38">
        <f t="shared" si="25"/>
        <v>0</v>
      </c>
      <c r="BW32" s="39" t="str">
        <f t="shared" si="45"/>
        <v/>
      </c>
      <c r="BX32" s="34" t="str">
        <f t="shared" si="26"/>
        <v/>
      </c>
      <c r="BY32" s="31" t="str">
        <f t="shared" si="27"/>
        <v/>
      </c>
      <c r="BZ32" s="34" t="str">
        <f t="shared" si="28"/>
        <v/>
      </c>
      <c r="CA32" s="34" t="str">
        <f t="shared" si="29"/>
        <v/>
      </c>
      <c r="CB32" s="34" t="str">
        <f t="shared" si="30"/>
        <v/>
      </c>
      <c r="CC32" s="34" t="str">
        <f t="shared" si="31"/>
        <v/>
      </c>
      <c r="CD32" s="34" t="str">
        <f t="shared" si="32"/>
        <v/>
      </c>
      <c r="CE32" s="34" t="str">
        <f t="shared" si="33"/>
        <v/>
      </c>
      <c r="CF32" s="34"/>
      <c r="CG32" s="34" t="str">
        <f t="shared" si="46"/>
        <v/>
      </c>
      <c r="CH32" s="40">
        <f t="shared" si="47"/>
        <v>0</v>
      </c>
      <c r="CJ32" s="27">
        <v>29</v>
      </c>
      <c r="CK32" s="28">
        <f t="shared" si="75"/>
        <v>0</v>
      </c>
      <c r="CL32" s="28"/>
      <c r="CM32" s="28">
        <f t="shared" si="48"/>
        <v>0</v>
      </c>
      <c r="CN32" s="28">
        <v>1</v>
      </c>
      <c r="CO32" s="29">
        <f t="shared" si="49"/>
        <v>0</v>
      </c>
      <c r="CP32" s="30"/>
      <c r="CQ32" s="31"/>
      <c r="CR32" s="31"/>
      <c r="CS32" s="31" t="str">
        <f t="shared" si="50"/>
        <v/>
      </c>
      <c r="CT32" s="32" t="str">
        <f t="shared" si="51"/>
        <v/>
      </c>
      <c r="CV32" s="27">
        <v>29</v>
      </c>
      <c r="CW32" s="28">
        <f t="shared" si="76"/>
        <v>0</v>
      </c>
      <c r="CX32" s="28"/>
      <c r="CY32" s="28">
        <f t="shared" si="52"/>
        <v>0</v>
      </c>
      <c r="CZ32" s="28">
        <v>1</v>
      </c>
      <c r="DA32" s="29">
        <f t="shared" si="53"/>
        <v>0</v>
      </c>
      <c r="DB32" s="30"/>
      <c r="DC32" s="31"/>
      <c r="DD32" s="31"/>
      <c r="DE32" s="31" t="str">
        <f t="shared" si="54"/>
        <v/>
      </c>
      <c r="DF32" s="32" t="str">
        <f t="shared" si="55"/>
        <v/>
      </c>
      <c r="DH32" s="27">
        <v>29</v>
      </c>
      <c r="DI32" s="28">
        <f t="shared" si="77"/>
        <v>0</v>
      </c>
      <c r="DJ32" s="28"/>
      <c r="DK32" s="28">
        <f t="shared" si="56"/>
        <v>0</v>
      </c>
      <c r="DL32" s="28">
        <v>1</v>
      </c>
      <c r="DM32" s="29">
        <f t="shared" si="57"/>
        <v>0</v>
      </c>
      <c r="DN32" s="30"/>
      <c r="DO32" s="31"/>
      <c r="DP32" s="31"/>
      <c r="DQ32" s="31" t="str">
        <f t="shared" si="58"/>
        <v/>
      </c>
      <c r="DR32" s="32" t="str">
        <f t="shared" si="59"/>
        <v/>
      </c>
      <c r="DT32" s="27">
        <v>29</v>
      </c>
      <c r="DU32" s="28">
        <f t="shared" si="78"/>
        <v>0</v>
      </c>
      <c r="DV32" s="28"/>
      <c r="DW32" s="28">
        <f t="shared" si="60"/>
        <v>0</v>
      </c>
      <c r="DX32" s="28">
        <v>1</v>
      </c>
      <c r="DY32" s="29">
        <f t="shared" si="61"/>
        <v>0</v>
      </c>
      <c r="DZ32" s="30"/>
      <c r="EA32" s="31"/>
      <c r="EB32" s="31"/>
      <c r="EC32" s="31" t="str">
        <f t="shared" si="62"/>
        <v/>
      </c>
      <c r="ED32" s="32" t="str">
        <f t="shared" si="63"/>
        <v/>
      </c>
      <c r="EF32" s="27">
        <v>29</v>
      </c>
      <c r="EG32" s="28">
        <f t="shared" si="79"/>
        <v>0</v>
      </c>
      <c r="EH32" s="28"/>
      <c r="EI32" s="28">
        <f t="shared" si="64"/>
        <v>0</v>
      </c>
      <c r="EJ32" s="28">
        <v>1</v>
      </c>
      <c r="EK32" s="29">
        <f t="shared" si="65"/>
        <v>0</v>
      </c>
      <c r="EL32" s="30"/>
      <c r="EM32" s="31"/>
      <c r="EN32" s="31"/>
      <c r="EO32" s="31" t="str">
        <f t="shared" si="66"/>
        <v/>
      </c>
      <c r="EP32" s="32" t="str">
        <f t="shared" si="67"/>
        <v/>
      </c>
      <c r="ER32" s="27">
        <v>29</v>
      </c>
      <c r="ES32" s="28">
        <f t="shared" si="80"/>
        <v>0</v>
      </c>
      <c r="ET32" s="28"/>
      <c r="EU32" s="28">
        <f t="shared" si="68"/>
        <v>0</v>
      </c>
      <c r="EV32" s="28">
        <v>1</v>
      </c>
      <c r="EW32" s="29">
        <f t="shared" si="69"/>
        <v>0</v>
      </c>
      <c r="EX32" s="30" t="s">
        <v>47</v>
      </c>
      <c r="EY32" s="31"/>
      <c r="EZ32" s="31"/>
      <c r="FA32" s="31" t="str">
        <f t="shared" si="70"/>
        <v/>
      </c>
      <c r="FB32" s="32">
        <f t="shared" si="71"/>
        <v>0</v>
      </c>
    </row>
    <row r="33" spans="1:158" ht="30" customHeight="1" x14ac:dyDescent="0.3">
      <c r="E33" s="27">
        <v>30</v>
      </c>
      <c r="F33" s="28">
        <f t="shared" si="72"/>
        <v>0</v>
      </c>
      <c r="G33" s="28"/>
      <c r="H33" s="28">
        <f t="shared" si="34"/>
        <v>0</v>
      </c>
      <c r="I33" s="28">
        <v>1</v>
      </c>
      <c r="J33" s="29">
        <f t="shared" si="35"/>
        <v>0</v>
      </c>
      <c r="L33" s="27">
        <v>30</v>
      </c>
      <c r="M33" s="28">
        <f t="shared" si="73"/>
        <v>0</v>
      </c>
      <c r="N33" s="28"/>
      <c r="O33" s="28">
        <f t="shared" si="36"/>
        <v>0</v>
      </c>
      <c r="P33" s="28">
        <v>1</v>
      </c>
      <c r="Q33" s="29">
        <f t="shared" si="37"/>
        <v>0</v>
      </c>
      <c r="R33" s="27"/>
      <c r="S33" s="31"/>
      <c r="T33" s="31"/>
      <c r="U33" s="31"/>
      <c r="V33" s="34"/>
      <c r="W33" s="34">
        <v>1</v>
      </c>
      <c r="X33" s="31"/>
      <c r="Y33" s="31">
        <f t="shared" si="38"/>
        <v>0</v>
      </c>
      <c r="Z33" s="31"/>
      <c r="AA33" s="35"/>
      <c r="AB33" s="36" t="str">
        <f t="shared" si="0"/>
        <v/>
      </c>
      <c r="AC33" s="31" t="str">
        <f t="shared" si="1"/>
        <v/>
      </c>
      <c r="AD33" s="31" t="str">
        <f t="shared" si="2"/>
        <v/>
      </c>
      <c r="AE33" s="31" t="str">
        <f t="shared" si="3"/>
        <v/>
      </c>
      <c r="AF33" s="31" t="str">
        <f t="shared" si="4"/>
        <v/>
      </c>
      <c r="AG33" s="31" t="str">
        <f t="shared" si="5"/>
        <v/>
      </c>
      <c r="AH33" s="31" t="str">
        <f t="shared" si="6"/>
        <v/>
      </c>
      <c r="AI33" s="31" t="str">
        <f t="shared" si="7"/>
        <v/>
      </c>
      <c r="AJ33" s="35">
        <f t="shared" si="8"/>
        <v>0</v>
      </c>
      <c r="AK33" s="36" t="str">
        <f t="shared" si="39"/>
        <v/>
      </c>
      <c r="AL33" s="31" t="str">
        <f t="shared" si="9"/>
        <v/>
      </c>
      <c r="AM33" s="31" t="str">
        <f t="shared" si="10"/>
        <v/>
      </c>
      <c r="AN33" s="31" t="str">
        <f t="shared" si="11"/>
        <v/>
      </c>
      <c r="AO33" s="31" t="str">
        <f t="shared" si="12"/>
        <v/>
      </c>
      <c r="AP33" s="31" t="str">
        <f t="shared" si="13"/>
        <v/>
      </c>
      <c r="AQ33" s="31" t="str">
        <f t="shared" si="14"/>
        <v/>
      </c>
      <c r="AR33" s="31" t="str">
        <f t="shared" si="15"/>
        <v/>
      </c>
      <c r="AS33" s="31" t="str">
        <f t="shared" si="16"/>
        <v/>
      </c>
      <c r="AT33" s="31"/>
      <c r="AU33" s="31" t="str">
        <f t="shared" si="40"/>
        <v/>
      </c>
      <c r="AV33" s="32">
        <f t="shared" si="41"/>
        <v>0</v>
      </c>
      <c r="AW33" s="22"/>
      <c r="AX33" s="27">
        <v>30</v>
      </c>
      <c r="AY33" s="28">
        <f t="shared" si="74"/>
        <v>0</v>
      </c>
      <c r="AZ33" s="28"/>
      <c r="BA33" s="28">
        <f t="shared" si="42"/>
        <v>0</v>
      </c>
      <c r="BB33" s="28">
        <v>1</v>
      </c>
      <c r="BC33" s="29">
        <f t="shared" si="43"/>
        <v>0</v>
      </c>
      <c r="BD33" s="37"/>
      <c r="BE33" s="34"/>
      <c r="BF33" s="34"/>
      <c r="BG33" s="34"/>
      <c r="BH33" s="34"/>
      <c r="BI33" s="34">
        <v>1</v>
      </c>
      <c r="BJ33" s="34"/>
      <c r="BK33" s="34">
        <f t="shared" si="44"/>
        <v>0</v>
      </c>
      <c r="BL33" s="34"/>
      <c r="BM33" s="38"/>
      <c r="BN33" s="39" t="str">
        <f t="shared" si="17"/>
        <v/>
      </c>
      <c r="BO33" s="34" t="str">
        <f t="shared" si="18"/>
        <v/>
      </c>
      <c r="BP33" s="31" t="str">
        <f t="shared" si="19"/>
        <v/>
      </c>
      <c r="BQ33" s="34" t="str">
        <f t="shared" si="20"/>
        <v/>
      </c>
      <c r="BR33" s="34" t="str">
        <f t="shared" si="21"/>
        <v/>
      </c>
      <c r="BS33" s="34" t="str">
        <f t="shared" si="22"/>
        <v/>
      </c>
      <c r="BT33" s="34" t="str">
        <f t="shared" si="23"/>
        <v/>
      </c>
      <c r="BU33" s="34" t="str">
        <f t="shared" si="24"/>
        <v/>
      </c>
      <c r="BV33" s="38">
        <f t="shared" si="25"/>
        <v>0</v>
      </c>
      <c r="BW33" s="39" t="str">
        <f t="shared" si="45"/>
        <v/>
      </c>
      <c r="BX33" s="34" t="str">
        <f t="shared" si="26"/>
        <v/>
      </c>
      <c r="BY33" s="31" t="str">
        <f t="shared" si="27"/>
        <v/>
      </c>
      <c r="BZ33" s="34" t="str">
        <f t="shared" si="28"/>
        <v/>
      </c>
      <c r="CA33" s="34" t="str">
        <f t="shared" si="29"/>
        <v/>
      </c>
      <c r="CB33" s="34" t="str">
        <f t="shared" si="30"/>
        <v/>
      </c>
      <c r="CC33" s="34" t="str">
        <f t="shared" si="31"/>
        <v/>
      </c>
      <c r="CD33" s="34" t="str">
        <f t="shared" si="32"/>
        <v/>
      </c>
      <c r="CE33" s="34" t="str">
        <f t="shared" si="33"/>
        <v/>
      </c>
      <c r="CF33" s="34"/>
      <c r="CG33" s="34" t="str">
        <f t="shared" si="46"/>
        <v/>
      </c>
      <c r="CH33" s="40">
        <f t="shared" si="47"/>
        <v>0</v>
      </c>
      <c r="CJ33" s="27">
        <v>30</v>
      </c>
      <c r="CK33" s="28">
        <f t="shared" si="75"/>
        <v>0</v>
      </c>
      <c r="CL33" s="28"/>
      <c r="CM33" s="28">
        <f t="shared" si="48"/>
        <v>0</v>
      </c>
      <c r="CN33" s="28">
        <v>1</v>
      </c>
      <c r="CO33" s="29">
        <f t="shared" si="49"/>
        <v>0</v>
      </c>
      <c r="CP33" s="30"/>
      <c r="CQ33" s="31"/>
      <c r="CR33" s="31"/>
      <c r="CS33" s="31" t="str">
        <f t="shared" si="50"/>
        <v/>
      </c>
      <c r="CT33" s="32" t="str">
        <f t="shared" si="51"/>
        <v/>
      </c>
      <c r="CV33" s="27">
        <v>30</v>
      </c>
      <c r="CW33" s="28">
        <f t="shared" si="76"/>
        <v>0</v>
      </c>
      <c r="CX33" s="28"/>
      <c r="CY33" s="28">
        <f t="shared" si="52"/>
        <v>0</v>
      </c>
      <c r="CZ33" s="28">
        <v>1</v>
      </c>
      <c r="DA33" s="29">
        <f t="shared" si="53"/>
        <v>0</v>
      </c>
      <c r="DB33" s="30"/>
      <c r="DC33" s="31"/>
      <c r="DD33" s="31"/>
      <c r="DE33" s="31" t="str">
        <f t="shared" si="54"/>
        <v/>
      </c>
      <c r="DF33" s="32" t="str">
        <f t="shared" si="55"/>
        <v/>
      </c>
      <c r="DH33" s="27">
        <v>30</v>
      </c>
      <c r="DI33" s="28">
        <f t="shared" si="77"/>
        <v>0</v>
      </c>
      <c r="DJ33" s="28"/>
      <c r="DK33" s="28">
        <f t="shared" si="56"/>
        <v>0</v>
      </c>
      <c r="DL33" s="28">
        <v>1</v>
      </c>
      <c r="DM33" s="29">
        <f t="shared" si="57"/>
        <v>0</v>
      </c>
      <c r="DN33" s="30"/>
      <c r="DO33" s="31"/>
      <c r="DP33" s="31"/>
      <c r="DQ33" s="31" t="str">
        <f t="shared" si="58"/>
        <v/>
      </c>
      <c r="DR33" s="32" t="str">
        <f t="shared" si="59"/>
        <v/>
      </c>
      <c r="DT33" s="27">
        <v>30</v>
      </c>
      <c r="DU33" s="28">
        <f t="shared" si="78"/>
        <v>0</v>
      </c>
      <c r="DV33" s="28"/>
      <c r="DW33" s="28">
        <f t="shared" si="60"/>
        <v>0</v>
      </c>
      <c r="DX33" s="28">
        <v>1</v>
      </c>
      <c r="DY33" s="29">
        <f t="shared" si="61"/>
        <v>0</v>
      </c>
      <c r="DZ33" s="30"/>
      <c r="EA33" s="31"/>
      <c r="EB33" s="31"/>
      <c r="EC33" s="31" t="str">
        <f t="shared" si="62"/>
        <v/>
      </c>
      <c r="ED33" s="32" t="str">
        <f t="shared" si="63"/>
        <v/>
      </c>
      <c r="EF33" s="27">
        <v>30</v>
      </c>
      <c r="EG33" s="28">
        <f t="shared" si="79"/>
        <v>0</v>
      </c>
      <c r="EH33" s="28"/>
      <c r="EI33" s="28">
        <f t="shared" si="64"/>
        <v>0</v>
      </c>
      <c r="EJ33" s="28">
        <v>1</v>
      </c>
      <c r="EK33" s="29">
        <f t="shared" si="65"/>
        <v>0</v>
      </c>
      <c r="EL33" s="30"/>
      <c r="EM33" s="31"/>
      <c r="EN33" s="31"/>
      <c r="EO33" s="31" t="str">
        <f t="shared" si="66"/>
        <v/>
      </c>
      <c r="EP33" s="32" t="str">
        <f t="shared" si="67"/>
        <v/>
      </c>
      <c r="ER33" s="27">
        <v>30</v>
      </c>
      <c r="ES33" s="28">
        <f t="shared" si="80"/>
        <v>0</v>
      </c>
      <c r="ET33" s="28"/>
      <c r="EU33" s="28">
        <f t="shared" si="68"/>
        <v>0</v>
      </c>
      <c r="EV33" s="28">
        <v>1</v>
      </c>
      <c r="EW33" s="29">
        <f t="shared" si="69"/>
        <v>0</v>
      </c>
      <c r="EX33" s="30" t="s">
        <v>47</v>
      </c>
      <c r="EY33" s="31"/>
      <c r="EZ33" s="31"/>
      <c r="FA33" s="31" t="str">
        <f t="shared" si="70"/>
        <v/>
      </c>
      <c r="FB33" s="32">
        <f t="shared" si="71"/>
        <v>0</v>
      </c>
    </row>
    <row r="34" spans="1:158" ht="30" customHeight="1" x14ac:dyDescent="0.3">
      <c r="E34" s="47">
        <v>31</v>
      </c>
      <c r="F34" s="48">
        <f t="shared" si="72"/>
        <v>0</v>
      </c>
      <c r="G34" s="48"/>
      <c r="H34" s="48">
        <f t="shared" si="34"/>
        <v>0</v>
      </c>
      <c r="I34" s="48">
        <v>1</v>
      </c>
      <c r="J34" s="44">
        <f t="shared" si="35"/>
        <v>0</v>
      </c>
      <c r="L34" s="47">
        <v>31</v>
      </c>
      <c r="M34" s="48">
        <f t="shared" si="73"/>
        <v>0</v>
      </c>
      <c r="N34" s="48"/>
      <c r="O34" s="48">
        <f t="shared" si="36"/>
        <v>0</v>
      </c>
      <c r="P34" s="48">
        <v>1</v>
      </c>
      <c r="Q34" s="44">
        <f t="shared" si="37"/>
        <v>0</v>
      </c>
      <c r="R34" s="27"/>
      <c r="S34" s="31"/>
      <c r="T34" s="31"/>
      <c r="U34" s="31"/>
      <c r="V34" s="34"/>
      <c r="W34" s="34">
        <v>1</v>
      </c>
      <c r="X34" s="31"/>
      <c r="Y34" s="31">
        <f t="shared" si="38"/>
        <v>0</v>
      </c>
      <c r="Z34" s="31"/>
      <c r="AA34" s="35"/>
      <c r="AB34" s="36" t="str">
        <f t="shared" si="0"/>
        <v/>
      </c>
      <c r="AC34" s="31" t="str">
        <f t="shared" si="1"/>
        <v/>
      </c>
      <c r="AD34" s="31" t="str">
        <f t="shared" si="2"/>
        <v/>
      </c>
      <c r="AE34" s="31" t="str">
        <f t="shared" si="3"/>
        <v/>
      </c>
      <c r="AF34" s="31" t="str">
        <f t="shared" si="4"/>
        <v/>
      </c>
      <c r="AG34" s="31" t="str">
        <f t="shared" si="5"/>
        <v/>
      </c>
      <c r="AH34" s="31" t="str">
        <f t="shared" si="6"/>
        <v/>
      </c>
      <c r="AI34" s="31" t="str">
        <f t="shared" si="7"/>
        <v/>
      </c>
      <c r="AJ34" s="35">
        <f t="shared" si="8"/>
        <v>0</v>
      </c>
      <c r="AK34" s="36" t="str">
        <f t="shared" si="39"/>
        <v/>
      </c>
      <c r="AL34" s="31" t="str">
        <f t="shared" si="9"/>
        <v/>
      </c>
      <c r="AM34" s="31" t="str">
        <f t="shared" si="10"/>
        <v/>
      </c>
      <c r="AN34" s="31" t="str">
        <f t="shared" si="11"/>
        <v/>
      </c>
      <c r="AO34" s="31" t="str">
        <f t="shared" si="12"/>
        <v/>
      </c>
      <c r="AP34" s="31" t="str">
        <f t="shared" si="13"/>
        <v/>
      </c>
      <c r="AQ34" s="31" t="str">
        <f t="shared" si="14"/>
        <v/>
      </c>
      <c r="AR34" s="31" t="str">
        <f t="shared" si="15"/>
        <v/>
      </c>
      <c r="AS34" s="31" t="str">
        <f t="shared" si="16"/>
        <v/>
      </c>
      <c r="AT34" s="31"/>
      <c r="AU34" s="31" t="str">
        <f t="shared" si="40"/>
        <v/>
      </c>
      <c r="AV34" s="32">
        <f t="shared" si="41"/>
        <v>0</v>
      </c>
      <c r="AW34" s="22"/>
      <c r="AX34" s="47">
        <v>31</v>
      </c>
      <c r="AY34" s="48">
        <f t="shared" si="74"/>
        <v>0</v>
      </c>
      <c r="AZ34" s="48"/>
      <c r="BA34" s="48">
        <f t="shared" si="42"/>
        <v>0</v>
      </c>
      <c r="BB34" s="48">
        <v>1</v>
      </c>
      <c r="BC34" s="44">
        <f t="shared" si="43"/>
        <v>0</v>
      </c>
      <c r="BD34" s="37"/>
      <c r="BE34" s="34"/>
      <c r="BF34" s="34"/>
      <c r="BG34" s="34"/>
      <c r="BH34" s="34"/>
      <c r="BI34" s="34">
        <v>1</v>
      </c>
      <c r="BJ34" s="34"/>
      <c r="BK34" s="34">
        <f t="shared" si="44"/>
        <v>0</v>
      </c>
      <c r="BL34" s="34"/>
      <c r="BM34" s="38"/>
      <c r="BN34" s="39" t="str">
        <f t="shared" si="17"/>
        <v/>
      </c>
      <c r="BO34" s="34" t="str">
        <f t="shared" si="18"/>
        <v/>
      </c>
      <c r="BP34" s="31" t="str">
        <f t="shared" si="19"/>
        <v/>
      </c>
      <c r="BQ34" s="34" t="str">
        <f t="shared" si="20"/>
        <v/>
      </c>
      <c r="BR34" s="34" t="str">
        <f t="shared" si="21"/>
        <v/>
      </c>
      <c r="BS34" s="34" t="str">
        <f t="shared" si="22"/>
        <v/>
      </c>
      <c r="BT34" s="34" t="str">
        <f t="shared" si="23"/>
        <v/>
      </c>
      <c r="BU34" s="34" t="str">
        <f t="shared" si="24"/>
        <v/>
      </c>
      <c r="BV34" s="38">
        <f t="shared" si="25"/>
        <v>0</v>
      </c>
      <c r="BW34" s="39" t="str">
        <f t="shared" si="45"/>
        <v/>
      </c>
      <c r="BX34" s="34" t="str">
        <f t="shared" si="26"/>
        <v/>
      </c>
      <c r="BY34" s="31" t="str">
        <f t="shared" si="27"/>
        <v/>
      </c>
      <c r="BZ34" s="34" t="str">
        <f t="shared" si="28"/>
        <v/>
      </c>
      <c r="CA34" s="34" t="str">
        <f t="shared" si="29"/>
        <v/>
      </c>
      <c r="CB34" s="34" t="str">
        <f t="shared" si="30"/>
        <v/>
      </c>
      <c r="CC34" s="34" t="str">
        <f t="shared" si="31"/>
        <v/>
      </c>
      <c r="CD34" s="34" t="str">
        <f t="shared" si="32"/>
        <v/>
      </c>
      <c r="CE34" s="34" t="str">
        <f t="shared" si="33"/>
        <v/>
      </c>
      <c r="CF34" s="34"/>
      <c r="CG34" s="34" t="str">
        <f t="shared" si="46"/>
        <v/>
      </c>
      <c r="CH34" s="40">
        <f t="shared" si="47"/>
        <v>0</v>
      </c>
      <c r="CJ34" s="47">
        <v>31</v>
      </c>
      <c r="CK34" s="48">
        <f t="shared" si="75"/>
        <v>0</v>
      </c>
      <c r="CL34" s="48"/>
      <c r="CM34" s="48">
        <f t="shared" si="48"/>
        <v>0</v>
      </c>
      <c r="CN34" s="48">
        <v>1</v>
      </c>
      <c r="CO34" s="44">
        <f t="shared" si="49"/>
        <v>0</v>
      </c>
      <c r="CP34" s="30"/>
      <c r="CQ34" s="49"/>
      <c r="CR34" s="49"/>
      <c r="CS34" s="49" t="str">
        <f t="shared" si="50"/>
        <v/>
      </c>
      <c r="CT34" s="50" t="str">
        <f t="shared" si="51"/>
        <v/>
      </c>
      <c r="CV34" s="47">
        <v>31</v>
      </c>
      <c r="CW34" s="48">
        <f t="shared" si="76"/>
        <v>0</v>
      </c>
      <c r="CX34" s="48"/>
      <c r="CY34" s="48">
        <f t="shared" si="52"/>
        <v>0</v>
      </c>
      <c r="CZ34" s="48">
        <v>1</v>
      </c>
      <c r="DA34" s="44">
        <f t="shared" si="53"/>
        <v>0</v>
      </c>
      <c r="DB34" s="30"/>
      <c r="DC34" s="49"/>
      <c r="DD34" s="49"/>
      <c r="DE34" s="49" t="str">
        <f t="shared" si="54"/>
        <v/>
      </c>
      <c r="DF34" s="50" t="str">
        <f t="shared" si="55"/>
        <v/>
      </c>
      <c r="DH34" s="47">
        <v>31</v>
      </c>
      <c r="DI34" s="48">
        <f t="shared" si="77"/>
        <v>0</v>
      </c>
      <c r="DJ34" s="48"/>
      <c r="DK34" s="48">
        <f t="shared" si="56"/>
        <v>0</v>
      </c>
      <c r="DL34" s="48">
        <v>1</v>
      </c>
      <c r="DM34" s="44">
        <f t="shared" si="57"/>
        <v>0</v>
      </c>
      <c r="DN34" s="30"/>
      <c r="DO34" s="49"/>
      <c r="DP34" s="49"/>
      <c r="DQ34" s="49" t="str">
        <f t="shared" si="58"/>
        <v/>
      </c>
      <c r="DR34" s="50" t="str">
        <f t="shared" si="59"/>
        <v/>
      </c>
      <c r="DT34" s="47">
        <v>31</v>
      </c>
      <c r="DU34" s="48">
        <f t="shared" si="78"/>
        <v>0</v>
      </c>
      <c r="DV34" s="48"/>
      <c r="DW34" s="48">
        <f t="shared" si="60"/>
        <v>0</v>
      </c>
      <c r="DX34" s="48">
        <v>1</v>
      </c>
      <c r="DY34" s="44">
        <f t="shared" si="61"/>
        <v>0</v>
      </c>
      <c r="DZ34" s="30"/>
      <c r="EA34" s="49"/>
      <c r="EB34" s="49"/>
      <c r="EC34" s="49" t="str">
        <f t="shared" si="62"/>
        <v/>
      </c>
      <c r="ED34" s="50" t="str">
        <f t="shared" si="63"/>
        <v/>
      </c>
      <c r="EF34" s="47">
        <v>31</v>
      </c>
      <c r="EG34" s="48">
        <f t="shared" si="79"/>
        <v>0</v>
      </c>
      <c r="EH34" s="48"/>
      <c r="EI34" s="48">
        <f t="shared" si="64"/>
        <v>0</v>
      </c>
      <c r="EJ34" s="48">
        <v>1</v>
      </c>
      <c r="EK34" s="44">
        <f t="shared" si="65"/>
        <v>0</v>
      </c>
      <c r="EL34" s="30"/>
      <c r="EM34" s="49"/>
      <c r="EN34" s="49"/>
      <c r="EO34" s="49" t="str">
        <f t="shared" si="66"/>
        <v/>
      </c>
      <c r="EP34" s="50" t="str">
        <f t="shared" si="67"/>
        <v/>
      </c>
      <c r="ER34" s="47">
        <v>31</v>
      </c>
      <c r="ES34" s="48">
        <f t="shared" si="80"/>
        <v>0</v>
      </c>
      <c r="ET34" s="48"/>
      <c r="EU34" s="48">
        <f t="shared" si="68"/>
        <v>0</v>
      </c>
      <c r="EV34" s="48">
        <v>1</v>
      </c>
      <c r="EW34" s="44">
        <f t="shared" si="69"/>
        <v>0</v>
      </c>
      <c r="EX34" s="30" t="s">
        <v>47</v>
      </c>
      <c r="EY34" s="49"/>
      <c r="EZ34" s="49"/>
      <c r="FA34" s="49" t="str">
        <f t="shared" si="70"/>
        <v/>
      </c>
      <c r="FB34" s="50">
        <f t="shared" si="71"/>
        <v>0</v>
      </c>
    </row>
    <row r="35" spans="1:158" ht="15" thickBot="1" x14ac:dyDescent="0.35">
      <c r="E35" s="791" t="s">
        <v>59</v>
      </c>
      <c r="F35" s="792"/>
      <c r="G35" s="792"/>
      <c r="H35" s="792"/>
      <c r="I35" s="794"/>
      <c r="J35" s="51">
        <f>SUM(J4:J34)</f>
        <v>0</v>
      </c>
      <c r="K35" s="52"/>
      <c r="L35" s="791" t="s">
        <v>59</v>
      </c>
      <c r="M35" s="792"/>
      <c r="N35" s="792"/>
      <c r="O35" s="792"/>
      <c r="P35" s="793"/>
      <c r="Q35" s="53">
        <f>SUM(Q4:Q34)</f>
        <v>0</v>
      </c>
      <c r="R35" s="54"/>
      <c r="S35" s="55"/>
      <c r="T35" s="55"/>
      <c r="U35" s="55"/>
      <c r="V35" s="56"/>
      <c r="W35" s="56"/>
      <c r="X35" s="57"/>
      <c r="Y35" s="57"/>
      <c r="Z35" s="55"/>
      <c r="AA35" s="58"/>
      <c r="AB35" s="59"/>
      <c r="AC35" s="55"/>
      <c r="AD35" s="55"/>
      <c r="AE35" s="55"/>
      <c r="AF35" s="55"/>
      <c r="AG35" s="55"/>
      <c r="AH35" s="55"/>
      <c r="AI35" s="55"/>
      <c r="AJ35" s="60">
        <f>SUM(AJ4:AJ34)</f>
        <v>0</v>
      </c>
      <c r="AK35" s="61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3">
        <f>SUM(AV4:AV34)</f>
        <v>0</v>
      </c>
      <c r="AW35" s="22"/>
      <c r="AX35" s="791" t="s">
        <v>59</v>
      </c>
      <c r="AY35" s="792"/>
      <c r="AZ35" s="792"/>
      <c r="BA35" s="792"/>
      <c r="BB35" s="793"/>
      <c r="BC35" s="53">
        <f>SUM(BC4:BC34)</f>
        <v>0</v>
      </c>
      <c r="BD35" s="64"/>
      <c r="BE35" s="56"/>
      <c r="BF35" s="56"/>
      <c r="BG35" s="56"/>
      <c r="BH35" s="56"/>
      <c r="BI35" s="56"/>
      <c r="BJ35" s="65"/>
      <c r="BK35" s="65"/>
      <c r="BL35" s="56"/>
      <c r="BM35" s="66"/>
      <c r="BN35" s="67"/>
      <c r="BO35" s="56"/>
      <c r="BP35" s="56"/>
      <c r="BQ35" s="56"/>
      <c r="BR35" s="56"/>
      <c r="BS35" s="56"/>
      <c r="BT35" s="56"/>
      <c r="BU35" s="56"/>
      <c r="BV35" s="68">
        <f>SUM(BV4:BV34)</f>
        <v>0</v>
      </c>
      <c r="BW35" s="69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1">
        <f>SUM(CH4:CH34)</f>
        <v>0</v>
      </c>
      <c r="CJ35" s="791" t="s">
        <v>59</v>
      </c>
      <c r="CK35" s="792"/>
      <c r="CL35" s="792"/>
      <c r="CM35" s="792"/>
      <c r="CN35" s="793"/>
      <c r="CO35" s="53">
        <f>SUM(CO4:CO34)</f>
        <v>0</v>
      </c>
      <c r="CP35" s="72"/>
      <c r="CQ35" s="73"/>
      <c r="CR35" s="73"/>
      <c r="CS35" s="74">
        <f>SUM(CS4:CS34)</f>
        <v>0</v>
      </c>
      <c r="CT35" s="75">
        <f>SUM(CT4:CT34)</f>
        <v>0</v>
      </c>
      <c r="CV35" s="791" t="s">
        <v>59</v>
      </c>
      <c r="CW35" s="792"/>
      <c r="CX35" s="792"/>
      <c r="CY35" s="792"/>
      <c r="CZ35" s="793"/>
      <c r="DA35" s="53">
        <f>SUM(DA4:DA34)</f>
        <v>0</v>
      </c>
      <c r="DB35" s="72"/>
      <c r="DC35" s="73"/>
      <c r="DD35" s="73"/>
      <c r="DE35" s="74">
        <f>SUM(DE4:DE34)</f>
        <v>0</v>
      </c>
      <c r="DF35" s="75">
        <f>SUM(DF4:DF34)</f>
        <v>0</v>
      </c>
      <c r="DH35" s="791" t="s">
        <v>59</v>
      </c>
      <c r="DI35" s="792"/>
      <c r="DJ35" s="792"/>
      <c r="DK35" s="792"/>
      <c r="DL35" s="793"/>
      <c r="DM35" s="53">
        <f>SUM(DM4:DM34)</f>
        <v>0</v>
      </c>
      <c r="DN35" s="72"/>
      <c r="DO35" s="73"/>
      <c r="DP35" s="73"/>
      <c r="DQ35" s="74">
        <f>SUM(DQ4:DQ34)</f>
        <v>0</v>
      </c>
      <c r="DR35" s="75">
        <f>SUM(DR4:DR34)</f>
        <v>0</v>
      </c>
      <c r="DT35" s="791" t="s">
        <v>59</v>
      </c>
      <c r="DU35" s="792"/>
      <c r="DV35" s="792"/>
      <c r="DW35" s="792"/>
      <c r="DX35" s="793"/>
      <c r="DY35" s="53">
        <f>SUM(DY4:DY34)</f>
        <v>0</v>
      </c>
      <c r="DZ35" s="72"/>
      <c r="EA35" s="73"/>
      <c r="EB35" s="73"/>
      <c r="EC35" s="74">
        <f>SUM(EC4:EC34)</f>
        <v>0</v>
      </c>
      <c r="ED35" s="75">
        <f>SUM(ED4:ED34)</f>
        <v>0</v>
      </c>
      <c r="EF35" s="791" t="s">
        <v>59</v>
      </c>
      <c r="EG35" s="792"/>
      <c r="EH35" s="792"/>
      <c r="EI35" s="792"/>
      <c r="EJ35" s="793"/>
      <c r="EK35" s="53">
        <f>SUM(EK4:EK34)</f>
        <v>0</v>
      </c>
      <c r="EL35" s="72"/>
      <c r="EM35" s="73"/>
      <c r="EN35" s="73"/>
      <c r="EO35" s="74">
        <f>SUM(EO4:EO34)</f>
        <v>0</v>
      </c>
      <c r="EP35" s="75">
        <f>SUM(EP4:EP34)</f>
        <v>200</v>
      </c>
      <c r="ER35" s="791" t="s">
        <v>59</v>
      </c>
      <c r="ES35" s="792"/>
      <c r="ET35" s="792"/>
      <c r="EU35" s="792"/>
      <c r="EV35" s="793"/>
      <c r="EW35" s="53">
        <f>SUM(EW4:EW34)</f>
        <v>0</v>
      </c>
      <c r="EX35" s="72"/>
      <c r="EY35" s="73"/>
      <c r="EZ35" s="73"/>
      <c r="FA35" s="74">
        <f>SUM(FA4:FA34)</f>
        <v>0</v>
      </c>
      <c r="FB35" s="75">
        <f>SUM(FB4:FB34)</f>
        <v>0</v>
      </c>
    </row>
    <row r="36" spans="1:158" x14ac:dyDescent="0.3">
      <c r="S36" s="77"/>
      <c r="T36" s="77"/>
      <c r="U36" s="77"/>
      <c r="V36" s="78"/>
      <c r="W36" s="78"/>
      <c r="X36" s="79"/>
      <c r="Y36" s="79"/>
      <c r="AW36" s="22"/>
      <c r="AX36" s="22"/>
      <c r="AY36" s="22"/>
      <c r="AZ36" s="22"/>
    </row>
    <row r="37" spans="1:158" x14ac:dyDescent="0.3">
      <c r="S37" s="77"/>
      <c r="T37" s="77"/>
      <c r="U37" s="77"/>
      <c r="V37" s="78"/>
      <c r="W37" s="78"/>
      <c r="X37" s="22"/>
      <c r="Y37" s="22"/>
      <c r="AW37" s="22"/>
      <c r="AX37" s="22"/>
      <c r="AY37" s="22"/>
      <c r="AZ37" s="22"/>
    </row>
    <row r="39" spans="1:158" x14ac:dyDescent="0.3">
      <c r="A39">
        <v>1</v>
      </c>
      <c r="B39" t="s">
        <v>60</v>
      </c>
      <c r="C39" t="s">
        <v>61</v>
      </c>
      <c r="E39"/>
      <c r="F39" s="80" t="s">
        <v>62</v>
      </c>
      <c r="G39"/>
      <c r="J39"/>
    </row>
    <row r="40" spans="1:158" x14ac:dyDescent="0.3">
      <c r="A40">
        <v>2</v>
      </c>
      <c r="B40" t="s">
        <v>44</v>
      </c>
      <c r="C40" t="s">
        <v>63</v>
      </c>
      <c r="E40"/>
      <c r="F40" s="80" t="s">
        <v>64</v>
      </c>
      <c r="G40"/>
    </row>
    <row r="41" spans="1:158" s="80" customFormat="1" x14ac:dyDescent="0.3">
      <c r="A41" s="80">
        <v>3</v>
      </c>
      <c r="C41" s="80" t="s">
        <v>65</v>
      </c>
      <c r="F41" s="80" t="s">
        <v>66</v>
      </c>
      <c r="I41" s="76"/>
      <c r="J41" s="76"/>
      <c r="R41" s="76"/>
      <c r="S41" s="76"/>
      <c r="T41" s="76"/>
      <c r="U41" s="76"/>
      <c r="V41" s="81"/>
      <c r="W41" s="81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</row>
    <row r="42" spans="1:158" x14ac:dyDescent="0.3">
      <c r="A42">
        <v>4</v>
      </c>
      <c r="C42" s="80" t="s">
        <v>67</v>
      </c>
      <c r="E42"/>
      <c r="F42" s="80" t="s">
        <v>68</v>
      </c>
      <c r="G42"/>
    </row>
    <row r="43" spans="1:158" x14ac:dyDescent="0.3">
      <c r="A43">
        <v>5</v>
      </c>
      <c r="C43" s="80" t="s">
        <v>69</v>
      </c>
      <c r="E43"/>
      <c r="F43" s="80" t="s">
        <v>70</v>
      </c>
      <c r="G43"/>
      <c r="J43"/>
    </row>
    <row r="44" spans="1:158" x14ac:dyDescent="0.3">
      <c r="A44">
        <v>6</v>
      </c>
      <c r="C44" s="80" t="s">
        <v>71</v>
      </c>
      <c r="E44"/>
      <c r="F44" s="80" t="s">
        <v>22</v>
      </c>
      <c r="G44"/>
      <c r="J44"/>
    </row>
    <row r="45" spans="1:158" x14ac:dyDescent="0.3">
      <c r="A45">
        <v>7</v>
      </c>
      <c r="C45" s="80" t="s">
        <v>72</v>
      </c>
      <c r="E45"/>
      <c r="F45" s="80" t="s">
        <v>24</v>
      </c>
      <c r="G45"/>
      <c r="J45"/>
    </row>
    <row r="46" spans="1:158" x14ac:dyDescent="0.3">
      <c r="A46">
        <v>8</v>
      </c>
      <c r="C46" s="80" t="s">
        <v>47</v>
      </c>
      <c r="E46"/>
      <c r="F46" s="76" t="s">
        <v>25</v>
      </c>
      <c r="G46"/>
      <c r="J46"/>
    </row>
    <row r="47" spans="1:158" x14ac:dyDescent="0.3">
      <c r="A47">
        <v>9</v>
      </c>
      <c r="C47" t="s">
        <v>46</v>
      </c>
      <c r="E47"/>
      <c r="F47" s="80" t="s">
        <v>26</v>
      </c>
      <c r="G47"/>
      <c r="J47"/>
    </row>
    <row r="48" spans="1:158" x14ac:dyDescent="0.3">
      <c r="A48">
        <v>10</v>
      </c>
      <c r="C48" t="s">
        <v>45</v>
      </c>
      <c r="E48"/>
      <c r="F48" s="80" t="s">
        <v>73</v>
      </c>
      <c r="G48"/>
      <c r="J48"/>
    </row>
    <row r="49" spans="1:48" x14ac:dyDescent="0.3">
      <c r="A49">
        <v>11</v>
      </c>
      <c r="C49" t="s">
        <v>74</v>
      </c>
      <c r="E49"/>
      <c r="F49" s="80" t="s">
        <v>75</v>
      </c>
      <c r="G49"/>
      <c r="J49"/>
      <c r="R49"/>
      <c r="S49"/>
      <c r="T49"/>
      <c r="U49"/>
      <c r="V49"/>
      <c r="W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x14ac:dyDescent="0.3">
      <c r="A50">
        <v>12</v>
      </c>
      <c r="B50" s="80"/>
      <c r="E50"/>
      <c r="F50" s="80" t="s">
        <v>23</v>
      </c>
      <c r="G50"/>
      <c r="J50"/>
      <c r="R50"/>
      <c r="S50"/>
      <c r="T50"/>
      <c r="U50"/>
      <c r="V50"/>
      <c r="W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x14ac:dyDescent="0.3">
      <c r="A51">
        <v>13</v>
      </c>
      <c r="B51" s="80"/>
      <c r="E51"/>
      <c r="F51" s="80"/>
      <c r="G51"/>
      <c r="I51"/>
      <c r="J51"/>
      <c r="R51"/>
      <c r="S51"/>
      <c r="T51"/>
      <c r="U51"/>
      <c r="V51"/>
      <c r="W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x14ac:dyDescent="0.3">
      <c r="A52">
        <v>14</v>
      </c>
      <c r="B52" s="80"/>
      <c r="E52"/>
      <c r="G52"/>
      <c r="I52"/>
      <c r="J52"/>
      <c r="R52"/>
      <c r="S52"/>
      <c r="T52"/>
      <c r="U52"/>
      <c r="V52"/>
      <c r="W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x14ac:dyDescent="0.3">
      <c r="A53">
        <v>15</v>
      </c>
      <c r="B53" s="80"/>
      <c r="E53"/>
      <c r="G53"/>
      <c r="I53"/>
      <c r="J53"/>
      <c r="R53"/>
      <c r="S53"/>
      <c r="T53"/>
      <c r="U53"/>
      <c r="V53"/>
      <c r="W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x14ac:dyDescent="0.3">
      <c r="A54">
        <v>16</v>
      </c>
      <c r="B54" s="80"/>
      <c r="E54"/>
      <c r="F54"/>
      <c r="G54"/>
      <c r="I54"/>
      <c r="J54"/>
      <c r="R54"/>
      <c r="S54"/>
      <c r="T54"/>
      <c r="U54"/>
      <c r="V54"/>
      <c r="W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x14ac:dyDescent="0.3">
      <c r="A55">
        <v>17</v>
      </c>
      <c r="B55" s="80"/>
      <c r="E55"/>
      <c r="F55"/>
      <c r="G55"/>
      <c r="I55"/>
      <c r="J55"/>
      <c r="R55"/>
      <c r="S55"/>
      <c r="T55"/>
      <c r="U55"/>
      <c r="V55"/>
      <c r="W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x14ac:dyDescent="0.3">
      <c r="A56">
        <v>18</v>
      </c>
      <c r="B56" s="80"/>
      <c r="E56"/>
      <c r="F56"/>
      <c r="G56"/>
      <c r="I56"/>
      <c r="J56"/>
      <c r="R56"/>
      <c r="S56"/>
      <c r="T56"/>
      <c r="U56"/>
      <c r="V56"/>
      <c r="W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x14ac:dyDescent="0.3">
      <c r="A57">
        <v>19</v>
      </c>
      <c r="B57" s="80"/>
      <c r="E57"/>
      <c r="F57"/>
      <c r="G57"/>
      <c r="I57"/>
      <c r="J57"/>
      <c r="R57"/>
      <c r="S57"/>
      <c r="T57"/>
      <c r="U57"/>
      <c r="V57"/>
      <c r="W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x14ac:dyDescent="0.3">
      <c r="A58">
        <v>20</v>
      </c>
      <c r="B58" s="80"/>
      <c r="E58"/>
      <c r="F58"/>
      <c r="G58"/>
      <c r="I58"/>
      <c r="J58"/>
      <c r="R58"/>
      <c r="S58"/>
      <c r="T58"/>
      <c r="U58"/>
      <c r="V58"/>
      <c r="W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x14ac:dyDescent="0.3">
      <c r="A59">
        <v>21</v>
      </c>
      <c r="B59" s="80"/>
      <c r="E59"/>
      <c r="F59"/>
      <c r="G59"/>
      <c r="H59"/>
      <c r="I59"/>
      <c r="J59"/>
      <c r="R59"/>
      <c r="S59"/>
      <c r="T59"/>
      <c r="U59"/>
      <c r="V59"/>
      <c r="W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x14ac:dyDescent="0.3">
      <c r="A60">
        <v>22</v>
      </c>
      <c r="B60" s="80"/>
      <c r="E60"/>
      <c r="F60"/>
      <c r="G60"/>
      <c r="H60"/>
      <c r="I60"/>
      <c r="J60"/>
      <c r="R60"/>
      <c r="S60"/>
      <c r="T60"/>
      <c r="U60"/>
      <c r="V60"/>
      <c r="W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3">
      <c r="A61">
        <v>23</v>
      </c>
      <c r="E61"/>
      <c r="F61"/>
      <c r="G61"/>
      <c r="H61"/>
      <c r="I61"/>
      <c r="J61"/>
      <c r="R61"/>
      <c r="S61"/>
      <c r="T61"/>
      <c r="U61"/>
      <c r="V61"/>
      <c r="W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x14ac:dyDescent="0.3">
      <c r="A62">
        <v>24</v>
      </c>
      <c r="E62"/>
      <c r="F62"/>
      <c r="G62"/>
      <c r="H62"/>
      <c r="I62"/>
      <c r="J62"/>
      <c r="R62"/>
      <c r="S62"/>
      <c r="T62"/>
      <c r="U62"/>
      <c r="V62"/>
      <c r="W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</sheetData>
  <mergeCells count="155">
    <mergeCell ref="DT35:DX35"/>
    <mergeCell ref="EF35:EJ35"/>
    <mergeCell ref="ER35:EV35"/>
    <mergeCell ref="E35:I35"/>
    <mergeCell ref="L35:P35"/>
    <mergeCell ref="AX35:BB35"/>
    <mergeCell ref="CJ35:CN35"/>
    <mergeCell ref="CV35:CZ35"/>
    <mergeCell ref="DH35:DL35"/>
    <mergeCell ref="EW2:EW3"/>
    <mergeCell ref="EX2:EX3"/>
    <mergeCell ref="EY2:EY3"/>
    <mergeCell ref="EZ2:EZ3"/>
    <mergeCell ref="FA2:FA3"/>
    <mergeCell ref="FB2:FB3"/>
    <mergeCell ref="EP2:EP3"/>
    <mergeCell ref="ER2:ER3"/>
    <mergeCell ref="ES2:ES3"/>
    <mergeCell ref="ET2:ET3"/>
    <mergeCell ref="EU2:EU3"/>
    <mergeCell ref="EV2:EV3"/>
    <mergeCell ref="EJ2:EJ3"/>
    <mergeCell ref="EK2:EK3"/>
    <mergeCell ref="EL2:EL3"/>
    <mergeCell ref="EM2:EM3"/>
    <mergeCell ref="EN2:EN3"/>
    <mergeCell ref="EO2:EO3"/>
    <mergeCell ref="EC2:EC3"/>
    <mergeCell ref="ED2:ED3"/>
    <mergeCell ref="EF2:EF3"/>
    <mergeCell ref="EG2:EG3"/>
    <mergeCell ref="EH2:EH3"/>
    <mergeCell ref="EI2:EI3"/>
    <mergeCell ref="DW2:DW3"/>
    <mergeCell ref="DX2:DX3"/>
    <mergeCell ref="DY2:DY3"/>
    <mergeCell ref="DZ2:DZ3"/>
    <mergeCell ref="EA2:EA3"/>
    <mergeCell ref="EB2:EB3"/>
    <mergeCell ref="DP2:DP3"/>
    <mergeCell ref="DQ2:DQ3"/>
    <mergeCell ref="DR2:DR3"/>
    <mergeCell ref="DT2:DT3"/>
    <mergeCell ref="DU2:DU3"/>
    <mergeCell ref="DV2:DV3"/>
    <mergeCell ref="DJ2:DJ3"/>
    <mergeCell ref="DK2:DK3"/>
    <mergeCell ref="DL2:DL3"/>
    <mergeCell ref="DM2:DM3"/>
    <mergeCell ref="DN2:DN3"/>
    <mergeCell ref="DO2:DO3"/>
    <mergeCell ref="DC2:DC3"/>
    <mergeCell ref="DD2:DD3"/>
    <mergeCell ref="DE2:DE3"/>
    <mergeCell ref="DF2:DF3"/>
    <mergeCell ref="DH2:DH3"/>
    <mergeCell ref="DI2:DI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V2:CV3"/>
    <mergeCell ref="CJ2:CJ3"/>
    <mergeCell ref="CK2:CK3"/>
    <mergeCell ref="CL2:CL3"/>
    <mergeCell ref="CM2:CM3"/>
    <mergeCell ref="CN2:CN3"/>
    <mergeCell ref="CO2:CO3"/>
    <mergeCell ref="CC2:CC3"/>
    <mergeCell ref="CD2:CD3"/>
    <mergeCell ref="CE2:CE3"/>
    <mergeCell ref="CF2:CF3"/>
    <mergeCell ref="CG2:CG3"/>
    <mergeCell ref="CH2:CH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AT2:AT3"/>
    <mergeCell ref="AU2:AU3"/>
    <mergeCell ref="BI2:BK2"/>
    <mergeCell ref="BL2:BL3"/>
    <mergeCell ref="BM2:BM3"/>
    <mergeCell ref="BN2:BN3"/>
    <mergeCell ref="BO2:BO3"/>
    <mergeCell ref="BP2:BP3"/>
    <mergeCell ref="BC2:BC3"/>
    <mergeCell ref="BD2:BD3"/>
    <mergeCell ref="BE2:BE3"/>
    <mergeCell ref="BF2:BF3"/>
    <mergeCell ref="BG2:BG3"/>
    <mergeCell ref="BH2:BH3"/>
    <mergeCell ref="DT1:ED1"/>
    <mergeCell ref="EF1:EP1"/>
    <mergeCell ref="AJ2:AJ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V2:AV3"/>
    <mergeCell ref="AX2:AX3"/>
    <mergeCell ref="AY2:AY3"/>
    <mergeCell ref="AZ2:AZ3"/>
    <mergeCell ref="BA2:BA3"/>
    <mergeCell ref="BB2:BB3"/>
    <mergeCell ref="AP2:AP3"/>
    <mergeCell ref="AQ2:AQ3"/>
    <mergeCell ref="AR2:AR3"/>
    <mergeCell ref="AS2:AS3"/>
    <mergeCell ref="ER1:FB1"/>
    <mergeCell ref="L2:L3"/>
    <mergeCell ref="M2:M3"/>
    <mergeCell ref="N2:N3"/>
    <mergeCell ref="O2:O3"/>
    <mergeCell ref="P2:P3"/>
    <mergeCell ref="Q2:Q3"/>
    <mergeCell ref="A1:C2"/>
    <mergeCell ref="E1:J2"/>
    <mergeCell ref="L1:AV1"/>
    <mergeCell ref="AX1:CH1"/>
    <mergeCell ref="CJ1:CT1"/>
    <mergeCell ref="CV1:DF1"/>
    <mergeCell ref="R2:R3"/>
    <mergeCell ref="S2:S3"/>
    <mergeCell ref="T2:T3"/>
    <mergeCell ref="U2:U3"/>
    <mergeCell ref="V2:V3"/>
    <mergeCell ref="W2:Y2"/>
    <mergeCell ref="Z2:Z3"/>
    <mergeCell ref="AA2:AA3"/>
    <mergeCell ref="AB2:AB3"/>
    <mergeCell ref="AC2:AC3"/>
    <mergeCell ref="DH1:DR1"/>
  </mergeCells>
  <conditionalFormatting sqref="C14">
    <cfRule type="cellIs" dxfId="5" priority="1" operator="lessThan">
      <formula>0</formula>
    </cfRule>
    <cfRule type="cellIs" dxfId="4" priority="2" operator="equal">
      <formula>0</formula>
    </cfRule>
    <cfRule type="cellIs" dxfId="3" priority="3" operator="greaterThan">
      <formula>0</formula>
    </cfRule>
  </conditionalFormatting>
  <conditionalFormatting sqref="C17">
    <cfRule type="cellIs" dxfId="2" priority="4" operator="lessThan">
      <formula>0</formula>
    </cfRule>
    <cfRule type="cellIs" dxfId="1" priority="5" operator="equal">
      <formula>0</formula>
    </cfRule>
    <cfRule type="cellIs" dxfId="0" priority="6" operator="greaterThan">
      <formula>0</formula>
    </cfRule>
  </conditionalFormatting>
  <dataValidations count="6">
    <dataValidation type="list" allowBlank="1" showInputMessage="1" showErrorMessage="1" sqref="AA4:AA34 BM4:BM34" xr:uid="{00000000-0002-0000-1300-000000000000}">
      <formula1>$A$39:$A$50</formula1>
    </dataValidation>
    <dataValidation type="list" allowBlank="1" showInputMessage="1" showErrorMessage="1" sqref="X4:X34 BJ4:BJ34" xr:uid="{00000000-0002-0000-1300-000001000000}">
      <formula1>$A$39:$A$61</formula1>
    </dataValidation>
    <dataValidation type="list" allowBlank="1" showInputMessage="1" showErrorMessage="1" sqref="S4:S34 BE4:BE34 CP4:CP34 CR4:CR34 DB4:DB34 DD4:DD34 DN4:DN34 DP4:DP34 DZ4:DZ34 EB4:EB34 EX4:EX34 EN4:EN34 EZ4:EZ34 EL4:EL34" xr:uid="{00000000-0002-0000-1300-000002000000}">
      <formula1>$C$39:$C$49</formula1>
    </dataValidation>
    <dataValidation type="list" allowBlank="1" showInputMessage="1" showErrorMessage="1" sqref="R4:R34 BD4:BD34" xr:uid="{00000000-0002-0000-1300-000003000000}">
      <formula1>$B$39:$B$40</formula1>
    </dataValidation>
    <dataValidation type="list" allowBlank="1" showInputMessage="1" showErrorMessage="1" sqref="BH4:BH34 V4:V34" xr:uid="{00000000-0002-0000-1300-000004000000}">
      <formula1>$F$39:$F$50</formula1>
    </dataValidation>
    <dataValidation type="list" allowBlank="1" showInputMessage="1" showErrorMessage="1" sqref="S35 BE35" xr:uid="{00000000-0002-0000-1300-000005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Ellora Electricity Billing</vt:lpstr>
      <vt:lpstr>Monthly Adani Bill Deatils</vt:lpstr>
      <vt:lpstr>Monthly Fire Meter</vt:lpstr>
      <vt:lpstr>Monthly Unit Losses</vt:lpstr>
      <vt:lpstr>Meterwise Billing Details</vt:lpstr>
      <vt:lpstr>Sheet1</vt:lpstr>
      <vt:lpstr>Mains Power Unit Detials</vt:lpstr>
      <vt:lpstr>Summary</vt:lpstr>
      <vt:lpstr>Hospital</vt:lpstr>
      <vt:lpstr>Bungalow 1</vt:lpstr>
      <vt:lpstr>Bungalow 2</vt:lpstr>
      <vt:lpstr>Sheet2</vt:lpstr>
      <vt:lpstr>Office Set</vt:lpstr>
      <vt:lpstr>Police Station</vt:lpstr>
      <vt:lpstr>Restaurant </vt:lpstr>
      <vt:lpstr>Villa Set </vt:lpstr>
      <vt:lpstr>Parsi Bungalow</vt:lpstr>
      <vt:lpstr>Road Light</vt:lpstr>
      <vt:lpstr>8000 sqft</vt:lpstr>
      <vt:lpstr>Hill</vt:lpstr>
      <vt:lpstr>IDBI</vt:lpstr>
      <vt:lpstr>FHS System</vt:lpstr>
      <vt:lpstr>'Ellora Electricity Billing'!Print_Area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2024-08-07T06:49:12Z</dcterms:modified>
</cp:coreProperties>
</file>