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\Dropbox\Chris B + Simon\-submitted_lineagePE-\REVISION\"/>
    </mc:Choice>
  </mc:AlternateContent>
  <bookViews>
    <workbookView xWindow="0" yWindow="0" windowWidth="38400" windowHeight="20175"/>
  </bookViews>
  <sheets>
    <sheet name="ALL_result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1" l="1"/>
  <c r="F79" i="1"/>
  <c r="C67" i="1"/>
  <c r="F67" i="1"/>
  <c r="C54" i="1"/>
  <c r="F54" i="1"/>
  <c r="C39" i="1"/>
  <c r="F39" i="1"/>
  <c r="C27" i="1"/>
  <c r="F27" i="1"/>
  <c r="F15" i="1"/>
  <c r="C15" i="1" l="1"/>
  <c r="E35" i="1" l="1"/>
  <c r="H35" i="1" l="1"/>
  <c r="G35" i="1"/>
  <c r="D35" i="1"/>
  <c r="H74" i="1" l="1"/>
  <c r="H78" i="1"/>
  <c r="H77" i="1"/>
  <c r="H75" i="1"/>
  <c r="H70" i="1"/>
  <c r="H73" i="1"/>
  <c r="H72" i="1"/>
  <c r="H71" i="1"/>
  <c r="H76" i="1"/>
  <c r="H69" i="1"/>
  <c r="H57" i="1"/>
  <c r="H66" i="1"/>
  <c r="H65" i="1"/>
  <c r="H63" i="1"/>
  <c r="H58" i="1"/>
  <c r="H61" i="1"/>
  <c r="H60" i="1"/>
  <c r="H59" i="1"/>
  <c r="H64" i="1"/>
  <c r="H50" i="1"/>
  <c r="H48" i="1"/>
  <c r="H46" i="1"/>
  <c r="H44" i="1"/>
  <c r="E74" i="1"/>
  <c r="E78" i="1"/>
  <c r="E77" i="1"/>
  <c r="E75" i="1"/>
  <c r="E70" i="1"/>
  <c r="E73" i="1"/>
  <c r="E72" i="1"/>
  <c r="E71" i="1"/>
  <c r="E76" i="1"/>
  <c r="E69" i="1"/>
  <c r="E66" i="1"/>
  <c r="E65" i="1"/>
  <c r="E63" i="1"/>
  <c r="E58" i="1"/>
  <c r="E61" i="1"/>
  <c r="E60" i="1"/>
  <c r="E59" i="1"/>
  <c r="E64" i="1"/>
  <c r="E57" i="1"/>
  <c r="E50" i="1"/>
  <c r="E48" i="1"/>
  <c r="E46" i="1"/>
  <c r="E44" i="1"/>
  <c r="E34" i="1"/>
  <c r="E38" i="1"/>
  <c r="E37" i="1"/>
  <c r="E30" i="1"/>
  <c r="E33" i="1"/>
  <c r="E32" i="1"/>
  <c r="E31" i="1"/>
  <c r="E36" i="1"/>
  <c r="E29" i="1"/>
  <c r="H34" i="1"/>
  <c r="H38" i="1"/>
  <c r="H37" i="1"/>
  <c r="H30" i="1"/>
  <c r="H33" i="1"/>
  <c r="H32" i="1"/>
  <c r="H31" i="1"/>
  <c r="H36" i="1"/>
  <c r="H29" i="1"/>
  <c r="H39" i="1" s="1"/>
  <c r="E25" i="1"/>
  <c r="E23" i="1"/>
  <c r="E21" i="1"/>
  <c r="E20" i="1"/>
  <c r="E19" i="1"/>
  <c r="E24" i="1"/>
  <c r="E17" i="1"/>
  <c r="H25" i="1"/>
  <c r="H23" i="1"/>
  <c r="H21" i="1"/>
  <c r="H20" i="1"/>
  <c r="H19" i="1"/>
  <c r="H24" i="1"/>
  <c r="H17" i="1"/>
  <c r="H11" i="1"/>
  <c r="H9" i="1"/>
  <c r="H7" i="1"/>
  <c r="H5" i="1"/>
  <c r="E11" i="1"/>
  <c r="E9" i="1"/>
  <c r="E7" i="1"/>
  <c r="E5" i="1"/>
  <c r="H54" i="1" l="1"/>
  <c r="H67" i="1"/>
  <c r="H27" i="1"/>
  <c r="E54" i="1"/>
  <c r="E67" i="1"/>
  <c r="H79" i="1"/>
  <c r="E27" i="1"/>
  <c r="E15" i="1"/>
  <c r="H15" i="1"/>
  <c r="E79" i="1"/>
  <c r="E39" i="1"/>
  <c r="G69" i="1"/>
  <c r="G74" i="1"/>
  <c r="G78" i="1"/>
  <c r="G77" i="1"/>
  <c r="G75" i="1"/>
  <c r="G70" i="1"/>
  <c r="G73" i="1"/>
  <c r="G72" i="1"/>
  <c r="G71" i="1"/>
  <c r="G76" i="1"/>
  <c r="G57" i="1"/>
  <c r="G66" i="1"/>
  <c r="G65" i="1"/>
  <c r="G63" i="1"/>
  <c r="G58" i="1"/>
  <c r="G61" i="1"/>
  <c r="G60" i="1"/>
  <c r="G59" i="1"/>
  <c r="G64" i="1"/>
  <c r="G44" i="1"/>
  <c r="G50" i="1"/>
  <c r="G48" i="1"/>
  <c r="G46" i="1"/>
  <c r="G37" i="1"/>
  <c r="G30" i="1"/>
  <c r="G34" i="1"/>
  <c r="G32" i="1"/>
  <c r="G31" i="1"/>
  <c r="G38" i="1"/>
  <c r="G33" i="1"/>
  <c r="G29" i="1"/>
  <c r="G36" i="1"/>
  <c r="G25" i="1"/>
  <c r="G23" i="1"/>
  <c r="G21" i="1"/>
  <c r="G20" i="1"/>
  <c r="G19" i="1"/>
  <c r="G24" i="1"/>
  <c r="G17" i="1"/>
  <c r="G5" i="1"/>
  <c r="G11" i="1"/>
  <c r="G9" i="1"/>
  <c r="G7" i="1"/>
  <c r="D57" i="1"/>
  <c r="D66" i="1"/>
  <c r="D65" i="1"/>
  <c r="D63" i="1"/>
  <c r="D58" i="1"/>
  <c r="D61" i="1"/>
  <c r="D60" i="1"/>
  <c r="D59" i="1"/>
  <c r="D64" i="1"/>
  <c r="D69" i="1"/>
  <c r="D74" i="1"/>
  <c r="D78" i="1"/>
  <c r="D77" i="1"/>
  <c r="D75" i="1"/>
  <c r="D70" i="1"/>
  <c r="D73" i="1"/>
  <c r="D72" i="1"/>
  <c r="D71" i="1"/>
  <c r="D76" i="1"/>
  <c r="D44" i="1"/>
  <c r="D50" i="1"/>
  <c r="D48" i="1"/>
  <c r="D46" i="1"/>
  <c r="D37" i="1"/>
  <c r="D30" i="1"/>
  <c r="D33" i="1"/>
  <c r="D32" i="1"/>
  <c r="D31" i="1"/>
  <c r="D36" i="1"/>
  <c r="D34" i="1"/>
  <c r="D38" i="1"/>
  <c r="D29" i="1"/>
  <c r="D11" i="1"/>
  <c r="D9" i="1"/>
  <c r="D7" i="1"/>
  <c r="D5" i="1"/>
  <c r="D25" i="1"/>
  <c r="D23" i="1"/>
  <c r="D21" i="1"/>
  <c r="D20" i="1"/>
  <c r="D19" i="1"/>
  <c r="D24" i="1"/>
  <c r="D17" i="1"/>
  <c r="D79" i="1" l="1"/>
  <c r="D67" i="1"/>
  <c r="G54" i="1"/>
  <c r="D15" i="1"/>
  <c r="D39" i="1"/>
  <c r="D54" i="1"/>
  <c r="G27" i="1"/>
  <c r="G39" i="1"/>
  <c r="G67" i="1"/>
  <c r="G79" i="1"/>
  <c r="G15" i="1"/>
  <c r="D27" i="1"/>
</calcChain>
</file>

<file path=xl/sharedStrings.xml><?xml version="1.0" encoding="utf-8"?>
<sst xmlns="http://schemas.openxmlformats.org/spreadsheetml/2006/main" count="95" uniqueCount="31">
  <si>
    <t>% of total area</t>
  </si>
  <si>
    <t>PE</t>
  </si>
  <si>
    <t>% of total PE</t>
  </si>
  <si>
    <t>Total</t>
  </si>
  <si>
    <t>Area (km2)</t>
  </si>
  <si>
    <t>Hotspot</t>
  </si>
  <si>
    <t>Area of hotspot currently protected (km2)</t>
  </si>
  <si>
    <t>% of hotspot currently protected</t>
  </si>
  <si>
    <t>top 2.5%</t>
  </si>
  <si>
    <t>top 5%</t>
  </si>
  <si>
    <t>top 10%</t>
  </si>
  <si>
    <t>% of total area currently protected</t>
  </si>
  <si>
    <t>% of total PE currently protected</t>
  </si>
  <si>
    <t>PE currently protected</t>
  </si>
  <si>
    <t>Proportion of cells</t>
  </si>
  <si>
    <t>2% divergence dataset</t>
  </si>
  <si>
    <t>5% divergence dataset</t>
  </si>
  <si>
    <r>
      <rPr>
        <b/>
        <sz val="9"/>
        <color theme="1"/>
        <rFont val="Calibri"/>
        <family val="2"/>
        <scheme val="minor"/>
      </rPr>
      <t>Table S8.</t>
    </r>
    <r>
      <rPr>
        <sz val="9"/>
        <color theme="1"/>
        <rFont val="Calibri"/>
        <family val="2"/>
        <scheme val="minor"/>
      </rPr>
      <t xml:space="preserve"> Sensitivity analyses - conservation analysis</t>
    </r>
  </si>
  <si>
    <t>7. Lindi</t>
  </si>
  <si>
    <t>9. Pangani river</t>
  </si>
  <si>
    <t>2. Pemba island</t>
  </si>
  <si>
    <t>6. Pugu hills</t>
  </si>
  <si>
    <t>5. Lowland Uluguru</t>
  </si>
  <si>
    <t>910. Zaraninge forest</t>
  </si>
  <si>
    <t>911. Matumbi hills</t>
  </si>
  <si>
    <t>912. Mafia island</t>
  </si>
  <si>
    <t>1. and 8. Coastal Kenya (including Arabuko-Sokoke)</t>
  </si>
  <si>
    <t>10. Zaraninge forest</t>
  </si>
  <si>
    <t>11. Matumbi hills</t>
  </si>
  <si>
    <t>12. Mafia island</t>
  </si>
  <si>
    <t>3. and 4. Lowland Usambara and Tanga (including Usambara-Kwale)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</si>
</sst>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0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horizontal="left" vertical="top" wrapText="1"/>
    </xf>
    <xf numFmtId="49" fontId="21" fillId="0" borderId="1" xfId="0" applyNumberFormat="1" applyFont="1" applyFill="1" applyBorder="1" applyAlignment="1">
      <alignment horizontal="left" vertical="top" wrapText="1"/>
    </xf>
    <xf numFmtId="49" fontId="21" fillId="0" borderId="11" xfId="0" applyNumberFormat="1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23" fillId="0" borderId="11" xfId="0" applyFont="1" applyBorder="1" applyAlignment="1">
      <alignment vertical="top" wrapText="1"/>
    </xf>
    <xf numFmtId="2" fontId="22" fillId="0" borderId="0" xfId="0" applyNumberFormat="1" applyFont="1" applyFill="1" applyAlignment="1">
      <alignment horizontal="left" vertical="top" wrapText="1"/>
    </xf>
    <xf numFmtId="2" fontId="20" fillId="0" borderId="0" xfId="0" applyNumberFormat="1" applyFont="1" applyFill="1" applyAlignment="1">
      <alignment horizontal="left" vertical="top" wrapText="1"/>
    </xf>
    <xf numFmtId="2" fontId="20" fillId="0" borderId="0" xfId="0" applyNumberFormat="1" applyFont="1" applyFill="1" applyAlignment="1">
      <alignment horizontal="left" vertical="top"/>
    </xf>
    <xf numFmtId="0" fontId="23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1" xfId="0" applyFont="1" applyFill="1" applyBorder="1" applyAlignment="1">
      <alignment horizontal="left" vertical="top" wrapText="1"/>
    </xf>
    <xf numFmtId="2" fontId="21" fillId="0" borderId="1" xfId="0" applyNumberFormat="1" applyFont="1" applyFill="1" applyBorder="1" applyAlignment="1">
      <alignment horizontal="left" vertical="top" wrapText="1"/>
    </xf>
    <xf numFmtId="2" fontId="21" fillId="0" borderId="1" xfId="0" applyNumberFormat="1" applyFont="1" applyFill="1" applyBorder="1" applyAlignment="1">
      <alignment horizontal="left" vertical="top"/>
    </xf>
    <xf numFmtId="0" fontId="21" fillId="0" borderId="0" xfId="0" applyFont="1" applyFill="1" applyAlignment="1">
      <alignment horizontal="left" vertical="top" wrapText="1"/>
    </xf>
    <xf numFmtId="2" fontId="21" fillId="0" borderId="0" xfId="0" applyNumberFormat="1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top" wrapText="1"/>
    </xf>
    <xf numFmtId="0" fontId="23" fillId="0" borderId="0" xfId="0" applyFont="1" applyBorder="1" applyAlignment="1">
      <alignment vertical="top" wrapText="1"/>
    </xf>
    <xf numFmtId="2" fontId="24" fillId="0" borderId="1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2" fontId="22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2" fontId="23" fillId="0" borderId="0" xfId="0" applyNumberFormat="1" applyFont="1" applyAlignment="1">
      <alignment horizontal="left" vertical="top" wrapText="1"/>
    </xf>
    <xf numFmtId="2" fontId="24" fillId="0" borderId="0" xfId="0" applyNumberFormat="1" applyFont="1" applyFill="1" applyBorder="1" applyAlignment="1">
      <alignment horizontal="left" vertical="top" wrapText="1"/>
    </xf>
    <xf numFmtId="2" fontId="21" fillId="0" borderId="0" xfId="0" applyNumberFormat="1" applyFont="1" applyFill="1" applyBorder="1" applyAlignment="1">
      <alignment horizontal="left" vertical="top"/>
    </xf>
    <xf numFmtId="2" fontId="21" fillId="0" borderId="12" xfId="0" applyNumberFormat="1" applyFont="1" applyFill="1" applyBorder="1" applyAlignment="1">
      <alignment horizontal="left" vertical="top" wrapText="1"/>
    </xf>
    <xf numFmtId="2" fontId="24" fillId="0" borderId="12" xfId="0" applyNumberFormat="1" applyFont="1" applyFill="1" applyBorder="1" applyAlignment="1">
      <alignment horizontal="left" vertical="top" wrapText="1"/>
    </xf>
    <xf numFmtId="0" fontId="21" fillId="0" borderId="12" xfId="0" applyFont="1" applyFill="1" applyBorder="1" applyAlignment="1">
      <alignment horizontal="left" vertical="top" wrapText="1"/>
    </xf>
    <xf numFmtId="2" fontId="21" fillId="0" borderId="12" xfId="0" applyNumberFormat="1" applyFont="1" applyFill="1" applyBorder="1" applyAlignment="1">
      <alignment horizontal="left" vertical="top"/>
    </xf>
    <xf numFmtId="0" fontId="25" fillId="0" borderId="1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49" fontId="21" fillId="0" borderId="12" xfId="0" applyNumberFormat="1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2" fontId="25" fillId="0" borderId="1" xfId="0" applyNumberFormat="1" applyFont="1" applyBorder="1" applyAlignment="1">
      <alignment horizontal="left" vertical="top" wrapText="1"/>
    </xf>
    <xf numFmtId="0" fontId="25" fillId="0" borderId="0" xfId="0" applyFont="1" applyFill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2" fontId="25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2" fontId="21" fillId="0" borderId="1" xfId="0" applyNumberFormat="1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46" zoomScale="40" zoomScaleNormal="40" workbookViewId="0">
      <selection activeCell="D53" sqref="D53"/>
    </sheetView>
  </sheetViews>
  <sheetFormatPr defaultColWidth="8.85546875" defaultRowHeight="12" x14ac:dyDescent="0.25"/>
  <cols>
    <col min="1" max="1" width="12.42578125" style="1" customWidth="1"/>
    <col min="2" max="2" width="20.42578125" style="1" customWidth="1"/>
    <col min="3" max="3" width="11.7109375" style="2" customWidth="1"/>
    <col min="4" max="4" width="10" style="2" customWidth="1"/>
    <col min="5" max="5" width="11.140625" style="2" customWidth="1"/>
    <col min="6" max="6" width="8.140625" style="3" customWidth="1"/>
    <col min="7" max="7" width="9.140625" style="3" customWidth="1"/>
    <col min="8" max="8" width="10.85546875" style="1" customWidth="1"/>
    <col min="9" max="9" width="12.28515625" style="3" customWidth="1"/>
    <col min="10" max="10" width="11.85546875" style="3" customWidth="1"/>
    <col min="11" max="16384" width="8.85546875" style="1"/>
  </cols>
  <sheetData>
    <row r="1" spans="1:10" x14ac:dyDescent="0.25">
      <c r="A1" s="1" t="s">
        <v>17</v>
      </c>
      <c r="B1" s="2"/>
    </row>
    <row r="2" spans="1:10" x14ac:dyDescent="0.25">
      <c r="B2" s="2"/>
    </row>
    <row r="3" spans="1:10" x14ac:dyDescent="0.25">
      <c r="A3" s="1" t="s">
        <v>15</v>
      </c>
      <c r="B3" s="2"/>
      <c r="C3" s="1"/>
      <c r="D3" s="1"/>
      <c r="E3" s="1"/>
      <c r="F3" s="1"/>
      <c r="G3" s="1"/>
      <c r="I3" s="4"/>
      <c r="J3" s="4"/>
    </row>
    <row r="4" spans="1:10" s="8" customFormat="1" ht="69.75" customHeight="1" x14ac:dyDescent="0.25">
      <c r="A4" s="5" t="s">
        <v>14</v>
      </c>
      <c r="B4" s="6" t="s">
        <v>5</v>
      </c>
      <c r="C4" s="5" t="s">
        <v>4</v>
      </c>
      <c r="D4" s="5" t="s">
        <v>0</v>
      </c>
      <c r="E4" s="5" t="s">
        <v>11</v>
      </c>
      <c r="F4" s="5" t="s">
        <v>1</v>
      </c>
      <c r="G4" s="5" t="s">
        <v>2</v>
      </c>
      <c r="H4" s="5" t="s">
        <v>12</v>
      </c>
      <c r="I4" s="5" t="s">
        <v>6</v>
      </c>
      <c r="J4" s="5" t="s">
        <v>13</v>
      </c>
    </row>
    <row r="5" spans="1:10" s="8" customFormat="1" ht="27.75" customHeight="1" x14ac:dyDescent="0.25">
      <c r="A5" s="8" t="s">
        <v>8</v>
      </c>
      <c r="B5" s="9" t="s">
        <v>26</v>
      </c>
      <c r="C5" s="4">
        <v>1796</v>
      </c>
      <c r="D5" s="10">
        <f>C5/280257*100</f>
        <v>0.64084037151614415</v>
      </c>
      <c r="E5" s="10">
        <f>(I5/280257)*100</f>
        <v>0.1245285577166672</v>
      </c>
      <c r="F5" s="3">
        <v>155.33000000000001</v>
      </c>
      <c r="G5" s="11">
        <f>(F5/7848.63)*100</f>
        <v>1.9790715067470372</v>
      </c>
      <c r="H5" s="12">
        <f>J5/7848.63*100</f>
        <v>0.39446374717625882</v>
      </c>
      <c r="I5" s="4">
        <v>349</v>
      </c>
      <c r="J5" s="4">
        <v>30.96</v>
      </c>
    </row>
    <row r="6" spans="1:10" s="8" customFormat="1" x14ac:dyDescent="0.25">
      <c r="B6" s="13" t="s">
        <v>20</v>
      </c>
      <c r="C6" s="4"/>
      <c r="D6" s="10"/>
      <c r="E6" s="10"/>
      <c r="F6" s="3"/>
      <c r="G6" s="11"/>
      <c r="H6" s="12"/>
      <c r="I6" s="4"/>
      <c r="J6" s="4"/>
    </row>
    <row r="7" spans="1:10" s="8" customFormat="1" ht="48" x14ac:dyDescent="0.25">
      <c r="B7" s="13" t="s">
        <v>30</v>
      </c>
      <c r="C7" s="4">
        <v>3817</v>
      </c>
      <c r="D7" s="10">
        <f>C7/280257*100</f>
        <v>1.3619641971476182</v>
      </c>
      <c r="E7" s="10">
        <f>(I7/280257)*100</f>
        <v>0.14415340205597005</v>
      </c>
      <c r="F7" s="3">
        <v>34.29</v>
      </c>
      <c r="G7" s="11">
        <f>(F7/7848.63)*100</f>
        <v>0.43689153393649588</v>
      </c>
      <c r="H7" s="12">
        <f>J7/7848.63*100</f>
        <v>0.49562789939135876</v>
      </c>
      <c r="I7" s="4">
        <v>404</v>
      </c>
      <c r="J7" s="4">
        <v>38.9</v>
      </c>
    </row>
    <row r="8" spans="1:10" s="8" customFormat="1" x14ac:dyDescent="0.25">
      <c r="B8" s="13" t="s">
        <v>22</v>
      </c>
      <c r="C8" s="4"/>
      <c r="D8" s="10"/>
      <c r="E8" s="10"/>
      <c r="F8" s="3"/>
      <c r="G8" s="11"/>
      <c r="H8" s="12"/>
      <c r="I8" s="4"/>
      <c r="J8" s="4"/>
    </row>
    <row r="9" spans="1:10" s="8" customFormat="1" x14ac:dyDescent="0.25">
      <c r="B9" s="13" t="s">
        <v>21</v>
      </c>
      <c r="C9" s="4">
        <v>1253</v>
      </c>
      <c r="D9" s="10">
        <f>C9/280257*100</f>
        <v>0.44708963558448139</v>
      </c>
      <c r="E9" s="10">
        <f>(I9/280257)*100</f>
        <v>5.5663194853295371E-2</v>
      </c>
      <c r="F9" s="3">
        <v>101.29</v>
      </c>
      <c r="G9" s="11">
        <f>(F9/7848.63)*100</f>
        <v>1.2905436999833093</v>
      </c>
      <c r="H9" s="12">
        <f>J9/7848.63*100</f>
        <v>0.16219391154889451</v>
      </c>
      <c r="I9" s="4">
        <v>156</v>
      </c>
      <c r="J9" s="4">
        <v>12.73</v>
      </c>
    </row>
    <row r="10" spans="1:10" s="8" customFormat="1" x14ac:dyDescent="0.25">
      <c r="B10" s="13" t="s">
        <v>18</v>
      </c>
      <c r="C10" s="4"/>
      <c r="D10" s="10"/>
      <c r="E10" s="10"/>
      <c r="F10" s="3"/>
      <c r="G10" s="11"/>
      <c r="H10" s="12"/>
      <c r="I10" s="4"/>
      <c r="J10" s="4"/>
    </row>
    <row r="11" spans="1:10" s="8" customFormat="1" x14ac:dyDescent="0.25">
      <c r="B11" s="14" t="s">
        <v>19</v>
      </c>
      <c r="C11" s="4">
        <v>197</v>
      </c>
      <c r="D11" s="10">
        <f>C11/280257*100</f>
        <v>7.0292624269866585E-2</v>
      </c>
      <c r="E11" s="10">
        <f>(I11/280257)*100</f>
        <v>6.7794916808500772E-3</v>
      </c>
      <c r="F11" s="3">
        <v>16.82</v>
      </c>
      <c r="G11" s="11">
        <f>(F11/7848.63)*100</f>
        <v>0.21430491690906567</v>
      </c>
      <c r="H11" s="12">
        <f>J11/7848.63*100</f>
        <v>1.9876080284075056E-2</v>
      </c>
      <c r="I11" s="4">
        <v>19</v>
      </c>
      <c r="J11" s="8">
        <v>1.56</v>
      </c>
    </row>
    <row r="12" spans="1:10" s="8" customFormat="1" x14ac:dyDescent="0.25">
      <c r="B12" s="13" t="s">
        <v>27</v>
      </c>
      <c r="C12" s="4"/>
      <c r="D12" s="10"/>
      <c r="E12" s="10"/>
      <c r="F12" s="3"/>
      <c r="G12" s="11"/>
      <c r="H12" s="12"/>
      <c r="I12" s="4"/>
      <c r="J12" s="4"/>
    </row>
    <row r="13" spans="1:10" s="8" customFormat="1" x14ac:dyDescent="0.25">
      <c r="B13" s="13" t="s">
        <v>28</v>
      </c>
      <c r="C13" s="4"/>
      <c r="D13" s="10"/>
      <c r="E13" s="10"/>
      <c r="F13" s="3"/>
      <c r="G13" s="11"/>
      <c r="H13" s="12"/>
      <c r="I13" s="4"/>
      <c r="J13" s="4"/>
    </row>
    <row r="14" spans="1:10" s="8" customFormat="1" x14ac:dyDescent="0.25">
      <c r="B14" s="13" t="s">
        <v>29</v>
      </c>
      <c r="C14" s="4"/>
      <c r="D14" s="10"/>
      <c r="E14" s="10"/>
      <c r="F14" s="3"/>
      <c r="G14" s="11"/>
      <c r="H14" s="12"/>
      <c r="I14" s="4"/>
      <c r="J14" s="4"/>
    </row>
    <row r="15" spans="1:10" s="8" customFormat="1" x14ac:dyDescent="0.25">
      <c r="B15" s="3" t="s">
        <v>3</v>
      </c>
      <c r="C15" s="15">
        <f t="shared" ref="C15:H15" si="0">SUM(C5:C14)</f>
        <v>7063</v>
      </c>
      <c r="D15" s="16">
        <f t="shared" si="0"/>
        <v>2.5201868285181108</v>
      </c>
      <c r="E15" s="16">
        <f t="shared" si="0"/>
        <v>0.33112464630678268</v>
      </c>
      <c r="F15" s="15">
        <f t="shared" si="0"/>
        <v>307.73</v>
      </c>
      <c r="G15" s="16">
        <f t="shared" si="0"/>
        <v>3.9208116575759084</v>
      </c>
      <c r="H15" s="17">
        <f t="shared" si="0"/>
        <v>1.072161638400587</v>
      </c>
      <c r="I15" s="18"/>
      <c r="J15" s="18"/>
    </row>
    <row r="16" spans="1:10" s="8" customFormat="1" x14ac:dyDescent="0.25">
      <c r="A16" s="7"/>
      <c r="B16" s="3"/>
      <c r="C16" s="3"/>
      <c r="D16" s="19"/>
      <c r="E16" s="18"/>
      <c r="F16" s="18"/>
      <c r="G16" s="20"/>
      <c r="I16" s="18"/>
      <c r="J16" s="18"/>
    </row>
    <row r="17" spans="1:10" s="8" customFormat="1" ht="39" customHeight="1" x14ac:dyDescent="0.25">
      <c r="A17" s="8" t="s">
        <v>9</v>
      </c>
      <c r="B17" s="21" t="s">
        <v>26</v>
      </c>
      <c r="C17" s="4">
        <v>3660</v>
      </c>
      <c r="D17" s="10">
        <f>C17/280257*100</f>
        <v>1.3059441869426991</v>
      </c>
      <c r="E17" s="10">
        <f t="shared" ref="E17" si="1">(I17/280257)*100</f>
        <v>0.21837099519369721</v>
      </c>
      <c r="F17" s="3">
        <v>293.35000000000002</v>
      </c>
      <c r="G17" s="11">
        <f>(F17/7848.63)*100</f>
        <v>3.7375949688034731</v>
      </c>
      <c r="H17" s="12">
        <f>J17/7848.63*100</f>
        <v>0.64291475072719695</v>
      </c>
      <c r="I17" s="4">
        <v>612</v>
      </c>
      <c r="J17" s="4">
        <v>50.46</v>
      </c>
    </row>
    <row r="18" spans="1:10" s="8" customFormat="1" x14ac:dyDescent="0.25">
      <c r="B18" s="13" t="s">
        <v>20</v>
      </c>
      <c r="C18" s="4"/>
      <c r="D18" s="10"/>
      <c r="E18" s="10"/>
      <c r="F18" s="3"/>
      <c r="G18" s="11"/>
      <c r="H18" s="12"/>
      <c r="I18" s="4"/>
      <c r="J18" s="4"/>
    </row>
    <row r="19" spans="1:10" s="8" customFormat="1" ht="48" x14ac:dyDescent="0.25">
      <c r="B19" s="13" t="s">
        <v>30</v>
      </c>
      <c r="C19" s="4">
        <v>5377</v>
      </c>
      <c r="D19" s="10">
        <f>C19/280257*100</f>
        <v>1.9185961456805716</v>
      </c>
      <c r="E19" s="10">
        <f>(I19/280257)*100</f>
        <v>0.15271697049493857</v>
      </c>
      <c r="F19" s="3">
        <v>460.69</v>
      </c>
      <c r="G19" s="11">
        <f>(F19/7848.63)*100</f>
        <v>5.8696868115836773</v>
      </c>
      <c r="H19" s="12">
        <f>J19/7848.63*100</f>
        <v>0.51830701663857259</v>
      </c>
      <c r="I19" s="4">
        <v>428</v>
      </c>
      <c r="J19" s="4">
        <v>40.68</v>
      </c>
    </row>
    <row r="20" spans="1:10" s="8" customFormat="1" x14ac:dyDescent="0.25">
      <c r="B20" s="13" t="s">
        <v>22</v>
      </c>
      <c r="C20" s="4">
        <v>229</v>
      </c>
      <c r="D20" s="10">
        <f>C20/280257*100</f>
        <v>8.1710715521824615E-2</v>
      </c>
      <c r="E20" s="10">
        <f>(I20/280257)*100</f>
        <v>1.0347645197086959E-2</v>
      </c>
      <c r="F20" s="3">
        <v>16.809999999999999</v>
      </c>
      <c r="G20" s="11">
        <f>(F20/7848.63)*100</f>
        <v>0.21417750613801387</v>
      </c>
      <c r="H20" s="12">
        <f>J20/7848.63*100</f>
        <v>2.6374029607714976E-2</v>
      </c>
      <c r="I20" s="4">
        <v>29</v>
      </c>
      <c r="J20" s="4">
        <v>2.0699999999999998</v>
      </c>
    </row>
    <row r="21" spans="1:10" s="8" customFormat="1" x14ac:dyDescent="0.25">
      <c r="B21" s="13" t="s">
        <v>21</v>
      </c>
      <c r="C21" s="4">
        <v>4431</v>
      </c>
      <c r="D21" s="10">
        <f>C21/280257*100</f>
        <v>1.5810488230445625</v>
      </c>
      <c r="E21" s="10">
        <f>(I21/280257)*100</f>
        <v>0.16556232315339134</v>
      </c>
      <c r="F21" s="3">
        <v>337.52</v>
      </c>
      <c r="G21" s="11">
        <f>(F21/7848.63)*100</f>
        <v>4.3003683445391108</v>
      </c>
      <c r="H21" s="12">
        <f>J21/7848.63*100</f>
        <v>0.45587573882320864</v>
      </c>
      <c r="I21" s="4">
        <v>464</v>
      </c>
      <c r="J21" s="4">
        <v>35.78</v>
      </c>
    </row>
    <row r="22" spans="1:10" s="8" customFormat="1" x14ac:dyDescent="0.25">
      <c r="B22" s="13" t="s">
        <v>18</v>
      </c>
      <c r="C22" s="4"/>
      <c r="D22" s="10"/>
      <c r="E22" s="10"/>
      <c r="F22" s="3"/>
      <c r="G22" s="11"/>
      <c r="H22" s="12"/>
      <c r="I22" s="4"/>
      <c r="J22" s="4"/>
    </row>
    <row r="23" spans="1:10" s="8" customFormat="1" x14ac:dyDescent="0.25">
      <c r="B23" s="14" t="s">
        <v>19</v>
      </c>
      <c r="C23" s="4">
        <v>338</v>
      </c>
      <c r="D23" s="10">
        <f>C23/280257*100</f>
        <v>0.12060358884880663</v>
      </c>
      <c r="E23" s="10">
        <f>(I23/280257)*100</f>
        <v>1.6770321526313348E-2</v>
      </c>
      <c r="F23" s="3">
        <v>27.27</v>
      </c>
      <c r="G23" s="11">
        <f>(F23/7848.63)*100</f>
        <v>0.34744917265815817</v>
      </c>
      <c r="H23" s="12">
        <f>J23/7848.63*100</f>
        <v>4.6887163747048849E-2</v>
      </c>
      <c r="I23" s="4">
        <v>47</v>
      </c>
      <c r="J23" s="4">
        <v>3.68</v>
      </c>
    </row>
    <row r="24" spans="1:10" s="8" customFormat="1" x14ac:dyDescent="0.25">
      <c r="B24" s="13" t="s">
        <v>27</v>
      </c>
      <c r="C24" s="4">
        <v>22</v>
      </c>
      <c r="D24" s="10">
        <f>C24/280257*100</f>
        <v>7.8499377357211415E-3</v>
      </c>
      <c r="E24" s="10">
        <f>(I24/280257)*100</f>
        <v>5.7090456259790119E-3</v>
      </c>
      <c r="F24" s="3">
        <v>1.57</v>
      </c>
      <c r="G24" s="11">
        <f>(F24/7848.63)*100</f>
        <v>2.0003491055126818E-2</v>
      </c>
      <c r="H24" s="12">
        <f>J24/7848.63*100</f>
        <v>1.4524827899901002E-2</v>
      </c>
      <c r="I24" s="4">
        <v>16</v>
      </c>
      <c r="J24" s="4">
        <v>1.1399999999999999</v>
      </c>
    </row>
    <row r="25" spans="1:10" s="8" customFormat="1" x14ac:dyDescent="0.25">
      <c r="B25" s="13" t="s">
        <v>28</v>
      </c>
      <c r="C25" s="4">
        <v>637</v>
      </c>
      <c r="D25" s="10">
        <f>C25/280257*100</f>
        <v>0.22729137898428944</v>
      </c>
      <c r="E25" s="10">
        <f>(I25/280257)*100</f>
        <v>3.7108796568863581E-2</v>
      </c>
      <c r="F25" s="3">
        <v>39.049999999999997</v>
      </c>
      <c r="G25" s="11">
        <f>(F25/7848.63)*100</f>
        <v>0.49753906095713513</v>
      </c>
      <c r="H25" s="12">
        <f>J25/7848.63*100</f>
        <v>8.192512578628372E-2</v>
      </c>
      <c r="I25" s="4">
        <v>104</v>
      </c>
      <c r="J25" s="4">
        <v>6.43</v>
      </c>
    </row>
    <row r="26" spans="1:10" s="8" customFormat="1" x14ac:dyDescent="0.25">
      <c r="B26" s="13" t="s">
        <v>29</v>
      </c>
      <c r="C26" s="4"/>
      <c r="D26" s="10"/>
      <c r="E26" s="10"/>
      <c r="F26" s="3"/>
      <c r="G26" s="11"/>
      <c r="H26" s="12"/>
      <c r="I26" s="4"/>
      <c r="J26" s="4"/>
    </row>
    <row r="27" spans="1:10" s="8" customFormat="1" x14ac:dyDescent="0.25">
      <c r="B27" s="3" t="s">
        <v>3</v>
      </c>
      <c r="C27" s="15">
        <f>SUM(C17:C26)</f>
        <v>14694</v>
      </c>
      <c r="D27" s="16">
        <f>SUM(D17:D24)</f>
        <v>5.0157533977741862</v>
      </c>
      <c r="E27" s="22">
        <f>SUM(E17:E26)</f>
        <v>0.60658609776026995</v>
      </c>
      <c r="F27" s="15">
        <f>SUM(F17:F26)</f>
        <v>1176.2599999999998</v>
      </c>
      <c r="G27" s="16">
        <f>SUM(G17:G25)</f>
        <v>14.986819355734697</v>
      </c>
      <c r="H27" s="17">
        <f>SUM(H17:H26)</f>
        <v>1.7868086532299268</v>
      </c>
      <c r="I27" s="18"/>
      <c r="J27" s="18"/>
    </row>
    <row r="28" spans="1:10" s="8" customFormat="1" x14ac:dyDescent="0.25">
      <c r="A28" s="7"/>
      <c r="B28" s="3"/>
      <c r="C28" s="3"/>
      <c r="D28" s="3"/>
      <c r="E28" s="3"/>
      <c r="F28" s="3"/>
      <c r="G28" s="3"/>
      <c r="I28" s="3"/>
      <c r="J28" s="3"/>
    </row>
    <row r="29" spans="1:10" s="8" customFormat="1" ht="47.25" customHeight="1" x14ac:dyDescent="0.25">
      <c r="A29" s="8" t="s">
        <v>10</v>
      </c>
      <c r="B29" s="21" t="s">
        <v>26</v>
      </c>
      <c r="C29" s="4">
        <v>6374</v>
      </c>
      <c r="D29" s="10">
        <f t="shared" ref="D29:D38" si="2">C29/280257*100</f>
        <v>2.2743410512493889</v>
      </c>
      <c r="E29" s="10">
        <f t="shared" ref="E29:E34" si="3">(I29/280257)*100</f>
        <v>0.29544311114441385</v>
      </c>
      <c r="F29" s="3">
        <v>462.39</v>
      </c>
      <c r="G29" s="11">
        <f t="shared" ref="G29:G34" si="4">(F29/7848.63)*100</f>
        <v>5.8913466426624774</v>
      </c>
      <c r="H29" s="12">
        <f t="shared" ref="H29:H34" si="5">J29/7848.63*100</f>
        <v>0.81828693570979905</v>
      </c>
      <c r="I29" s="4">
        <v>828</v>
      </c>
      <c r="J29" s="10">
        <v>64.224313922199997</v>
      </c>
    </row>
    <row r="30" spans="1:10" s="8" customFormat="1" x14ac:dyDescent="0.25">
      <c r="B30" s="13" t="s">
        <v>20</v>
      </c>
      <c r="C30" s="4">
        <v>109</v>
      </c>
      <c r="D30" s="10">
        <f t="shared" si="2"/>
        <v>3.8892873326982019E-2</v>
      </c>
      <c r="E30" s="10">
        <f t="shared" si="3"/>
        <v>3.2113381646131944E-3</v>
      </c>
      <c r="F30" s="3">
        <v>6.08</v>
      </c>
      <c r="G30" s="11">
        <f t="shared" si="4"/>
        <v>7.7465748799472017E-2</v>
      </c>
      <c r="H30" s="12">
        <f t="shared" si="5"/>
        <v>6.3793894413165103E-3</v>
      </c>
      <c r="I30" s="4">
        <v>9</v>
      </c>
      <c r="J30" s="10">
        <v>0.50069467350800001</v>
      </c>
    </row>
    <row r="31" spans="1:10" s="8" customFormat="1" ht="48" x14ac:dyDescent="0.25">
      <c r="B31" s="13" t="s">
        <v>30</v>
      </c>
      <c r="C31" s="4">
        <v>8351</v>
      </c>
      <c r="D31" s="10">
        <f t="shared" si="2"/>
        <v>2.9797650014094206</v>
      </c>
      <c r="E31" s="10">
        <f t="shared" si="3"/>
        <v>0.18411672143782315</v>
      </c>
      <c r="F31" s="3">
        <v>644.77</v>
      </c>
      <c r="G31" s="11">
        <f t="shared" si="4"/>
        <v>8.2150642851045337</v>
      </c>
      <c r="H31" s="12">
        <f t="shared" si="5"/>
        <v>0.58404515851938488</v>
      </c>
      <c r="I31" s="4">
        <v>516</v>
      </c>
      <c r="J31" s="10">
        <v>45.839543525099998</v>
      </c>
    </row>
    <row r="32" spans="1:10" s="8" customFormat="1" x14ac:dyDescent="0.25">
      <c r="B32" s="13" t="s">
        <v>22</v>
      </c>
      <c r="C32" s="4">
        <v>1021</v>
      </c>
      <c r="D32" s="10">
        <f t="shared" si="2"/>
        <v>0.36430847400778571</v>
      </c>
      <c r="E32" s="10">
        <f t="shared" si="3"/>
        <v>6.6724470753629708E-2</v>
      </c>
      <c r="F32" s="3">
        <v>65.56</v>
      </c>
      <c r="G32" s="11">
        <f t="shared" si="4"/>
        <v>0.83530501501535936</v>
      </c>
      <c r="H32" s="12">
        <f t="shared" si="5"/>
        <v>0.15140347065156595</v>
      </c>
      <c r="I32" s="4">
        <v>187</v>
      </c>
      <c r="J32" s="10">
        <v>11.883098218600001</v>
      </c>
    </row>
    <row r="33" spans="1:10" s="8" customFormat="1" x14ac:dyDescent="0.25">
      <c r="B33" s="13" t="s">
        <v>21</v>
      </c>
      <c r="C33" s="4">
        <v>10028</v>
      </c>
      <c r="D33" s="10">
        <f t="shared" si="2"/>
        <v>3.5781443460823459</v>
      </c>
      <c r="E33" s="10">
        <f t="shared" si="3"/>
        <v>0.35360401345907505</v>
      </c>
      <c r="F33" s="3">
        <v>682.76</v>
      </c>
      <c r="G33" s="11">
        <f t="shared" si="4"/>
        <v>8.6990978043301812</v>
      </c>
      <c r="H33" s="12">
        <f t="shared" si="5"/>
        <v>0.86582480440535481</v>
      </c>
      <c r="I33" s="4">
        <v>991</v>
      </c>
      <c r="J33" s="10">
        <v>67.955385346</v>
      </c>
    </row>
    <row r="34" spans="1:10" s="8" customFormat="1" x14ac:dyDescent="0.25">
      <c r="B34" s="13" t="s">
        <v>18</v>
      </c>
      <c r="C34" s="4">
        <v>31</v>
      </c>
      <c r="D34" s="10">
        <f t="shared" si="2"/>
        <v>1.1061275900334335E-2</v>
      </c>
      <c r="E34" s="10">
        <f t="shared" si="3"/>
        <v>8.5635684389685184E-3</v>
      </c>
      <c r="F34" s="3">
        <v>1.73</v>
      </c>
      <c r="G34" s="11">
        <f t="shared" si="4"/>
        <v>2.2042063391955028E-2</v>
      </c>
      <c r="H34" s="12">
        <f t="shared" si="5"/>
        <v>1.7040211232660987E-2</v>
      </c>
      <c r="I34" s="4">
        <v>24</v>
      </c>
      <c r="J34" s="10">
        <v>1.33742313087</v>
      </c>
    </row>
    <row r="35" spans="1:10" s="8" customFormat="1" x14ac:dyDescent="0.25">
      <c r="B35" s="14" t="s">
        <v>19</v>
      </c>
      <c r="C35" s="23">
        <v>625</v>
      </c>
      <c r="D35" s="24">
        <f t="shared" si="2"/>
        <v>0.22300959476480517</v>
      </c>
      <c r="E35" s="24">
        <f>I35/280257*100</f>
        <v>2.2122551800668671E-2</v>
      </c>
      <c r="F35" s="25">
        <v>42.54</v>
      </c>
      <c r="G35" s="26">
        <f>F35/7709.48*100</f>
        <v>0.55178818804899943</v>
      </c>
      <c r="H35" s="12">
        <f>J35/7709.43*100</f>
        <v>5.2846596255235467E-2</v>
      </c>
      <c r="I35" s="4">
        <v>62</v>
      </c>
      <c r="J35" s="10">
        <v>4.0741713456799999</v>
      </c>
    </row>
    <row r="36" spans="1:10" s="8" customFormat="1" x14ac:dyDescent="0.25">
      <c r="B36" s="13" t="s">
        <v>27</v>
      </c>
      <c r="C36" s="4">
        <v>398</v>
      </c>
      <c r="D36" s="10">
        <f t="shared" si="2"/>
        <v>0.14201250994622794</v>
      </c>
      <c r="E36" s="10">
        <f>(I36/280257)*100</f>
        <v>1.6770321526313348E-2</v>
      </c>
      <c r="F36" s="3">
        <v>23.59</v>
      </c>
      <c r="G36" s="11">
        <f>(F36/7848.63)*100</f>
        <v>0.30056200891110929</v>
      </c>
      <c r="H36" s="12">
        <f>J36/7848.63*100</f>
        <v>3.8359806259946005E-2</v>
      </c>
      <c r="I36" s="4">
        <v>47</v>
      </c>
      <c r="J36" s="10">
        <v>3.0107192620599998</v>
      </c>
    </row>
    <row r="37" spans="1:10" s="8" customFormat="1" x14ac:dyDescent="0.25">
      <c r="B37" s="13" t="s">
        <v>28</v>
      </c>
      <c r="C37" s="4">
        <v>661</v>
      </c>
      <c r="D37" s="10">
        <f t="shared" si="2"/>
        <v>0.23585494742325797</v>
      </c>
      <c r="E37" s="10">
        <f>(I37/280257)*100</f>
        <v>4.4958734304584719E-2</v>
      </c>
      <c r="F37" s="3">
        <v>40.409999999999997</v>
      </c>
      <c r="G37" s="11">
        <f>(F37/7848.63)*100</f>
        <v>0.51486692582017501</v>
      </c>
      <c r="H37" s="12">
        <f>J37/7848.63*100</f>
        <v>9.7922513889430379E-2</v>
      </c>
      <c r="I37" s="4">
        <v>126</v>
      </c>
      <c r="J37" s="10">
        <v>7.6855758018799998</v>
      </c>
    </row>
    <row r="38" spans="1:10" s="8" customFormat="1" x14ac:dyDescent="0.25">
      <c r="B38" s="13" t="s">
        <v>29</v>
      </c>
      <c r="C38" s="4">
        <v>481</v>
      </c>
      <c r="D38" s="10">
        <f t="shared" si="2"/>
        <v>0.17162818413099407</v>
      </c>
      <c r="E38" s="10">
        <f>(I38/280257)*100</f>
        <v>0.11168320505821443</v>
      </c>
      <c r="F38" s="3">
        <v>30.95</v>
      </c>
      <c r="G38" s="11">
        <f>(F38/7848.63)*100</f>
        <v>0.39433633640520699</v>
      </c>
      <c r="H38" s="12">
        <f>J38/7848.63*100</f>
        <v>0.25664469859580585</v>
      </c>
      <c r="I38" s="4">
        <v>313</v>
      </c>
      <c r="J38" s="10">
        <v>20.143092807399999</v>
      </c>
    </row>
    <row r="39" spans="1:10" s="8" customFormat="1" x14ac:dyDescent="0.25">
      <c r="B39" s="3" t="s">
        <v>3</v>
      </c>
      <c r="C39" s="15">
        <f t="shared" ref="C39:H39" si="6">SUM(C29:C38)</f>
        <v>28079</v>
      </c>
      <c r="D39" s="16">
        <f t="shared" si="6"/>
        <v>10.019018258241543</v>
      </c>
      <c r="E39" s="22">
        <f t="shared" si="6"/>
        <v>1.1071980360883047</v>
      </c>
      <c r="F39" s="15">
        <f t="shared" si="6"/>
        <v>2000.78</v>
      </c>
      <c r="G39" s="16">
        <f t="shared" si="6"/>
        <v>25.501875018489468</v>
      </c>
      <c r="H39" s="17">
        <f t="shared" si="6"/>
        <v>2.8887535849604995</v>
      </c>
      <c r="I39" s="18"/>
      <c r="J39" s="18"/>
    </row>
    <row r="40" spans="1:10" s="8" customFormat="1" x14ac:dyDescent="0.25">
      <c r="B40" s="3"/>
      <c r="C40" s="20"/>
      <c r="D40" s="19"/>
      <c r="E40" s="27"/>
      <c r="F40" s="20"/>
      <c r="G40" s="19"/>
      <c r="H40" s="28"/>
      <c r="I40" s="18"/>
      <c r="J40" s="18"/>
    </row>
    <row r="41" spans="1:10" s="8" customFormat="1" x14ac:dyDescent="0.25">
      <c r="B41" s="3"/>
      <c r="C41" s="20"/>
      <c r="D41" s="19"/>
      <c r="E41" s="27"/>
      <c r="F41" s="20"/>
      <c r="G41" s="19"/>
      <c r="H41" s="28"/>
      <c r="I41" s="18"/>
      <c r="J41" s="18"/>
    </row>
    <row r="42" spans="1:10" s="8" customFormat="1" x14ac:dyDescent="0.25">
      <c r="A42" s="8" t="s">
        <v>16</v>
      </c>
      <c r="B42" s="3"/>
      <c r="C42" s="3"/>
      <c r="D42" s="29"/>
      <c r="E42" s="30"/>
      <c r="F42" s="31"/>
      <c r="G42" s="29"/>
      <c r="H42" s="32"/>
      <c r="I42" s="18"/>
      <c r="J42" s="18"/>
    </row>
    <row r="43" spans="1:10" s="8" customFormat="1" ht="48" x14ac:dyDescent="0.25">
      <c r="A43" s="5" t="s">
        <v>14</v>
      </c>
      <c r="B43" s="33" t="s">
        <v>5</v>
      </c>
      <c r="C43" s="34" t="s">
        <v>4</v>
      </c>
      <c r="D43" s="35" t="s">
        <v>0</v>
      </c>
      <c r="E43" s="35" t="s">
        <v>7</v>
      </c>
      <c r="F43" s="35" t="s">
        <v>1</v>
      </c>
      <c r="G43" s="35" t="s">
        <v>2</v>
      </c>
      <c r="H43" s="36" t="s">
        <v>12</v>
      </c>
      <c r="I43" s="37" t="s">
        <v>6</v>
      </c>
      <c r="J43" s="5" t="s">
        <v>13</v>
      </c>
    </row>
    <row r="44" spans="1:10" s="8" customFormat="1" ht="36" x14ac:dyDescent="0.25">
      <c r="A44" s="23" t="s">
        <v>8</v>
      </c>
      <c r="B44" s="9" t="s">
        <v>26</v>
      </c>
      <c r="C44" s="38">
        <v>1351</v>
      </c>
      <c r="D44" s="24">
        <f>C44/280257*100</f>
        <v>0.48205754004360285</v>
      </c>
      <c r="E44" s="24">
        <f t="shared" ref="E44" si="7">I44/280257*100</f>
        <v>0.10526052872898803</v>
      </c>
      <c r="F44" s="25">
        <v>112.11</v>
      </c>
      <c r="G44" s="26">
        <f>F44/7709.48*100</f>
        <v>1.4541836803519823</v>
      </c>
      <c r="H44" s="12">
        <f t="shared" ref="H44" si="8">J44/7709.43*100</f>
        <v>0.3238197783688288</v>
      </c>
      <c r="I44" s="4">
        <v>295</v>
      </c>
      <c r="J44" s="10">
        <v>24.9646591395</v>
      </c>
    </row>
    <row r="45" spans="1:10" s="8" customFormat="1" ht="17.25" customHeight="1" x14ac:dyDescent="0.25">
      <c r="A45" s="23"/>
      <c r="B45" s="13" t="s">
        <v>20</v>
      </c>
      <c r="C45" s="38"/>
      <c r="D45" s="24"/>
      <c r="E45" s="24"/>
      <c r="F45" s="25"/>
      <c r="G45" s="26"/>
      <c r="H45" s="12"/>
      <c r="I45" s="4"/>
      <c r="J45" s="10"/>
    </row>
    <row r="46" spans="1:10" s="8" customFormat="1" ht="48" x14ac:dyDescent="0.25">
      <c r="A46" s="23"/>
      <c r="B46" s="13" t="s">
        <v>30</v>
      </c>
      <c r="C46" s="38">
        <v>3659</v>
      </c>
      <c r="D46" s="24">
        <f>C46/280257*100</f>
        <v>1.3055873715910753</v>
      </c>
      <c r="E46" s="24">
        <f>I46/280257*100</f>
        <v>0.14486703275921742</v>
      </c>
      <c r="F46" s="25">
        <v>318.26</v>
      </c>
      <c r="G46" s="26">
        <f>F46/7709.48*100</f>
        <v>4.1281642860478271</v>
      </c>
      <c r="H46" s="12">
        <f>J46/7709.43*100</f>
        <v>0.48478190015733974</v>
      </c>
      <c r="I46" s="4">
        <v>406</v>
      </c>
      <c r="J46" s="10">
        <v>37.373921245299996</v>
      </c>
    </row>
    <row r="47" spans="1:10" s="8" customFormat="1" x14ac:dyDescent="0.25">
      <c r="A47" s="23"/>
      <c r="B47" s="13" t="s">
        <v>22</v>
      </c>
      <c r="C47" s="38"/>
      <c r="D47" s="24"/>
      <c r="E47" s="24"/>
      <c r="F47" s="25"/>
      <c r="G47" s="26"/>
      <c r="H47" s="12"/>
      <c r="I47" s="4"/>
      <c r="J47" s="10"/>
    </row>
    <row r="48" spans="1:10" s="8" customFormat="1" x14ac:dyDescent="0.25">
      <c r="A48" s="23"/>
      <c r="B48" s="13" t="s">
        <v>21</v>
      </c>
      <c r="C48" s="38">
        <v>1870</v>
      </c>
      <c r="D48" s="24">
        <f>C48/280257*100</f>
        <v>0.66724470753629705</v>
      </c>
      <c r="E48" s="24">
        <f>I48/280257*100</f>
        <v>7.0292624269866585E-2</v>
      </c>
      <c r="F48" s="25">
        <v>148.72</v>
      </c>
      <c r="G48" s="26">
        <f>F48/7709.48*100</f>
        <v>1.9290535807862528</v>
      </c>
      <c r="H48" s="12">
        <f>J48/7709.43*100</f>
        <v>0.20553127123146586</v>
      </c>
      <c r="I48" s="4">
        <v>197</v>
      </c>
      <c r="J48" s="10">
        <v>15.8452894837</v>
      </c>
    </row>
    <row r="49" spans="1:10" s="8" customFormat="1" x14ac:dyDescent="0.25">
      <c r="A49" s="23"/>
      <c r="B49" s="13" t="s">
        <v>18</v>
      </c>
      <c r="C49" s="38"/>
      <c r="D49" s="24"/>
      <c r="E49" s="24"/>
      <c r="F49" s="25"/>
      <c r="G49" s="26"/>
      <c r="H49" s="12"/>
      <c r="I49" s="4"/>
      <c r="J49" s="10"/>
    </row>
    <row r="50" spans="1:10" s="8" customFormat="1" x14ac:dyDescent="0.25">
      <c r="A50" s="23"/>
      <c r="B50" s="14" t="s">
        <v>19</v>
      </c>
      <c r="C50" s="38">
        <v>202</v>
      </c>
      <c r="D50" s="24">
        <f>C50/280257*100</f>
        <v>7.2076701027985024E-2</v>
      </c>
      <c r="E50" s="24">
        <f>I50/280257*100</f>
        <v>6.0658609776027004E-3</v>
      </c>
      <c r="F50" s="25">
        <v>16.89</v>
      </c>
      <c r="G50" s="26">
        <f>F50/7709.48*100</f>
        <v>0.21908092374582985</v>
      </c>
      <c r="H50" s="12">
        <f>J50/7709.43*100</f>
        <v>1.7566191726625702E-2</v>
      </c>
      <c r="I50" s="4">
        <v>17</v>
      </c>
      <c r="J50" s="12">
        <v>1.3542532548299999</v>
      </c>
    </row>
    <row r="51" spans="1:10" s="8" customFormat="1" x14ac:dyDescent="0.25">
      <c r="A51" s="23"/>
      <c r="B51" s="13" t="s">
        <v>23</v>
      </c>
      <c r="C51" s="38"/>
      <c r="D51" s="24"/>
      <c r="E51" s="24"/>
      <c r="F51" s="25"/>
      <c r="G51" s="26"/>
      <c r="I51" s="4"/>
      <c r="J51" s="10"/>
    </row>
    <row r="52" spans="1:10" s="8" customFormat="1" x14ac:dyDescent="0.25">
      <c r="A52" s="23"/>
      <c r="B52" s="13" t="s">
        <v>24</v>
      </c>
      <c r="C52" s="38"/>
      <c r="D52" s="24"/>
      <c r="E52" s="24"/>
      <c r="F52" s="25"/>
      <c r="G52" s="26"/>
      <c r="H52" s="12"/>
      <c r="I52" s="4"/>
      <c r="J52" s="10"/>
    </row>
    <row r="53" spans="1:10" s="8" customFormat="1" x14ac:dyDescent="0.25">
      <c r="A53" s="23"/>
      <c r="B53" s="13" t="s">
        <v>25</v>
      </c>
      <c r="C53" s="38"/>
      <c r="D53" s="24"/>
      <c r="E53" s="24"/>
      <c r="F53" s="25"/>
      <c r="G53" s="26"/>
      <c r="H53" s="12"/>
      <c r="I53" s="4"/>
      <c r="J53" s="10"/>
    </row>
    <row r="54" spans="1:10" s="8" customFormat="1" x14ac:dyDescent="0.25">
      <c r="A54" s="23"/>
      <c r="B54" s="25" t="s">
        <v>3</v>
      </c>
      <c r="C54" s="34">
        <f t="shared" ref="C54:H54" si="9">SUM(C44:C53)</f>
        <v>7082</v>
      </c>
      <c r="D54" s="39">
        <f t="shared" si="9"/>
        <v>2.5269663201989605</v>
      </c>
      <c r="E54" s="39">
        <f t="shared" si="9"/>
        <v>0.32648604673567477</v>
      </c>
      <c r="F54" s="34">
        <f t="shared" si="9"/>
        <v>595.98</v>
      </c>
      <c r="G54" s="39">
        <f t="shared" si="9"/>
        <v>7.730482470931892</v>
      </c>
      <c r="H54" s="17">
        <f t="shared" si="9"/>
        <v>1.03169914148426</v>
      </c>
      <c r="I54" s="40"/>
      <c r="J54" s="18"/>
    </row>
    <row r="55" spans="1:10" s="8" customFormat="1" x14ac:dyDescent="0.25">
      <c r="A55" s="41"/>
      <c r="B55" s="25"/>
      <c r="C55" s="25"/>
      <c r="D55" s="42"/>
      <c r="E55" s="43"/>
      <c r="F55" s="43"/>
      <c r="G55" s="43"/>
      <c r="I55" s="40"/>
      <c r="J55" s="18"/>
    </row>
    <row r="56" spans="1:10" s="8" customFormat="1" x14ac:dyDescent="0.25">
      <c r="B56" s="3"/>
    </row>
    <row r="57" spans="1:10" s="8" customFormat="1" ht="36" x14ac:dyDescent="0.25">
      <c r="A57" s="23" t="s">
        <v>9</v>
      </c>
      <c r="B57" s="21" t="s">
        <v>26</v>
      </c>
      <c r="C57" s="38">
        <v>3190</v>
      </c>
      <c r="D57" s="24">
        <f>C57/280257*100</f>
        <v>1.1382409716795656</v>
      </c>
      <c r="E57" s="24">
        <f t="shared" ref="E57" si="10">I57/280257*100</f>
        <v>0.20552564253524444</v>
      </c>
      <c r="F57" s="25">
        <v>245.58</v>
      </c>
      <c r="G57" s="26">
        <f>F57/7709.48*100</f>
        <v>3.1854288486383004</v>
      </c>
      <c r="H57" s="12">
        <f t="shared" ref="H57" si="11">J57/7709.43*100</f>
        <v>0.5874891791105179</v>
      </c>
      <c r="I57" s="4">
        <v>576</v>
      </c>
      <c r="J57" s="10">
        <v>45.292067021100003</v>
      </c>
    </row>
    <row r="58" spans="1:10" s="8" customFormat="1" ht="12.75" customHeight="1" x14ac:dyDescent="0.25">
      <c r="A58" s="23"/>
      <c r="B58" s="13" t="s">
        <v>20</v>
      </c>
      <c r="C58" s="38">
        <v>29</v>
      </c>
      <c r="D58" s="24">
        <f>C58/280257*100</f>
        <v>1.0347645197086959E-2</v>
      </c>
      <c r="E58" s="24">
        <f>I58/280257*100</f>
        <v>1.0704460548710648E-3</v>
      </c>
      <c r="F58" s="25">
        <v>2.02</v>
      </c>
      <c r="G58" s="26">
        <f>F58/7709.48*100</f>
        <v>2.6201507754089776E-2</v>
      </c>
      <c r="H58" s="12">
        <f>J58/7709.43*100</f>
        <v>2.7001123152295306E-3</v>
      </c>
      <c r="I58" s="4">
        <v>3</v>
      </c>
      <c r="J58" s="10">
        <v>0.208163268864</v>
      </c>
    </row>
    <row r="59" spans="1:10" s="8" customFormat="1" ht="48" x14ac:dyDescent="0.25">
      <c r="A59" s="23"/>
      <c r="B59" s="13" t="s">
        <v>30</v>
      </c>
      <c r="C59" s="38">
        <v>5135</v>
      </c>
      <c r="D59" s="24">
        <f>C59/280257*100</f>
        <v>1.8322468305876392</v>
      </c>
      <c r="E59" s="24">
        <f>I59/280257*100</f>
        <v>0.15414423190143334</v>
      </c>
      <c r="F59" s="25">
        <v>425.34</v>
      </c>
      <c r="G59" s="26">
        <f>F59/7709.48*100</f>
        <v>5.5171036178834374</v>
      </c>
      <c r="H59" s="12">
        <f>J59/7709.43*100</f>
        <v>0.50934045553692031</v>
      </c>
      <c r="I59" s="4">
        <v>432</v>
      </c>
      <c r="J59" s="10">
        <v>39.267245881299999</v>
      </c>
    </row>
    <row r="60" spans="1:10" s="8" customFormat="1" x14ac:dyDescent="0.25">
      <c r="A60" s="23"/>
      <c r="B60" s="13" t="s">
        <v>22</v>
      </c>
      <c r="C60" s="38">
        <v>149</v>
      </c>
      <c r="D60" s="24">
        <f>C60/280257*100</f>
        <v>5.3165487391929556E-2</v>
      </c>
      <c r="E60" s="24">
        <f>I60/280257*100</f>
        <v>2.1408921097421296E-3</v>
      </c>
      <c r="F60" s="25">
        <v>10.51</v>
      </c>
      <c r="G60" s="26">
        <f>F60/7709.48*100</f>
        <v>0.13632566658192252</v>
      </c>
      <c r="H60" s="12">
        <f>J60/7709.43*100</f>
        <v>5.3967935342171857E-3</v>
      </c>
      <c r="I60" s="4">
        <v>6</v>
      </c>
      <c r="J60" s="10">
        <v>0.41606201976500001</v>
      </c>
    </row>
    <row r="61" spans="1:10" s="8" customFormat="1" x14ac:dyDescent="0.25">
      <c r="A61" s="23"/>
      <c r="B61" s="13" t="s">
        <v>21</v>
      </c>
      <c r="C61" s="38">
        <v>4791</v>
      </c>
      <c r="D61" s="24">
        <f>C61/280257*100</f>
        <v>1.7095023496290904</v>
      </c>
      <c r="E61" s="24">
        <f>I61/280257*100</f>
        <v>0.16841684596638085</v>
      </c>
      <c r="F61" s="25">
        <v>361.18</v>
      </c>
      <c r="G61" s="26">
        <f>F61/7709.48*100</f>
        <v>4.6848814706050215</v>
      </c>
      <c r="H61" s="12">
        <f>J61/7709.43*100</f>
        <v>0.46745092518902176</v>
      </c>
      <c r="I61" s="4">
        <v>472</v>
      </c>
      <c r="J61" s="10">
        <v>36.037801861799998</v>
      </c>
    </row>
    <row r="62" spans="1:10" s="8" customFormat="1" x14ac:dyDescent="0.25">
      <c r="A62" s="23"/>
      <c r="B62" s="13" t="s">
        <v>18</v>
      </c>
      <c r="C62" s="38"/>
      <c r="D62" s="24"/>
      <c r="E62" s="24"/>
      <c r="F62" s="25"/>
      <c r="G62" s="26"/>
      <c r="H62" s="12"/>
      <c r="I62" s="4"/>
      <c r="J62" s="10"/>
    </row>
    <row r="63" spans="1:10" x14ac:dyDescent="0.25">
      <c r="A63" s="23"/>
      <c r="B63" s="14" t="s">
        <v>19</v>
      </c>
      <c r="C63" s="38">
        <v>345</v>
      </c>
      <c r="D63" s="24">
        <f>C63/280257*100</f>
        <v>0.12310129631017246</v>
      </c>
      <c r="E63" s="24">
        <f>I63/280257*100</f>
        <v>1.6770321526313348E-2</v>
      </c>
      <c r="F63" s="25">
        <v>27.34</v>
      </c>
      <c r="G63" s="26">
        <f>F63/7709.48*100</f>
        <v>0.35462832772119524</v>
      </c>
      <c r="H63" s="12">
        <f>J63/7709.43*100</f>
        <v>4.6253396238891853E-2</v>
      </c>
      <c r="I63" s="4">
        <v>47</v>
      </c>
      <c r="J63" s="10">
        <v>3.56587320566</v>
      </c>
    </row>
    <row r="64" spans="1:10" x14ac:dyDescent="0.25">
      <c r="A64" s="23"/>
      <c r="B64" s="13" t="s">
        <v>27</v>
      </c>
      <c r="C64" s="38">
        <v>22</v>
      </c>
      <c r="D64" s="24">
        <f>C64/280257*100</f>
        <v>7.8499377357211415E-3</v>
      </c>
      <c r="E64" s="24">
        <f>I64/280257*100</f>
        <v>5.7090456259790119E-3</v>
      </c>
      <c r="F64" s="25">
        <v>1.54</v>
      </c>
      <c r="G64" s="26">
        <f>F64/7709.48*100</f>
        <v>1.9975406901632797E-2</v>
      </c>
      <c r="H64" s="12">
        <f>J64/7709.43*100</f>
        <v>1.4584667668426848E-2</v>
      </c>
      <c r="I64" s="4">
        <v>16</v>
      </c>
      <c r="J64" s="10">
        <v>1.12439474463</v>
      </c>
    </row>
    <row r="65" spans="1:10" x14ac:dyDescent="0.25">
      <c r="A65" s="23"/>
      <c r="B65" s="13" t="s">
        <v>28</v>
      </c>
      <c r="C65" s="38">
        <v>77</v>
      </c>
      <c r="D65" s="24">
        <f>C65/280257*100</f>
        <v>2.7474782075023994E-2</v>
      </c>
      <c r="E65" s="24">
        <f>I65/280257*100</f>
        <v>6.4226763292263888E-3</v>
      </c>
      <c r="F65" s="25">
        <v>5.41</v>
      </c>
      <c r="G65" s="26">
        <f>F65/7709.48*100</f>
        <v>7.0173345024567166E-2</v>
      </c>
      <c r="H65" s="12">
        <f>J65/7709.43*100</f>
        <v>1.644229562587636E-2</v>
      </c>
      <c r="I65" s="4">
        <v>18</v>
      </c>
      <c r="J65" s="10">
        <v>1.26760727167</v>
      </c>
    </row>
    <row r="66" spans="1:10" x14ac:dyDescent="0.25">
      <c r="A66" s="23"/>
      <c r="B66" s="13" t="s">
        <v>29</v>
      </c>
      <c r="C66" s="38">
        <v>346</v>
      </c>
      <c r="D66" s="24">
        <f>C66/280257*100</f>
        <v>0.12345811166179614</v>
      </c>
      <c r="E66" s="24">
        <f>I66/280257*100</f>
        <v>8.2424346225071984E-2</v>
      </c>
      <c r="F66" s="25">
        <v>25.18</v>
      </c>
      <c r="G66" s="26">
        <f>F66/7709.48*100</f>
        <v>0.32661087388513882</v>
      </c>
      <c r="H66" s="12">
        <f>J66/7709.43*100</f>
        <v>0.21800903937904617</v>
      </c>
      <c r="I66" s="4">
        <v>231</v>
      </c>
      <c r="J66" s="10">
        <v>16.807254284599999</v>
      </c>
    </row>
    <row r="67" spans="1:10" x14ac:dyDescent="0.25">
      <c r="A67" s="23"/>
      <c r="B67" s="25" t="s">
        <v>3</v>
      </c>
      <c r="C67" s="34">
        <f t="shared" ref="C67:H67" si="12">SUM(C57:C66)</f>
        <v>14084</v>
      </c>
      <c r="D67" s="39">
        <f t="shared" si="12"/>
        <v>5.0253874122680253</v>
      </c>
      <c r="E67" s="39">
        <f t="shared" si="12"/>
        <v>0.64262444827426246</v>
      </c>
      <c r="F67" s="34">
        <f t="shared" si="12"/>
        <v>1104.1000000000001</v>
      </c>
      <c r="G67" s="39">
        <f t="shared" si="12"/>
        <v>14.321329064995307</v>
      </c>
      <c r="H67" s="44">
        <f t="shared" si="12"/>
        <v>1.8676668645981478</v>
      </c>
      <c r="I67" s="40"/>
      <c r="J67" s="18"/>
    </row>
    <row r="68" spans="1:10" x14ac:dyDescent="0.25">
      <c r="A68" s="41"/>
      <c r="B68" s="25"/>
      <c r="C68" s="25"/>
      <c r="D68" s="25"/>
      <c r="E68" s="25"/>
      <c r="F68" s="25"/>
      <c r="G68" s="25"/>
      <c r="H68" s="45"/>
      <c r="I68" s="46"/>
    </row>
    <row r="69" spans="1:10" ht="36" x14ac:dyDescent="0.25">
      <c r="A69" s="23" t="s">
        <v>10</v>
      </c>
      <c r="B69" s="21" t="s">
        <v>26</v>
      </c>
      <c r="C69" s="38">
        <v>6120</v>
      </c>
      <c r="D69" s="24">
        <f t="shared" ref="D69:D78" si="13">C69/280257*100</f>
        <v>2.1837099519369723</v>
      </c>
      <c r="E69" s="24">
        <f t="shared" ref="E69" si="14">I69/280257*100</f>
        <v>0.29330221903467174</v>
      </c>
      <c r="F69" s="25">
        <v>427.66</v>
      </c>
      <c r="G69" s="26">
        <f t="shared" ref="G69" si="15">F69/7709.48*100</f>
        <v>5.547196438670313</v>
      </c>
      <c r="H69" s="12">
        <f t="shared" ref="H69" si="16">J69/7709.43*100</f>
        <v>0.78867111449484584</v>
      </c>
      <c r="I69" s="4">
        <v>822</v>
      </c>
      <c r="J69" s="10">
        <v>60.802047502199997</v>
      </c>
    </row>
    <row r="70" spans="1:10" x14ac:dyDescent="0.25">
      <c r="B70" s="13" t="s">
        <v>20</v>
      </c>
      <c r="C70" s="38">
        <v>592</v>
      </c>
      <c r="D70" s="24">
        <f t="shared" si="13"/>
        <v>0.21123468816122343</v>
      </c>
      <c r="E70" s="24">
        <f t="shared" ref="E70:E78" si="17">I70/280257*100</f>
        <v>3.0686120239637193E-2</v>
      </c>
      <c r="F70" s="25">
        <v>36.299999999999997</v>
      </c>
      <c r="G70" s="26">
        <f t="shared" ref="G70:G78" si="18">F70/7709.48*100</f>
        <v>0.47084887696705868</v>
      </c>
      <c r="H70" s="12">
        <f t="shared" ref="H70:H78" si="19">J70/7709.43*100</f>
        <v>6.7850906477132544E-2</v>
      </c>
      <c r="I70" s="4">
        <v>86</v>
      </c>
      <c r="J70" s="10">
        <v>5.2309181392199999</v>
      </c>
    </row>
    <row r="71" spans="1:10" ht="48" x14ac:dyDescent="0.25">
      <c r="A71" s="23"/>
      <c r="B71" s="13" t="s">
        <v>30</v>
      </c>
      <c r="C71" s="38">
        <v>8135</v>
      </c>
      <c r="D71" s="24">
        <f t="shared" si="13"/>
        <v>2.9026928854587042</v>
      </c>
      <c r="E71" s="24">
        <f t="shared" si="17"/>
        <v>0.17733722975697305</v>
      </c>
      <c r="F71" s="25">
        <v>611.11</v>
      </c>
      <c r="G71" s="26">
        <f t="shared" si="18"/>
        <v>7.926734358218714</v>
      </c>
      <c r="H71" s="12">
        <f t="shared" si="19"/>
        <v>0.55974902708241725</v>
      </c>
      <c r="I71" s="4">
        <v>497</v>
      </c>
      <c r="J71" s="10">
        <v>43.153459418600001</v>
      </c>
    </row>
    <row r="72" spans="1:10" x14ac:dyDescent="0.25">
      <c r="A72" s="23"/>
      <c r="B72" s="13" t="s">
        <v>22</v>
      </c>
      <c r="C72" s="38">
        <v>905</v>
      </c>
      <c r="D72" s="24">
        <f t="shared" si="13"/>
        <v>0.32291789321943787</v>
      </c>
      <c r="E72" s="24">
        <f t="shared" si="17"/>
        <v>5.958816372115594E-2</v>
      </c>
      <c r="F72" s="25">
        <v>56.84</v>
      </c>
      <c r="G72" s="26">
        <f t="shared" si="18"/>
        <v>0.73727410927844683</v>
      </c>
      <c r="H72" s="12">
        <f t="shared" si="19"/>
        <v>0.13478606353387992</v>
      </c>
      <c r="I72" s="4">
        <v>167</v>
      </c>
      <c r="J72" s="10">
        <v>10.391237217900001</v>
      </c>
    </row>
    <row r="73" spans="1:10" x14ac:dyDescent="0.25">
      <c r="A73" s="23"/>
      <c r="B73" s="13" t="s">
        <v>21</v>
      </c>
      <c r="C73" s="38">
        <v>10067</v>
      </c>
      <c r="D73" s="24">
        <f t="shared" si="13"/>
        <v>3.5920601447956697</v>
      </c>
      <c r="E73" s="24">
        <f t="shared" si="17"/>
        <v>0.34932222923959083</v>
      </c>
      <c r="F73" s="25">
        <v>686.26</v>
      </c>
      <c r="G73" s="26">
        <f t="shared" si="18"/>
        <v>8.9015082729315083</v>
      </c>
      <c r="H73" s="12">
        <f t="shared" si="19"/>
        <v>0.86764930744685398</v>
      </c>
      <c r="I73" s="4">
        <v>979</v>
      </c>
      <c r="J73" s="10">
        <v>66.890816003099999</v>
      </c>
    </row>
    <row r="74" spans="1:10" x14ac:dyDescent="0.25">
      <c r="A74" s="23"/>
      <c r="B74" s="13" t="s">
        <v>18</v>
      </c>
      <c r="C74" s="38">
        <v>17</v>
      </c>
      <c r="D74" s="24">
        <f t="shared" si="13"/>
        <v>6.0658609776027004E-3</v>
      </c>
      <c r="E74" s="24">
        <f t="shared" si="17"/>
        <v>4.6385995711079476E-3</v>
      </c>
      <c r="F74" s="25">
        <v>0.95</v>
      </c>
      <c r="G74" s="26">
        <f t="shared" si="18"/>
        <v>1.2322491270487764E-2</v>
      </c>
      <c r="H74" s="12">
        <f t="shared" si="19"/>
        <v>9.4370673200483042E-3</v>
      </c>
      <c r="I74" s="4">
        <v>13</v>
      </c>
      <c r="J74" s="10">
        <v>0.72754409909200002</v>
      </c>
    </row>
    <row r="75" spans="1:10" x14ac:dyDescent="0.25">
      <c r="A75" s="23"/>
      <c r="B75" s="14" t="s">
        <v>19</v>
      </c>
      <c r="C75" s="23">
        <v>616</v>
      </c>
      <c r="D75" s="24">
        <f t="shared" si="13"/>
        <v>0.21979825660019195</v>
      </c>
      <c r="E75" s="24">
        <f t="shared" si="17"/>
        <v>1.9624844339302852E-2</v>
      </c>
      <c r="F75" s="25">
        <v>43.83</v>
      </c>
      <c r="G75" s="26">
        <f t="shared" si="18"/>
        <v>0.56852083408997756</v>
      </c>
      <c r="H75" s="12">
        <f t="shared" si="19"/>
        <v>5.2846596255235467E-2</v>
      </c>
      <c r="I75" s="4">
        <v>55</v>
      </c>
      <c r="J75" s="10">
        <v>4.0741713456799999</v>
      </c>
    </row>
    <row r="76" spans="1:10" x14ac:dyDescent="0.25">
      <c r="A76" s="23"/>
      <c r="B76" s="13" t="s">
        <v>27</v>
      </c>
      <c r="C76" s="38">
        <v>300</v>
      </c>
      <c r="D76" s="24">
        <f t="shared" si="13"/>
        <v>0.10704460548710648</v>
      </c>
      <c r="E76" s="24">
        <f t="shared" si="17"/>
        <v>1.5699875471442283E-2</v>
      </c>
      <c r="F76" s="25">
        <v>17.88</v>
      </c>
      <c r="G76" s="26">
        <f t="shared" si="18"/>
        <v>0.23192225675402234</v>
      </c>
      <c r="H76" s="12">
        <f t="shared" si="19"/>
        <v>3.6436013070097265E-2</v>
      </c>
      <c r="I76" s="4">
        <v>44</v>
      </c>
      <c r="J76" s="10">
        <v>2.8090089224299999</v>
      </c>
    </row>
    <row r="77" spans="1:10" x14ac:dyDescent="0.25">
      <c r="A77" s="23"/>
      <c r="B77" s="13" t="s">
        <v>28</v>
      </c>
      <c r="C77" s="38">
        <v>676</v>
      </c>
      <c r="D77" s="24">
        <f t="shared" si="13"/>
        <v>0.24120717769761327</v>
      </c>
      <c r="E77" s="24">
        <f t="shared" si="17"/>
        <v>4.7099626414326849E-2</v>
      </c>
      <c r="F77" s="25">
        <v>41.94</v>
      </c>
      <c r="G77" s="26">
        <f t="shared" si="18"/>
        <v>0.5440055619834282</v>
      </c>
      <c r="H77" s="12">
        <f t="shared" si="19"/>
        <v>0.10579825269092528</v>
      </c>
      <c r="I77" s="4">
        <v>132</v>
      </c>
      <c r="J77" s="10">
        <v>8.1564422324300008</v>
      </c>
    </row>
    <row r="78" spans="1:10" x14ac:dyDescent="0.25">
      <c r="A78" s="23"/>
      <c r="B78" s="13" t="s">
        <v>29</v>
      </c>
      <c r="C78" s="38">
        <v>493</v>
      </c>
      <c r="D78" s="24">
        <f t="shared" si="13"/>
        <v>0.17590996835047831</v>
      </c>
      <c r="E78" s="24">
        <f t="shared" si="17"/>
        <v>0.11596498927769869</v>
      </c>
      <c r="F78" s="25">
        <v>34.71</v>
      </c>
      <c r="G78" s="26">
        <f t="shared" si="18"/>
        <v>0.45022491789329505</v>
      </c>
      <c r="H78" s="12">
        <f t="shared" si="19"/>
        <v>0.29605230122460413</v>
      </c>
      <c r="I78" s="4">
        <v>325</v>
      </c>
      <c r="J78" s="10">
        <v>22.823944926300001</v>
      </c>
    </row>
    <row r="79" spans="1:10" x14ac:dyDescent="0.25">
      <c r="A79" s="23"/>
      <c r="B79" s="25" t="s">
        <v>3</v>
      </c>
      <c r="C79" s="34">
        <f t="shared" ref="C79:H79" si="20">SUM(C69:C78)</f>
        <v>27921</v>
      </c>
      <c r="D79" s="39">
        <f t="shared" si="20"/>
        <v>9.9626414326850021</v>
      </c>
      <c r="E79" s="39">
        <f t="shared" si="20"/>
        <v>1.1132638970659074</v>
      </c>
      <c r="F79" s="34">
        <f t="shared" si="20"/>
        <v>1957.4800000000002</v>
      </c>
      <c r="G79" s="39">
        <f t="shared" si="20"/>
        <v>25.390558118057253</v>
      </c>
      <c r="H79" s="44">
        <f t="shared" si="20"/>
        <v>2.9192766495960401</v>
      </c>
      <c r="I79" s="40"/>
      <c r="J79" s="40"/>
    </row>
    <row r="80" spans="1:10" x14ac:dyDescent="0.25">
      <c r="A80" s="45"/>
      <c r="B80" s="45"/>
      <c r="C80" s="47"/>
      <c r="D80" s="47"/>
      <c r="E80" s="47"/>
      <c r="F80" s="48"/>
      <c r="G80" s="48"/>
      <c r="H80" s="45"/>
      <c r="I80" s="48"/>
      <c r="J80" s="48"/>
    </row>
    <row r="81" spans="1:10" x14ac:dyDescent="0.25">
      <c r="A81" s="45"/>
      <c r="B81" s="45"/>
      <c r="C81" s="47"/>
      <c r="D81" s="47"/>
      <c r="E81" s="47"/>
      <c r="F81" s="48"/>
      <c r="G81" s="48"/>
      <c r="H81" s="45"/>
      <c r="I81" s="48"/>
      <c r="J81" s="48"/>
    </row>
    <row r="82" spans="1:10" x14ac:dyDescent="0.25">
      <c r="A82" s="45"/>
      <c r="B82" s="45"/>
      <c r="C82" s="47"/>
      <c r="D82" s="47"/>
      <c r="E82" s="47"/>
      <c r="F82" s="48"/>
      <c r="G82" s="48"/>
      <c r="H82" s="45"/>
      <c r="I82" s="48"/>
      <c r="J82" s="48"/>
    </row>
    <row r="83" spans="1:10" x14ac:dyDescent="0.25">
      <c r="A83" s="45"/>
      <c r="B83" s="45"/>
      <c r="C83" s="47"/>
      <c r="D83" s="47"/>
      <c r="E83" s="47"/>
      <c r="F83" s="48"/>
      <c r="G83" s="48"/>
      <c r="H83" s="45"/>
      <c r="I83" s="48"/>
      <c r="J83" s="48"/>
    </row>
    <row r="84" spans="1:10" x14ac:dyDescent="0.25">
      <c r="A84" s="45"/>
      <c r="B84" s="45"/>
      <c r="C84" s="47"/>
      <c r="D84" s="47"/>
      <c r="E84" s="47"/>
      <c r="F84" s="48"/>
      <c r="G84" s="48"/>
      <c r="H84" s="45"/>
      <c r="I84" s="48"/>
      <c r="J84" s="48"/>
    </row>
    <row r="85" spans="1:10" x14ac:dyDescent="0.25">
      <c r="A85" s="45"/>
      <c r="B85" s="45"/>
      <c r="C85" s="47"/>
      <c r="D85" s="47"/>
      <c r="E85" s="47"/>
      <c r="F85" s="48"/>
      <c r="G85" s="48"/>
      <c r="H85" s="45"/>
      <c r="I85" s="48"/>
      <c r="J85" s="48"/>
    </row>
    <row r="86" spans="1:10" x14ac:dyDescent="0.25">
      <c r="A86" s="45"/>
      <c r="B86" s="45"/>
      <c r="C86" s="47"/>
      <c r="D86" s="47"/>
      <c r="E86" s="47"/>
      <c r="F86" s="48"/>
      <c r="G86" s="48"/>
      <c r="H86" s="45"/>
      <c r="I86" s="48"/>
      <c r="J86" s="48"/>
    </row>
    <row r="87" spans="1:10" x14ac:dyDescent="0.25">
      <c r="A87" s="45"/>
      <c r="B87" s="45"/>
      <c r="C87" s="47"/>
      <c r="D87" s="47"/>
      <c r="E87" s="47"/>
      <c r="F87" s="48"/>
      <c r="G87" s="48"/>
      <c r="H87" s="45"/>
      <c r="I87" s="48"/>
      <c r="J87" s="48"/>
    </row>
    <row r="88" spans="1:10" x14ac:dyDescent="0.25">
      <c r="A88" s="45"/>
      <c r="B88" s="45"/>
      <c r="C88" s="47"/>
      <c r="D88" s="47"/>
      <c r="E88" s="47"/>
      <c r="F88" s="48"/>
      <c r="G88" s="48"/>
      <c r="H88" s="45"/>
      <c r="I88" s="48"/>
      <c r="J88" s="48"/>
    </row>
    <row r="89" spans="1:10" x14ac:dyDescent="0.25">
      <c r="A89" s="45"/>
      <c r="B89" s="45"/>
      <c r="C89" s="47"/>
      <c r="D89" s="47"/>
      <c r="E89" s="47"/>
      <c r="F89" s="48"/>
      <c r="G89" s="48"/>
      <c r="H89" s="45"/>
      <c r="I89" s="48"/>
      <c r="J89" s="48"/>
    </row>
    <row r="90" spans="1:10" x14ac:dyDescent="0.25">
      <c r="A90" s="45"/>
      <c r="B90" s="45"/>
      <c r="C90" s="47"/>
      <c r="D90" s="47"/>
      <c r="E90" s="47"/>
      <c r="F90" s="48"/>
      <c r="G90" s="48"/>
      <c r="H90" s="45"/>
      <c r="I90" s="48"/>
      <c r="J90" s="48"/>
    </row>
    <row r="91" spans="1:10" x14ac:dyDescent="0.25">
      <c r="A91" s="45"/>
      <c r="B91" s="45"/>
      <c r="C91" s="47"/>
      <c r="D91" s="47"/>
      <c r="E91" s="47"/>
      <c r="F91" s="48"/>
      <c r="G91" s="48"/>
      <c r="H91" s="45"/>
      <c r="I91" s="48"/>
      <c r="J91" s="48"/>
    </row>
    <row r="92" spans="1:10" x14ac:dyDescent="0.25">
      <c r="A92" s="45"/>
      <c r="B92" s="45"/>
      <c r="C92" s="47"/>
      <c r="D92" s="47"/>
      <c r="E92" s="47"/>
      <c r="F92" s="48"/>
      <c r="G92" s="48"/>
      <c r="H92" s="45"/>
      <c r="I92" s="48"/>
      <c r="J92" s="48"/>
    </row>
    <row r="93" spans="1:10" x14ac:dyDescent="0.25">
      <c r="A93" s="45"/>
      <c r="B93" s="45"/>
      <c r="C93" s="47"/>
      <c r="D93" s="47"/>
      <c r="E93" s="47"/>
      <c r="F93" s="48"/>
      <c r="G93" s="48"/>
      <c r="H93" s="45"/>
      <c r="I93" s="48"/>
      <c r="J93" s="48"/>
    </row>
    <row r="94" spans="1:10" x14ac:dyDescent="0.25">
      <c r="A94" s="45"/>
      <c r="B94" s="45"/>
      <c r="C94" s="47"/>
      <c r="D94" s="47"/>
      <c r="E94" s="47"/>
      <c r="F94" s="48"/>
      <c r="G94" s="48"/>
      <c r="H94" s="45"/>
      <c r="I94" s="48"/>
      <c r="J94" s="48"/>
    </row>
    <row r="95" spans="1:10" x14ac:dyDescent="0.25">
      <c r="A95" s="45"/>
      <c r="B95" s="45"/>
      <c r="C95" s="47"/>
      <c r="D95" s="47"/>
      <c r="E95" s="47"/>
      <c r="F95" s="48"/>
      <c r="G95" s="48"/>
      <c r="H95" s="45"/>
      <c r="I95" s="48"/>
      <c r="J95" s="48"/>
    </row>
    <row r="96" spans="1:10" x14ac:dyDescent="0.25">
      <c r="A96" s="45"/>
      <c r="B96" s="45"/>
      <c r="C96" s="47"/>
      <c r="D96" s="47"/>
      <c r="E96" s="47"/>
      <c r="F96" s="48"/>
      <c r="G96" s="48"/>
      <c r="H96" s="45"/>
      <c r="I96" s="48"/>
      <c r="J96" s="48"/>
    </row>
    <row r="97" spans="1:10" x14ac:dyDescent="0.25">
      <c r="A97" s="45"/>
      <c r="B97" s="45"/>
      <c r="C97" s="47"/>
      <c r="D97" s="47"/>
      <c r="E97" s="47"/>
      <c r="F97" s="48"/>
      <c r="G97" s="48"/>
      <c r="H97" s="45"/>
      <c r="I97" s="48"/>
      <c r="J97" s="48"/>
    </row>
    <row r="98" spans="1:10" x14ac:dyDescent="0.25">
      <c r="A98" s="45"/>
      <c r="B98" s="45"/>
      <c r="C98" s="47"/>
      <c r="D98" s="47"/>
      <c r="E98" s="47"/>
      <c r="F98" s="48"/>
      <c r="G98" s="48"/>
      <c r="H98" s="45"/>
      <c r="I98" s="48"/>
      <c r="J98" s="48"/>
    </row>
  </sheetData>
  <sortState ref="B69:J77">
    <sortCondition ref="B69:B77"/>
  </sortState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Barratt</dc:creator>
  <cp:lastModifiedBy>Chris Barratt</cp:lastModifiedBy>
  <dcterms:created xsi:type="dcterms:W3CDTF">2016-08-02T16:53:29Z</dcterms:created>
  <dcterms:modified xsi:type="dcterms:W3CDTF">2017-02-10T12:45:44Z</dcterms:modified>
</cp:coreProperties>
</file>