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S:\4. COMMUNITY IMPACT\12. PERIOD PROMISE\Period Promise 2021\"/>
    </mc:Choice>
  </mc:AlternateContent>
  <xr:revisionPtr revIDLastSave="0" documentId="13_ncr:1_{0E5F3C60-316C-41D5-AE1A-A861F6C847F2}" xr6:coauthVersionLast="47" xr6:coauthVersionMax="47" xr10:uidLastSave="{00000000-0000-0000-0000-000000000000}"/>
  <bookViews>
    <workbookView xWindow="40920" yWindow="4725" windowWidth="29040" windowHeight="15840" activeTab="1" xr2:uid="{D5C9B6FF-B8FD-4F4F-9C71-EF82CBB46CD0}"/>
  </bookViews>
  <sheets>
    <sheet name="Sheet1" sheetId="4" r:id="rId1"/>
    <sheet name="Community Collections" sheetId="2" r:id="rId2"/>
    <sheet name="Sheet2" sheetId="7" r:id="rId3"/>
    <sheet name="AGENCIES" sheetId="1" r:id="rId4"/>
    <sheet name="TOTALS" sheetId="3" r:id="rId5"/>
    <sheet name="Agency Tracker" sheetId="5" r:id="rId6"/>
    <sheet name="Funding Dispersal" sheetId="6" r:id="rId7"/>
  </sheets>
  <definedNames>
    <definedName name="_xlnm._FilterDatabase" localSheetId="3" hidden="1">AGENCIES!$A$2:$AH$2</definedName>
    <definedName name="_xlnm._FilterDatabase" localSheetId="1" hidden="1">'Community Collections'!$A$2:$BM$2</definedName>
    <definedName name="_xlnm._FilterDatabase" localSheetId="4" hidden="1">TOTALS!$A$2:$P$30</definedName>
    <definedName name="_xlnm.Print_Area" localSheetId="5">'Agency Tracker'!$A$1:$H$25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6" l="1"/>
  <c r="P12" i="3"/>
  <c r="F5" i="1"/>
  <c r="E32" i="3"/>
  <c r="P116" i="2" l="1"/>
  <c r="P47" i="2"/>
  <c r="P48" i="2"/>
  <c r="G5" i="1" l="1"/>
  <c r="H13" i="3"/>
  <c r="H32" i="3" s="1"/>
  <c r="C15" i="3"/>
  <c r="C14" i="3"/>
  <c r="C13" i="3"/>
  <c r="C12" i="3" l="1"/>
  <c r="O12" i="3" s="1"/>
  <c r="C11" i="3"/>
  <c r="N12" i="3" s="1"/>
  <c r="C10" i="3"/>
  <c r="H7" i="1"/>
  <c r="G7" i="1"/>
  <c r="F7" i="1"/>
  <c r="Q60" i="2"/>
  <c r="Q81" i="2"/>
  <c r="Q53" i="2"/>
  <c r="Q34" i="2"/>
  <c r="Q92" i="2"/>
  <c r="Q90" i="2"/>
  <c r="M12" i="3" l="1"/>
  <c r="C32" i="3"/>
  <c r="P26" i="2"/>
  <c r="P81" i="2" l="1"/>
  <c r="P34" i="2"/>
  <c r="P53" i="2"/>
  <c r="P91" i="2" l="1"/>
  <c r="P80" i="2"/>
  <c r="P39" i="2"/>
  <c r="P52" i="2"/>
  <c r="P63" i="2"/>
  <c r="P12" i="2"/>
  <c r="P49" i="2"/>
  <c r="P111" i="2"/>
  <c r="P103" i="2"/>
  <c r="P11" i="2"/>
  <c r="P37" i="2"/>
  <c r="P74" i="2"/>
  <c r="P79" i="2"/>
  <c r="P17" i="2"/>
  <c r="P85" i="2"/>
  <c r="P117" i="2"/>
  <c r="P83" i="2"/>
  <c r="P7" i="2"/>
  <c r="P78" i="2" l="1"/>
  <c r="G34" i="1"/>
  <c r="H34" i="1"/>
  <c r="I34" i="1"/>
  <c r="F34"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 i="1"/>
  <c r="J34" i="1" l="1"/>
  <c r="M120" i="2"/>
  <c r="N120" i="2"/>
  <c r="O120" i="2"/>
  <c r="Q120" i="2"/>
  <c r="L120" i="2"/>
  <c r="P86" i="2"/>
  <c r="P41" i="2"/>
  <c r="P71" i="2"/>
  <c r="P8" i="2"/>
  <c r="P57" i="2"/>
  <c r="P105" i="2"/>
  <c r="P99" i="2"/>
  <c r="P46" i="2"/>
  <c r="P98" i="2"/>
  <c r="P55" i="2"/>
  <c r="P59" i="2"/>
  <c r="P67" i="2"/>
  <c r="P95" i="2"/>
  <c r="P5" i="2"/>
  <c r="P6" i="2"/>
  <c r="P113" i="2"/>
  <c r="P21" i="2"/>
  <c r="P23" i="2"/>
  <c r="P24" i="2"/>
  <c r="P31" i="2"/>
  <c r="P35" i="2"/>
  <c r="P40" i="2"/>
  <c r="P66" i="2"/>
  <c r="P68" i="2"/>
  <c r="P77" i="2"/>
  <c r="P87" i="2"/>
  <c r="P93" i="2"/>
  <c r="P100" i="2"/>
  <c r="P106" i="2"/>
  <c r="P115" i="2"/>
  <c r="P119" i="2"/>
  <c r="P4" i="2"/>
  <c r="P13" i="2"/>
  <c r="P18" i="2"/>
  <c r="P33" i="2"/>
  <c r="P50" i="2"/>
  <c r="P62" i="2"/>
  <c r="P94" i="2"/>
  <c r="P108" i="2"/>
  <c r="P112" i="2"/>
  <c r="P96" i="2"/>
  <c r="P97" i="2"/>
  <c r="P114" i="2"/>
  <c r="P110" i="2"/>
  <c r="P101" i="2"/>
  <c r="P58" i="2"/>
  <c r="P69" i="2"/>
  <c r="P104" i="2"/>
  <c r="P118" i="2"/>
  <c r="P84" i="2"/>
  <c r="P3" i="2"/>
  <c r="P29" i="2"/>
  <c r="P22" i="2"/>
  <c r="P65" i="2"/>
  <c r="P70" i="2"/>
  <c r="P32" i="2"/>
  <c r="P56" i="2"/>
  <c r="P25" i="2"/>
  <c r="P102" i="2"/>
  <c r="P27" i="2"/>
  <c r="P89" i="2"/>
  <c r="P16" i="2"/>
  <c r="P15" i="2"/>
  <c r="P44" i="2"/>
  <c r="P9" i="2"/>
  <c r="P76" i="2"/>
  <c r="P107" i="2"/>
  <c r="P43" i="2"/>
  <c r="P42" i="2"/>
  <c r="P19" i="2"/>
  <c r="P38" i="2"/>
  <c r="P88" i="2"/>
  <c r="P72" i="2"/>
  <c r="P36" i="2"/>
  <c r="P73" i="2"/>
  <c r="P51" i="2"/>
  <c r="P10" i="2"/>
  <c r="P109" i="2"/>
  <c r="P82" i="2"/>
  <c r="P61" i="2"/>
  <c r="P20" i="2"/>
  <c r="P75" i="2"/>
  <c r="P28" i="2"/>
  <c r="P45" i="2"/>
  <c r="P14" i="2"/>
  <c r="P90" i="2"/>
  <c r="P92" i="2"/>
  <c r="P64" i="2"/>
  <c r="P60" i="2"/>
  <c r="P54" i="2"/>
  <c r="P120" i="2" l="1"/>
  <c r="G3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tc={4DA5B258-ECB5-42D9-B47B-215799B29AF7}</author>
    <author>tc={F0A1570E-BE2C-4172-9A5A-30403E1CC7A0}</author>
    <author>tc={56EB88AC-54B8-4AD9-A5B9-AA2C4127BD33}</author>
    <author>tc={C28ED934-BD81-456C-B88E-D1046FB9FE14}</author>
    <author>tc={7A93CFF1-A768-4394-ADFD-EC25A4B60348}</author>
    <author>tc={F4082F6F-C90B-44BC-8657-8B091CE07F47}</author>
  </authors>
  <commentList>
    <comment ref="H3" authorId="0" shapeId="0" xr:uid="{4DA5B258-ECB5-42D9-B47B-215799B29AF7}">
      <text>
        <t>[Threaded comment]
Your version of Excel allows you to read this threaded comment; however, any edits to it will get removed if the file is opened in a newer version of Excel. Learn more: https://go.microsoft.com/fwlink/?linkid=870924
Comment:
    Donations collected through office/online, not including Liuna $2000 (not for product)</t>
      </text>
    </comment>
    <comment ref="I10" authorId="1" shapeId="0" xr:uid="{F0A1570E-BE2C-4172-9A5A-30403E1CC7A0}">
      <text>
        <t>[Threaded comment]
Your version of Excel allows you to read this threaded comment; however, any edits to it will get removed if the file is opened in a newer version of Excel. Learn more: https://go.microsoft.com/fwlink/?linkid=870924
Comment:
    $153.21 according to the "Community Collections" tab</t>
      </text>
    </comment>
    <comment ref="H19" authorId="2" shapeId="0" xr:uid="{56EB88AC-54B8-4AD9-A5B9-AA2C4127BD33}">
      <text>
        <t>[Threaded comment]
Your version of Excel allows you to read this threaded comment; however, any edits to it will get removed if the file is opened in a newer version of Excel. Learn more: https://go.microsoft.com/fwlink/?linkid=870924
Comment:
    Donation collected through office/online</t>
      </text>
    </comment>
    <comment ref="H25" authorId="3" shapeId="0" xr:uid="{C28ED934-BD81-456C-B88E-D1046FB9FE14}">
      <text>
        <t>[Threaded comment]
Your version of Excel allows you to read this threaded comment; however, any edits to it will get removed if the file is opened in a newer version of Excel. Learn more: https://go.microsoft.com/fwlink/?linkid=870924
Comment:
    Donation collected through office/online</t>
      </text>
    </comment>
    <comment ref="H29" authorId="4" shapeId="0" xr:uid="{7A93CFF1-A768-4394-ADFD-EC25A4B60348}">
      <text>
        <t>[Threaded comment]
Your version of Excel allows you to read this threaded comment; however, any edits to it will get removed if the file is opened in a newer version of Excel. Learn more: https://go.microsoft.com/fwlink/?linkid=870924
Comment:
    Donation collected through office/online</t>
      </text>
    </comment>
    <comment ref="H30" authorId="5" shapeId="0" xr:uid="{F4082F6F-C90B-44BC-8657-8B091CE07F47}">
      <text>
        <t>[Threaded comment]
Your version of Excel allows you to read this threaded comment; however, any edits to it will get removed if the file is opened in a newer version of Excel. Learn more: https://go.microsoft.com/fwlink/?linkid=870924
Comment:
    Donation collected through office/online - Pampered Chef fundraiser, Trista said to go towards "Regional"</t>
      </text>
    </comment>
  </commentList>
</comments>
</file>

<file path=xl/sharedStrings.xml><?xml version="1.0" encoding="utf-8"?>
<sst xmlns="http://schemas.openxmlformats.org/spreadsheetml/2006/main" count="1516" uniqueCount="387">
  <si>
    <t>United Way's Period Promise Collection Campaign 2021</t>
  </si>
  <si>
    <t>Prince George</t>
  </si>
  <si>
    <t>Dawson Creek</t>
  </si>
  <si>
    <t>Terrace</t>
  </si>
  <si>
    <t xml:space="preserve">Agency </t>
  </si>
  <si>
    <t>Type of Product Requested</t>
  </si>
  <si>
    <t>Amount Requested/Month</t>
  </si>
  <si>
    <t># people helped</t>
  </si>
  <si>
    <t>Name</t>
  </si>
  <si>
    <t>Address</t>
  </si>
  <si>
    <t>Collection Dates</t>
  </si>
  <si>
    <t>$ Collected</t>
  </si>
  <si>
    <t xml:space="preserve">Prince George </t>
  </si>
  <si>
    <t>Product Type</t>
  </si>
  <si>
    <t>Product Amount</t>
  </si>
  <si>
    <t>COLLECTED</t>
  </si>
  <si>
    <t>REMAINDER</t>
  </si>
  <si>
    <t>DISTRIBUTED</t>
  </si>
  <si>
    <t>TOTALS</t>
  </si>
  <si>
    <t>UWNBC Office</t>
  </si>
  <si>
    <t>Quesnel</t>
  </si>
  <si>
    <t>Amata Transition House</t>
  </si>
  <si>
    <t>Roots Canada</t>
  </si>
  <si>
    <t>Pine Centre Mall</t>
  </si>
  <si>
    <t>Safeway</t>
  </si>
  <si>
    <t>445 Reid Street</t>
  </si>
  <si>
    <t>May 28 - Jun 4</t>
  </si>
  <si>
    <t>Will give 10% discount for us to purchase product</t>
  </si>
  <si>
    <t>PGSAC</t>
  </si>
  <si>
    <t>May 28 to June 30</t>
  </si>
  <si>
    <t>ICBC</t>
  </si>
  <si>
    <t>4001 15th Ave</t>
  </si>
  <si>
    <t>PPWC Local 9</t>
  </si>
  <si>
    <t>1921 3rd Ave</t>
  </si>
  <si>
    <t>BMO</t>
  </si>
  <si>
    <t>15th Ave</t>
  </si>
  <si>
    <t>Make Space Storage</t>
  </si>
  <si>
    <t>1st Ave</t>
  </si>
  <si>
    <t>CIBC</t>
  </si>
  <si>
    <t>318 Reid Street</t>
  </si>
  <si>
    <t>Chamber of Commerce</t>
  </si>
  <si>
    <t>forwarded email to all members for Support</t>
  </si>
  <si>
    <t>Network Ministries</t>
  </si>
  <si>
    <t>Dawson Creek City Hall</t>
  </si>
  <si>
    <t>TBD</t>
  </si>
  <si>
    <t>Sunlife and Business Center</t>
  </si>
  <si>
    <t>Dawson Creek Coop</t>
  </si>
  <si>
    <t xml:space="preserve">Administration/ Amber Donovan 110 10200 8th Street </t>
  </si>
  <si>
    <t>Taylor Bysouth</t>
  </si>
  <si>
    <t>Stacy Goetz</t>
  </si>
  <si>
    <t>RBC Manager</t>
  </si>
  <si>
    <t>Spruce Credit Union</t>
  </si>
  <si>
    <t>London Drugs</t>
  </si>
  <si>
    <t xml:space="preserve">MNP </t>
  </si>
  <si>
    <t>PG Nechako Rotary Club</t>
  </si>
  <si>
    <t>Service Canada</t>
  </si>
  <si>
    <t>BC Hydro</t>
  </si>
  <si>
    <t>Beswick Hildebrandt Lund</t>
  </si>
  <si>
    <t>Costco</t>
  </si>
  <si>
    <t>CWB</t>
  </si>
  <si>
    <t>EDI</t>
  </si>
  <si>
    <t>Fortis BC</t>
  </si>
  <si>
    <t>HSBC</t>
  </si>
  <si>
    <t>PG Chamber of Commerce</t>
  </si>
  <si>
    <t>PG Rotary Downtown</t>
  </si>
  <si>
    <t>RBC</t>
  </si>
  <si>
    <t>Rosenau Transport</t>
  </si>
  <si>
    <t>Save-On-Foods</t>
  </si>
  <si>
    <t>Stantec Consulting</t>
  </si>
  <si>
    <t>TC Energy</t>
  </si>
  <si>
    <t>USW</t>
  </si>
  <si>
    <t>Workforce Developmenment Consulting Services</t>
  </si>
  <si>
    <t>UNBC Period promise Committee</t>
  </si>
  <si>
    <t>#100 299 Victoria St</t>
  </si>
  <si>
    <t>TBA</t>
  </si>
  <si>
    <t>Integris Credit Union</t>
  </si>
  <si>
    <t>253 Reid Street</t>
  </si>
  <si>
    <t>May 31 - Jun 12</t>
  </si>
  <si>
    <t>879 Victoria St &amp; 6541 John Hart Hwy</t>
  </si>
  <si>
    <t>?</t>
  </si>
  <si>
    <t>Suite 196, 1600 15th Ave</t>
  </si>
  <si>
    <t>299 Victoria Str</t>
  </si>
  <si>
    <t>1363 4th Ave</t>
  </si>
  <si>
    <t>3333 22nd Ave</t>
  </si>
  <si>
    <t>556 N Nechako Rd</t>
  </si>
  <si>
    <t>3333 University Way</t>
  </si>
  <si>
    <t>Pilot Project in 4 washrooms on campus.  They want to go green.  Have some funding.  Maybe we can donate some product to them if we have a lot?</t>
  </si>
  <si>
    <t>2555 Range Rd</t>
  </si>
  <si>
    <t>300 Victoria Str</t>
  </si>
  <si>
    <t>301 George Str</t>
  </si>
  <si>
    <t>2nd Ave &amp; 18th Ave</t>
  </si>
  <si>
    <t>890 Vancouver Str</t>
  </si>
  <si>
    <t>4111 Boeing Rd</t>
  </si>
  <si>
    <t>555 Central Ave Spruceland</t>
  </si>
  <si>
    <t>Status of Request</t>
  </si>
  <si>
    <t>Public Collection Site?</t>
  </si>
  <si>
    <t>Discount for Product Purchase?</t>
  </si>
  <si>
    <t>Internal Campaign or Donation or Other</t>
  </si>
  <si>
    <t>Volunteers</t>
  </si>
  <si>
    <t>Complete</t>
  </si>
  <si>
    <t>No final response</t>
  </si>
  <si>
    <t>No  response</t>
  </si>
  <si>
    <t>TD</t>
  </si>
  <si>
    <t>No response</t>
  </si>
  <si>
    <t>IG Wealth</t>
  </si>
  <si>
    <t>City of Quesnel</t>
  </si>
  <si>
    <t>Home Hardware</t>
  </si>
  <si>
    <t>Rotary</t>
  </si>
  <si>
    <t>Shared with membership</t>
  </si>
  <si>
    <t>Quesnel Bakery</t>
  </si>
  <si>
    <t>Granville Café</t>
  </si>
  <si>
    <t>Quesnel Plywood</t>
  </si>
  <si>
    <t>KPMG</t>
  </si>
  <si>
    <t>Fort St. James</t>
  </si>
  <si>
    <t>Nak'Azdli Whut'en</t>
  </si>
  <si>
    <t>District of Fort St. James</t>
  </si>
  <si>
    <t>Danielle asking</t>
  </si>
  <si>
    <t>Petro Canada</t>
  </si>
  <si>
    <t>Nahounil Gas Bar</t>
  </si>
  <si>
    <t xml:space="preserve">I will share the initiative with the Support PG team to see if they are able to share it on our social media.  We will also share any information on our Chamber social channels as well! </t>
  </si>
  <si>
    <t>no</t>
  </si>
  <si>
    <t>No</t>
  </si>
  <si>
    <t>TBA - Donation Committee</t>
  </si>
  <si>
    <t>100 2666 Queensway St</t>
  </si>
  <si>
    <t>TBA - Await to hear back</t>
  </si>
  <si>
    <t>3330 22nd Ave</t>
  </si>
  <si>
    <t>No - busy with another campaign - Spirit of the North - I think</t>
  </si>
  <si>
    <t>780 Kinsmen Place</t>
  </si>
  <si>
    <t>Leave alone</t>
  </si>
  <si>
    <t>n.a.</t>
  </si>
  <si>
    <t>BC Construction Association</t>
  </si>
  <si>
    <t>3851 18th Ave</t>
  </si>
  <si>
    <t>Canfor CAC</t>
  </si>
  <si>
    <t>5162 Northwood Pulp Mill Rd</t>
  </si>
  <si>
    <t>1410 3rd Ave</t>
  </si>
  <si>
    <t>Fairstone Financial</t>
  </si>
  <si>
    <t>1080 victoria St</t>
  </si>
  <si>
    <t>400 177 Victoria St</t>
  </si>
  <si>
    <t>Northern Mat and Bridge</t>
  </si>
  <si>
    <t>1637 River Rd</t>
  </si>
  <si>
    <t>Scotiabank</t>
  </si>
  <si>
    <t>all PG locations</t>
  </si>
  <si>
    <t>205-1302 7th Ave</t>
  </si>
  <si>
    <t>TD Bank</t>
  </si>
  <si>
    <t>100 1777 3rd Ave</t>
  </si>
  <si>
    <t>TBA - Financial Secretary, Rod park</t>
  </si>
  <si>
    <t>Yes</t>
  </si>
  <si>
    <t>Did not say</t>
  </si>
  <si>
    <t>31 May to 11 June</t>
  </si>
  <si>
    <t>Not 100% sure</t>
  </si>
  <si>
    <t>PG locations &amp; Quesnel &amp; Fort St James (LB)  o	Corporate office – 1598 6th Ave
o	Town Centre – 1532 – 6th Ave
o	River Point – #100 2150 Ferry Ave
o	5th and Central - #101 530 Central Str</t>
  </si>
  <si>
    <t>TBA - Put out volunteer opportunity to staff</t>
  </si>
  <si>
    <t>31 May to 12 June</t>
  </si>
  <si>
    <t>Nancy Shields - would like to donate product personally</t>
  </si>
  <si>
    <t>Maybe helping hands</t>
  </si>
  <si>
    <t>yes - put it to staff</t>
  </si>
  <si>
    <t>yes - want's to volunteer helping hands with product sorting</t>
  </si>
  <si>
    <t>UNBC - Period promise Committee</t>
  </si>
  <si>
    <t>3333 Uiversity Way</t>
  </si>
  <si>
    <t>Shoppers Drug Mart</t>
  </si>
  <si>
    <t>College Heights</t>
  </si>
  <si>
    <t>TS - to make ask</t>
  </si>
  <si>
    <t>Sinclar Group</t>
  </si>
  <si>
    <t>Unions</t>
  </si>
  <si>
    <t>Transit BC</t>
  </si>
  <si>
    <t>Never got a chance to do this</t>
  </si>
  <si>
    <t>Provide us a storage unit 1st Ave location.  Phone her 1 day before we need it.  Monday to Friday 8:30 to 4:30</t>
  </si>
  <si>
    <t>SunLife</t>
  </si>
  <si>
    <t>Mills.ca</t>
  </si>
  <si>
    <t>Pharmacies</t>
  </si>
  <si>
    <t>Super Store</t>
  </si>
  <si>
    <t>Walmart</t>
  </si>
  <si>
    <t>Restaurants - Browns Social, Canadian Brewhouse</t>
  </si>
  <si>
    <t>100 Heroes</t>
  </si>
  <si>
    <t>May 27 to June 2</t>
  </si>
  <si>
    <t>Received Cheque</t>
  </si>
  <si>
    <t>Downtown PG</t>
  </si>
  <si>
    <t>Indirect ask through Chamber of Commerce Kenday Robertson</t>
  </si>
  <si>
    <t>TBA - Request sent to HO for consideration  Email from TS - Michael McNight.  Christian Schenk - Corporate Program put into place.</t>
  </si>
  <si>
    <t>366 Stuart Dr W</t>
  </si>
  <si>
    <t>Community Futures</t>
  </si>
  <si>
    <t>PG Agencies &amp; Community partners</t>
  </si>
  <si>
    <t>Facebook Community Pages</t>
  </si>
  <si>
    <t>Mail Chimp - share with Municipalities and Contacts</t>
  </si>
  <si>
    <t>Decided as a branch to donate $250</t>
  </si>
  <si>
    <r>
      <rPr>
        <b/>
        <sz val="11"/>
        <color theme="1"/>
        <rFont val="Calibri"/>
        <family val="2"/>
        <scheme val="minor"/>
      </rPr>
      <t>01 - 18 June (3 weeks</t>
    </r>
    <r>
      <rPr>
        <sz val="11"/>
        <color theme="1"/>
        <rFont val="Calibri"/>
        <family val="2"/>
        <scheme val="minor"/>
      </rPr>
      <t>)</t>
    </r>
  </si>
  <si>
    <t>01 - 30 June</t>
  </si>
  <si>
    <t>Yes, Amber to designate one from their store to count for us.</t>
  </si>
  <si>
    <t>Tyler O'Connell</t>
  </si>
  <si>
    <t>Internal Employee Campaign; Public Drop Box</t>
  </si>
  <si>
    <t>Public Drop Box</t>
  </si>
  <si>
    <t>Left follow up voice msg</t>
  </si>
  <si>
    <t>sent follow up email</t>
  </si>
  <si>
    <t>Local Newspaper</t>
  </si>
  <si>
    <t>Ksan House Society</t>
  </si>
  <si>
    <t>Unit 113 4717 Lakelse Ave Terrace, BC, Canada V8G 1R5</t>
  </si>
  <si>
    <t>BubbleLand Terrace</t>
  </si>
  <si>
    <t>Terrace Public Library</t>
  </si>
  <si>
    <t>4610 Park Ave, Terrace, BC V8G 1V6</t>
  </si>
  <si>
    <t>Red Raven Art Gallery</t>
  </si>
  <si>
    <t>4609 Lazelle Ave, Terrace, BC V8G 1S3</t>
  </si>
  <si>
    <t>New Age /insights</t>
  </si>
  <si>
    <t>4607 Lazelle Ave, Terrace, BC V8G 1S3</t>
  </si>
  <si>
    <t>City of Terrace</t>
  </si>
  <si>
    <t>Community</t>
  </si>
  <si>
    <t>Tampons</t>
  </si>
  <si>
    <t>Pads</t>
  </si>
  <si>
    <t>Liners</t>
  </si>
  <si>
    <t>Other</t>
  </si>
  <si>
    <t>Total Products Collected</t>
  </si>
  <si>
    <t>Campaign Collection</t>
  </si>
  <si>
    <t>10206 10th Street, Dawson Creek BC V1G 3T4BC</t>
  </si>
  <si>
    <t>10105-12A Street, Dawson Creek, BC  V1G 3V7
Mailing Address: Box 150, Dawson Creek, BC, V1G 4G4</t>
  </si>
  <si>
    <t>Period Promise Launch 2021</t>
  </si>
  <si>
    <t>In Progress</t>
  </si>
  <si>
    <t>Not Started</t>
  </si>
  <si>
    <t>Internal Campaign</t>
  </si>
  <si>
    <t>Donation</t>
  </si>
  <si>
    <t>Amounts Distributed</t>
  </si>
  <si>
    <t>do something similar themselves</t>
  </si>
  <si>
    <t>In progress - completed application form / Yes - Donation  Maybe members drop off product.</t>
  </si>
  <si>
    <t>Busy w/ Run for the cure</t>
  </si>
  <si>
    <t>Busy with other campaigns during the year.  UW's time at end of year.</t>
  </si>
  <si>
    <t>Running their own pilot project</t>
  </si>
  <si>
    <t>For UWNBC YES /10%
Corporate Promotion Partner
PP Campaign; Corporate matching; donation of cash at till (UWNBC account will be made for us); delivery to ageny (NM);volunteer provided to count donations/SKU report to be provided</t>
  </si>
  <si>
    <t>Not enough time to get themselves organized</t>
  </si>
  <si>
    <r>
      <t xml:space="preserve">Donations &amp;  Matching: 
</t>
    </r>
    <r>
      <rPr>
        <b/>
        <sz val="11"/>
        <color theme="1"/>
        <rFont val="Calibri"/>
        <family val="2"/>
        <scheme val="minor"/>
      </rPr>
      <t xml:space="preserve">31 May 31 - June 18 </t>
    </r>
  </si>
  <si>
    <t>Notes</t>
  </si>
  <si>
    <t>Carrier Sekani Family Services</t>
  </si>
  <si>
    <t>Burns Lake</t>
  </si>
  <si>
    <t>1406 2nd Ave</t>
  </si>
  <si>
    <t>Fall Campaign</t>
  </si>
  <si>
    <t>TBA - Await Bob Gammer / Tenielle Wong response.  Responded and sent to AA.  Take it from here</t>
  </si>
  <si>
    <t>Victoria Street</t>
  </si>
  <si>
    <t>Will advise me after 4pm Friday 4 June</t>
  </si>
  <si>
    <t>Testimony - done/ Would like to make personal donation - done</t>
  </si>
  <si>
    <t>No - Taylor Bysouth works there.
Asked Taylor if Sinclar would be interested and she did not respond to that part  Didn't get chance to reach out to Sinclar group's in PG</t>
  </si>
  <si>
    <t>Was hoping to connect with more of them</t>
  </si>
  <si>
    <t>1566 7th Ave</t>
  </si>
  <si>
    <t>Asked if Mary Mytting and Sarita parmer could share with Women in Business group</t>
  </si>
  <si>
    <t>Not had chance to do this yet</t>
  </si>
  <si>
    <t>12 to 30 June</t>
  </si>
  <si>
    <t>Hampton Mills</t>
  </si>
  <si>
    <t>RCMP</t>
  </si>
  <si>
    <t>Rio Tinto</t>
  </si>
  <si>
    <t>Village of Burns Lake</t>
  </si>
  <si>
    <t>Regional District of Bulkley Nechako</t>
  </si>
  <si>
    <t>Black Press Media</t>
  </si>
  <si>
    <t>Lake Babine Forestry</t>
  </si>
  <si>
    <t>PAPC</t>
  </si>
  <si>
    <t>Burns Lake Native Logging</t>
  </si>
  <si>
    <t>Key-Oh Lodge</t>
  </si>
  <si>
    <t>Tweedsmuir Hotel</t>
  </si>
  <si>
    <t>Sunshine Inn</t>
  </si>
  <si>
    <t>Bulkley Valley Credit Union</t>
  </si>
  <si>
    <t>Save On More Foods</t>
  </si>
  <si>
    <t>Real Canadian Wholesale Club</t>
  </si>
  <si>
    <t>Free Local Advertising</t>
  </si>
  <si>
    <t>23 3rd Avenue</t>
  </si>
  <si>
    <t>As long as we need to</t>
  </si>
  <si>
    <t>115 Douglas Avenue</t>
  </si>
  <si>
    <t>Possibly</t>
  </si>
  <si>
    <t>Sana'aih Market</t>
  </si>
  <si>
    <t>380 Hwy 27</t>
  </si>
  <si>
    <t>Jun 10 - Jun 30</t>
  </si>
  <si>
    <t>Accepting Cash Donations Only</t>
  </si>
  <si>
    <t>Save-on-Foods</t>
  </si>
  <si>
    <t>488 Stuart Dr W</t>
  </si>
  <si>
    <t>Lakeside Pharmacy</t>
  </si>
  <si>
    <t>374 Stuart Dr W B</t>
  </si>
  <si>
    <t>Danielle arranged free advertising</t>
  </si>
  <si>
    <t>FIELDS</t>
  </si>
  <si>
    <t>470 Stuart Dr W #8</t>
  </si>
  <si>
    <t>Red Apple Store</t>
  </si>
  <si>
    <t>289 Stuart Dr W</t>
  </si>
  <si>
    <t>55-496 Stuart Dr</t>
  </si>
  <si>
    <t>624 Stuart Dr W</t>
  </si>
  <si>
    <t>Amount IN</t>
  </si>
  <si>
    <t>Amount Out</t>
  </si>
  <si>
    <t>Date</t>
  </si>
  <si>
    <t>PRODUCTS</t>
  </si>
  <si>
    <t>Special Requests</t>
  </si>
  <si>
    <t># People Helped</t>
  </si>
  <si>
    <t>Other Notes</t>
  </si>
  <si>
    <t>Date IN</t>
  </si>
  <si>
    <t>Panty Liners</t>
  </si>
  <si>
    <t>Maxi Pads</t>
  </si>
  <si>
    <t>354 Yellowhead Highway</t>
  </si>
  <si>
    <t>Everything</t>
  </si>
  <si>
    <t>100+ individuals</t>
  </si>
  <si>
    <t>Hwy 16, Lakeview Mall</t>
  </si>
  <si>
    <t>July 5 to 23rd</t>
  </si>
  <si>
    <t>31 May - 16 June</t>
  </si>
  <si>
    <t>None</t>
  </si>
  <si>
    <t>Completed. Very successful. First partnership with Dawson Coop who created: Internal Campaign, Public Collection, Matching, UWNBC Discount</t>
  </si>
  <si>
    <t>Non stated</t>
  </si>
  <si>
    <t>Not stated</t>
  </si>
  <si>
    <t>100+</t>
  </si>
  <si>
    <t xml:space="preserve">                                                                                                                                                                                                                                                                                                                                                                                                                                                                                                                                                                                                                                                                                                                                                                                                                                                                                                                                                                                                                                                                                                                                                                                                                                                                                                                                                                                                                                                                                                                                                                                                                                                                                                                                                                                                                                                                                                                                                                                                                                                                                                                                                                                                                                                                                                                                                                                                                                                                                                                                                                                                                                                                                                                                                                                                                                                                                                                                                                                                                                                                                                                                                                                                                                                                                                                                                                                                                                                                                                                                                                                                                                                                                                                                                                                                                                                                                                                                                                                                                                                                                                                                                                                                                                                                                                                                                                                                                                                                                                                                                                                                                                                                                                                                                                                                                                                                                                                                                                                                                                                                                                                                                                                                                                                                                                                                                                                                                                                                                                                                                                                                                                                                                                                                                                                                                                                                                                                                                                                                                                                                                                                                                                                                                                                                                                                                                                                                                                                                                                                                                                                                                                                                                                                                                                                                                                                                                                                                                                                                                                                                                                                                                                                                                                                                                                                                                                                                                                                                                                                                                                                                                                                                                                                                                                                                                                                                                                                                                                                                                                                                                                                                                                                                                                                                                                                                                                                                                                                                                                                                                                                                                                                                                                                                                                                                                                                                                                                                                                                                                                                                                                                                                                                                                                                                                                                                                                                                                                                                                                                                                                                                                                                                                                                                                                                                                                                                                                                                                                                                                                                                                                                                                                                                                                                                                                                                                                                                                                                                                                                                                                                                                                                                                                                                                                                                                                                                                                                                                                                                                                                                                                                                                                                                                                                                                                                                                                                                                                                                                                                                                                                                                                                                                                                                                                                                                                                                                                                                                                                                                                                                                                                                                                                                                                                                                                                                                                                                                                                                                                                                                                                                                                                                                                                                                                                                                                                                                                                                                                                                                                                                                                                                                                                                                                                                                                                                                                                                                                                                                                                                                                                                                                                                                                                                                                                                                                                                                                                                                                                                                                                                                                                                                                                                                                                                                                                                                                                                                                                                                                                                                                                                                                                                                                                                                                                                                                                                                                                                                                                                                                                                                                                                                                                                                                                                                                                                                                                                                                                                                                                                                                                                                                                                                                                                                                                                                                                                                                                                                                                                                                                                                                                                                                                                                                                                                                                                                                                                                                                                                                                                                                                                                                                                                                                                                                                                                                                                                                                                                                                                                                                                                                                                                                                                                                                                                                                                                                                                                                                                                                                                                                                                                                                                                                                                                                                                                                                                                                                                                                                                                                                                                                                                                                                                                                                                                                                                                                                                                                                                                                                                                                                                                                                                                                                                                                                                                                                                                                                                                                                                                                                                                                                                                                                                                                                                                                                                                                                                                                                                                                                                                                                                                                                                                                                                                                                                                                                                                                                                                                                                                                                                                                                                                                                                                                                                                                                                                                                                                                                                                                                                                                                                                                                                                                                                                                                                                                                                                                                                                                                                                                                                                                                                                                                                                                                                                                                                                                                                                                                                                                                                                                                                                                                                                                                                                                                                                                                                                                                                                                                                                                                                                                                                                                                                                                                                                                                                                                                                                                                                                                                                                                                                                                                                                                                                                                                                                                                                                                                                                                                                                       </t>
  </si>
  <si>
    <t>Will Donate - Awaiting Final Approval from Regional - will put up posters for staff</t>
  </si>
  <si>
    <t>Pads &amp; Liners</t>
  </si>
  <si>
    <t>Dress For Less Thrift Store</t>
  </si>
  <si>
    <t>1131b Jade St</t>
  </si>
  <si>
    <t>Thru Campaign til June 30</t>
  </si>
  <si>
    <t>Will donate any collected/dropped off products - better than throwing them away</t>
  </si>
  <si>
    <t>Period Underwear</t>
  </si>
  <si>
    <t>Diva Cup</t>
  </si>
  <si>
    <t>Men's Depend Pads  40</t>
  </si>
  <si>
    <t>Smithers</t>
  </si>
  <si>
    <t>Dze L K'ant Friendship Centre Scoiety</t>
  </si>
  <si>
    <t>N/A</t>
  </si>
  <si>
    <t>Fort St. John</t>
  </si>
  <si>
    <t>Regional</t>
  </si>
  <si>
    <t xml:space="preserve">Pads </t>
  </si>
  <si>
    <t>Jennifer Briand is on holiday.  Melanie Noel is assistant Branch Manager.  Await to hear when I can pick up</t>
  </si>
  <si>
    <t>Did internal collection.  Some family / friends participated as well.</t>
  </si>
  <si>
    <t>Integris Credit Union - Central Avenue</t>
  </si>
  <si>
    <t>Integris Credit Union - Ferry Avenue</t>
  </si>
  <si>
    <t>Integris Credit Union - HO + 6th Avenue</t>
  </si>
  <si>
    <t>RBC - Pine Centre Mall</t>
  </si>
  <si>
    <t>RBC - Victoria Street</t>
  </si>
  <si>
    <t>Did not get around to doing anything</t>
  </si>
  <si>
    <t>Did not manage to collect product, but was able to get folks to go online and donate</t>
  </si>
  <si>
    <t>Cory will sell product to UW at cost.  Other locations have no space for collection bin.  His site brought in nothing - did not get noticed.</t>
  </si>
  <si>
    <t>These numbers exclude the office product collected on Tally Sheet under Community Collections</t>
  </si>
  <si>
    <t>NB - Tally sheet indicated 519 pads which I've deducted off my totals</t>
  </si>
  <si>
    <t>NB - Tally sheet indicated 419 Tampons which I've deducted off my totals</t>
  </si>
  <si>
    <t>NB - Tally sheet indicated 163 liners which I've deducted off my totals</t>
  </si>
  <si>
    <t>Jun 14 - July 31</t>
  </si>
  <si>
    <t>Aug 6/21</t>
  </si>
  <si>
    <t>Tampon
Total</t>
  </si>
  <si>
    <t>Pad Total</t>
  </si>
  <si>
    <t>Liner 
Total</t>
  </si>
  <si>
    <t>Other 
Total</t>
  </si>
  <si>
    <t>Agency to receive funding</t>
  </si>
  <si>
    <t>TOTAL</t>
  </si>
  <si>
    <t>PG Sexual Assault Centre</t>
  </si>
  <si>
    <t>Networks Ministries</t>
  </si>
  <si>
    <t>Nak'Azdii Whut'en</t>
  </si>
  <si>
    <t>Funding to disburse</t>
  </si>
  <si>
    <t>Monetary Donations rec'd in Office</t>
  </si>
  <si>
    <t>Matches amt recorded on "Community Collections" tab</t>
  </si>
  <si>
    <t>not recorded on "Community Collections" tab ($6.88 is the Co-op credit card amt)</t>
  </si>
  <si>
    <t>Campaign Launch Partner?</t>
  </si>
  <si>
    <t>Y</t>
  </si>
  <si>
    <t>N</t>
  </si>
  <si>
    <t>Woman's Resource Centre</t>
  </si>
  <si>
    <t>3215 Eby St, Terrace, BC V8G 2X8</t>
  </si>
  <si>
    <t>CNC Student Union</t>
  </si>
  <si>
    <t>Organization</t>
  </si>
  <si>
    <t>Launch Partner</t>
  </si>
  <si>
    <t>Black Press Media, Burns Lake</t>
  </si>
  <si>
    <t>BMO, Prince George</t>
  </si>
  <si>
    <t>BubbleLand, Terrace</t>
  </si>
  <si>
    <t>Bulkley Valley Credit Union, Burns Lake</t>
  </si>
  <si>
    <t>CIBC, Quesnel</t>
  </si>
  <si>
    <t>CNC Student Union, Prince George</t>
  </si>
  <si>
    <t>Taylor Bysouth, Prince George</t>
  </si>
  <si>
    <t>Sunlife and Business Center, Dawson Creek</t>
  </si>
  <si>
    <t>Save-On-Foods, Prince George</t>
  </si>
  <si>
    <t>Save-On-Foods, Fort St. James</t>
  </si>
  <si>
    <t>Sana'aih Market, Fort St. James</t>
  </si>
  <si>
    <t>Safeway, Quesnel</t>
  </si>
  <si>
    <t>Roots Canada, Prince George</t>
  </si>
  <si>
    <t>Red Raven Art Gallery, Terrace</t>
  </si>
  <si>
    <t>Red Apple Store, Fort St. James</t>
  </si>
  <si>
    <t>RBC - Pine Centre Mall, Prince George</t>
  </si>
  <si>
    <t>RBC, Burns Lake</t>
  </si>
  <si>
    <t>PPWC Local 9, Prince George</t>
  </si>
  <si>
    <t>New Age /insights, Terrace</t>
  </si>
  <si>
    <t>Nahounil Gas Bar, Fort St. James</t>
  </si>
  <si>
    <t>Make Space Storage, Prince George</t>
  </si>
  <si>
    <t>London Drugs, Prince George</t>
  </si>
  <si>
    <t>Local Newspaper, Fort St. James</t>
  </si>
  <si>
    <t>Lakeside Pharmacy, Fort St. James</t>
  </si>
  <si>
    <t>Integris Credit Union - HO + 6th Avenue, Prince George</t>
  </si>
  <si>
    <t>Integris Credit Union - Ferry Avenue, Prince George</t>
  </si>
  <si>
    <t>Integris Credit Union - Central Avenue, Prince George</t>
  </si>
  <si>
    <t>Integris Credit Union, Fort St. James</t>
  </si>
  <si>
    <t>Integris Credit Union, Quesnel</t>
  </si>
  <si>
    <t>ICBC, Prince George</t>
  </si>
  <si>
    <t>HSBC, Prince George</t>
  </si>
  <si>
    <t>FIELDS, Fort St. James</t>
  </si>
  <si>
    <t>Dress For Less Thrift Store, Quesnel</t>
  </si>
  <si>
    <t>Dawson Creek Coop, Dawson Creek</t>
  </si>
  <si>
    <t>CWB, Prince George</t>
  </si>
  <si>
    <t>City Hall, Dawson Creek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</si>
</sst>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4" formatCode="_-&quot;$&quot;* #,##0.00_-;\-&quot;$&quot;* #,##0.00_-;_-&quot;$&quot;* &quot;-&quot;??_-;_-@_-"/>
    <numFmt numFmtId="164" formatCode="&quot;$&quot;#,##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6"/>
      <color theme="0"/>
      <name val="Calibri"/>
      <family val="2"/>
      <scheme val="minor"/>
    </font>
    <font>
      <sz val="16"/>
      <color theme="0"/>
      <name val="Calibri"/>
      <family val="2"/>
      <scheme val="minor"/>
    </font>
    <font>
      <sz val="8"/>
      <name val="Calibri"/>
      <family val="2"/>
      <scheme val="minor"/>
    </font>
    <font>
      <b/>
      <sz val="20"/>
      <color theme="1" tint="0.14999847407452621"/>
      <name val="Calibri"/>
      <family val="2"/>
      <scheme val="minor"/>
    </font>
    <font>
      <b/>
      <sz val="18"/>
      <color theme="1"/>
      <name val="Calibri"/>
      <family val="2"/>
      <scheme val="minor"/>
    </font>
    <font>
      <b/>
      <sz val="26"/>
      <color theme="1"/>
      <name val="Calibri"/>
      <family val="2"/>
      <scheme val="minor"/>
    </font>
    <font>
      <b/>
      <sz val="11"/>
      <color theme="0"/>
      <name val="Calibri"/>
      <family val="2"/>
      <scheme val="minor"/>
    </font>
    <font>
      <sz val="11"/>
      <color rgb="FF006100"/>
      <name val="Calibri"/>
      <family val="2"/>
      <scheme val="minor"/>
    </font>
    <font>
      <sz val="11"/>
      <color rgb="FF3F3F76"/>
      <name val="Calibri"/>
      <family val="2"/>
      <scheme val="minor"/>
    </font>
    <font>
      <sz val="24"/>
      <color rgb="FF3F3F76"/>
      <name val="Calibri"/>
      <family val="2"/>
      <scheme val="minor"/>
    </font>
    <font>
      <sz val="24"/>
      <color rgb="FF006100"/>
      <name val="Calibri"/>
      <family val="2"/>
      <scheme val="minor"/>
    </font>
    <font>
      <sz val="11"/>
      <name val="Calibri"/>
      <family val="2"/>
      <scheme val="minor"/>
    </font>
    <font>
      <b/>
      <sz val="16"/>
      <name val="Calibri"/>
      <family val="2"/>
      <scheme val="minor"/>
    </font>
  </fonts>
  <fills count="16">
    <fill>
      <patternFill patternType="none"/>
    </fill>
    <fill>
      <patternFill patternType="gray125"/>
    </fill>
    <fill>
      <patternFill patternType="solid">
        <fgColor rgb="FFFFFFCC"/>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7"/>
        <bgColor indexed="64"/>
      </patternFill>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4" tint="0.79998168889431442"/>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1" applyNumberFormat="0" applyFont="0" applyAlignment="0" applyProtection="0"/>
    <xf numFmtId="0" fontId="11" fillId="13" borderId="0" applyNumberFormat="0" applyBorder="0" applyAlignment="0" applyProtection="0"/>
    <xf numFmtId="0" fontId="12" fillId="14" borderId="19" applyNumberFormat="0" applyAlignment="0" applyProtection="0"/>
  </cellStyleXfs>
  <cellXfs count="99">
    <xf numFmtId="0" fontId="0" fillId="0" borderId="0" xfId="0"/>
    <xf numFmtId="0" fontId="0" fillId="0" borderId="2" xfId="0" applyBorder="1"/>
    <xf numFmtId="0" fontId="2" fillId="0" borderId="2" xfId="0" applyFont="1" applyBorder="1"/>
    <xf numFmtId="0" fontId="2" fillId="5" borderId="2" xfId="0" applyFont="1" applyFill="1" applyBorder="1"/>
    <xf numFmtId="0" fontId="0" fillId="5" borderId="2" xfId="0" applyFill="1" applyBorder="1"/>
    <xf numFmtId="0" fontId="2" fillId="6" borderId="2" xfId="0" applyFont="1" applyFill="1" applyBorder="1"/>
    <xf numFmtId="0" fontId="0" fillId="6" borderId="2" xfId="0" applyFill="1" applyBorder="1"/>
    <xf numFmtId="0" fontId="2" fillId="7" borderId="2" xfId="0" applyFont="1" applyFill="1" applyBorder="1"/>
    <xf numFmtId="0" fontId="0" fillId="7" borderId="2" xfId="0" applyFill="1" applyBorder="1"/>
    <xf numFmtId="0" fontId="2" fillId="8" borderId="0" xfId="0" applyFont="1" applyFill="1" applyBorder="1"/>
    <xf numFmtId="0" fontId="0" fillId="8" borderId="0" xfId="0" applyFill="1"/>
    <xf numFmtId="0" fontId="0" fillId="8" borderId="3" xfId="0" applyFill="1" applyBorder="1"/>
    <xf numFmtId="0" fontId="2" fillId="9" borderId="2" xfId="0" applyFont="1" applyFill="1" applyBorder="1"/>
    <xf numFmtId="44" fontId="0" fillId="9" borderId="2" xfId="0" applyNumberFormat="1" applyFill="1" applyBorder="1"/>
    <xf numFmtId="44" fontId="0" fillId="0" borderId="0" xfId="0" applyNumberFormat="1"/>
    <xf numFmtId="44" fontId="0" fillId="9" borderId="3" xfId="0" applyNumberFormat="1" applyFill="1" applyBorder="1"/>
    <xf numFmtId="0" fontId="0" fillId="0" borderId="0" xfId="0"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4" xfId="0" applyBorder="1" applyAlignment="1">
      <alignment vertical="top" wrapText="1"/>
    </xf>
    <xf numFmtId="0" fontId="0" fillId="0" borderId="10" xfId="0" applyBorder="1" applyAlignment="1">
      <alignment vertical="top" wrapText="1"/>
    </xf>
    <xf numFmtId="0" fontId="0" fillId="0" borderId="2" xfId="0" applyBorder="1" applyAlignment="1">
      <alignment vertical="top" wrapText="1"/>
    </xf>
    <xf numFmtId="0" fontId="0" fillId="0" borderId="5" xfId="0" applyBorder="1" applyAlignment="1">
      <alignment vertical="top" wrapText="1"/>
    </xf>
    <xf numFmtId="0" fontId="0" fillId="0" borderId="0" xfId="0" applyFill="1" applyAlignment="1">
      <alignment vertical="top" wrapText="1"/>
    </xf>
    <xf numFmtId="0" fontId="0" fillId="0" borderId="0" xfId="0" applyFill="1" applyBorder="1" applyAlignment="1">
      <alignment horizontal="left" vertical="top" wrapText="1"/>
    </xf>
    <xf numFmtId="16" fontId="0" fillId="0" borderId="0" xfId="0" applyNumberFormat="1" applyFill="1" applyBorder="1" applyAlignment="1">
      <alignment horizontal="left" vertical="top" wrapText="1"/>
    </xf>
    <xf numFmtId="0" fontId="0" fillId="0" borderId="0" xfId="0" applyFill="1" applyBorder="1" applyAlignment="1">
      <alignment vertical="top" wrapText="1"/>
    </xf>
    <xf numFmtId="0" fontId="2" fillId="0" borderId="0" xfId="0" applyFont="1" applyFill="1" applyBorder="1" applyAlignment="1">
      <alignment vertical="top" wrapText="1"/>
    </xf>
    <xf numFmtId="16" fontId="0" fillId="0" borderId="0" xfId="0" applyNumberFormat="1" applyFill="1" applyBorder="1" applyAlignment="1">
      <alignment vertical="top" wrapText="1"/>
    </xf>
    <xf numFmtId="0" fontId="4" fillId="0" borderId="0" xfId="0" applyFont="1" applyFill="1" applyBorder="1" applyAlignment="1">
      <alignment horizontal="left" vertical="top" wrapText="1"/>
    </xf>
    <xf numFmtId="0" fontId="5" fillId="0" borderId="0" xfId="0" applyFont="1" applyAlignment="1">
      <alignment horizontal="left"/>
    </xf>
    <xf numFmtId="0" fontId="8" fillId="0" borderId="0" xfId="0" applyFont="1" applyFill="1" applyAlignment="1">
      <alignment horizontal="right" vertical="top" wrapText="1"/>
    </xf>
    <xf numFmtId="0" fontId="8" fillId="0" borderId="0" xfId="0" applyFont="1" applyAlignment="1">
      <alignment horizontal="right"/>
    </xf>
    <xf numFmtId="0" fontId="8" fillId="10" borderId="0" xfId="0" applyFont="1" applyFill="1" applyAlignment="1">
      <alignment horizontal="right" vertical="top" wrapText="1"/>
    </xf>
    <xf numFmtId="164" fontId="8" fillId="10" borderId="0" xfId="0" applyNumberFormat="1" applyFont="1" applyFill="1" applyAlignment="1">
      <alignment horizontal="right" vertical="top" wrapText="1"/>
    </xf>
    <xf numFmtId="164" fontId="0" fillId="4" borderId="0" xfId="0" applyNumberFormat="1" applyFill="1" applyBorder="1" applyAlignment="1">
      <alignment horizontal="right" vertical="top" wrapText="1"/>
    </xf>
    <xf numFmtId="164" fontId="0" fillId="0" borderId="0" xfId="0" applyNumberFormat="1" applyAlignment="1">
      <alignment horizontal="right" vertical="top" wrapText="1"/>
    </xf>
    <xf numFmtId="0" fontId="0" fillId="4" borderId="0" xfId="0" applyFill="1" applyBorder="1" applyAlignment="1">
      <alignment horizontal="right" vertical="top" wrapText="1"/>
    </xf>
    <xf numFmtId="0" fontId="0" fillId="0" borderId="0" xfId="0" applyAlignment="1">
      <alignment horizontal="right" vertical="top" wrapText="1"/>
    </xf>
    <xf numFmtId="0" fontId="7" fillId="10" borderId="0" xfId="0" applyFont="1" applyFill="1" applyAlignment="1">
      <alignment vertical="top"/>
    </xf>
    <xf numFmtId="0" fontId="0" fillId="10" borderId="0" xfId="0" applyFill="1" applyAlignment="1">
      <alignment vertical="top" wrapText="1"/>
    </xf>
    <xf numFmtId="164" fontId="0" fillId="10" borderId="0" xfId="0" applyNumberFormat="1" applyFill="1" applyAlignment="1">
      <alignment vertical="top" wrapText="1"/>
    </xf>
    <xf numFmtId="0" fontId="4" fillId="0" borderId="0" xfId="0" applyFont="1" applyFill="1" applyBorder="1" applyAlignment="1">
      <alignment vertical="top" wrapText="1"/>
    </xf>
    <xf numFmtId="164" fontId="4" fillId="0" borderId="0" xfId="0" applyNumberFormat="1" applyFont="1" applyFill="1" applyBorder="1" applyAlignment="1">
      <alignment vertical="top" wrapText="1"/>
    </xf>
    <xf numFmtId="0" fontId="0" fillId="3" borderId="0" xfId="0" applyFill="1" applyBorder="1" applyAlignment="1">
      <alignment horizontal="right" vertical="top" wrapText="1"/>
    </xf>
    <xf numFmtId="0" fontId="9" fillId="0" borderId="0" xfId="0" applyFont="1" applyAlignment="1">
      <alignment horizontal="left" vertical="top"/>
    </xf>
    <xf numFmtId="0" fontId="0" fillId="0" borderId="0" xfId="0" applyFont="1" applyAlignment="1">
      <alignment horizontal="right" vertical="top" wrapText="1"/>
    </xf>
    <xf numFmtId="0" fontId="0" fillId="3" borderId="2" xfId="0" applyFont="1" applyFill="1" applyBorder="1" applyAlignment="1">
      <alignment horizontal="right" vertical="top" wrapText="1"/>
    </xf>
    <xf numFmtId="0" fontId="0" fillId="4" borderId="2" xfId="0" applyFont="1" applyFill="1" applyBorder="1" applyAlignment="1">
      <alignment horizontal="right" vertical="top" wrapText="1"/>
    </xf>
    <xf numFmtId="0" fontId="0" fillId="2" borderId="12" xfId="1" applyFont="1" applyBorder="1" applyAlignment="1">
      <alignment horizontal="center" vertical="top" wrapText="1"/>
    </xf>
    <xf numFmtId="0" fontId="0" fillId="2" borderId="13" xfId="1" applyFont="1" applyBorder="1" applyAlignment="1">
      <alignment horizontal="center" vertical="top" wrapText="1"/>
    </xf>
    <xf numFmtId="0" fontId="0" fillId="2" borderId="14" xfId="1" applyFont="1" applyBorder="1" applyAlignment="1">
      <alignment horizontal="center" vertical="top" wrapText="1"/>
    </xf>
    <xf numFmtId="0" fontId="10" fillId="11" borderId="15" xfId="0" applyFont="1" applyFill="1" applyBorder="1" applyAlignment="1">
      <alignment vertical="top" wrapText="1"/>
    </xf>
    <xf numFmtId="0" fontId="0" fillId="2" borderId="16" xfId="1" applyFont="1" applyBorder="1" applyAlignment="1">
      <alignment horizontal="center" vertical="top" wrapText="1"/>
    </xf>
    <xf numFmtId="0" fontId="0" fillId="0" borderId="17" xfId="0" applyBorder="1" applyAlignment="1">
      <alignment horizontal="left" vertical="top" wrapText="1"/>
    </xf>
    <xf numFmtId="0" fontId="0" fillId="0" borderId="9" xfId="0" applyBorder="1" applyAlignment="1">
      <alignment horizontal="left" vertical="top" wrapText="1"/>
    </xf>
    <xf numFmtId="0" fontId="2" fillId="10" borderId="9" xfId="0" applyFont="1" applyFill="1" applyBorder="1" applyAlignment="1">
      <alignment horizontal="right" vertical="top" wrapText="1"/>
    </xf>
    <xf numFmtId="0" fontId="0" fillId="0" borderId="18" xfId="0" applyBorder="1" applyAlignment="1">
      <alignment horizontal="left" vertical="top" wrapText="1"/>
    </xf>
    <xf numFmtId="0" fontId="0" fillId="3" borderId="7" xfId="0" applyFont="1" applyFill="1" applyBorder="1" applyAlignment="1">
      <alignment horizontal="right" vertical="top" wrapText="1"/>
    </xf>
    <xf numFmtId="0" fontId="0" fillId="4" borderId="7" xfId="0" applyFont="1" applyFill="1" applyBorder="1" applyAlignment="1">
      <alignment horizontal="right" vertical="top" wrapText="1"/>
    </xf>
    <xf numFmtId="0" fontId="3" fillId="0" borderId="0" xfId="0" applyFont="1" applyBorder="1" applyAlignment="1">
      <alignment vertical="top" wrapText="1"/>
    </xf>
    <xf numFmtId="0" fontId="0" fillId="3" borderId="0" xfId="0" applyFill="1" applyBorder="1" applyAlignment="1">
      <alignment vertical="top" wrapText="1"/>
    </xf>
    <xf numFmtId="0" fontId="0" fillId="12" borderId="0" xfId="0" applyFill="1" applyBorder="1" applyAlignment="1">
      <alignment horizontal="left" vertical="top" wrapText="1"/>
    </xf>
    <xf numFmtId="16" fontId="0" fillId="12" borderId="0" xfId="0" applyNumberFormat="1" applyFill="1" applyBorder="1" applyAlignment="1">
      <alignment horizontal="left" vertical="top" wrapText="1"/>
    </xf>
    <xf numFmtId="0" fontId="0" fillId="4" borderId="0" xfId="0" applyNumberFormat="1" applyFill="1" applyBorder="1" applyAlignment="1">
      <alignment horizontal="right" vertical="top" wrapText="1"/>
    </xf>
    <xf numFmtId="0" fontId="0" fillId="12" borderId="0" xfId="0" applyFill="1" applyBorder="1" applyAlignment="1">
      <alignment vertical="top" wrapText="1"/>
    </xf>
    <xf numFmtId="0" fontId="13" fillId="14" borderId="20" xfId="3" applyFont="1" applyBorder="1" applyAlignment="1">
      <alignment horizontal="center"/>
    </xf>
    <xf numFmtId="0" fontId="13" fillId="14" borderId="20" xfId="3" applyFont="1" applyBorder="1" applyAlignment="1">
      <alignment horizontal="center" wrapText="1"/>
    </xf>
    <xf numFmtId="0" fontId="14" fillId="13" borderId="20" xfId="2" applyFont="1" applyBorder="1" applyAlignment="1">
      <alignment horizontal="center" wrapText="1"/>
    </xf>
    <xf numFmtId="0" fontId="14" fillId="13" borderId="20" xfId="2" applyFont="1" applyBorder="1" applyAlignment="1">
      <alignment horizontal="center"/>
    </xf>
    <xf numFmtId="0" fontId="0" fillId="0" borderId="2" xfId="0" applyBorder="1" applyAlignment="1">
      <alignment horizontal="center"/>
    </xf>
    <xf numFmtId="0" fontId="11" fillId="13" borderId="2" xfId="2" applyBorder="1" applyAlignment="1">
      <alignment horizontal="center"/>
    </xf>
    <xf numFmtId="0" fontId="0" fillId="15" borderId="2" xfId="0" applyFill="1" applyBorder="1"/>
    <xf numFmtId="8" fontId="0" fillId="9" borderId="2" xfId="0" applyNumberFormat="1" applyFill="1" applyBorder="1"/>
    <xf numFmtId="0" fontId="0" fillId="4" borderId="0" xfId="0" applyFill="1" applyBorder="1" applyAlignment="1">
      <alignment horizontal="left" vertical="top" wrapText="1"/>
    </xf>
    <xf numFmtId="0" fontId="0" fillId="0" borderId="18" xfId="0" applyBorder="1"/>
    <xf numFmtId="0" fontId="0" fillId="0" borderId="3" xfId="0" applyBorder="1"/>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0" fillId="0" borderId="21" xfId="0" applyBorder="1"/>
    <xf numFmtId="0" fontId="2" fillId="0" borderId="22" xfId="0" applyFont="1" applyBorder="1" applyAlignment="1">
      <alignment horizontal="center" vertical="center" wrapText="1"/>
    </xf>
    <xf numFmtId="0" fontId="0" fillId="4" borderId="2" xfId="0" applyFill="1" applyBorder="1"/>
    <xf numFmtId="0" fontId="0" fillId="5" borderId="2" xfId="0" applyFont="1" applyFill="1" applyBorder="1" applyAlignment="1">
      <alignment wrapText="1"/>
    </xf>
    <xf numFmtId="0" fontId="15" fillId="0" borderId="0" xfId="0" applyFont="1"/>
    <xf numFmtId="0" fontId="16" fillId="0" borderId="0" xfId="0" applyFont="1" applyFill="1" applyBorder="1" applyAlignment="1">
      <alignment horizontal="left" vertical="top" wrapText="1"/>
    </xf>
    <xf numFmtId="0" fontId="0" fillId="0" borderId="0" xfId="0" applyFont="1" applyFill="1" applyBorder="1" applyAlignment="1">
      <alignment vertical="top" wrapText="1"/>
    </xf>
    <xf numFmtId="0" fontId="0" fillId="0" borderId="0" xfId="0" applyFont="1" applyFill="1" applyBorder="1" applyAlignment="1">
      <alignment horizontal="left" vertical="top" wrapText="1"/>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5" borderId="2" xfId="0" applyFont="1" applyFill="1" applyBorder="1" applyAlignment="1">
      <alignment horizontal="center"/>
    </xf>
    <xf numFmtId="0" fontId="2" fillId="6" borderId="2" xfId="0" applyFont="1" applyFill="1" applyBorder="1" applyAlignment="1">
      <alignment horizontal="center"/>
    </xf>
    <xf numFmtId="0" fontId="2" fillId="7" borderId="2" xfId="0" applyFont="1" applyFill="1" applyBorder="1" applyAlignment="1">
      <alignment horizontal="center"/>
    </xf>
  </cellXfs>
  <cellStyles count="4">
    <cellStyle name="Good" xfId="2" builtinId="26"/>
    <cellStyle name="Input" xfId="3" builtinId="20"/>
    <cellStyle name="Normal" xfId="0" builtinId="0"/>
    <cellStyle name="Note" xfId="1" builtinId="10"/>
  </cellStyles>
  <dxfs count="24">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6"/>
        <color auto="1"/>
        <name val="Calibri"/>
        <family val="2"/>
        <scheme val="minor"/>
      </font>
      <fill>
        <patternFill patternType="none">
          <fgColor indexed="64"/>
          <bgColor indexed="65"/>
        </patternFill>
      </fill>
      <alignment horizontal="left" vertical="top" textRotation="0" wrapText="1" indent="0" justifyLastLine="0" shrinkToFit="0" readingOrder="0"/>
    </dxf>
    <dxf>
      <numFmt numFmtId="164" formatCode="&quot;$&quot;#,##0.00"/>
      <fill>
        <patternFill patternType="solid">
          <fgColor indexed="64"/>
          <bgColor theme="7" tint="0.79998168889431442"/>
        </patternFill>
      </fill>
      <alignment horizontal="right" vertical="top" textRotation="0" wrapText="1" indent="0" justifyLastLine="0" shrinkToFit="0" readingOrder="0"/>
    </dxf>
    <dxf>
      <numFmt numFmtId="0" formatCode="General"/>
      <fill>
        <patternFill patternType="solid">
          <fgColor indexed="64"/>
          <bgColor theme="7" tint="0.79998168889431442"/>
        </patternFill>
      </fill>
      <alignment horizontal="right" vertical="top" textRotation="0" wrapText="1" indent="0" justifyLastLine="0" shrinkToFit="0" readingOrder="0"/>
    </dxf>
    <dxf>
      <fill>
        <patternFill patternType="solid">
          <fgColor indexed="64"/>
          <bgColor theme="7" tint="0.59999389629810485"/>
        </patternFill>
      </fill>
      <alignment horizontal="right" vertical="top" textRotation="0" wrapText="1" indent="0" justifyLastLine="0" shrinkToFit="0" readingOrder="0"/>
    </dxf>
    <dxf>
      <fill>
        <patternFill patternType="solid">
          <fgColor indexed="64"/>
          <bgColor theme="7" tint="0.59999389629810485"/>
        </patternFill>
      </fill>
      <alignment horizontal="right" vertical="top" textRotation="0" wrapText="1" indent="0" justifyLastLine="0" shrinkToFit="0" readingOrder="0"/>
    </dxf>
    <dxf>
      <fill>
        <patternFill patternType="solid">
          <fgColor indexed="64"/>
          <bgColor theme="7" tint="0.59999389629810485"/>
        </patternFill>
      </fill>
      <alignment horizontal="right" vertical="top" textRotation="0" wrapText="1" indent="0" justifyLastLine="0" shrinkToFit="0" readingOrder="0"/>
    </dxf>
    <dxf>
      <fill>
        <patternFill patternType="solid">
          <fgColor indexed="64"/>
          <bgColor theme="7" tint="0.59999389629810485"/>
        </patternFill>
      </fill>
      <alignment horizontal="right"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6"/>
        <color theme="0"/>
        <name val="Calibri"/>
        <family val="2"/>
        <scheme val="minor"/>
      </font>
      <fill>
        <patternFill patternType="none">
          <fgColor indexed="64"/>
          <bgColor indexed="65"/>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reanne Dery" id="{F8500BFA-7979-4AD3-A48E-421DEE37B5A9}" userId="S::breanned@unitedwaynbc.ca::d0d82553-595a-46bb-ba61-07c3467c67f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A314F3-E63F-4163-8312-7B25771C192E}" name="Table1" displayName="Table1" ref="A2:Q119" totalsRowShown="0" headerRowDxfId="23" dataDxfId="22">
  <autoFilter ref="A2:Q119" xr:uid="{AD323A42-EE8A-4EC5-B546-1E1EC59F74FE}">
    <filterColumn colId="1">
      <filters>
        <filter val="Y"/>
      </filters>
    </filterColumn>
  </autoFilter>
  <sortState xmlns:xlrd2="http://schemas.microsoft.com/office/spreadsheetml/2017/richdata2" ref="A3:Q119">
    <sortCondition ref="A2:A119"/>
  </sortState>
  <tableColumns count="17">
    <tableColumn id="1" xr3:uid="{BB383FB0-21B5-4780-B80D-49AE18187EC6}" name="Name" dataDxfId="21"/>
    <tableColumn id="4" xr3:uid="{361A6484-513A-4B25-B897-4B328B7EE70D}" name="Campaign Launch Partner?" dataDxfId="20"/>
    <tableColumn id="2" xr3:uid="{7F77B599-7983-438F-B612-2E226CFA89E2}" name="Address" dataDxfId="19"/>
    <tableColumn id="3" xr3:uid="{7C437728-70F0-4380-AC86-058B45C4C13B}" name="Community" dataDxfId="18"/>
    <tableColumn id="11" xr3:uid="{7EB00954-875E-4382-9D78-8BF24DE5B152}" name="Status of Request" dataDxfId="17"/>
    <tableColumn id="13" xr3:uid="{32BB6939-A502-40F3-AA00-7AABCB25CD3C}" name="Internal Campaign or Donation or Other" dataDxfId="16"/>
    <tableColumn id="14" xr3:uid="{7A5FD153-7F1A-4788-820D-36BBE2E26562}" name="Public Collection Site?" dataDxfId="15"/>
    <tableColumn id="15" xr3:uid="{9EDE4350-9D6D-448B-AF81-F4174A8FEF1F}" name="Discount for Product Purchase?" dataDxfId="14"/>
    <tableColumn id="8" xr3:uid="{DED9D16C-5B2A-4401-A888-3EF0BD8DD1D4}" name="Collection Dates" dataDxfId="13"/>
    <tableColumn id="9" xr3:uid="{303C7CAC-825E-46BE-8576-B5EEBB2A826B}" name="Volunteers" dataDxfId="12"/>
    <tableColumn id="20" xr3:uid="{1DA5C0CB-2B9F-4D79-8A8F-8715A49647AD}" name="Notes" dataDxfId="11"/>
    <tableColumn id="10" xr3:uid="{45A90A3E-350A-43CF-BB3F-9E51B519F6A9}" name="Tampons" dataDxfId="10"/>
    <tableColumn id="16" xr3:uid="{B2B5A3E2-7EB3-48AC-B93A-327A1ACDA44B}" name="Pads" dataDxfId="9"/>
    <tableColumn id="17" xr3:uid="{149D73DC-40D3-4AC1-981F-ED2D398EA986}" name="Liners" dataDxfId="8"/>
    <tableColumn id="18" xr3:uid="{1BEC5312-636A-4738-98C4-8F5CB61FFA79}" name="Other" dataDxfId="7"/>
    <tableColumn id="19" xr3:uid="{06147B72-9A9D-4E70-84F6-2F6E4DC65E1E}" name="Total Products Collected" dataDxfId="6">
      <calculatedColumnFormula>+SUM(Table1[[#This Row],[Tampons]:[Other]])</calculatedColumnFormula>
    </tableColumn>
    <tableColumn id="12" xr3:uid="{EDCB38B0-5D37-4769-86AB-C5E71880A378}" name="$ Collected"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48E5A3-5E6D-46E3-892E-217C06ED89AE}" name="Table2" displayName="Table2" ref="B2:D119" totalsRowShown="0" headerRowDxfId="4" dataDxfId="3">
  <autoFilter ref="B2:D119" xr:uid="{C45B0968-8F11-4337-AFA7-EAE8412AE54A}">
    <filterColumn colId="1">
      <filters>
        <filter val="Y"/>
      </filters>
    </filterColumn>
  </autoFilter>
  <tableColumns count="3">
    <tableColumn id="1" xr3:uid="{A200F158-D3EF-4CE7-99E7-D11AC8CE8C53}" name="Organization" dataDxfId="2"/>
    <tableColumn id="2" xr3:uid="{085AB53A-BE69-458E-B078-4223D35573FA}" name="Launch Partner" dataDxfId="1"/>
    <tableColumn id="4" xr3:uid="{EB4B001A-C77A-4783-AB45-C6860281CC7F}" name="Community"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1-07-05T17:04:52.08" personId="{F8500BFA-7979-4AD3-A48E-421DEE37B5A9}" id="{4DA5B258-ECB5-42D9-B47B-215799B29AF7}">
    <text>Donations collected through office/online, not including Liuna $2000 (not for product)</text>
  </threadedComment>
  <threadedComment ref="I10" dT="2021-08-25T18:39:01.15" personId="{F8500BFA-7979-4AD3-A48E-421DEE37B5A9}" id="{F0A1570E-BE2C-4172-9A5A-30403E1CC7A0}">
    <text>$153.21 according to the "Community Collections" tab</text>
  </threadedComment>
  <threadedComment ref="H19" dT="2021-07-05T17:06:27.62" personId="{F8500BFA-7979-4AD3-A48E-421DEE37B5A9}" id="{56EB88AC-54B8-4AD9-A5B9-AA2C4127BD33}">
    <text>Donation collected through office/online</text>
  </threadedComment>
  <threadedComment ref="H25" dT="2021-07-05T17:06:32.45" personId="{F8500BFA-7979-4AD3-A48E-421DEE37B5A9}" id="{C28ED934-BD81-456C-B88E-D1046FB9FE14}">
    <text>Donation collected through office/online</text>
  </threadedComment>
  <threadedComment ref="H29" dT="2021-07-05T17:06:35.98" personId="{F8500BFA-7979-4AD3-A48E-421DEE37B5A9}" id="{7A93CFF1-A768-4394-ADFD-EC25A4B60348}">
    <text>Donation collected through office/online</text>
  </threadedComment>
  <threadedComment ref="H30" dT="2021-07-05T17:07:24.06" personId="{F8500BFA-7979-4AD3-A48E-421DEE37B5A9}" id="{F4082F6F-C90B-44BC-8657-8B091CE07F47}">
    <text>Donation collected through office/online - Pampered Chef fundraiser, Trista said to go towards "Regional"</text>
  </threadedComment>
</ThreadedComment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56B01-2087-47A3-B531-4F1832FC3B86}">
  <dimension ref="A2:A25"/>
  <sheetViews>
    <sheetView workbookViewId="0">
      <selection activeCell="A23" sqref="A23"/>
    </sheetView>
  </sheetViews>
  <sheetFormatPr defaultRowHeight="14.25" x14ac:dyDescent="0.45"/>
  <sheetData>
    <row r="2" spans="1:1" x14ac:dyDescent="0.45">
      <c r="A2" t="s">
        <v>94</v>
      </c>
    </row>
    <row r="4" spans="1:1" x14ac:dyDescent="0.45">
      <c r="A4" t="s">
        <v>99</v>
      </c>
    </row>
    <row r="5" spans="1:1" x14ac:dyDescent="0.45">
      <c r="A5" t="s">
        <v>214</v>
      </c>
    </row>
    <row r="6" spans="1:1" x14ac:dyDescent="0.45">
      <c r="A6" t="s">
        <v>215</v>
      </c>
    </row>
    <row r="7" spans="1:1" x14ac:dyDescent="0.45">
      <c r="A7" t="s">
        <v>121</v>
      </c>
    </row>
    <row r="9" spans="1:1" x14ac:dyDescent="0.45">
      <c r="A9" t="s">
        <v>97</v>
      </c>
    </row>
    <row r="11" spans="1:1" x14ac:dyDescent="0.45">
      <c r="A11" t="s">
        <v>216</v>
      </c>
    </row>
    <row r="12" spans="1:1" x14ac:dyDescent="0.45">
      <c r="A12" t="s">
        <v>217</v>
      </c>
    </row>
    <row r="13" spans="1:1" x14ac:dyDescent="0.45">
      <c r="A13" t="s">
        <v>208</v>
      </c>
    </row>
    <row r="14" spans="1:1" x14ac:dyDescent="0.45">
      <c r="A14" t="s">
        <v>121</v>
      </c>
    </row>
    <row r="16" spans="1:1" x14ac:dyDescent="0.45">
      <c r="A16" t="s">
        <v>95</v>
      </c>
    </row>
    <row r="18" spans="1:1" x14ac:dyDescent="0.45">
      <c r="A18" t="s">
        <v>146</v>
      </c>
    </row>
    <row r="19" spans="1:1" x14ac:dyDescent="0.45">
      <c r="A19" t="s">
        <v>121</v>
      </c>
    </row>
    <row r="20" spans="1:1" x14ac:dyDescent="0.45">
      <c r="A20" t="s">
        <v>74</v>
      </c>
    </row>
    <row r="24" spans="1:1" x14ac:dyDescent="0.45">
      <c r="A24" t="s">
        <v>344</v>
      </c>
    </row>
    <row r="25" spans="1:1" x14ac:dyDescent="0.45">
      <c r="A25" t="s">
        <v>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CD16-4773-465F-B611-67094416D879}">
  <sheetPr>
    <tabColor theme="5" tint="0.59999389629810485"/>
  </sheetPr>
  <dimension ref="A1:Q120"/>
  <sheetViews>
    <sheetView tabSelected="1" zoomScaleNormal="100" workbookViewId="0">
      <pane xSplit="1" ySplit="2" topLeftCell="B7" activePane="bottomRight" state="frozen"/>
      <selection pane="topRight" activeCell="B1" sqref="B1"/>
      <selection pane="bottomLeft" activeCell="A2" sqref="A2"/>
      <selection pane="bottomRight" activeCell="D6" sqref="D6"/>
    </sheetView>
  </sheetViews>
  <sheetFormatPr defaultRowHeight="14.25" x14ac:dyDescent="0.45"/>
  <cols>
    <col min="1" max="1" width="29" style="16" customWidth="1"/>
    <col min="2" max="2" width="16.73046875" style="16" customWidth="1"/>
    <col min="3" max="3" width="38.1328125" style="16" customWidth="1"/>
    <col min="4" max="4" width="17.86328125" style="16" customWidth="1"/>
    <col min="5" max="5" width="15.86328125" style="16" customWidth="1"/>
    <col min="6" max="6" width="24.1328125" style="16" customWidth="1"/>
    <col min="7" max="7" width="14.86328125" style="16" customWidth="1"/>
    <col min="8" max="8" width="17.86328125" style="16" customWidth="1"/>
    <col min="9" max="9" width="26.86328125" style="16" customWidth="1"/>
    <col min="10" max="11" width="37.3984375" style="16" customWidth="1"/>
    <col min="12" max="16" width="20.3984375" style="45" customWidth="1"/>
    <col min="17" max="17" width="20.3984375" style="43" customWidth="1"/>
  </cols>
  <sheetData>
    <row r="1" spans="1:17" ht="33.4" x14ac:dyDescent="0.45">
      <c r="A1" s="52" t="s">
        <v>213</v>
      </c>
      <c r="B1" s="52"/>
      <c r="L1" s="46" t="s">
        <v>210</v>
      </c>
      <c r="M1" s="47"/>
      <c r="N1" s="47"/>
      <c r="O1" s="47"/>
      <c r="P1" s="47"/>
      <c r="Q1" s="48"/>
    </row>
    <row r="2" spans="1:17" s="37" customFormat="1" ht="63" x14ac:dyDescent="0.65">
      <c r="A2" s="36" t="s">
        <v>8</v>
      </c>
      <c r="B2" s="36" t="s">
        <v>343</v>
      </c>
      <c r="C2" s="36" t="s">
        <v>9</v>
      </c>
      <c r="D2" s="36" t="s">
        <v>204</v>
      </c>
      <c r="E2" s="36" t="s">
        <v>94</v>
      </c>
      <c r="F2" s="36" t="s">
        <v>97</v>
      </c>
      <c r="G2" s="36" t="s">
        <v>95</v>
      </c>
      <c r="H2" s="36" t="s">
        <v>96</v>
      </c>
      <c r="I2" s="36" t="s">
        <v>10</v>
      </c>
      <c r="J2" s="36" t="s">
        <v>98</v>
      </c>
      <c r="K2" s="36" t="s">
        <v>227</v>
      </c>
      <c r="L2" s="49" t="s">
        <v>205</v>
      </c>
      <c r="M2" s="49" t="s">
        <v>206</v>
      </c>
      <c r="N2" s="49" t="s">
        <v>207</v>
      </c>
      <c r="O2" s="49" t="s">
        <v>208</v>
      </c>
      <c r="P2" s="49" t="s">
        <v>209</v>
      </c>
      <c r="Q2" s="50" t="s">
        <v>11</v>
      </c>
    </row>
    <row r="3" spans="1:17" s="30" customFormat="1" hidden="1" x14ac:dyDescent="0.45">
      <c r="A3" s="31" t="s">
        <v>173</v>
      </c>
      <c r="B3" s="31" t="s">
        <v>345</v>
      </c>
      <c r="C3" s="31"/>
      <c r="D3" s="31" t="s">
        <v>1</v>
      </c>
      <c r="E3" s="31" t="s">
        <v>121</v>
      </c>
      <c r="F3" s="31" t="s">
        <v>121</v>
      </c>
      <c r="G3" s="31"/>
      <c r="H3" s="31"/>
      <c r="I3" s="31"/>
      <c r="J3" s="31"/>
      <c r="K3" s="31" t="s">
        <v>165</v>
      </c>
      <c r="L3" s="51"/>
      <c r="M3" s="51"/>
      <c r="N3" s="51"/>
      <c r="O3" s="51"/>
      <c r="P3" s="44">
        <f>+SUM(Table1[[#This Row],[Tampons]:[Other]])</f>
        <v>0</v>
      </c>
      <c r="Q3" s="42"/>
    </row>
    <row r="4" spans="1:17" s="30" customFormat="1" hidden="1" x14ac:dyDescent="0.45">
      <c r="A4" s="31" t="s">
        <v>130</v>
      </c>
      <c r="B4" s="31" t="s">
        <v>345</v>
      </c>
      <c r="C4" s="31" t="s">
        <v>131</v>
      </c>
      <c r="D4" s="31" t="s">
        <v>1</v>
      </c>
      <c r="E4" s="31" t="s">
        <v>99</v>
      </c>
      <c r="F4" s="31" t="s">
        <v>121</v>
      </c>
      <c r="G4" s="31" t="s">
        <v>121</v>
      </c>
      <c r="H4" s="31" t="s">
        <v>121</v>
      </c>
      <c r="I4" s="31" t="s">
        <v>120</v>
      </c>
      <c r="J4" s="31" t="s">
        <v>120</v>
      </c>
      <c r="K4" s="31"/>
      <c r="L4" s="51"/>
      <c r="M4" s="51"/>
      <c r="N4" s="51"/>
      <c r="O4" s="51"/>
      <c r="P4" s="44">
        <f>+SUM(Table1[[#This Row],[Tampons]:[Other]])</f>
        <v>0</v>
      </c>
      <c r="Q4" s="42"/>
    </row>
    <row r="5" spans="1:17" s="30" customFormat="1" ht="42.75" hidden="1" x14ac:dyDescent="0.45">
      <c r="A5" s="31" t="s">
        <v>56</v>
      </c>
      <c r="B5" s="31" t="s">
        <v>345</v>
      </c>
      <c r="C5" s="31" t="s">
        <v>83</v>
      </c>
      <c r="D5" s="31" t="s">
        <v>1</v>
      </c>
      <c r="E5" s="33" t="s">
        <v>214</v>
      </c>
      <c r="F5" s="33" t="s">
        <v>208</v>
      </c>
      <c r="G5" s="33" t="s">
        <v>121</v>
      </c>
      <c r="H5" s="31" t="s">
        <v>121</v>
      </c>
      <c r="I5" s="31" t="s">
        <v>231</v>
      </c>
      <c r="J5" s="31" t="s">
        <v>231</v>
      </c>
      <c r="K5" s="31" t="s">
        <v>232</v>
      </c>
      <c r="L5" s="51"/>
      <c r="M5" s="51"/>
      <c r="N5" s="51"/>
      <c r="O5" s="51"/>
      <c r="P5" s="44">
        <f>+SUM(Table1[[#This Row],[Tampons]:[Other]])</f>
        <v>0</v>
      </c>
      <c r="Q5" s="42"/>
    </row>
    <row r="6" spans="1:17" s="30" customFormat="1" hidden="1" x14ac:dyDescent="0.45">
      <c r="A6" s="31" t="s">
        <v>57</v>
      </c>
      <c r="B6" s="31" t="s">
        <v>345</v>
      </c>
      <c r="C6" s="31" t="s">
        <v>84</v>
      </c>
      <c r="D6" s="31" t="s">
        <v>1</v>
      </c>
      <c r="E6" s="33" t="s">
        <v>214</v>
      </c>
      <c r="F6" s="33" t="s">
        <v>121</v>
      </c>
      <c r="G6" s="33" t="s">
        <v>74</v>
      </c>
      <c r="H6" s="31" t="s">
        <v>121</v>
      </c>
      <c r="I6" s="31" t="s">
        <v>74</v>
      </c>
      <c r="J6" s="31" t="s">
        <v>74</v>
      </c>
      <c r="K6" s="31" t="s">
        <v>124</v>
      </c>
      <c r="L6" s="51"/>
      <c r="M6" s="51"/>
      <c r="N6" s="51"/>
      <c r="O6" s="51"/>
      <c r="P6" s="44">
        <f>+SUM(Table1[[#This Row],[Tampons]:[Other]])</f>
        <v>0</v>
      </c>
      <c r="Q6" s="42"/>
    </row>
    <row r="7" spans="1:17" s="30" customFormat="1" x14ac:dyDescent="0.45">
      <c r="A7" s="33" t="s">
        <v>247</v>
      </c>
      <c r="B7" s="33" t="s">
        <v>344</v>
      </c>
      <c r="C7" s="33" t="s">
        <v>258</v>
      </c>
      <c r="D7" s="33" t="s">
        <v>229</v>
      </c>
      <c r="E7" s="33" t="s">
        <v>99</v>
      </c>
      <c r="F7" s="31" t="s">
        <v>208</v>
      </c>
      <c r="G7" s="31" t="s">
        <v>146</v>
      </c>
      <c r="H7" s="31"/>
      <c r="I7" s="33" t="s">
        <v>259</v>
      </c>
      <c r="J7" s="33"/>
      <c r="K7" s="33" t="s">
        <v>257</v>
      </c>
      <c r="L7" s="51">
        <v>36</v>
      </c>
      <c r="M7" s="51">
        <v>44</v>
      </c>
      <c r="N7" s="51">
        <v>96</v>
      </c>
      <c r="O7" s="51">
        <v>0</v>
      </c>
      <c r="P7" s="71">
        <f>+SUM(Table1[[#This Row],[Tampons]:[Other]])</f>
        <v>176</v>
      </c>
      <c r="Q7" s="42">
        <v>0</v>
      </c>
    </row>
    <row r="8" spans="1:17" s="30" customFormat="1" ht="42.75" x14ac:dyDescent="0.45">
      <c r="A8" s="31" t="s">
        <v>34</v>
      </c>
      <c r="B8" s="31" t="s">
        <v>344</v>
      </c>
      <c r="C8" s="31" t="s">
        <v>35</v>
      </c>
      <c r="D8" s="69" t="s">
        <v>1</v>
      </c>
      <c r="E8" s="31" t="s">
        <v>99</v>
      </c>
      <c r="F8" s="31" t="s">
        <v>216</v>
      </c>
      <c r="G8" s="31" t="s">
        <v>146</v>
      </c>
      <c r="H8" s="31" t="s">
        <v>121</v>
      </c>
      <c r="I8" s="69" t="s">
        <v>29</v>
      </c>
      <c r="J8" s="31" t="s">
        <v>147</v>
      </c>
      <c r="K8" s="69" t="s">
        <v>314</v>
      </c>
      <c r="L8" s="51">
        <v>235</v>
      </c>
      <c r="M8" s="51">
        <v>5</v>
      </c>
      <c r="N8" s="51">
        <v>63</v>
      </c>
      <c r="O8" s="51"/>
      <c r="P8" s="44">
        <f>+SUM(Table1[[#This Row],[Tampons]:[Other]])</f>
        <v>303</v>
      </c>
      <c r="Q8" s="42"/>
    </row>
    <row r="9" spans="1:17" s="30" customFormat="1" hidden="1" x14ac:dyDescent="0.45">
      <c r="A9" s="33" t="s">
        <v>34</v>
      </c>
      <c r="B9" s="33" t="s">
        <v>345</v>
      </c>
      <c r="C9" s="33"/>
      <c r="D9" s="33" t="s">
        <v>20</v>
      </c>
      <c r="E9" s="31" t="s">
        <v>121</v>
      </c>
      <c r="F9" s="31" t="s">
        <v>121</v>
      </c>
      <c r="G9" s="33"/>
      <c r="H9" s="33"/>
      <c r="I9" s="33"/>
      <c r="J9" s="33"/>
      <c r="K9" s="33" t="s">
        <v>100</v>
      </c>
      <c r="L9" s="51"/>
      <c r="M9" s="51" t="s">
        <v>298</v>
      </c>
      <c r="N9" s="51"/>
      <c r="O9" s="51"/>
      <c r="P9" s="44">
        <f>+SUM(Table1[[#This Row],[Tampons]:[Other]])</f>
        <v>0</v>
      </c>
      <c r="Q9" s="42"/>
    </row>
    <row r="10" spans="1:17" s="30" customFormat="1" ht="28.5" x14ac:dyDescent="0.45">
      <c r="A10" s="33" t="s">
        <v>196</v>
      </c>
      <c r="B10" s="33" t="s">
        <v>344</v>
      </c>
      <c r="C10" s="33" t="s">
        <v>195</v>
      </c>
      <c r="D10" s="33" t="s">
        <v>3</v>
      </c>
      <c r="E10" s="31" t="s">
        <v>99</v>
      </c>
      <c r="F10" s="31" t="s">
        <v>208</v>
      </c>
      <c r="G10" s="31" t="s">
        <v>146</v>
      </c>
      <c r="H10" s="31" t="s">
        <v>121</v>
      </c>
      <c r="I10" s="35">
        <v>44377</v>
      </c>
      <c r="J10" s="33" t="s">
        <v>120</v>
      </c>
      <c r="K10" s="33"/>
      <c r="L10" s="51"/>
      <c r="M10" s="51"/>
      <c r="N10" s="51"/>
      <c r="O10" s="51"/>
      <c r="P10" s="44">
        <f>+SUM(Table1[[#This Row],[Tampons]:[Other]])</f>
        <v>0</v>
      </c>
      <c r="Q10" s="42"/>
    </row>
    <row r="11" spans="1:17" s="30" customFormat="1" x14ac:dyDescent="0.45">
      <c r="A11" s="33" t="s">
        <v>254</v>
      </c>
      <c r="B11" s="33" t="s">
        <v>344</v>
      </c>
      <c r="C11" s="33" t="s">
        <v>290</v>
      </c>
      <c r="D11" s="33" t="s">
        <v>229</v>
      </c>
      <c r="E11" s="33" t="s">
        <v>99</v>
      </c>
      <c r="F11" s="31"/>
      <c r="G11" s="31" t="s">
        <v>146</v>
      </c>
      <c r="H11" s="31"/>
      <c r="I11" s="33" t="s">
        <v>291</v>
      </c>
      <c r="J11" s="33"/>
      <c r="K11" s="33"/>
      <c r="L11" s="51">
        <v>194</v>
      </c>
      <c r="M11" s="51">
        <v>551</v>
      </c>
      <c r="N11" s="51">
        <v>796</v>
      </c>
      <c r="O11" s="51">
        <v>0</v>
      </c>
      <c r="P11" s="71">
        <f>+SUM(Table1[[#This Row],[Tampons]:[Other]])</f>
        <v>1541</v>
      </c>
      <c r="Q11" s="42">
        <v>0</v>
      </c>
    </row>
    <row r="12" spans="1:17" s="30" customFormat="1" hidden="1" x14ac:dyDescent="0.45">
      <c r="A12" s="33" t="s">
        <v>250</v>
      </c>
      <c r="B12" s="33" t="s">
        <v>345</v>
      </c>
      <c r="C12" s="33"/>
      <c r="D12" s="33" t="s">
        <v>229</v>
      </c>
      <c r="E12" s="33" t="s">
        <v>214</v>
      </c>
      <c r="F12" s="31"/>
      <c r="G12" s="31"/>
      <c r="H12" s="31"/>
      <c r="I12" s="33"/>
      <c r="J12" s="33"/>
      <c r="K12" s="33"/>
      <c r="L12" s="51"/>
      <c r="M12" s="51"/>
      <c r="N12" s="51"/>
      <c r="O12" s="51"/>
      <c r="P12" s="71">
        <f>+SUM(Table1[[#This Row],[Tampons]:[Other]])</f>
        <v>0</v>
      </c>
      <c r="Q12" s="42"/>
    </row>
    <row r="13" spans="1:17" s="30" customFormat="1" hidden="1" x14ac:dyDescent="0.45">
      <c r="A13" s="31" t="s">
        <v>132</v>
      </c>
      <c r="B13" s="31" t="s">
        <v>345</v>
      </c>
      <c r="C13" s="31" t="s">
        <v>133</v>
      </c>
      <c r="D13" s="31" t="s">
        <v>1</v>
      </c>
      <c r="E13" s="31" t="s">
        <v>99</v>
      </c>
      <c r="F13" s="31" t="s">
        <v>121</v>
      </c>
      <c r="G13" s="31" t="s">
        <v>121</v>
      </c>
      <c r="H13" s="31" t="s">
        <v>121</v>
      </c>
      <c r="I13" s="31" t="s">
        <v>120</v>
      </c>
      <c r="J13" s="31" t="s">
        <v>120</v>
      </c>
      <c r="K13" s="31"/>
      <c r="L13" s="51"/>
      <c r="M13" s="51"/>
      <c r="N13" s="51"/>
      <c r="O13" s="51"/>
      <c r="P13" s="44">
        <f>+SUM(Table1[[#This Row],[Tampons]:[Other]])</f>
        <v>0</v>
      </c>
      <c r="Q13" s="42"/>
    </row>
    <row r="14" spans="1:17" s="30" customFormat="1" hidden="1" x14ac:dyDescent="0.45">
      <c r="A14" s="33" t="s">
        <v>40</v>
      </c>
      <c r="B14" s="33" t="s">
        <v>345</v>
      </c>
      <c r="C14" s="33" t="s">
        <v>260</v>
      </c>
      <c r="D14" s="33" t="s">
        <v>113</v>
      </c>
      <c r="E14" s="33" t="s">
        <v>99</v>
      </c>
      <c r="F14" s="33"/>
      <c r="G14" s="33" t="s">
        <v>146</v>
      </c>
      <c r="H14" s="33"/>
      <c r="I14" s="33" t="s">
        <v>264</v>
      </c>
      <c r="J14" s="33" t="s">
        <v>146</v>
      </c>
      <c r="K14" s="33"/>
      <c r="L14" s="51"/>
      <c r="M14" s="51"/>
      <c r="N14" s="51"/>
      <c r="O14" s="51"/>
      <c r="P14" s="44">
        <f>+SUM(Table1[[#This Row],[Tampons]:[Other]])</f>
        <v>0</v>
      </c>
      <c r="Q14" s="42"/>
    </row>
    <row r="15" spans="1:17" s="30" customFormat="1" hidden="1" x14ac:dyDescent="0.45">
      <c r="A15" s="33" t="s">
        <v>40</v>
      </c>
      <c r="B15" s="33" t="s">
        <v>345</v>
      </c>
      <c r="C15" s="33"/>
      <c r="D15" s="33" t="s">
        <v>20</v>
      </c>
      <c r="E15" s="31" t="s">
        <v>99</v>
      </c>
      <c r="F15" s="31"/>
      <c r="G15" s="33"/>
      <c r="H15" s="33"/>
      <c r="I15" s="33"/>
      <c r="J15" s="33"/>
      <c r="K15" s="33" t="s">
        <v>41</v>
      </c>
      <c r="L15" s="51"/>
      <c r="M15" s="51"/>
      <c r="N15" s="51"/>
      <c r="O15" s="51"/>
      <c r="P15" s="44">
        <f>+SUM(Table1[[#This Row],[Tampons]:[Other]])</f>
        <v>0</v>
      </c>
      <c r="Q15" s="42"/>
    </row>
    <row r="16" spans="1:17" s="30" customFormat="1" ht="28.5" x14ac:dyDescent="0.45">
      <c r="A16" s="33" t="s">
        <v>38</v>
      </c>
      <c r="B16" s="33" t="s">
        <v>344</v>
      </c>
      <c r="C16" s="33" t="s">
        <v>39</v>
      </c>
      <c r="D16" s="33" t="s">
        <v>20</v>
      </c>
      <c r="E16" s="33" t="s">
        <v>99</v>
      </c>
      <c r="F16" s="33" t="s">
        <v>217</v>
      </c>
      <c r="G16" s="33" t="s">
        <v>74</v>
      </c>
      <c r="H16" s="33"/>
      <c r="I16" s="33"/>
      <c r="J16" s="33"/>
      <c r="K16" s="33" t="s">
        <v>299</v>
      </c>
      <c r="L16" s="51"/>
      <c r="M16" s="51"/>
      <c r="N16" s="51"/>
      <c r="O16" s="51"/>
      <c r="P16" s="44">
        <f>+SUM(Table1[[#This Row],[Tampons]:[Other]])</f>
        <v>0</v>
      </c>
      <c r="Q16" s="42">
        <v>95.75</v>
      </c>
    </row>
    <row r="17" spans="1:17" s="30" customFormat="1" hidden="1" x14ac:dyDescent="0.45">
      <c r="A17" s="33" t="s">
        <v>38</v>
      </c>
      <c r="B17" s="33" t="s">
        <v>345</v>
      </c>
      <c r="C17" s="33"/>
      <c r="D17" s="33" t="s">
        <v>229</v>
      </c>
      <c r="E17" s="33" t="s">
        <v>214</v>
      </c>
      <c r="F17" s="31"/>
      <c r="G17" s="31"/>
      <c r="H17" s="31"/>
      <c r="I17" s="33"/>
      <c r="J17" s="33"/>
      <c r="K17" s="33"/>
      <c r="L17" s="51"/>
      <c r="M17" s="51"/>
      <c r="N17" s="51"/>
      <c r="O17" s="51"/>
      <c r="P17" s="71">
        <f>+SUM(Table1[[#This Row],[Tampons]:[Other]])</f>
        <v>0</v>
      </c>
      <c r="Q17" s="42"/>
    </row>
    <row r="18" spans="1:17" s="30" customFormat="1" hidden="1" x14ac:dyDescent="0.45">
      <c r="A18" s="31" t="s">
        <v>38</v>
      </c>
      <c r="B18" s="31" t="s">
        <v>345</v>
      </c>
      <c r="C18" s="31" t="s">
        <v>134</v>
      </c>
      <c r="D18" s="31" t="s">
        <v>1</v>
      </c>
      <c r="E18" s="31" t="s">
        <v>99</v>
      </c>
      <c r="F18" s="31" t="s">
        <v>121</v>
      </c>
      <c r="G18" s="31" t="s">
        <v>121</v>
      </c>
      <c r="H18" s="31" t="s">
        <v>121</v>
      </c>
      <c r="I18" s="31" t="s">
        <v>120</v>
      </c>
      <c r="J18" s="31" t="s">
        <v>120</v>
      </c>
      <c r="K18" s="31" t="s">
        <v>221</v>
      </c>
      <c r="L18" s="51"/>
      <c r="M18" s="51"/>
      <c r="N18" s="51"/>
      <c r="O18" s="51"/>
      <c r="P18" s="44">
        <f>+SUM(Table1[[#This Row],[Tampons]:[Other]])</f>
        <v>0</v>
      </c>
      <c r="Q18" s="42"/>
    </row>
    <row r="19" spans="1:17" s="30" customFormat="1" hidden="1" x14ac:dyDescent="0.45">
      <c r="A19" s="33" t="s">
        <v>105</v>
      </c>
      <c r="B19" s="33" t="s">
        <v>345</v>
      </c>
      <c r="C19" s="33"/>
      <c r="D19" s="33" t="s">
        <v>20</v>
      </c>
      <c r="E19" s="31" t="s">
        <v>121</v>
      </c>
      <c r="F19" s="31" t="s">
        <v>121</v>
      </c>
      <c r="G19" s="33"/>
      <c r="H19" s="33"/>
      <c r="I19" s="33"/>
      <c r="J19" s="33"/>
      <c r="K19" s="33" t="s">
        <v>103</v>
      </c>
      <c r="L19" s="51"/>
      <c r="M19" s="51"/>
      <c r="N19" s="51"/>
      <c r="O19" s="51"/>
      <c r="P19" s="44">
        <f>+SUM(Table1[[#This Row],[Tampons]:[Other]])</f>
        <v>0</v>
      </c>
      <c r="Q19" s="42"/>
    </row>
    <row r="20" spans="1:17" s="30" customFormat="1" ht="44.25" customHeight="1" x14ac:dyDescent="0.45">
      <c r="A20" s="33" t="s">
        <v>203</v>
      </c>
      <c r="B20" s="33" t="s">
        <v>344</v>
      </c>
      <c r="C20" s="33" t="s">
        <v>347</v>
      </c>
      <c r="D20" s="33" t="s">
        <v>3</v>
      </c>
      <c r="E20" s="31" t="s">
        <v>99</v>
      </c>
      <c r="F20" s="31" t="s">
        <v>208</v>
      </c>
      <c r="G20" s="31" t="s">
        <v>146</v>
      </c>
      <c r="H20" s="31" t="s">
        <v>121</v>
      </c>
      <c r="I20" s="35">
        <v>44377</v>
      </c>
      <c r="J20" s="33" t="s">
        <v>120</v>
      </c>
      <c r="K20" s="33"/>
      <c r="L20" s="51"/>
      <c r="M20" s="51"/>
      <c r="N20" s="51"/>
      <c r="O20" s="51"/>
      <c r="P20" s="44">
        <f>+SUM(Table1[[#This Row],[Tampons]:[Other]])</f>
        <v>0</v>
      </c>
      <c r="Q20" s="42"/>
    </row>
    <row r="21" spans="1:17" s="30" customFormat="1" ht="41.25" customHeight="1" x14ac:dyDescent="0.45">
      <c r="A21" s="31" t="s">
        <v>348</v>
      </c>
      <c r="B21" s="31" t="s">
        <v>344</v>
      </c>
      <c r="C21" s="31" t="s">
        <v>125</v>
      </c>
      <c r="D21" s="31" t="s">
        <v>1</v>
      </c>
      <c r="E21" s="33" t="s">
        <v>214</v>
      </c>
      <c r="F21" s="33" t="s">
        <v>216</v>
      </c>
      <c r="G21" s="33" t="s">
        <v>74</v>
      </c>
      <c r="H21" s="31" t="s">
        <v>121</v>
      </c>
      <c r="I21" s="31" t="s">
        <v>74</v>
      </c>
      <c r="J21" s="31" t="s">
        <v>74</v>
      </c>
      <c r="K21" s="31" t="s">
        <v>124</v>
      </c>
      <c r="L21" s="51"/>
      <c r="M21" s="51"/>
      <c r="N21" s="51"/>
      <c r="O21" s="51"/>
      <c r="P21" s="44">
        <f>+SUM(Table1[[#This Row],[Tampons]:[Other]])</f>
        <v>0</v>
      </c>
      <c r="Q21" s="42"/>
    </row>
    <row r="22" spans="1:17" s="30" customFormat="1" ht="18.75" hidden="1" customHeight="1" x14ac:dyDescent="0.45">
      <c r="A22" s="31" t="s">
        <v>180</v>
      </c>
      <c r="B22" s="31" t="s">
        <v>345</v>
      </c>
      <c r="C22" s="31" t="s">
        <v>238</v>
      </c>
      <c r="D22" s="31" t="s">
        <v>1</v>
      </c>
      <c r="E22" s="31" t="s">
        <v>99</v>
      </c>
      <c r="F22" s="31" t="s">
        <v>121</v>
      </c>
      <c r="G22" s="31" t="s">
        <v>121</v>
      </c>
      <c r="H22" s="31" t="s">
        <v>121</v>
      </c>
      <c r="I22" s="31" t="s">
        <v>129</v>
      </c>
      <c r="J22" s="31" t="s">
        <v>129</v>
      </c>
      <c r="K22" s="31" t="s">
        <v>239</v>
      </c>
      <c r="L22" s="51"/>
      <c r="M22" s="51"/>
      <c r="N22" s="51"/>
      <c r="O22" s="51"/>
      <c r="P22" s="44">
        <f>+SUM(Table1[[#This Row],[Tampons]:[Other]])</f>
        <v>0</v>
      </c>
      <c r="Q22" s="42"/>
    </row>
    <row r="23" spans="1:17" s="30" customFormat="1" ht="28.5" hidden="1" x14ac:dyDescent="0.45">
      <c r="A23" s="31" t="s">
        <v>58</v>
      </c>
      <c r="B23" s="31" t="s">
        <v>345</v>
      </c>
      <c r="C23" s="31" t="s">
        <v>87</v>
      </c>
      <c r="D23" s="31" t="s">
        <v>1</v>
      </c>
      <c r="E23" s="33" t="s">
        <v>214</v>
      </c>
      <c r="F23" s="31" t="s">
        <v>121</v>
      </c>
      <c r="G23" s="31" t="s">
        <v>121</v>
      </c>
      <c r="H23" s="31" t="s">
        <v>74</v>
      </c>
      <c r="I23" s="31" t="s">
        <v>121</v>
      </c>
      <c r="J23" s="31" t="s">
        <v>121</v>
      </c>
      <c r="K23" s="31" t="s">
        <v>126</v>
      </c>
      <c r="L23" s="51"/>
      <c r="M23" s="51"/>
      <c r="N23" s="51"/>
      <c r="O23" s="51"/>
      <c r="P23" s="44">
        <f>+SUM(Table1[[#This Row],[Tampons]:[Other]])</f>
        <v>0</v>
      </c>
      <c r="Q23" s="42"/>
    </row>
    <row r="24" spans="1:17" s="30" customFormat="1" ht="46.5" customHeight="1" x14ac:dyDescent="0.45">
      <c r="A24" s="31" t="s">
        <v>59</v>
      </c>
      <c r="B24" s="31" t="s">
        <v>344</v>
      </c>
      <c r="C24" s="31" t="s">
        <v>88</v>
      </c>
      <c r="D24" s="69" t="s">
        <v>1</v>
      </c>
      <c r="E24" s="31" t="s">
        <v>99</v>
      </c>
      <c r="F24" s="31" t="s">
        <v>217</v>
      </c>
      <c r="G24" s="31" t="s">
        <v>74</v>
      </c>
      <c r="H24" s="31" t="s">
        <v>121</v>
      </c>
      <c r="I24" s="31" t="s">
        <v>74</v>
      </c>
      <c r="J24" s="31" t="s">
        <v>74</v>
      </c>
      <c r="K24" s="31" t="s">
        <v>184</v>
      </c>
      <c r="L24" s="51"/>
      <c r="M24" s="51"/>
      <c r="N24" s="51"/>
      <c r="O24" s="51"/>
      <c r="P24" s="44">
        <f>+SUM(Table1[[#This Row],[Tampons]:[Other]])</f>
        <v>0</v>
      </c>
      <c r="Q24" s="42">
        <v>250</v>
      </c>
    </row>
    <row r="25" spans="1:17" s="30" customFormat="1" ht="23.25" customHeight="1" x14ac:dyDescent="0.45">
      <c r="A25" s="33" t="s">
        <v>43</v>
      </c>
      <c r="B25" s="33" t="s">
        <v>344</v>
      </c>
      <c r="C25" s="33" t="s">
        <v>212</v>
      </c>
      <c r="D25" s="33" t="s">
        <v>2</v>
      </c>
      <c r="E25" s="31" t="s">
        <v>99</v>
      </c>
      <c r="F25" s="31" t="s">
        <v>216</v>
      </c>
      <c r="G25" s="31" t="s">
        <v>146</v>
      </c>
      <c r="H25" s="31" t="s">
        <v>121</v>
      </c>
      <c r="I25" s="33" t="s">
        <v>185</v>
      </c>
      <c r="J25" s="33" t="s">
        <v>44</v>
      </c>
      <c r="K25" s="33" t="s">
        <v>189</v>
      </c>
      <c r="L25" s="51"/>
      <c r="M25" s="51"/>
      <c r="N25" s="51"/>
      <c r="O25" s="51"/>
      <c r="P25" s="44">
        <f>+SUM(Table1[[#This Row],[Tampons]:[Other]])</f>
        <v>0</v>
      </c>
      <c r="Q25" s="42"/>
    </row>
    <row r="26" spans="1:17" s="30" customFormat="1" ht="21.75" customHeight="1" x14ac:dyDescent="0.45">
      <c r="A26" s="33" t="s">
        <v>46</v>
      </c>
      <c r="B26" s="33" t="s">
        <v>344</v>
      </c>
      <c r="C26" s="33"/>
      <c r="D26" s="33" t="s">
        <v>2</v>
      </c>
      <c r="E26" s="33" t="s">
        <v>99</v>
      </c>
      <c r="F26" s="31" t="s">
        <v>208</v>
      </c>
      <c r="G26" s="31" t="s">
        <v>146</v>
      </c>
      <c r="H26" s="31" t="s">
        <v>146</v>
      </c>
      <c r="I26" s="33" t="s">
        <v>292</v>
      </c>
      <c r="J26" s="33" t="s">
        <v>293</v>
      </c>
      <c r="K26" s="33" t="s">
        <v>294</v>
      </c>
      <c r="L26" s="51">
        <v>464</v>
      </c>
      <c r="M26" s="51">
        <v>753</v>
      </c>
      <c r="N26" s="51">
        <v>542</v>
      </c>
      <c r="O26" s="51"/>
      <c r="P26" s="71">
        <f>+SUM(Table1[[#This Row],[Tampons]:[Other]])</f>
        <v>1759</v>
      </c>
      <c r="Q26" s="42"/>
    </row>
    <row r="27" spans="1:17" s="30" customFormat="1" ht="21.75" customHeight="1" x14ac:dyDescent="0.45">
      <c r="A27" s="33" t="s">
        <v>46</v>
      </c>
      <c r="B27" s="33" t="s">
        <v>344</v>
      </c>
      <c r="C27" s="33" t="s">
        <v>47</v>
      </c>
      <c r="D27" s="33" t="s">
        <v>2</v>
      </c>
      <c r="E27" s="31" t="s">
        <v>99</v>
      </c>
      <c r="F27" s="31" t="s">
        <v>208</v>
      </c>
      <c r="G27" s="31" t="s">
        <v>146</v>
      </c>
      <c r="H27" s="31" t="s">
        <v>146</v>
      </c>
      <c r="I27" s="33" t="s">
        <v>226</v>
      </c>
      <c r="J27" s="33" t="s">
        <v>187</v>
      </c>
      <c r="K27" s="68" t="s">
        <v>224</v>
      </c>
      <c r="L27" s="51"/>
      <c r="M27" s="51"/>
      <c r="N27" s="51"/>
      <c r="O27" s="51"/>
      <c r="P27" s="44">
        <f>+SUM(Table1[[#This Row],[Tampons]:[Other]])</f>
        <v>0</v>
      </c>
      <c r="Q27" s="42"/>
    </row>
    <row r="28" spans="1:17" s="30" customFormat="1" ht="24" hidden="1" customHeight="1" x14ac:dyDescent="0.45">
      <c r="A28" s="33" t="s">
        <v>115</v>
      </c>
      <c r="B28" s="33" t="s">
        <v>345</v>
      </c>
      <c r="C28" s="33"/>
      <c r="D28" s="33" t="s">
        <v>113</v>
      </c>
      <c r="E28" s="33" t="s">
        <v>121</v>
      </c>
      <c r="F28" s="33"/>
      <c r="G28" s="33"/>
      <c r="H28" s="33"/>
      <c r="I28" s="33"/>
      <c r="J28" s="33"/>
      <c r="K28" s="33" t="s">
        <v>192</v>
      </c>
      <c r="L28" s="51"/>
      <c r="M28" s="51"/>
      <c r="N28" s="51"/>
      <c r="O28" s="51"/>
      <c r="P28" s="44">
        <f>+SUM(Table1[[#This Row],[Tampons]:[Other]])</f>
        <v>0</v>
      </c>
      <c r="Q28" s="42"/>
    </row>
    <row r="29" spans="1:17" s="30" customFormat="1" ht="20.25" hidden="1" customHeight="1" x14ac:dyDescent="0.45">
      <c r="A29" s="31" t="s">
        <v>176</v>
      </c>
      <c r="B29" s="31" t="s">
        <v>345</v>
      </c>
      <c r="C29" s="31" t="s">
        <v>230</v>
      </c>
      <c r="D29" s="31" t="s">
        <v>1</v>
      </c>
      <c r="E29" s="33" t="s">
        <v>99</v>
      </c>
      <c r="F29" s="33" t="s">
        <v>120</v>
      </c>
      <c r="G29" s="31" t="s">
        <v>121</v>
      </c>
      <c r="H29" s="31" t="s">
        <v>121</v>
      </c>
      <c r="I29" s="31" t="s">
        <v>129</v>
      </c>
      <c r="J29" s="31" t="s">
        <v>129</v>
      </c>
      <c r="K29" s="31" t="s">
        <v>177</v>
      </c>
      <c r="L29" s="51"/>
      <c r="M29" s="51"/>
      <c r="N29" s="51"/>
      <c r="O29" s="51"/>
      <c r="P29" s="44">
        <f>+SUM(Table1[[#This Row],[Tampons]:[Other]])</f>
        <v>0</v>
      </c>
      <c r="Q29" s="42"/>
    </row>
    <row r="30" spans="1:17" s="30" customFormat="1" ht="17.25" customHeight="1" x14ac:dyDescent="0.45">
      <c r="A30" s="33" t="s">
        <v>301</v>
      </c>
      <c r="B30" s="33" t="s">
        <v>344</v>
      </c>
      <c r="C30" s="33" t="s">
        <v>302</v>
      </c>
      <c r="D30" s="33" t="s">
        <v>20</v>
      </c>
      <c r="E30" s="33" t="s">
        <v>99</v>
      </c>
      <c r="F30" s="31" t="s">
        <v>217</v>
      </c>
      <c r="G30" s="31" t="s">
        <v>121</v>
      </c>
      <c r="H30" s="31" t="s">
        <v>121</v>
      </c>
      <c r="I30" s="33" t="s">
        <v>303</v>
      </c>
      <c r="J30" s="33"/>
      <c r="K30" s="33" t="s">
        <v>304</v>
      </c>
      <c r="L30" s="51"/>
      <c r="M30" s="51"/>
      <c r="N30" s="51"/>
      <c r="O30" s="51" t="s">
        <v>307</v>
      </c>
      <c r="P30" s="71">
        <v>40</v>
      </c>
      <c r="Q30" s="42"/>
    </row>
    <row r="31" spans="1:17" s="30" customFormat="1" ht="31.5" hidden="1" customHeight="1" x14ac:dyDescent="0.45">
      <c r="A31" s="31" t="s">
        <v>60</v>
      </c>
      <c r="B31" s="31" t="s">
        <v>345</v>
      </c>
      <c r="C31" s="31" t="s">
        <v>89</v>
      </c>
      <c r="D31" s="31" t="s">
        <v>1</v>
      </c>
      <c r="E31" s="33" t="s">
        <v>214</v>
      </c>
      <c r="F31" s="33" t="s">
        <v>121</v>
      </c>
      <c r="G31" s="31" t="s">
        <v>121</v>
      </c>
      <c r="H31" s="31" t="s">
        <v>121</v>
      </c>
      <c r="I31" s="31" t="s">
        <v>74</v>
      </c>
      <c r="J31" s="31" t="s">
        <v>74</v>
      </c>
      <c r="K31" s="31" t="s">
        <v>124</v>
      </c>
      <c r="L31" s="51"/>
      <c r="M31" s="51"/>
      <c r="N31" s="51"/>
      <c r="O31" s="51"/>
      <c r="P31" s="44">
        <f>+SUM(Table1[[#This Row],[Tampons]:[Other]])</f>
        <v>0</v>
      </c>
      <c r="Q31" s="42"/>
    </row>
    <row r="32" spans="1:17" s="30" customFormat="1" ht="21.75" hidden="1" customHeight="1" x14ac:dyDescent="0.45">
      <c r="A32" s="31" t="s">
        <v>182</v>
      </c>
      <c r="B32" s="31" t="s">
        <v>345</v>
      </c>
      <c r="C32" s="31"/>
      <c r="D32" s="31" t="s">
        <v>1</v>
      </c>
      <c r="E32" s="31"/>
      <c r="F32" s="31" t="s">
        <v>121</v>
      </c>
      <c r="G32" s="31"/>
      <c r="H32" s="31"/>
      <c r="I32" s="31"/>
      <c r="J32" s="31"/>
      <c r="K32" s="31" t="s">
        <v>240</v>
      </c>
      <c r="L32" s="51"/>
      <c r="M32" s="51"/>
      <c r="N32" s="51"/>
      <c r="O32" s="51"/>
      <c r="P32" s="44">
        <f>+SUM(Table1[[#This Row],[Tampons]:[Other]])</f>
        <v>0</v>
      </c>
      <c r="Q32" s="42"/>
    </row>
    <row r="33" spans="1:17" s="30" customFormat="1" ht="21" hidden="1" customHeight="1" x14ac:dyDescent="0.45">
      <c r="A33" s="31" t="s">
        <v>135</v>
      </c>
      <c r="B33" s="31" t="s">
        <v>345</v>
      </c>
      <c r="C33" s="31" t="s">
        <v>136</v>
      </c>
      <c r="D33" s="31" t="s">
        <v>1</v>
      </c>
      <c r="E33" s="31" t="s">
        <v>99</v>
      </c>
      <c r="F33" s="31" t="s">
        <v>121</v>
      </c>
      <c r="G33" s="31" t="s">
        <v>121</v>
      </c>
      <c r="H33" s="31" t="s">
        <v>121</v>
      </c>
      <c r="I33" s="31" t="s">
        <v>120</v>
      </c>
      <c r="J33" s="31" t="s">
        <v>120</v>
      </c>
      <c r="K33" s="31"/>
      <c r="L33" s="51"/>
      <c r="M33" s="51"/>
      <c r="N33" s="51"/>
      <c r="O33" s="51"/>
      <c r="P33" s="44">
        <f>+SUM(Table1[[#This Row],[Tampons]:[Other]])</f>
        <v>0</v>
      </c>
      <c r="Q33" s="42"/>
    </row>
    <row r="34" spans="1:17" s="30" customFormat="1" ht="19.5" customHeight="1" x14ac:dyDescent="0.45">
      <c r="A34" s="33" t="s">
        <v>271</v>
      </c>
      <c r="B34" s="33" t="s">
        <v>344</v>
      </c>
      <c r="C34" s="33" t="s">
        <v>272</v>
      </c>
      <c r="D34" s="33" t="s">
        <v>113</v>
      </c>
      <c r="E34" s="33" t="s">
        <v>99</v>
      </c>
      <c r="F34" s="31"/>
      <c r="G34" s="31" t="s">
        <v>146</v>
      </c>
      <c r="H34" s="31"/>
      <c r="I34" s="33" t="s">
        <v>264</v>
      </c>
      <c r="J34" s="33"/>
      <c r="K34" s="33" t="s">
        <v>265</v>
      </c>
      <c r="L34" s="51"/>
      <c r="M34" s="51"/>
      <c r="N34" s="51"/>
      <c r="O34" s="51"/>
      <c r="P34" s="71">
        <f>+SUM(Table1[[#This Row],[Tampons]:[Other]])</f>
        <v>0</v>
      </c>
      <c r="Q34" s="42">
        <f>4.35+11.1+11.85+9.25</f>
        <v>36.549999999999997</v>
      </c>
    </row>
    <row r="35" spans="1:17" s="30" customFormat="1" ht="19.5" hidden="1" customHeight="1" x14ac:dyDescent="0.45">
      <c r="A35" s="31" t="s">
        <v>61</v>
      </c>
      <c r="B35" s="31" t="s">
        <v>345</v>
      </c>
      <c r="C35" s="31" t="s">
        <v>90</v>
      </c>
      <c r="D35" s="31" t="s">
        <v>1</v>
      </c>
      <c r="E35" s="31" t="s">
        <v>121</v>
      </c>
      <c r="F35" s="31" t="s">
        <v>121</v>
      </c>
      <c r="G35" s="31" t="s">
        <v>121</v>
      </c>
      <c r="H35" s="31" t="s">
        <v>121</v>
      </c>
      <c r="I35" s="31" t="s">
        <v>129</v>
      </c>
      <c r="J35" s="31" t="s">
        <v>120</v>
      </c>
      <c r="K35" s="31" t="s">
        <v>219</v>
      </c>
      <c r="L35" s="51"/>
      <c r="M35" s="51"/>
      <c r="N35" s="51"/>
      <c r="O35" s="51"/>
      <c r="P35" s="44">
        <f>+SUM(Table1[[#This Row],[Tampons]:[Other]])</f>
        <v>0</v>
      </c>
      <c r="Q35" s="42"/>
    </row>
    <row r="36" spans="1:17" s="30" customFormat="1" ht="21" hidden="1" customHeight="1" x14ac:dyDescent="0.45">
      <c r="A36" s="33" t="s">
        <v>110</v>
      </c>
      <c r="B36" s="33" t="s">
        <v>345</v>
      </c>
      <c r="C36" s="33"/>
      <c r="D36" s="33" t="s">
        <v>20</v>
      </c>
      <c r="E36" s="31" t="s">
        <v>121</v>
      </c>
      <c r="F36" s="31" t="s">
        <v>121</v>
      </c>
      <c r="G36" s="33"/>
      <c r="H36" s="33"/>
      <c r="I36" s="33"/>
      <c r="J36" s="33"/>
      <c r="K36" s="33" t="s">
        <v>103</v>
      </c>
      <c r="L36" s="51"/>
      <c r="M36" s="51"/>
      <c r="N36" s="51"/>
      <c r="O36" s="51"/>
      <c r="P36" s="44">
        <f>+SUM(Table1[[#This Row],[Tampons]:[Other]])</f>
        <v>0</v>
      </c>
      <c r="Q36" s="42"/>
    </row>
    <row r="37" spans="1:17" s="30" customFormat="1" hidden="1" x14ac:dyDescent="0.45">
      <c r="A37" s="33" t="s">
        <v>242</v>
      </c>
      <c r="B37" s="33" t="s">
        <v>345</v>
      </c>
      <c r="C37" s="33"/>
      <c r="D37" s="33" t="s">
        <v>229</v>
      </c>
      <c r="E37" s="33" t="s">
        <v>214</v>
      </c>
      <c r="F37" s="31"/>
      <c r="G37" s="31"/>
      <c r="H37" s="31"/>
      <c r="I37" s="33"/>
      <c r="J37" s="33"/>
      <c r="K37" s="33"/>
      <c r="L37" s="51"/>
      <c r="M37" s="51"/>
      <c r="N37" s="51"/>
      <c r="O37" s="51"/>
      <c r="P37" s="71">
        <f>+SUM(Table1[[#This Row],[Tampons]:[Other]])</f>
        <v>0</v>
      </c>
      <c r="Q37" s="42"/>
    </row>
    <row r="38" spans="1:17" s="30" customFormat="1" ht="48.75" hidden="1" customHeight="1" x14ac:dyDescent="0.45">
      <c r="A38" s="33" t="s">
        <v>106</v>
      </c>
      <c r="B38" s="33" t="s">
        <v>345</v>
      </c>
      <c r="C38" s="33"/>
      <c r="D38" s="33" t="s">
        <v>20</v>
      </c>
      <c r="E38" s="31" t="s">
        <v>121</v>
      </c>
      <c r="F38" s="31" t="s">
        <v>121</v>
      </c>
      <c r="G38" s="33"/>
      <c r="H38" s="33"/>
      <c r="I38" s="33"/>
      <c r="J38" s="33"/>
      <c r="K38" s="33"/>
      <c r="L38" s="51"/>
      <c r="M38" s="51"/>
      <c r="N38" s="51"/>
      <c r="O38" s="51"/>
      <c r="P38" s="44">
        <f>+SUM(Table1[[#This Row],[Tampons]:[Other]])</f>
        <v>0</v>
      </c>
      <c r="Q38" s="42"/>
    </row>
    <row r="39" spans="1:17" s="30" customFormat="1" ht="30.75" hidden="1" customHeight="1" x14ac:dyDescent="0.45">
      <c r="A39" s="33" t="s">
        <v>106</v>
      </c>
      <c r="B39" s="33" t="s">
        <v>345</v>
      </c>
      <c r="C39" s="33"/>
      <c r="D39" s="33" t="s">
        <v>229</v>
      </c>
      <c r="E39" s="33" t="s">
        <v>214</v>
      </c>
      <c r="F39" s="31"/>
      <c r="G39" s="31"/>
      <c r="H39" s="31"/>
      <c r="I39" s="33"/>
      <c r="J39" s="33"/>
      <c r="K39" s="33"/>
      <c r="L39" s="51"/>
      <c r="M39" s="51"/>
      <c r="N39" s="51"/>
      <c r="O39" s="51"/>
      <c r="P39" s="71">
        <f>+SUM(Table1[[#This Row],[Tampons]:[Other]])</f>
        <v>0</v>
      </c>
      <c r="Q39" s="42"/>
    </row>
    <row r="40" spans="1:17" s="30" customFormat="1" ht="18" customHeight="1" x14ac:dyDescent="0.45">
      <c r="A40" s="31" t="s">
        <v>62</v>
      </c>
      <c r="B40" s="31" t="s">
        <v>344</v>
      </c>
      <c r="C40" s="31" t="s">
        <v>73</v>
      </c>
      <c r="D40" s="69" t="s">
        <v>1</v>
      </c>
      <c r="E40" s="31" t="s">
        <v>99</v>
      </c>
      <c r="F40" s="31" t="s">
        <v>121</v>
      </c>
      <c r="G40" s="31" t="s">
        <v>146</v>
      </c>
      <c r="H40" s="31" t="s">
        <v>121</v>
      </c>
      <c r="I40" s="31" t="s">
        <v>148</v>
      </c>
      <c r="J40" s="31" t="s">
        <v>120</v>
      </c>
      <c r="K40" s="31" t="s">
        <v>315</v>
      </c>
      <c r="L40" s="51">
        <v>385</v>
      </c>
      <c r="M40" s="51">
        <v>215</v>
      </c>
      <c r="N40" s="51">
        <v>135</v>
      </c>
      <c r="O40" s="51"/>
      <c r="P40" s="44">
        <f>+SUM(Table1[[#This Row],[Tampons]:[Other]])</f>
        <v>735</v>
      </c>
      <c r="Q40" s="42"/>
    </row>
    <row r="41" spans="1:17" s="30" customFormat="1" ht="80.25" customHeight="1" x14ac:dyDescent="0.45">
      <c r="A41" s="31" t="s">
        <v>30</v>
      </c>
      <c r="B41" s="31" t="s">
        <v>344</v>
      </c>
      <c r="C41" s="31" t="s">
        <v>31</v>
      </c>
      <c r="D41" s="31" t="s">
        <v>1</v>
      </c>
      <c r="E41" s="31" t="s">
        <v>99</v>
      </c>
      <c r="F41" s="31" t="s">
        <v>208</v>
      </c>
      <c r="G41" s="31" t="s">
        <v>121</v>
      </c>
      <c r="H41" s="31" t="s">
        <v>121</v>
      </c>
      <c r="I41" s="31" t="s">
        <v>174</v>
      </c>
      <c r="J41" s="31" t="s">
        <v>149</v>
      </c>
      <c r="K41" s="31"/>
      <c r="L41" s="51">
        <v>362</v>
      </c>
      <c r="M41" s="51">
        <v>184</v>
      </c>
      <c r="N41" s="51">
        <v>268</v>
      </c>
      <c r="O41" s="51">
        <v>0</v>
      </c>
      <c r="P41" s="44">
        <f>+SUM(Table1[[#This Row],[Tampons]:[Other]])</f>
        <v>814</v>
      </c>
      <c r="Q41" s="42">
        <v>10</v>
      </c>
    </row>
    <row r="42" spans="1:17" s="30" customFormat="1" ht="57.75" hidden="1" customHeight="1" x14ac:dyDescent="0.45">
      <c r="A42" s="33" t="s">
        <v>30</v>
      </c>
      <c r="B42" s="33" t="s">
        <v>345</v>
      </c>
      <c r="C42" s="33"/>
      <c r="D42" s="33" t="s">
        <v>20</v>
      </c>
      <c r="E42" s="31" t="s">
        <v>121</v>
      </c>
      <c r="F42" s="31" t="s">
        <v>121</v>
      </c>
      <c r="G42" s="33"/>
      <c r="H42" s="33"/>
      <c r="I42" s="33"/>
      <c r="J42" s="33"/>
      <c r="K42" s="33" t="s">
        <v>103</v>
      </c>
      <c r="L42" s="51"/>
      <c r="M42" s="51"/>
      <c r="N42" s="51"/>
      <c r="O42" s="51"/>
      <c r="P42" s="44">
        <f>+SUM(Table1[[#This Row],[Tampons]:[Other]])</f>
        <v>0</v>
      </c>
      <c r="Q42" s="42"/>
    </row>
    <row r="43" spans="1:17" s="30" customFormat="1" ht="32.25" hidden="1" customHeight="1" x14ac:dyDescent="0.45">
      <c r="A43" s="33" t="s">
        <v>104</v>
      </c>
      <c r="B43" s="33" t="s">
        <v>345</v>
      </c>
      <c r="C43" s="33"/>
      <c r="D43" s="33" t="s">
        <v>20</v>
      </c>
      <c r="E43" s="31" t="s">
        <v>121</v>
      </c>
      <c r="F43" s="31" t="s">
        <v>121</v>
      </c>
      <c r="G43" s="33"/>
      <c r="H43" s="33"/>
      <c r="I43" s="33"/>
      <c r="J43" s="33"/>
      <c r="K43" s="33"/>
      <c r="L43" s="51"/>
      <c r="M43" s="51"/>
      <c r="N43" s="51"/>
      <c r="O43" s="51"/>
      <c r="P43" s="44">
        <f>+SUM(Table1[[#This Row],[Tampons]:[Other]])</f>
        <v>0</v>
      </c>
      <c r="Q43" s="42"/>
    </row>
    <row r="44" spans="1:17" s="30" customFormat="1" ht="18" customHeight="1" x14ac:dyDescent="0.45">
      <c r="A44" s="33" t="s">
        <v>75</v>
      </c>
      <c r="B44" s="33" t="s">
        <v>344</v>
      </c>
      <c r="C44" s="33" t="s">
        <v>76</v>
      </c>
      <c r="D44" s="33" t="s">
        <v>20</v>
      </c>
      <c r="E44" s="31" t="s">
        <v>99</v>
      </c>
      <c r="F44" s="31"/>
      <c r="G44" s="31" t="s">
        <v>146</v>
      </c>
      <c r="H44" s="31"/>
      <c r="I44" s="33" t="s">
        <v>77</v>
      </c>
      <c r="J44" s="33"/>
      <c r="K44" s="33"/>
      <c r="L44" s="51">
        <v>788</v>
      </c>
      <c r="M44" s="51">
        <v>854</v>
      </c>
      <c r="N44" s="51">
        <v>420</v>
      </c>
      <c r="O44" s="51"/>
      <c r="P44" s="44">
        <f>+SUM(Table1[[#This Row],[Tampons]:[Other]])</f>
        <v>2062</v>
      </c>
      <c r="Q44" s="42">
        <v>110</v>
      </c>
    </row>
    <row r="45" spans="1:17" s="30" customFormat="1" ht="33" customHeight="1" x14ac:dyDescent="0.45">
      <c r="A45" s="33" t="s">
        <v>75</v>
      </c>
      <c r="B45" s="33" t="s">
        <v>344</v>
      </c>
      <c r="C45" s="33" t="s">
        <v>179</v>
      </c>
      <c r="D45" s="33" t="s">
        <v>113</v>
      </c>
      <c r="E45" s="31" t="s">
        <v>99</v>
      </c>
      <c r="F45" s="31"/>
      <c r="G45" s="31" t="s">
        <v>146</v>
      </c>
      <c r="H45" s="31"/>
      <c r="I45" s="33" t="s">
        <v>152</v>
      </c>
      <c r="J45" s="33"/>
      <c r="K45" s="33"/>
      <c r="L45" s="51">
        <v>0</v>
      </c>
      <c r="M45" s="51">
        <v>151</v>
      </c>
      <c r="N45" s="51">
        <v>974</v>
      </c>
      <c r="O45" s="51"/>
      <c r="P45" s="44">
        <f>+SUM(Table1[[#This Row],[Tampons]:[Other]])</f>
        <v>1125</v>
      </c>
      <c r="Q45" s="42"/>
    </row>
    <row r="46" spans="1:17" s="30" customFormat="1" ht="30.75" customHeight="1" x14ac:dyDescent="0.45">
      <c r="A46" s="31" t="s">
        <v>316</v>
      </c>
      <c r="B46" s="31" t="s">
        <v>344</v>
      </c>
      <c r="C46" s="31" t="s">
        <v>150</v>
      </c>
      <c r="D46" s="69" t="s">
        <v>1</v>
      </c>
      <c r="E46" s="31" t="s">
        <v>99</v>
      </c>
      <c r="F46" s="31" t="s">
        <v>208</v>
      </c>
      <c r="G46" s="31" t="s">
        <v>146</v>
      </c>
      <c r="H46" s="31" t="s">
        <v>121</v>
      </c>
      <c r="I46" s="32" t="s">
        <v>152</v>
      </c>
      <c r="J46" s="32" t="s">
        <v>151</v>
      </c>
      <c r="K46" s="32"/>
      <c r="L46" s="51">
        <v>552</v>
      </c>
      <c r="M46" s="51">
        <v>764</v>
      </c>
      <c r="N46" s="51">
        <v>187</v>
      </c>
      <c r="O46" s="51"/>
      <c r="P46" s="44">
        <f>+SUM(Table1[[#This Row],[Tampons]:[Other]])</f>
        <v>1503</v>
      </c>
      <c r="Q46" s="42"/>
    </row>
    <row r="47" spans="1:17" s="30" customFormat="1" ht="21" customHeight="1" x14ac:dyDescent="0.45">
      <c r="A47" s="31" t="s">
        <v>317</v>
      </c>
      <c r="B47" s="31" t="s">
        <v>344</v>
      </c>
      <c r="C47" s="33"/>
      <c r="D47" s="33"/>
      <c r="E47" s="33"/>
      <c r="F47" s="31" t="s">
        <v>208</v>
      </c>
      <c r="G47" s="31" t="s">
        <v>146</v>
      </c>
      <c r="H47" s="31" t="s">
        <v>121</v>
      </c>
      <c r="I47" s="32" t="s">
        <v>152</v>
      </c>
      <c r="J47" s="32" t="s">
        <v>151</v>
      </c>
      <c r="K47" s="35"/>
      <c r="L47" s="51">
        <v>1388</v>
      </c>
      <c r="M47" s="51">
        <v>1363</v>
      </c>
      <c r="N47" s="51">
        <v>800</v>
      </c>
      <c r="O47" s="51">
        <v>12</v>
      </c>
      <c r="P47" s="71">
        <f>+SUM(Table1[[#This Row],[Tampons]:[Other]])</f>
        <v>3563</v>
      </c>
      <c r="Q47" s="42"/>
    </row>
    <row r="48" spans="1:17" s="30" customFormat="1" ht="18.75" customHeight="1" x14ac:dyDescent="0.45">
      <c r="A48" s="31" t="s">
        <v>318</v>
      </c>
      <c r="B48" s="31" t="s">
        <v>344</v>
      </c>
      <c r="C48" s="33"/>
      <c r="D48" s="33"/>
      <c r="E48" s="33"/>
      <c r="F48" s="31" t="s">
        <v>208</v>
      </c>
      <c r="G48" s="31" t="s">
        <v>146</v>
      </c>
      <c r="H48" s="31" t="s">
        <v>121</v>
      </c>
      <c r="I48" s="32" t="s">
        <v>152</v>
      </c>
      <c r="J48" s="32" t="s">
        <v>151</v>
      </c>
      <c r="K48" s="35"/>
      <c r="L48" s="51">
        <v>194</v>
      </c>
      <c r="M48" s="51">
        <v>1172</v>
      </c>
      <c r="N48" s="51">
        <v>816</v>
      </c>
      <c r="O48" s="51">
        <v>3</v>
      </c>
      <c r="P48" s="71">
        <f>+SUM(Table1[[#This Row],[Tampons]:[Other]])</f>
        <v>2185</v>
      </c>
      <c r="Q48" s="42"/>
    </row>
    <row r="49" spans="1:17" s="30" customFormat="1" ht="20.25" hidden="1" customHeight="1" x14ac:dyDescent="0.45">
      <c r="A49" s="33" t="s">
        <v>251</v>
      </c>
      <c r="B49" s="33" t="s">
        <v>345</v>
      </c>
      <c r="C49" s="33"/>
      <c r="D49" s="33" t="s">
        <v>229</v>
      </c>
      <c r="E49" s="33" t="s">
        <v>214</v>
      </c>
      <c r="F49" s="31"/>
      <c r="G49" s="31"/>
      <c r="H49" s="31"/>
      <c r="I49" s="33"/>
      <c r="J49" s="33"/>
      <c r="K49" s="33"/>
      <c r="L49" s="51"/>
      <c r="M49" s="51"/>
      <c r="N49" s="51"/>
      <c r="O49" s="51"/>
      <c r="P49" s="71">
        <f>+SUM(Table1[[#This Row],[Tampons]:[Other]])</f>
        <v>0</v>
      </c>
      <c r="Q49" s="42"/>
    </row>
    <row r="50" spans="1:17" s="30" customFormat="1" ht="29.25" hidden="1" customHeight="1" x14ac:dyDescent="0.45">
      <c r="A50" s="31" t="s">
        <v>112</v>
      </c>
      <c r="B50" s="31" t="s">
        <v>345</v>
      </c>
      <c r="C50" s="31" t="s">
        <v>137</v>
      </c>
      <c r="D50" s="31" t="s">
        <v>1</v>
      </c>
      <c r="E50" s="31" t="s">
        <v>99</v>
      </c>
      <c r="F50" s="31" t="s">
        <v>121</v>
      </c>
      <c r="G50" s="31" t="s">
        <v>121</v>
      </c>
      <c r="H50" s="31" t="s">
        <v>121</v>
      </c>
      <c r="I50" s="31" t="s">
        <v>120</v>
      </c>
      <c r="J50" s="31" t="s">
        <v>120</v>
      </c>
      <c r="K50" s="31"/>
      <c r="L50" s="51"/>
      <c r="M50" s="51"/>
      <c r="N50" s="51"/>
      <c r="O50" s="51"/>
      <c r="P50" s="44">
        <f>+SUM(Table1[[#This Row],[Tampons]:[Other]])</f>
        <v>0</v>
      </c>
      <c r="Q50" s="42"/>
    </row>
    <row r="51" spans="1:17" s="30" customFormat="1" ht="23.25" hidden="1" customHeight="1" x14ac:dyDescent="0.45">
      <c r="A51" s="33" t="s">
        <v>112</v>
      </c>
      <c r="B51" s="33" t="s">
        <v>345</v>
      </c>
      <c r="C51" s="33"/>
      <c r="D51" s="33" t="s">
        <v>20</v>
      </c>
      <c r="E51" s="31" t="s">
        <v>121</v>
      </c>
      <c r="F51" s="31" t="s">
        <v>121</v>
      </c>
      <c r="G51" s="33"/>
      <c r="H51" s="33"/>
      <c r="I51" s="33"/>
      <c r="J51" s="33"/>
      <c r="K51" s="33" t="s">
        <v>103</v>
      </c>
      <c r="L51" s="51"/>
      <c r="M51" s="51"/>
      <c r="N51" s="51"/>
      <c r="O51" s="51"/>
      <c r="P51" s="44">
        <f>+SUM(Table1[[#This Row],[Tampons]:[Other]])</f>
        <v>0</v>
      </c>
      <c r="Q51" s="42"/>
    </row>
    <row r="52" spans="1:17" s="30" customFormat="1" ht="17.25" hidden="1" customHeight="1" x14ac:dyDescent="0.45">
      <c r="A52" s="33" t="s">
        <v>248</v>
      </c>
      <c r="B52" s="33" t="s">
        <v>345</v>
      </c>
      <c r="C52" s="33"/>
      <c r="D52" s="33" t="s">
        <v>229</v>
      </c>
      <c r="E52" s="33" t="s">
        <v>214</v>
      </c>
      <c r="F52" s="31"/>
      <c r="G52" s="31"/>
      <c r="H52" s="31"/>
      <c r="I52" s="33"/>
      <c r="J52" s="33"/>
      <c r="K52" s="33"/>
      <c r="L52" s="51"/>
      <c r="M52" s="51"/>
      <c r="N52" s="51"/>
      <c r="O52" s="51"/>
      <c r="P52" s="71">
        <f>+SUM(Table1[[#This Row],[Tampons]:[Other]])</f>
        <v>0</v>
      </c>
      <c r="Q52" s="42"/>
    </row>
    <row r="53" spans="1:17" s="30" customFormat="1" ht="19.5" customHeight="1" x14ac:dyDescent="0.45">
      <c r="A53" s="33" t="s">
        <v>268</v>
      </c>
      <c r="B53" s="33" t="s">
        <v>344</v>
      </c>
      <c r="C53" s="33" t="s">
        <v>269</v>
      </c>
      <c r="D53" s="33" t="s">
        <v>113</v>
      </c>
      <c r="E53" s="33" t="s">
        <v>99</v>
      </c>
      <c r="F53" s="31"/>
      <c r="G53" s="31" t="s">
        <v>146</v>
      </c>
      <c r="H53" s="31"/>
      <c r="I53" s="33" t="s">
        <v>264</v>
      </c>
      <c r="J53" s="33"/>
      <c r="K53" s="33" t="s">
        <v>265</v>
      </c>
      <c r="L53" s="51"/>
      <c r="M53" s="51"/>
      <c r="N53" s="51"/>
      <c r="O53" s="51"/>
      <c r="P53" s="71">
        <f>+SUM(Table1[[#This Row],[Tampons]:[Other]])</f>
        <v>0</v>
      </c>
      <c r="Q53" s="42">
        <f>22.9+1.358+4.05</f>
        <v>28.308</v>
      </c>
    </row>
    <row r="54" spans="1:17" s="30" customFormat="1" ht="20.25" customHeight="1" x14ac:dyDescent="0.45">
      <c r="A54" s="33" t="s">
        <v>193</v>
      </c>
      <c r="B54" s="33" t="s">
        <v>344</v>
      </c>
      <c r="C54" s="33"/>
      <c r="D54" s="33" t="s">
        <v>113</v>
      </c>
      <c r="E54" s="33" t="s">
        <v>99</v>
      </c>
      <c r="F54" s="33"/>
      <c r="G54" s="33"/>
      <c r="H54" s="33"/>
      <c r="I54" s="33"/>
      <c r="J54" s="33"/>
      <c r="K54" s="33" t="s">
        <v>270</v>
      </c>
      <c r="L54" s="51"/>
      <c r="M54" s="51"/>
      <c r="N54" s="51"/>
      <c r="O54" s="51"/>
      <c r="P54" s="44">
        <f>+SUM(Table1[[#This Row],[Tampons]:[Other]])</f>
        <v>0</v>
      </c>
      <c r="Q54" s="42"/>
    </row>
    <row r="55" spans="1:17" s="30" customFormat="1" ht="19.5" customHeight="1" x14ac:dyDescent="0.45">
      <c r="A55" s="31" t="s">
        <v>52</v>
      </c>
      <c r="B55" s="31" t="s">
        <v>344</v>
      </c>
      <c r="C55" s="31" t="s">
        <v>80</v>
      </c>
      <c r="D55" s="69" t="s">
        <v>1</v>
      </c>
      <c r="E55" s="33" t="s">
        <v>214</v>
      </c>
      <c r="F55" s="33" t="s">
        <v>208</v>
      </c>
      <c r="G55" s="33" t="s">
        <v>121</v>
      </c>
      <c r="H55" s="31" t="s">
        <v>121</v>
      </c>
      <c r="I55" s="31" t="s">
        <v>129</v>
      </c>
      <c r="J55" s="31" t="s">
        <v>121</v>
      </c>
      <c r="K55" s="31" t="s">
        <v>178</v>
      </c>
      <c r="L55" s="51"/>
      <c r="M55" s="51"/>
      <c r="N55" s="51"/>
      <c r="O55" s="51"/>
      <c r="P55" s="44">
        <f>+SUM(Table1[[#This Row],[Tampons]:[Other]])</f>
        <v>0</v>
      </c>
      <c r="Q55" s="42"/>
    </row>
    <row r="56" spans="1:17" s="30" customFormat="1" ht="21.75" hidden="1" customHeight="1" x14ac:dyDescent="0.45">
      <c r="A56" s="31" t="s">
        <v>183</v>
      </c>
      <c r="B56" s="31" t="s">
        <v>345</v>
      </c>
      <c r="C56" s="31"/>
      <c r="D56" s="31" t="s">
        <v>1</v>
      </c>
      <c r="E56" s="31"/>
      <c r="F56" s="31" t="s">
        <v>121</v>
      </c>
      <c r="G56" s="31"/>
      <c r="H56" s="31"/>
      <c r="I56" s="31"/>
      <c r="J56" s="31"/>
      <c r="K56" s="31"/>
      <c r="L56" s="51"/>
      <c r="M56" s="51"/>
      <c r="N56" s="51"/>
      <c r="O56" s="51"/>
      <c r="P56" s="44">
        <f>+SUM(Table1[[#This Row],[Tampons]:[Other]])</f>
        <v>0</v>
      </c>
      <c r="Q56" s="42"/>
    </row>
    <row r="57" spans="1:17" s="30" customFormat="1" ht="22.5" customHeight="1" x14ac:dyDescent="0.45">
      <c r="A57" s="31" t="s">
        <v>36</v>
      </c>
      <c r="B57" s="31" t="s">
        <v>344</v>
      </c>
      <c r="C57" s="31" t="s">
        <v>37</v>
      </c>
      <c r="D57" s="69" t="s">
        <v>1</v>
      </c>
      <c r="E57" s="31" t="s">
        <v>99</v>
      </c>
      <c r="F57" s="31" t="s">
        <v>217</v>
      </c>
      <c r="G57" s="31" t="s">
        <v>121</v>
      </c>
      <c r="H57" s="31" t="s">
        <v>121</v>
      </c>
      <c r="I57" s="32" t="s">
        <v>129</v>
      </c>
      <c r="J57" s="32" t="s">
        <v>166</v>
      </c>
      <c r="K57" s="70" t="s">
        <v>153</v>
      </c>
      <c r="L57" s="51"/>
      <c r="M57" s="51"/>
      <c r="N57" s="51"/>
      <c r="O57" s="51"/>
      <c r="P57" s="44">
        <f>+SUM(Table1[[#This Row],[Tampons]:[Other]])</f>
        <v>0</v>
      </c>
      <c r="Q57" s="42"/>
    </row>
    <row r="58" spans="1:17" s="30" customFormat="1" ht="21.75" hidden="1" customHeight="1" x14ac:dyDescent="0.45">
      <c r="A58" s="31" t="s">
        <v>168</v>
      </c>
      <c r="B58" s="31" t="s">
        <v>345</v>
      </c>
      <c r="C58" s="31"/>
      <c r="D58" s="31" t="s">
        <v>1</v>
      </c>
      <c r="E58" s="31" t="s">
        <v>121</v>
      </c>
      <c r="F58" s="31" t="s">
        <v>121</v>
      </c>
      <c r="G58" s="31"/>
      <c r="H58" s="31"/>
      <c r="I58" s="31"/>
      <c r="J58" s="31"/>
      <c r="K58" s="31" t="s">
        <v>165</v>
      </c>
      <c r="L58" s="51"/>
      <c r="M58" s="51"/>
      <c r="N58" s="51"/>
      <c r="O58" s="51"/>
      <c r="P58" s="44">
        <f>+SUM(Table1[[#This Row],[Tampons]:[Other]])</f>
        <v>0</v>
      </c>
      <c r="Q58" s="42"/>
    </row>
    <row r="59" spans="1:17" s="30" customFormat="1" ht="33.75" hidden="1" customHeight="1" x14ac:dyDescent="0.45">
      <c r="A59" s="31" t="s">
        <v>53</v>
      </c>
      <c r="B59" s="31" t="s">
        <v>345</v>
      </c>
      <c r="C59" s="31" t="s">
        <v>81</v>
      </c>
      <c r="D59" s="31" t="s">
        <v>1</v>
      </c>
      <c r="E59" s="33" t="s">
        <v>214</v>
      </c>
      <c r="F59" s="31" t="s">
        <v>121</v>
      </c>
      <c r="G59" s="31" t="s">
        <v>121</v>
      </c>
      <c r="H59" s="31" t="s">
        <v>121</v>
      </c>
      <c r="I59" s="31" t="s">
        <v>120</v>
      </c>
      <c r="J59" s="31" t="s">
        <v>120</v>
      </c>
      <c r="K59" s="31"/>
      <c r="L59" s="51"/>
      <c r="M59" s="51"/>
      <c r="N59" s="51"/>
      <c r="O59" s="51"/>
      <c r="P59" s="44">
        <f>+SUM(Table1[[#This Row],[Tampons]:[Other]])</f>
        <v>0</v>
      </c>
      <c r="Q59" s="42"/>
    </row>
    <row r="60" spans="1:17" s="30" customFormat="1" ht="36" customHeight="1" x14ac:dyDescent="0.45">
      <c r="A60" s="33" t="s">
        <v>118</v>
      </c>
      <c r="B60" s="33" t="s">
        <v>344</v>
      </c>
      <c r="C60" s="33" t="s">
        <v>276</v>
      </c>
      <c r="D60" s="33" t="s">
        <v>113</v>
      </c>
      <c r="E60" s="33" t="s">
        <v>99</v>
      </c>
      <c r="F60" s="33"/>
      <c r="G60" s="33" t="s">
        <v>146</v>
      </c>
      <c r="H60" s="33"/>
      <c r="I60" s="33" t="s">
        <v>264</v>
      </c>
      <c r="J60" s="33"/>
      <c r="K60" s="33" t="s">
        <v>265</v>
      </c>
      <c r="L60" s="51">
        <v>768</v>
      </c>
      <c r="M60" s="51"/>
      <c r="N60" s="51"/>
      <c r="O60" s="51"/>
      <c r="P60" s="44">
        <f>+SUM(Table1[[#This Row],[Tampons]:[Other]])</f>
        <v>768</v>
      </c>
      <c r="Q60" s="42">
        <f>4.9+8.2+2.2+5.1+7.2</f>
        <v>27.599999999999998</v>
      </c>
    </row>
    <row r="61" spans="1:17" s="30" customFormat="1" ht="19.5" customHeight="1" x14ac:dyDescent="0.45">
      <c r="A61" s="33" t="s">
        <v>201</v>
      </c>
      <c r="B61" s="33" t="s">
        <v>344</v>
      </c>
      <c r="C61" s="33" t="s">
        <v>202</v>
      </c>
      <c r="D61" s="33" t="s">
        <v>3</v>
      </c>
      <c r="E61" s="31" t="s">
        <v>99</v>
      </c>
      <c r="F61" s="31" t="s">
        <v>208</v>
      </c>
      <c r="G61" s="31" t="s">
        <v>146</v>
      </c>
      <c r="H61" s="31" t="s">
        <v>121</v>
      </c>
      <c r="I61" s="35">
        <v>44377</v>
      </c>
      <c r="J61" s="33" t="s">
        <v>120</v>
      </c>
      <c r="K61" s="33"/>
      <c r="L61" s="51"/>
      <c r="M61" s="51"/>
      <c r="N61" s="51"/>
      <c r="O61" s="51"/>
      <c r="P61" s="44">
        <f>+SUM(Table1[[#This Row],[Tampons]:[Other]])</f>
        <v>0</v>
      </c>
      <c r="Q61" s="42"/>
    </row>
    <row r="62" spans="1:17" s="30" customFormat="1" ht="16.5" hidden="1" customHeight="1" x14ac:dyDescent="0.45">
      <c r="A62" s="31" t="s">
        <v>138</v>
      </c>
      <c r="B62" s="31" t="s">
        <v>345</v>
      </c>
      <c r="C62" s="31" t="s">
        <v>139</v>
      </c>
      <c r="D62" s="31" t="s">
        <v>1</v>
      </c>
      <c r="E62" s="31" t="s">
        <v>99</v>
      </c>
      <c r="F62" s="31" t="s">
        <v>121</v>
      </c>
      <c r="G62" s="31" t="s">
        <v>121</v>
      </c>
      <c r="H62" s="31" t="s">
        <v>121</v>
      </c>
      <c r="I62" s="31" t="s">
        <v>120</v>
      </c>
      <c r="J62" s="31" t="s">
        <v>120</v>
      </c>
      <c r="K62" s="31"/>
      <c r="L62" s="51"/>
      <c r="M62" s="51"/>
      <c r="N62" s="51"/>
      <c r="O62" s="51"/>
      <c r="P62" s="44">
        <f>+SUM(Table1[[#This Row],[Tampons]:[Other]])</f>
        <v>0</v>
      </c>
      <c r="Q62" s="42"/>
    </row>
    <row r="63" spans="1:17" s="30" customFormat="1" ht="16.5" hidden="1" customHeight="1" x14ac:dyDescent="0.45">
      <c r="A63" s="33" t="s">
        <v>249</v>
      </c>
      <c r="B63" s="33" t="s">
        <v>345</v>
      </c>
      <c r="C63" s="33"/>
      <c r="D63" s="33" t="s">
        <v>229</v>
      </c>
      <c r="E63" s="33" t="s">
        <v>214</v>
      </c>
      <c r="F63" s="31"/>
      <c r="G63" s="31"/>
      <c r="H63" s="31"/>
      <c r="I63" s="33"/>
      <c r="J63" s="33"/>
      <c r="K63" s="33"/>
      <c r="L63" s="51"/>
      <c r="M63" s="51"/>
      <c r="N63" s="51"/>
      <c r="O63" s="51"/>
      <c r="P63" s="71">
        <f>+SUM(Table1[[#This Row],[Tampons]:[Other]])</f>
        <v>0</v>
      </c>
      <c r="Q63" s="42"/>
    </row>
    <row r="64" spans="1:17" s="30" customFormat="1" ht="17.25" hidden="1" customHeight="1" x14ac:dyDescent="0.45">
      <c r="A64" s="33" t="s">
        <v>117</v>
      </c>
      <c r="B64" s="33" t="s">
        <v>345</v>
      </c>
      <c r="C64" s="33"/>
      <c r="D64" s="33" t="s">
        <v>113</v>
      </c>
      <c r="E64" s="33" t="s">
        <v>214</v>
      </c>
      <c r="F64" s="33"/>
      <c r="G64" s="33"/>
      <c r="H64" s="33"/>
      <c r="I64" s="33"/>
      <c r="J64" s="33"/>
      <c r="K64" s="33" t="s">
        <v>116</v>
      </c>
      <c r="L64" s="51"/>
      <c r="M64" s="51"/>
      <c r="N64" s="51"/>
      <c r="O64" s="51"/>
      <c r="P64" s="44">
        <f>+SUM(Table1[[#This Row],[Tampons]:[Other]])</f>
        <v>0</v>
      </c>
      <c r="Q64" s="42"/>
    </row>
    <row r="65" spans="1:17" s="30" customFormat="1" ht="16.5" hidden="1" customHeight="1" x14ac:dyDescent="0.45">
      <c r="A65" s="31" t="s">
        <v>181</v>
      </c>
      <c r="B65" s="31" t="s">
        <v>345</v>
      </c>
      <c r="C65" s="31"/>
      <c r="D65" s="31" t="s">
        <v>1</v>
      </c>
      <c r="E65" s="31"/>
      <c r="F65" s="31" t="s">
        <v>121</v>
      </c>
      <c r="G65" s="31"/>
      <c r="H65" s="31"/>
      <c r="I65" s="31"/>
      <c r="J65" s="31"/>
      <c r="K65" s="31" t="s">
        <v>240</v>
      </c>
      <c r="L65" s="51"/>
      <c r="M65" s="51"/>
      <c r="N65" s="51"/>
      <c r="O65" s="51"/>
      <c r="P65" s="44">
        <f>+SUM(Table1[[#This Row],[Tampons]:[Other]])</f>
        <v>0</v>
      </c>
      <c r="Q65" s="42"/>
    </row>
    <row r="66" spans="1:17" s="30" customFormat="1" ht="18" hidden="1" customHeight="1" x14ac:dyDescent="0.45">
      <c r="A66" s="31" t="s">
        <v>63</v>
      </c>
      <c r="B66" s="31" t="s">
        <v>345</v>
      </c>
      <c r="C66" s="31" t="s">
        <v>91</v>
      </c>
      <c r="D66" s="69" t="s">
        <v>1</v>
      </c>
      <c r="E66" s="31" t="s">
        <v>99</v>
      </c>
      <c r="F66" s="31" t="s">
        <v>208</v>
      </c>
      <c r="G66" s="31" t="s">
        <v>121</v>
      </c>
      <c r="H66" s="31" t="s">
        <v>121</v>
      </c>
      <c r="I66" s="31" t="s">
        <v>120</v>
      </c>
      <c r="J66" s="31" t="s">
        <v>120</v>
      </c>
      <c r="K66" s="69" t="s">
        <v>119</v>
      </c>
      <c r="L66" s="51"/>
      <c r="M66" s="51"/>
      <c r="N66" s="51"/>
      <c r="O66" s="51"/>
      <c r="P66" s="44">
        <f>+SUM(Table1[[#This Row],[Tampons]:[Other]])</f>
        <v>0</v>
      </c>
      <c r="Q66" s="42"/>
    </row>
    <row r="67" spans="1:17" s="30" customFormat="1" ht="18" hidden="1" customHeight="1" x14ac:dyDescent="0.45">
      <c r="A67" s="31" t="s">
        <v>54</v>
      </c>
      <c r="B67" s="31" t="s">
        <v>345</v>
      </c>
      <c r="C67" s="31" t="s">
        <v>79</v>
      </c>
      <c r="D67" s="69" t="s">
        <v>1</v>
      </c>
      <c r="E67" s="33" t="s">
        <v>214</v>
      </c>
      <c r="F67" s="33" t="s">
        <v>217</v>
      </c>
      <c r="G67" s="31" t="s">
        <v>121</v>
      </c>
      <c r="H67" s="31" t="s">
        <v>121</v>
      </c>
      <c r="I67" s="31" t="s">
        <v>129</v>
      </c>
      <c r="J67" s="31" t="s">
        <v>154</v>
      </c>
      <c r="K67" s="31" t="s">
        <v>220</v>
      </c>
      <c r="L67" s="51"/>
      <c r="M67" s="51"/>
      <c r="N67" s="51"/>
      <c r="O67" s="51"/>
      <c r="P67" s="44">
        <f>+SUM(Table1[[#This Row],[Tampons]:[Other]])</f>
        <v>0</v>
      </c>
      <c r="Q67" s="42"/>
    </row>
    <row r="68" spans="1:17" s="30" customFormat="1" ht="16.5" hidden="1" customHeight="1" x14ac:dyDescent="0.45">
      <c r="A68" s="31" t="s">
        <v>64</v>
      </c>
      <c r="B68" s="31" t="s">
        <v>345</v>
      </c>
      <c r="C68" s="31" t="s">
        <v>79</v>
      </c>
      <c r="D68" s="31" t="s">
        <v>1</v>
      </c>
      <c r="E68" s="31" t="s">
        <v>99</v>
      </c>
      <c r="F68" s="31" t="s">
        <v>121</v>
      </c>
      <c r="G68" s="31" t="s">
        <v>121</v>
      </c>
      <c r="H68" s="31" t="s">
        <v>121</v>
      </c>
      <c r="I68" s="31" t="s">
        <v>120</v>
      </c>
      <c r="J68" s="31" t="s">
        <v>120</v>
      </c>
      <c r="K68" s="31"/>
      <c r="L68" s="51"/>
      <c r="M68" s="51"/>
      <c r="N68" s="51"/>
      <c r="O68" s="51"/>
      <c r="P68" s="44">
        <f>+SUM(Table1[[#This Row],[Tampons]:[Other]])</f>
        <v>0</v>
      </c>
      <c r="Q68" s="42"/>
    </row>
    <row r="69" spans="1:17" s="30" customFormat="1" ht="20.25" hidden="1" customHeight="1" x14ac:dyDescent="0.45">
      <c r="A69" s="31" t="s">
        <v>169</v>
      </c>
      <c r="B69" s="31" t="s">
        <v>345</v>
      </c>
      <c r="C69" s="31"/>
      <c r="D69" s="31" t="s">
        <v>1</v>
      </c>
      <c r="E69" s="31" t="s">
        <v>121</v>
      </c>
      <c r="F69" s="31" t="s">
        <v>121</v>
      </c>
      <c r="G69" s="31"/>
      <c r="H69" s="31"/>
      <c r="I69" s="31"/>
      <c r="J69" s="31"/>
      <c r="K69" s="31" t="s">
        <v>165</v>
      </c>
      <c r="L69" s="51"/>
      <c r="M69" s="51"/>
      <c r="N69" s="51"/>
      <c r="O69" s="51"/>
      <c r="P69" s="44">
        <f>+SUM(Table1[[#This Row],[Tampons]:[Other]])</f>
        <v>0</v>
      </c>
      <c r="Q69" s="42"/>
    </row>
    <row r="70" spans="1:17" s="30" customFormat="1" ht="21" hidden="1" customHeight="1" x14ac:dyDescent="0.45">
      <c r="A70" s="31" t="s">
        <v>23</v>
      </c>
      <c r="B70" s="31" t="s">
        <v>345</v>
      </c>
      <c r="C70" s="31"/>
      <c r="D70" s="31" t="s">
        <v>1</v>
      </c>
      <c r="E70" s="31"/>
      <c r="F70" s="31" t="s">
        <v>121</v>
      </c>
      <c r="G70" s="31"/>
      <c r="H70" s="31"/>
      <c r="I70" s="31"/>
      <c r="J70" s="31"/>
      <c r="K70" s="31"/>
      <c r="L70" s="51"/>
      <c r="M70" s="51"/>
      <c r="N70" s="51"/>
      <c r="O70" s="51"/>
      <c r="P70" s="44">
        <f>+SUM(Table1[[#This Row],[Tampons]:[Other]])</f>
        <v>0</v>
      </c>
      <c r="Q70" s="42"/>
    </row>
    <row r="71" spans="1:17" s="30" customFormat="1" ht="20.25" customHeight="1" x14ac:dyDescent="0.45">
      <c r="A71" s="31" t="s">
        <v>32</v>
      </c>
      <c r="B71" s="31" t="s">
        <v>344</v>
      </c>
      <c r="C71" s="31" t="s">
        <v>33</v>
      </c>
      <c r="D71" s="69" t="s">
        <v>1</v>
      </c>
      <c r="E71" s="31" t="s">
        <v>99</v>
      </c>
      <c r="F71" s="31" t="s">
        <v>217</v>
      </c>
      <c r="G71" s="31" t="s">
        <v>121</v>
      </c>
      <c r="H71" s="31" t="s">
        <v>121</v>
      </c>
      <c r="I71" s="69" t="s">
        <v>175</v>
      </c>
      <c r="J71" s="31" t="s">
        <v>129</v>
      </c>
      <c r="K71" s="31"/>
      <c r="L71" s="51"/>
      <c r="M71" s="51"/>
      <c r="N71" s="51"/>
      <c r="O71" s="51"/>
      <c r="P71" s="44">
        <f>+SUM(Table1[[#This Row],[Tampons]:[Other]])</f>
        <v>0</v>
      </c>
      <c r="Q71" s="42">
        <v>150</v>
      </c>
    </row>
    <row r="72" spans="1:17" s="30" customFormat="1" ht="21" hidden="1" customHeight="1" x14ac:dyDescent="0.45">
      <c r="A72" s="33" t="s">
        <v>109</v>
      </c>
      <c r="B72" s="33" t="s">
        <v>345</v>
      </c>
      <c r="C72" s="33"/>
      <c r="D72" s="33" t="s">
        <v>20</v>
      </c>
      <c r="E72" s="31" t="s">
        <v>121</v>
      </c>
      <c r="F72" s="31" t="s">
        <v>121</v>
      </c>
      <c r="G72" s="33"/>
      <c r="H72" s="33"/>
      <c r="I72" s="33"/>
      <c r="J72" s="33"/>
      <c r="K72" s="33" t="s">
        <v>103</v>
      </c>
      <c r="L72" s="51"/>
      <c r="M72" s="51"/>
      <c r="N72" s="51"/>
      <c r="O72" s="51"/>
      <c r="P72" s="44">
        <f>+SUM(Table1[[#This Row],[Tampons]:[Other]])</f>
        <v>0</v>
      </c>
      <c r="Q72" s="42"/>
    </row>
    <row r="73" spans="1:17" s="30" customFormat="1" ht="19.5" hidden="1" customHeight="1" x14ac:dyDescent="0.45">
      <c r="A73" s="33" t="s">
        <v>111</v>
      </c>
      <c r="B73" s="33" t="s">
        <v>345</v>
      </c>
      <c r="C73" s="33"/>
      <c r="D73" s="33" t="s">
        <v>20</v>
      </c>
      <c r="E73" s="31" t="s">
        <v>121</v>
      </c>
      <c r="F73" s="31" t="s">
        <v>121</v>
      </c>
      <c r="G73" s="33"/>
      <c r="H73" s="33"/>
      <c r="I73" s="33"/>
      <c r="J73" s="33"/>
      <c r="K73" s="33" t="s">
        <v>100</v>
      </c>
      <c r="L73" s="51"/>
      <c r="M73" s="51"/>
      <c r="N73" s="51"/>
      <c r="O73" s="51"/>
      <c r="P73" s="44">
        <f>+SUM(Table1[[#This Row],[Tampons]:[Other]])</f>
        <v>0</v>
      </c>
      <c r="Q73" s="42"/>
    </row>
    <row r="74" spans="1:17" s="30" customFormat="1" ht="15.75" customHeight="1" x14ac:dyDescent="0.45">
      <c r="A74" s="33" t="s">
        <v>65</v>
      </c>
      <c r="B74" s="33" t="s">
        <v>344</v>
      </c>
      <c r="C74" s="33" t="s">
        <v>287</v>
      </c>
      <c r="D74" s="33" t="s">
        <v>229</v>
      </c>
      <c r="E74" s="33" t="s">
        <v>99</v>
      </c>
      <c r="F74" s="31"/>
      <c r="G74" s="31" t="s">
        <v>146</v>
      </c>
      <c r="H74" s="31"/>
      <c r="I74" s="33" t="s">
        <v>328</v>
      </c>
      <c r="J74" s="33"/>
      <c r="K74" s="33"/>
      <c r="L74" s="51">
        <v>72</v>
      </c>
      <c r="M74" s="51">
        <v>48</v>
      </c>
      <c r="N74" s="51">
        <v>0</v>
      </c>
      <c r="O74" s="51">
        <v>0</v>
      </c>
      <c r="P74" s="71">
        <f>+SUM(Table1[[#This Row],[Tampons]:[Other]])</f>
        <v>120</v>
      </c>
      <c r="Q74" s="42">
        <v>0</v>
      </c>
    </row>
    <row r="75" spans="1:17" s="30" customFormat="1" ht="17.25" hidden="1" customHeight="1" x14ac:dyDescent="0.45">
      <c r="A75" s="33" t="s">
        <v>65</v>
      </c>
      <c r="B75" s="33" t="s">
        <v>345</v>
      </c>
      <c r="C75" s="33" t="s">
        <v>275</v>
      </c>
      <c r="D75" s="33" t="s">
        <v>113</v>
      </c>
      <c r="E75" s="33" t="s">
        <v>99</v>
      </c>
      <c r="F75" s="33"/>
      <c r="G75" s="33" t="s">
        <v>146</v>
      </c>
      <c r="H75" s="33"/>
      <c r="I75" s="33" t="s">
        <v>264</v>
      </c>
      <c r="J75" s="33" t="s">
        <v>261</v>
      </c>
      <c r="K75" s="33" t="s">
        <v>191</v>
      </c>
      <c r="L75" s="51"/>
      <c r="M75" s="51"/>
      <c r="N75" s="51"/>
      <c r="O75" s="51"/>
      <c r="P75" s="44">
        <f>+SUM(Table1[[#This Row],[Tampons]:[Other]])</f>
        <v>0</v>
      </c>
      <c r="Q75" s="42"/>
    </row>
    <row r="76" spans="1:17" s="30" customFormat="1" ht="15.75" hidden="1" customHeight="1" x14ac:dyDescent="0.45">
      <c r="A76" s="33" t="s">
        <v>65</v>
      </c>
      <c r="B76" s="33" t="s">
        <v>345</v>
      </c>
      <c r="C76" s="33"/>
      <c r="D76" s="33" t="s">
        <v>20</v>
      </c>
      <c r="E76" s="31" t="s">
        <v>121</v>
      </c>
      <c r="F76" s="31" t="s">
        <v>121</v>
      </c>
      <c r="G76" s="33"/>
      <c r="H76" s="33"/>
      <c r="I76" s="33"/>
      <c r="J76" s="33"/>
      <c r="K76" s="33" t="s">
        <v>101</v>
      </c>
      <c r="L76" s="51"/>
      <c r="M76" s="51"/>
      <c r="N76" s="51"/>
      <c r="O76" s="51"/>
      <c r="P76" s="44">
        <f>+SUM(Table1[[#This Row],[Tampons]:[Other]])</f>
        <v>0</v>
      </c>
      <c r="Q76" s="42"/>
    </row>
    <row r="77" spans="1:17" s="30" customFormat="1" ht="16.5" customHeight="1" x14ac:dyDescent="0.45">
      <c r="A77" s="31" t="s">
        <v>319</v>
      </c>
      <c r="B77" s="31" t="s">
        <v>344</v>
      </c>
      <c r="C77" s="31" t="s">
        <v>23</v>
      </c>
      <c r="D77" s="69" t="s">
        <v>1</v>
      </c>
      <c r="E77" s="33" t="s">
        <v>214</v>
      </c>
      <c r="F77" s="33" t="s">
        <v>216</v>
      </c>
      <c r="G77" s="31" t="s">
        <v>146</v>
      </c>
      <c r="H77" s="31" t="s">
        <v>121</v>
      </c>
      <c r="I77" s="31" t="s">
        <v>74</v>
      </c>
      <c r="J77" s="31" t="s">
        <v>74</v>
      </c>
      <c r="K77" s="31" t="s">
        <v>234</v>
      </c>
      <c r="L77" s="51">
        <v>50</v>
      </c>
      <c r="M77" s="51">
        <v>202</v>
      </c>
      <c r="N77" s="51">
        <v>26</v>
      </c>
      <c r="O77" s="51">
        <v>12</v>
      </c>
      <c r="P77" s="44">
        <f>+SUM(Table1[[#This Row],[Tampons]:[Other]])</f>
        <v>290</v>
      </c>
      <c r="Q77" s="42"/>
    </row>
    <row r="78" spans="1:17" s="30" customFormat="1" ht="14.25" hidden="1" customHeight="1" x14ac:dyDescent="0.45">
      <c r="A78" s="33" t="s">
        <v>320</v>
      </c>
      <c r="B78" s="33" t="s">
        <v>345</v>
      </c>
      <c r="C78" s="33" t="s">
        <v>233</v>
      </c>
      <c r="D78" s="72" t="s">
        <v>1</v>
      </c>
      <c r="E78" s="33" t="s">
        <v>214</v>
      </c>
      <c r="F78" s="31" t="s">
        <v>216</v>
      </c>
      <c r="G78" s="31" t="s">
        <v>121</v>
      </c>
      <c r="H78" s="31" t="s">
        <v>121</v>
      </c>
      <c r="I78" s="33" t="s">
        <v>74</v>
      </c>
      <c r="J78" s="33" t="s">
        <v>74</v>
      </c>
      <c r="K78" s="33" t="s">
        <v>321</v>
      </c>
      <c r="L78" s="51"/>
      <c r="M78" s="51"/>
      <c r="N78" s="51"/>
      <c r="O78" s="51"/>
      <c r="P78" s="71">
        <f>+SUM(Table1[[#This Row],[Tampons]:[Other]])</f>
        <v>0</v>
      </c>
      <c r="Q78" s="42"/>
    </row>
    <row r="79" spans="1:17" s="30" customFormat="1" ht="14.25" hidden="1" customHeight="1" x14ac:dyDescent="0.45">
      <c r="A79" s="33" t="s">
        <v>243</v>
      </c>
      <c r="B79" s="33" t="s">
        <v>345</v>
      </c>
      <c r="C79" s="33"/>
      <c r="D79" s="33" t="s">
        <v>229</v>
      </c>
      <c r="E79" s="33" t="s">
        <v>214</v>
      </c>
      <c r="F79" s="31"/>
      <c r="G79" s="31"/>
      <c r="H79" s="31"/>
      <c r="I79" s="33"/>
      <c r="J79" s="33"/>
      <c r="K79" s="33"/>
      <c r="L79" s="51"/>
      <c r="M79" s="51"/>
      <c r="N79" s="51"/>
      <c r="O79" s="51"/>
      <c r="P79" s="71">
        <f>+SUM(Table1[[#This Row],[Tampons]:[Other]])</f>
        <v>0</v>
      </c>
      <c r="Q79" s="42"/>
    </row>
    <row r="80" spans="1:17" s="30" customFormat="1" ht="22.5" hidden="1" customHeight="1" x14ac:dyDescent="0.45">
      <c r="A80" s="33" t="s">
        <v>256</v>
      </c>
      <c r="B80" s="33" t="s">
        <v>345</v>
      </c>
      <c r="C80" s="33"/>
      <c r="D80" s="33" t="s">
        <v>229</v>
      </c>
      <c r="E80" s="33" t="s">
        <v>214</v>
      </c>
      <c r="F80" s="31"/>
      <c r="G80" s="31"/>
      <c r="H80" s="31"/>
      <c r="I80" s="33"/>
      <c r="J80" s="33"/>
      <c r="K80" s="33"/>
      <c r="L80" s="51"/>
      <c r="M80" s="51"/>
      <c r="N80" s="51"/>
      <c r="O80" s="51"/>
      <c r="P80" s="71">
        <f>+SUM(Table1[[#This Row],[Tampons]:[Other]])</f>
        <v>0</v>
      </c>
      <c r="Q80" s="42"/>
    </row>
    <row r="81" spans="1:17" s="30" customFormat="1" ht="17.25" customHeight="1" x14ac:dyDescent="0.45">
      <c r="A81" s="33" t="s">
        <v>273</v>
      </c>
      <c r="B81" s="33" t="s">
        <v>344</v>
      </c>
      <c r="C81" s="33" t="s">
        <v>274</v>
      </c>
      <c r="D81" s="33" t="s">
        <v>113</v>
      </c>
      <c r="E81" s="33" t="s">
        <v>99</v>
      </c>
      <c r="F81" s="31"/>
      <c r="G81" s="31" t="s">
        <v>146</v>
      </c>
      <c r="H81" s="31"/>
      <c r="I81" s="33" t="s">
        <v>264</v>
      </c>
      <c r="J81" s="33"/>
      <c r="K81" s="33" t="s">
        <v>265</v>
      </c>
      <c r="L81" s="51"/>
      <c r="M81" s="51"/>
      <c r="N81" s="51"/>
      <c r="O81" s="51"/>
      <c r="P81" s="71">
        <f>+SUM(Table1[[#This Row],[Tampons]:[Other]])</f>
        <v>0</v>
      </c>
      <c r="Q81" s="42">
        <f>3.25+10.2+5.55+7.65</f>
        <v>26.65</v>
      </c>
    </row>
    <row r="82" spans="1:17" s="30" customFormat="1" ht="24" customHeight="1" x14ac:dyDescent="0.45">
      <c r="A82" s="33" t="s">
        <v>199</v>
      </c>
      <c r="B82" s="33" t="s">
        <v>344</v>
      </c>
      <c r="C82" s="33" t="s">
        <v>200</v>
      </c>
      <c r="D82" s="33" t="s">
        <v>3</v>
      </c>
      <c r="E82" s="31" t="s">
        <v>99</v>
      </c>
      <c r="F82" s="31" t="s">
        <v>208</v>
      </c>
      <c r="G82" s="31" t="s">
        <v>146</v>
      </c>
      <c r="H82" s="31" t="s">
        <v>121</v>
      </c>
      <c r="I82" s="35">
        <v>44377</v>
      </c>
      <c r="J82" s="33" t="s">
        <v>120</v>
      </c>
      <c r="K82" s="33"/>
      <c r="L82" s="51"/>
      <c r="M82" s="51"/>
      <c r="N82" s="51"/>
      <c r="O82" s="51"/>
      <c r="P82" s="44">
        <f>+SUM(Table1[[#This Row],[Tampons]:[Other]])</f>
        <v>0</v>
      </c>
      <c r="Q82" s="42"/>
    </row>
    <row r="83" spans="1:17" s="30" customFormat="1" ht="28.5" hidden="1" x14ac:dyDescent="0.45">
      <c r="A83" s="33" t="s">
        <v>246</v>
      </c>
      <c r="B83" s="33" t="s">
        <v>345</v>
      </c>
      <c r="C83" s="33"/>
      <c r="D83" s="33" t="s">
        <v>229</v>
      </c>
      <c r="E83" s="33" t="s">
        <v>214</v>
      </c>
      <c r="F83" s="31"/>
      <c r="G83" s="31"/>
      <c r="H83" s="31"/>
      <c r="I83" s="33"/>
      <c r="J83" s="33"/>
      <c r="K83" s="33"/>
      <c r="L83" s="51"/>
      <c r="M83" s="51"/>
      <c r="N83" s="51"/>
      <c r="O83" s="51"/>
      <c r="P83" s="71">
        <f>+SUM(Table1[[#This Row],[Tampons]:[Other]])</f>
        <v>0</v>
      </c>
      <c r="Q83" s="42"/>
    </row>
    <row r="84" spans="1:17" s="30" customFormat="1" ht="21.75" hidden="1" customHeight="1" x14ac:dyDescent="0.45">
      <c r="A84" s="31" t="s">
        <v>172</v>
      </c>
      <c r="B84" s="31" t="s">
        <v>345</v>
      </c>
      <c r="C84" s="31"/>
      <c r="D84" s="31" t="s">
        <v>1</v>
      </c>
      <c r="E84" s="31" t="s">
        <v>121</v>
      </c>
      <c r="F84" s="31" t="s">
        <v>121</v>
      </c>
      <c r="G84" s="31"/>
      <c r="H84" s="31"/>
      <c r="I84" s="31"/>
      <c r="J84" s="31"/>
      <c r="K84" s="31" t="s">
        <v>165</v>
      </c>
      <c r="L84" s="51"/>
      <c r="M84" s="51"/>
      <c r="N84" s="51"/>
      <c r="O84" s="51"/>
      <c r="P84" s="44">
        <f>+SUM(Table1[[#This Row],[Tampons]:[Other]])</f>
        <v>0</v>
      </c>
      <c r="Q84" s="42"/>
    </row>
    <row r="85" spans="1:17" s="30" customFormat="1" ht="15.75" hidden="1" customHeight="1" x14ac:dyDescent="0.45">
      <c r="A85" s="33" t="s">
        <v>244</v>
      </c>
      <c r="B85" s="33" t="s">
        <v>345</v>
      </c>
      <c r="C85" s="33"/>
      <c r="D85" s="33" t="s">
        <v>229</v>
      </c>
      <c r="E85" s="33" t="s">
        <v>214</v>
      </c>
      <c r="F85" s="31"/>
      <c r="G85" s="31"/>
      <c r="H85" s="31"/>
      <c r="I85" s="33"/>
      <c r="J85" s="33"/>
      <c r="K85" s="33"/>
      <c r="L85" s="51"/>
      <c r="M85" s="51"/>
      <c r="N85" s="51"/>
      <c r="O85" s="51"/>
      <c r="P85" s="71">
        <f>+SUM(Table1[[#This Row],[Tampons]:[Other]])</f>
        <v>0</v>
      </c>
      <c r="Q85" s="42"/>
    </row>
    <row r="86" spans="1:17" s="30" customFormat="1" ht="18" customHeight="1" x14ac:dyDescent="0.45">
      <c r="A86" s="31" t="s">
        <v>22</v>
      </c>
      <c r="B86" s="31" t="s">
        <v>344</v>
      </c>
      <c r="C86" s="31" t="s">
        <v>23</v>
      </c>
      <c r="D86" s="69" t="s">
        <v>1</v>
      </c>
      <c r="E86" s="31" t="s">
        <v>99</v>
      </c>
      <c r="F86" s="31" t="s">
        <v>216</v>
      </c>
      <c r="G86" s="31" t="s">
        <v>146</v>
      </c>
      <c r="H86" s="31" t="s">
        <v>121</v>
      </c>
      <c r="I86" s="31" t="s">
        <v>29</v>
      </c>
      <c r="J86" s="31" t="s">
        <v>120</v>
      </c>
      <c r="K86" s="31"/>
      <c r="L86" s="51">
        <v>392</v>
      </c>
      <c r="M86" s="51">
        <v>566</v>
      </c>
      <c r="N86" s="51">
        <v>162</v>
      </c>
      <c r="O86" s="51"/>
      <c r="P86" s="44">
        <f>+SUM(Table1[[#This Row],[Tampons]:[Other]])</f>
        <v>1120</v>
      </c>
      <c r="Q86" s="42"/>
    </row>
    <row r="87" spans="1:17" s="30" customFormat="1" ht="16.5" hidden="1" customHeight="1" x14ac:dyDescent="0.45">
      <c r="A87" s="31" t="s">
        <v>66</v>
      </c>
      <c r="B87" s="31" t="s">
        <v>345</v>
      </c>
      <c r="C87" s="31" t="s">
        <v>92</v>
      </c>
      <c r="D87" s="31" t="s">
        <v>1</v>
      </c>
      <c r="E87" s="33" t="s">
        <v>214</v>
      </c>
      <c r="F87" s="33" t="s">
        <v>121</v>
      </c>
      <c r="G87" s="31" t="s">
        <v>121</v>
      </c>
      <c r="H87" s="31" t="s">
        <v>121</v>
      </c>
      <c r="I87" s="31" t="s">
        <v>74</v>
      </c>
      <c r="J87" s="31" t="s">
        <v>74</v>
      </c>
      <c r="K87" s="31" t="s">
        <v>124</v>
      </c>
      <c r="L87" s="51"/>
      <c r="M87" s="51"/>
      <c r="N87" s="51"/>
      <c r="O87" s="51"/>
      <c r="P87" s="44">
        <f>+SUM(Table1[[#This Row],[Tampons]:[Other]])</f>
        <v>0</v>
      </c>
      <c r="Q87" s="42"/>
    </row>
    <row r="88" spans="1:17" s="30" customFormat="1" ht="28.5" hidden="1" customHeight="1" x14ac:dyDescent="0.45">
      <c r="A88" s="33" t="s">
        <v>107</v>
      </c>
      <c r="B88" s="33" t="s">
        <v>345</v>
      </c>
      <c r="C88" s="33"/>
      <c r="D88" s="33" t="s">
        <v>20</v>
      </c>
      <c r="E88" s="31" t="s">
        <v>99</v>
      </c>
      <c r="F88" s="31"/>
      <c r="G88" s="33"/>
      <c r="H88" s="33"/>
      <c r="I88" s="33"/>
      <c r="J88" s="33"/>
      <c r="K88" s="33" t="s">
        <v>108</v>
      </c>
      <c r="L88" s="51"/>
      <c r="M88" s="51"/>
      <c r="N88" s="51"/>
      <c r="O88" s="51"/>
      <c r="P88" s="44">
        <f>+SUM(Table1[[#This Row],[Tampons]:[Other]])</f>
        <v>0</v>
      </c>
      <c r="Q88" s="42"/>
    </row>
    <row r="89" spans="1:17" s="30" customFormat="1" ht="27" customHeight="1" x14ac:dyDescent="0.45">
      <c r="A89" s="33" t="s">
        <v>24</v>
      </c>
      <c r="B89" s="33" t="s">
        <v>344</v>
      </c>
      <c r="C89" s="33" t="s">
        <v>25</v>
      </c>
      <c r="D89" s="33" t="s">
        <v>20</v>
      </c>
      <c r="E89" s="31" t="s">
        <v>99</v>
      </c>
      <c r="F89" s="31"/>
      <c r="G89" s="31" t="s">
        <v>146</v>
      </c>
      <c r="H89" s="31" t="s">
        <v>146</v>
      </c>
      <c r="I89" s="33" t="s">
        <v>26</v>
      </c>
      <c r="J89" s="33"/>
      <c r="K89" s="68" t="s">
        <v>27</v>
      </c>
      <c r="L89" s="51">
        <v>104</v>
      </c>
      <c r="M89" s="51">
        <v>94</v>
      </c>
      <c r="N89" s="51">
        <v>0</v>
      </c>
      <c r="O89" s="51"/>
      <c r="P89" s="44">
        <f>+SUM(Table1[[#This Row],[Tampons]:[Other]])</f>
        <v>198</v>
      </c>
      <c r="Q89" s="42">
        <v>0</v>
      </c>
    </row>
    <row r="90" spans="1:17" s="30" customFormat="1" ht="18" customHeight="1" x14ac:dyDescent="0.45">
      <c r="A90" s="33" t="s">
        <v>262</v>
      </c>
      <c r="B90" s="33" t="s">
        <v>344</v>
      </c>
      <c r="C90" s="33" t="s">
        <v>263</v>
      </c>
      <c r="D90" s="33" t="s">
        <v>113</v>
      </c>
      <c r="E90" s="33" t="s">
        <v>99</v>
      </c>
      <c r="F90" s="33"/>
      <c r="G90" s="33" t="s">
        <v>146</v>
      </c>
      <c r="H90" s="33"/>
      <c r="I90" s="33" t="s">
        <v>264</v>
      </c>
      <c r="J90" s="33"/>
      <c r="K90" s="33" t="s">
        <v>116</v>
      </c>
      <c r="L90" s="51">
        <v>96</v>
      </c>
      <c r="M90" s="51">
        <v>36</v>
      </c>
      <c r="N90" s="51">
        <v>296</v>
      </c>
      <c r="O90" s="51"/>
      <c r="P90" s="44">
        <f>+SUM(Table1[[#This Row],[Tampons]:[Other]])</f>
        <v>428</v>
      </c>
      <c r="Q90" s="42">
        <f>0.7+3.4</f>
        <v>4.0999999999999996</v>
      </c>
    </row>
    <row r="91" spans="1:17" s="30" customFormat="1" ht="16.5" hidden="1" customHeight="1" x14ac:dyDescent="0.45">
      <c r="A91" s="33" t="s">
        <v>255</v>
      </c>
      <c r="B91" s="33" t="s">
        <v>345</v>
      </c>
      <c r="C91" s="33"/>
      <c r="D91" s="33" t="s">
        <v>229</v>
      </c>
      <c r="E91" s="33" t="s">
        <v>214</v>
      </c>
      <c r="F91" s="31"/>
      <c r="G91" s="31"/>
      <c r="H91" s="31"/>
      <c r="I91" s="33"/>
      <c r="J91" s="33"/>
      <c r="K91" s="33"/>
      <c r="L91" s="51"/>
      <c r="M91" s="51"/>
      <c r="N91" s="51"/>
      <c r="O91" s="51"/>
      <c r="P91" s="71">
        <f>+SUM(Table1[[#This Row],[Tampons]:[Other]])</f>
        <v>0</v>
      </c>
      <c r="Q91" s="42"/>
    </row>
    <row r="92" spans="1:17" s="30" customFormat="1" ht="20.25" customHeight="1" x14ac:dyDescent="0.45">
      <c r="A92" s="33" t="s">
        <v>266</v>
      </c>
      <c r="B92" s="33" t="s">
        <v>344</v>
      </c>
      <c r="C92" s="33" t="s">
        <v>267</v>
      </c>
      <c r="D92" s="33" t="s">
        <v>113</v>
      </c>
      <c r="E92" s="33" t="s">
        <v>99</v>
      </c>
      <c r="F92" s="33"/>
      <c r="G92" s="33" t="s">
        <v>146</v>
      </c>
      <c r="H92" s="33"/>
      <c r="I92" s="33" t="s">
        <v>264</v>
      </c>
      <c r="J92" s="33"/>
      <c r="K92" s="33" t="s">
        <v>116</v>
      </c>
      <c r="L92" s="51">
        <v>106</v>
      </c>
      <c r="M92" s="51">
        <v>84</v>
      </c>
      <c r="N92" s="51">
        <v>0</v>
      </c>
      <c r="O92" s="51"/>
      <c r="P92" s="44">
        <f>+SUM(Table1[[#This Row],[Tampons]:[Other]])</f>
        <v>190</v>
      </c>
      <c r="Q92" s="42">
        <f>11.4+5.3+12.9+0.4</f>
        <v>30</v>
      </c>
    </row>
    <row r="93" spans="1:17" s="30" customFormat="1" ht="18.75" customHeight="1" x14ac:dyDescent="0.45">
      <c r="A93" s="31" t="s">
        <v>67</v>
      </c>
      <c r="B93" s="31" t="s">
        <v>344</v>
      </c>
      <c r="C93" s="31" t="s">
        <v>93</v>
      </c>
      <c r="D93" s="69" t="s">
        <v>1</v>
      </c>
      <c r="E93" s="31" t="s">
        <v>99</v>
      </c>
      <c r="F93" s="31" t="s">
        <v>208</v>
      </c>
      <c r="G93" s="31" t="s">
        <v>146</v>
      </c>
      <c r="H93" s="31" t="s">
        <v>146</v>
      </c>
      <c r="I93" s="31" t="s">
        <v>74</v>
      </c>
      <c r="J93" s="31" t="s">
        <v>155</v>
      </c>
      <c r="K93" s="81" t="s">
        <v>323</v>
      </c>
      <c r="L93" s="51"/>
      <c r="M93" s="51"/>
      <c r="N93" s="51"/>
      <c r="O93" s="51"/>
      <c r="P93" s="44">
        <f>+SUM(Table1[[#This Row],[Tampons]:[Other]])</f>
        <v>0</v>
      </c>
      <c r="Q93" s="42"/>
    </row>
    <row r="94" spans="1:17" s="30" customFormat="1" ht="18" hidden="1" customHeight="1" x14ac:dyDescent="0.45">
      <c r="A94" s="31" t="s">
        <v>140</v>
      </c>
      <c r="B94" s="31" t="s">
        <v>345</v>
      </c>
      <c r="C94" s="31" t="s">
        <v>141</v>
      </c>
      <c r="D94" s="31" t="s">
        <v>1</v>
      </c>
      <c r="E94" s="31" t="s">
        <v>99</v>
      </c>
      <c r="F94" s="31" t="s">
        <v>121</v>
      </c>
      <c r="G94" s="31" t="s">
        <v>121</v>
      </c>
      <c r="H94" s="31" t="s">
        <v>121</v>
      </c>
      <c r="I94" s="31" t="s">
        <v>120</v>
      </c>
      <c r="J94" s="31" t="s">
        <v>120</v>
      </c>
      <c r="K94" s="31" t="s">
        <v>222</v>
      </c>
      <c r="L94" s="51"/>
      <c r="M94" s="51"/>
      <c r="N94" s="51"/>
      <c r="O94" s="51"/>
      <c r="P94" s="44">
        <f>+SUM(Table1[[#This Row],[Tampons]:[Other]])</f>
        <v>0</v>
      </c>
      <c r="Q94" s="42"/>
    </row>
    <row r="95" spans="1:17" s="30" customFormat="1" ht="25.5" hidden="1" customHeight="1" x14ac:dyDescent="0.45">
      <c r="A95" s="31" t="s">
        <v>55</v>
      </c>
      <c r="B95" s="31" t="s">
        <v>345</v>
      </c>
      <c r="C95" s="31" t="s">
        <v>82</v>
      </c>
      <c r="D95" s="31" t="s">
        <v>1</v>
      </c>
      <c r="E95" s="31" t="s">
        <v>99</v>
      </c>
      <c r="F95" s="31" t="s">
        <v>121</v>
      </c>
      <c r="G95" s="31" t="s">
        <v>121</v>
      </c>
      <c r="H95" s="31" t="s">
        <v>121</v>
      </c>
      <c r="I95" s="31" t="s">
        <v>121</v>
      </c>
      <c r="J95" s="31" t="s">
        <v>121</v>
      </c>
      <c r="K95" s="31" t="s">
        <v>225</v>
      </c>
      <c r="L95" s="51"/>
      <c r="M95" s="51"/>
      <c r="N95" s="51"/>
      <c r="O95" s="51"/>
      <c r="P95" s="44">
        <f>+SUM(Table1[[#This Row],[Tampons]:[Other]])</f>
        <v>0</v>
      </c>
      <c r="Q95" s="42"/>
    </row>
    <row r="96" spans="1:17" s="30" customFormat="1" ht="17.25" hidden="1" customHeight="1" x14ac:dyDescent="0.45">
      <c r="A96" s="31" t="s">
        <v>159</v>
      </c>
      <c r="B96" s="31" t="s">
        <v>345</v>
      </c>
      <c r="C96" s="31" t="s">
        <v>160</v>
      </c>
      <c r="D96" s="31" t="s">
        <v>1</v>
      </c>
      <c r="E96" s="31"/>
      <c r="F96" s="31" t="s">
        <v>121</v>
      </c>
      <c r="G96" s="31"/>
      <c r="H96" s="31"/>
      <c r="I96" s="31"/>
      <c r="J96" s="31"/>
      <c r="K96" s="31" t="s">
        <v>161</v>
      </c>
      <c r="L96" s="51"/>
      <c r="M96" s="51"/>
      <c r="N96" s="51"/>
      <c r="O96" s="51"/>
      <c r="P96" s="44">
        <f>+SUM(Table1[[#This Row],[Tampons]:[Other]])</f>
        <v>0</v>
      </c>
      <c r="Q96" s="42"/>
    </row>
    <row r="97" spans="1:17" s="30" customFormat="1" ht="21.75" hidden="1" customHeight="1" x14ac:dyDescent="0.45">
      <c r="A97" s="31" t="s">
        <v>162</v>
      </c>
      <c r="B97" s="31" t="s">
        <v>345</v>
      </c>
      <c r="C97" s="31" t="s">
        <v>1</v>
      </c>
      <c r="D97" s="31" t="s">
        <v>1</v>
      </c>
      <c r="E97" s="31" t="s">
        <v>121</v>
      </c>
      <c r="F97" s="31" t="s">
        <v>121</v>
      </c>
      <c r="G97" s="31"/>
      <c r="H97" s="31"/>
      <c r="I97" s="31"/>
      <c r="J97" s="31"/>
      <c r="K97" s="31" t="s">
        <v>236</v>
      </c>
      <c r="L97" s="51"/>
      <c r="M97" s="51"/>
      <c r="N97" s="51"/>
      <c r="O97" s="51"/>
      <c r="P97" s="44">
        <f>+SUM(Table1[[#This Row],[Tampons]:[Other]])</f>
        <v>0</v>
      </c>
      <c r="Q97" s="42"/>
    </row>
    <row r="98" spans="1:17" s="30" customFormat="1" ht="16.5" hidden="1" customHeight="1" x14ac:dyDescent="0.45">
      <c r="A98" s="31" t="s">
        <v>51</v>
      </c>
      <c r="B98" s="31" t="s">
        <v>345</v>
      </c>
      <c r="C98" s="31" t="s">
        <v>78</v>
      </c>
      <c r="D98" s="31" t="s">
        <v>1</v>
      </c>
      <c r="E98" s="33" t="s">
        <v>214</v>
      </c>
      <c r="F98" s="33" t="s">
        <v>121</v>
      </c>
      <c r="G98" s="33" t="s">
        <v>74</v>
      </c>
      <c r="H98" s="31" t="s">
        <v>121</v>
      </c>
      <c r="I98" s="31" t="s">
        <v>74</v>
      </c>
      <c r="J98" s="31" t="s">
        <v>74</v>
      </c>
      <c r="K98" s="31" t="s">
        <v>122</v>
      </c>
      <c r="L98" s="51"/>
      <c r="M98" s="51"/>
      <c r="N98" s="51"/>
      <c r="O98" s="51"/>
      <c r="P98" s="44">
        <f>+SUM(Table1[[#This Row],[Tampons]:[Other]])</f>
        <v>0</v>
      </c>
      <c r="Q98" s="42"/>
    </row>
    <row r="99" spans="1:17" s="30" customFormat="1" ht="18.75" hidden="1" customHeight="1" x14ac:dyDescent="0.45">
      <c r="A99" s="31" t="s">
        <v>49</v>
      </c>
      <c r="B99" s="31" t="s">
        <v>345</v>
      </c>
      <c r="C99" s="31" t="s">
        <v>50</v>
      </c>
      <c r="D99" s="31" t="s">
        <v>1</v>
      </c>
      <c r="E99" s="31" t="s">
        <v>214</v>
      </c>
      <c r="F99" s="31" t="s">
        <v>217</v>
      </c>
      <c r="G99" s="31" t="s">
        <v>121</v>
      </c>
      <c r="H99" s="31" t="s">
        <v>121</v>
      </c>
      <c r="I99" s="32" t="s">
        <v>129</v>
      </c>
      <c r="J99" s="32" t="s">
        <v>129</v>
      </c>
      <c r="K99" s="32" t="s">
        <v>235</v>
      </c>
      <c r="L99" s="51"/>
      <c r="M99" s="51"/>
      <c r="N99" s="51"/>
      <c r="O99" s="51"/>
      <c r="P99" s="44">
        <f>+SUM(Table1[[#This Row],[Tampons]:[Other]])</f>
        <v>0</v>
      </c>
      <c r="Q99" s="42">
        <v>80</v>
      </c>
    </row>
    <row r="100" spans="1:17" s="30" customFormat="1" ht="31.5" hidden="1" customHeight="1" x14ac:dyDescent="0.45">
      <c r="A100" s="31" t="s">
        <v>68</v>
      </c>
      <c r="B100" s="31" t="s">
        <v>345</v>
      </c>
      <c r="C100" s="31" t="s">
        <v>142</v>
      </c>
      <c r="D100" s="31" t="s">
        <v>1</v>
      </c>
      <c r="E100" s="33" t="s">
        <v>214</v>
      </c>
      <c r="F100" s="33" t="s">
        <v>121</v>
      </c>
      <c r="G100" s="31" t="s">
        <v>121</v>
      </c>
      <c r="H100" s="31" t="s">
        <v>121</v>
      </c>
      <c r="I100" s="31" t="s">
        <v>74</v>
      </c>
      <c r="J100" s="31" t="s">
        <v>74</v>
      </c>
      <c r="K100" s="31" t="s">
        <v>124</v>
      </c>
      <c r="L100" s="51"/>
      <c r="M100" s="51"/>
      <c r="N100" s="51"/>
      <c r="O100" s="51"/>
      <c r="P100" s="44">
        <f>+SUM(Table1[[#This Row],[Tampons]:[Other]])</f>
        <v>0</v>
      </c>
      <c r="Q100" s="42"/>
    </row>
    <row r="101" spans="1:17" s="30" customFormat="1" ht="30" hidden="1" customHeight="1" x14ac:dyDescent="0.45">
      <c r="A101" s="31" t="s">
        <v>167</v>
      </c>
      <c r="B101" s="31" t="s">
        <v>345</v>
      </c>
      <c r="C101" s="31"/>
      <c r="D101" s="31" t="s">
        <v>1</v>
      </c>
      <c r="E101" s="31" t="s">
        <v>121</v>
      </c>
      <c r="F101" s="31" t="s">
        <v>121</v>
      </c>
      <c r="G101" s="31"/>
      <c r="H101" s="31"/>
      <c r="I101" s="31"/>
      <c r="J101" s="31"/>
      <c r="K101" s="31" t="s">
        <v>165</v>
      </c>
      <c r="L101" s="51"/>
      <c r="M101" s="51"/>
      <c r="N101" s="51"/>
      <c r="O101" s="51"/>
      <c r="P101" s="44">
        <f>+SUM(Table1[[#This Row],[Tampons]:[Other]])</f>
        <v>0</v>
      </c>
      <c r="Q101" s="42"/>
    </row>
    <row r="102" spans="1:17" s="30" customFormat="1" ht="33" customHeight="1" x14ac:dyDescent="0.45">
      <c r="A102" s="33" t="s">
        <v>45</v>
      </c>
      <c r="B102" s="33" t="s">
        <v>344</v>
      </c>
      <c r="C102" s="33" t="s">
        <v>211</v>
      </c>
      <c r="D102" s="33" t="s">
        <v>2</v>
      </c>
      <c r="E102" s="31" t="s">
        <v>99</v>
      </c>
      <c r="F102" s="31" t="s">
        <v>208</v>
      </c>
      <c r="G102" s="31" t="s">
        <v>121</v>
      </c>
      <c r="H102" s="31" t="s">
        <v>121</v>
      </c>
      <c r="I102" s="34" t="s">
        <v>186</v>
      </c>
      <c r="J102" s="33" t="s">
        <v>188</v>
      </c>
      <c r="K102" s="33" t="s">
        <v>190</v>
      </c>
      <c r="L102" s="51"/>
      <c r="M102" s="51"/>
      <c r="N102" s="51"/>
      <c r="O102" s="51"/>
      <c r="P102" s="44">
        <f>+SUM(Table1[[#This Row],[Tampons]:[Other]])</f>
        <v>0</v>
      </c>
      <c r="Q102" s="42"/>
    </row>
    <row r="103" spans="1:17" s="30" customFormat="1" ht="29.25" hidden="1" customHeight="1" x14ac:dyDescent="0.45">
      <c r="A103" s="33" t="s">
        <v>253</v>
      </c>
      <c r="B103" s="33" t="s">
        <v>345</v>
      </c>
      <c r="C103" s="33"/>
      <c r="D103" s="33" t="s">
        <v>229</v>
      </c>
      <c r="E103" s="33" t="s">
        <v>214</v>
      </c>
      <c r="F103" s="31"/>
      <c r="G103" s="31"/>
      <c r="H103" s="31"/>
      <c r="I103" s="33"/>
      <c r="J103" s="33"/>
      <c r="K103" s="33"/>
      <c r="L103" s="51"/>
      <c r="M103" s="51"/>
      <c r="N103" s="51"/>
      <c r="O103" s="51"/>
      <c r="P103" s="71">
        <f>+SUM(Table1[[#This Row],[Tampons]:[Other]])</f>
        <v>0</v>
      </c>
      <c r="Q103" s="42"/>
    </row>
    <row r="104" spans="1:17" s="30" customFormat="1" ht="24" hidden="1" customHeight="1" x14ac:dyDescent="0.45">
      <c r="A104" s="31" t="s">
        <v>170</v>
      </c>
      <c r="B104" s="31" t="s">
        <v>345</v>
      </c>
      <c r="C104" s="31"/>
      <c r="D104" s="31" t="s">
        <v>1</v>
      </c>
      <c r="E104" s="31" t="s">
        <v>121</v>
      </c>
      <c r="F104" s="31" t="s">
        <v>121</v>
      </c>
      <c r="G104" s="31"/>
      <c r="H104" s="31"/>
      <c r="I104" s="31"/>
      <c r="J104" s="31"/>
      <c r="K104" s="31" t="s">
        <v>165</v>
      </c>
      <c r="L104" s="51"/>
      <c r="M104" s="51"/>
      <c r="N104" s="51"/>
      <c r="O104" s="51"/>
      <c r="P104" s="44">
        <f>+SUM(Table1[[#This Row],[Tampons]:[Other]])</f>
        <v>0</v>
      </c>
      <c r="Q104" s="42"/>
    </row>
    <row r="105" spans="1:17" s="30" customFormat="1" ht="24.75" customHeight="1" x14ac:dyDescent="0.45">
      <c r="A105" s="31" t="s">
        <v>48</v>
      </c>
      <c r="B105" s="31" t="s">
        <v>344</v>
      </c>
      <c r="C105" s="31" t="s">
        <v>1</v>
      </c>
      <c r="D105" s="69" t="s">
        <v>1</v>
      </c>
      <c r="E105" s="31" t="s">
        <v>99</v>
      </c>
      <c r="F105" s="31" t="s">
        <v>208</v>
      </c>
      <c r="G105" s="31" t="s">
        <v>121</v>
      </c>
      <c r="H105" s="31" t="s">
        <v>121</v>
      </c>
      <c r="I105" s="32" t="s">
        <v>241</v>
      </c>
      <c r="J105" s="32" t="s">
        <v>156</v>
      </c>
      <c r="K105" s="31" t="s">
        <v>322</v>
      </c>
      <c r="L105" s="51"/>
      <c r="M105" s="51"/>
      <c r="N105" s="51"/>
      <c r="O105" s="51"/>
      <c r="P105" s="44">
        <f>+SUM(Table1[[#This Row],[Tampons]:[Other]])</f>
        <v>0</v>
      </c>
      <c r="Q105" s="42"/>
    </row>
    <row r="106" spans="1:17" s="30" customFormat="1" ht="25.5" hidden="1" customHeight="1" x14ac:dyDescent="0.45">
      <c r="A106" s="31" t="s">
        <v>69</v>
      </c>
      <c r="B106" s="31" t="s">
        <v>345</v>
      </c>
      <c r="C106" s="31" t="s">
        <v>127</v>
      </c>
      <c r="D106" s="31" t="s">
        <v>1</v>
      </c>
      <c r="E106" s="31" t="s">
        <v>121</v>
      </c>
      <c r="F106" s="31" t="s">
        <v>121</v>
      </c>
      <c r="G106" s="31" t="s">
        <v>121</v>
      </c>
      <c r="H106" s="31" t="s">
        <v>121</v>
      </c>
      <c r="I106" s="31" t="s">
        <v>129</v>
      </c>
      <c r="J106" s="31" t="s">
        <v>129</v>
      </c>
      <c r="K106" s="31" t="s">
        <v>128</v>
      </c>
      <c r="L106" s="51"/>
      <c r="M106" s="51"/>
      <c r="N106" s="51"/>
      <c r="O106" s="51"/>
      <c r="P106" s="44">
        <f>+SUM(Table1[[#This Row],[Tampons]:[Other]])</f>
        <v>0</v>
      </c>
      <c r="Q106" s="42"/>
    </row>
    <row r="107" spans="1:17" s="30" customFormat="1" ht="33" hidden="1" customHeight="1" x14ac:dyDescent="0.45">
      <c r="A107" s="33" t="s">
        <v>102</v>
      </c>
      <c r="B107" s="33" t="s">
        <v>345</v>
      </c>
      <c r="C107" s="33"/>
      <c r="D107" s="33" t="s">
        <v>20</v>
      </c>
      <c r="E107" s="31" t="s">
        <v>121</v>
      </c>
      <c r="F107" s="31" t="s">
        <v>121</v>
      </c>
      <c r="G107" s="33"/>
      <c r="H107" s="33"/>
      <c r="I107" s="33"/>
      <c r="J107" s="33"/>
      <c r="K107" s="33" t="s">
        <v>103</v>
      </c>
      <c r="L107" s="51"/>
      <c r="M107" s="51"/>
      <c r="N107" s="51"/>
      <c r="O107" s="51"/>
      <c r="P107" s="44">
        <f>+SUM(Table1[[#This Row],[Tampons]:[Other]])</f>
        <v>0</v>
      </c>
      <c r="Q107" s="42"/>
    </row>
    <row r="108" spans="1:17" s="30" customFormat="1" ht="23.25" hidden="1" customHeight="1" x14ac:dyDescent="0.45">
      <c r="A108" s="31" t="s">
        <v>143</v>
      </c>
      <c r="B108" s="31" t="s">
        <v>345</v>
      </c>
      <c r="C108" s="31" t="s">
        <v>141</v>
      </c>
      <c r="D108" s="31" t="s">
        <v>1</v>
      </c>
      <c r="E108" s="33" t="s">
        <v>214</v>
      </c>
      <c r="F108" s="33" t="s">
        <v>121</v>
      </c>
      <c r="G108" s="33" t="s">
        <v>74</v>
      </c>
      <c r="H108" s="31" t="s">
        <v>121</v>
      </c>
      <c r="I108" s="31" t="s">
        <v>74</v>
      </c>
      <c r="J108" s="31" t="s">
        <v>74</v>
      </c>
      <c r="K108" s="31" t="s">
        <v>124</v>
      </c>
      <c r="L108" s="51"/>
      <c r="M108" s="51"/>
      <c r="N108" s="51"/>
      <c r="O108" s="51"/>
      <c r="P108" s="44">
        <f>+SUM(Table1[[#This Row],[Tampons]:[Other]])</f>
        <v>0</v>
      </c>
      <c r="Q108" s="42"/>
    </row>
    <row r="109" spans="1:17" s="30" customFormat="1" ht="24.75" customHeight="1" x14ac:dyDescent="0.45">
      <c r="A109" s="33" t="s">
        <v>197</v>
      </c>
      <c r="B109" s="33" t="s">
        <v>344</v>
      </c>
      <c r="C109" s="33" t="s">
        <v>198</v>
      </c>
      <c r="D109" s="33" t="s">
        <v>3</v>
      </c>
      <c r="E109" s="31" t="s">
        <v>99</v>
      </c>
      <c r="F109" s="31" t="s">
        <v>208</v>
      </c>
      <c r="G109" s="31" t="s">
        <v>146</v>
      </c>
      <c r="H109" s="31" t="s">
        <v>121</v>
      </c>
      <c r="I109" s="35">
        <v>44377</v>
      </c>
      <c r="J109" s="33" t="s">
        <v>120</v>
      </c>
      <c r="K109" s="33"/>
      <c r="L109" s="51"/>
      <c r="M109" s="51"/>
      <c r="N109" s="51"/>
      <c r="O109" s="51"/>
      <c r="P109" s="44">
        <f>+SUM(Table1[[#This Row],[Tampons]:[Other]])</f>
        <v>0</v>
      </c>
      <c r="Q109" s="42"/>
    </row>
    <row r="110" spans="1:17" s="30" customFormat="1" ht="30" hidden="1" customHeight="1" x14ac:dyDescent="0.45">
      <c r="A110" s="31" t="s">
        <v>164</v>
      </c>
      <c r="B110" s="31" t="s">
        <v>345</v>
      </c>
      <c r="C110" s="31"/>
      <c r="D110" s="31" t="s">
        <v>1</v>
      </c>
      <c r="E110" s="31" t="s">
        <v>121</v>
      </c>
      <c r="F110" s="31" t="s">
        <v>121</v>
      </c>
      <c r="G110" s="31"/>
      <c r="H110" s="31"/>
      <c r="I110" s="31"/>
      <c r="J110" s="31"/>
      <c r="K110" s="31" t="s">
        <v>165</v>
      </c>
      <c r="L110" s="51"/>
      <c r="M110" s="51"/>
      <c r="N110" s="51"/>
      <c r="O110" s="51"/>
      <c r="P110" s="44">
        <f>+SUM(Table1[[#This Row],[Tampons]:[Other]])</f>
        <v>0</v>
      </c>
      <c r="Q110" s="42"/>
    </row>
    <row r="111" spans="1:17" s="30" customFormat="1" ht="27" hidden="1" customHeight="1" x14ac:dyDescent="0.45">
      <c r="A111" s="33" t="s">
        <v>252</v>
      </c>
      <c r="B111" s="33" t="s">
        <v>345</v>
      </c>
      <c r="C111" s="33"/>
      <c r="D111" s="33" t="s">
        <v>229</v>
      </c>
      <c r="E111" s="33" t="s">
        <v>214</v>
      </c>
      <c r="F111" s="31"/>
      <c r="G111" s="31"/>
      <c r="H111" s="31"/>
      <c r="I111" s="33"/>
      <c r="J111" s="33"/>
      <c r="K111" s="33"/>
      <c r="L111" s="51"/>
      <c r="M111" s="51"/>
      <c r="N111" s="51"/>
      <c r="O111" s="51"/>
      <c r="P111" s="71">
        <f>+SUM(Table1[[#This Row],[Tampons]:[Other]])</f>
        <v>0</v>
      </c>
      <c r="Q111" s="42"/>
    </row>
    <row r="112" spans="1:17" s="30" customFormat="1" ht="25.5" hidden="1" customHeight="1" x14ac:dyDescent="0.45">
      <c r="A112" s="31" t="s">
        <v>157</v>
      </c>
      <c r="B112" s="31" t="s">
        <v>345</v>
      </c>
      <c r="C112" s="31" t="s">
        <v>158</v>
      </c>
      <c r="D112" s="69" t="s">
        <v>1</v>
      </c>
      <c r="E112" s="31" t="s">
        <v>99</v>
      </c>
      <c r="F112" s="31" t="s">
        <v>121</v>
      </c>
      <c r="G112" s="31" t="s">
        <v>121</v>
      </c>
      <c r="H112" s="31" t="s">
        <v>121</v>
      </c>
      <c r="I112" s="31" t="s">
        <v>129</v>
      </c>
      <c r="J112" s="31" t="s">
        <v>129</v>
      </c>
      <c r="K112" s="31" t="s">
        <v>223</v>
      </c>
      <c r="L112" s="51"/>
      <c r="M112" s="51"/>
      <c r="N112" s="51"/>
      <c r="O112" s="51"/>
      <c r="P112" s="44">
        <f>+SUM(Table1[[#This Row],[Tampons]:[Other]])</f>
        <v>0</v>
      </c>
      <c r="Q112" s="42"/>
    </row>
    <row r="113" spans="1:17" s="30" customFormat="1" ht="30.75" hidden="1" customHeight="1" x14ac:dyDescent="0.45">
      <c r="A113" s="31" t="s">
        <v>72</v>
      </c>
      <c r="B113" s="31" t="s">
        <v>345</v>
      </c>
      <c r="C113" s="31" t="s">
        <v>85</v>
      </c>
      <c r="D113" s="31" t="s">
        <v>1</v>
      </c>
      <c r="E113" s="31"/>
      <c r="F113" s="31" t="s">
        <v>121</v>
      </c>
      <c r="G113" s="31"/>
      <c r="H113" s="31"/>
      <c r="I113" s="31" t="s">
        <v>79</v>
      </c>
      <c r="J113" s="31"/>
      <c r="K113" s="31" t="s">
        <v>86</v>
      </c>
      <c r="L113" s="51"/>
      <c r="M113" s="51"/>
      <c r="N113" s="51"/>
      <c r="O113" s="51"/>
      <c r="P113" s="44">
        <f>+SUM(Table1[[#This Row],[Tampons]:[Other]])</f>
        <v>0</v>
      </c>
      <c r="Q113" s="42"/>
    </row>
    <row r="114" spans="1:17" s="30" customFormat="1" ht="24.75" hidden="1" customHeight="1" x14ac:dyDescent="0.45">
      <c r="A114" s="31" t="s">
        <v>163</v>
      </c>
      <c r="B114" s="31" t="s">
        <v>345</v>
      </c>
      <c r="C114" s="31" t="s">
        <v>1</v>
      </c>
      <c r="D114" s="31" t="s">
        <v>1</v>
      </c>
      <c r="E114" s="31" t="s">
        <v>121</v>
      </c>
      <c r="F114" s="31" t="s">
        <v>121</v>
      </c>
      <c r="G114" s="31"/>
      <c r="H114" s="31"/>
      <c r="I114" s="31"/>
      <c r="J114" s="31"/>
      <c r="K114" s="31" t="s">
        <v>237</v>
      </c>
      <c r="L114" s="51"/>
      <c r="M114" s="51"/>
      <c r="N114" s="51"/>
      <c r="O114" s="51"/>
      <c r="P114" s="44">
        <f>+SUM(Table1[[#This Row],[Tampons]:[Other]])</f>
        <v>0</v>
      </c>
      <c r="Q114" s="42"/>
    </row>
    <row r="115" spans="1:17" s="30" customFormat="1" ht="33" hidden="1" customHeight="1" x14ac:dyDescent="0.45">
      <c r="A115" s="31" t="s">
        <v>70</v>
      </c>
      <c r="B115" s="31" t="s">
        <v>345</v>
      </c>
      <c r="C115" s="31" t="s">
        <v>144</v>
      </c>
      <c r="D115" s="31" t="s">
        <v>1</v>
      </c>
      <c r="E115" s="33" t="s">
        <v>214</v>
      </c>
      <c r="F115" s="33" t="s">
        <v>121</v>
      </c>
      <c r="G115" s="31" t="s">
        <v>121</v>
      </c>
      <c r="H115" s="31" t="s">
        <v>121</v>
      </c>
      <c r="I115" s="31" t="s">
        <v>74</v>
      </c>
      <c r="J115" s="31" t="s">
        <v>74</v>
      </c>
      <c r="K115" s="31" t="s">
        <v>145</v>
      </c>
      <c r="L115" s="51"/>
      <c r="M115" s="51"/>
      <c r="N115" s="51"/>
      <c r="O115" s="51"/>
      <c r="P115" s="44">
        <f>+SUM(Table1[[#This Row],[Tampons]:[Other]])</f>
        <v>0</v>
      </c>
      <c r="Q115" s="42"/>
    </row>
    <row r="116" spans="1:17" s="30" customFormat="1" ht="30" hidden="1" customHeight="1" x14ac:dyDescent="0.45">
      <c r="A116" s="33" t="s">
        <v>19</v>
      </c>
      <c r="B116" s="33" t="s">
        <v>345</v>
      </c>
      <c r="C116" s="33"/>
      <c r="D116" s="33"/>
      <c r="E116" s="33"/>
      <c r="F116" s="31"/>
      <c r="G116" s="31"/>
      <c r="H116" s="31"/>
      <c r="I116" s="33"/>
      <c r="J116" s="33"/>
      <c r="K116" s="33"/>
      <c r="L116" s="51">
        <v>419</v>
      </c>
      <c r="M116" s="51">
        <v>519</v>
      </c>
      <c r="N116" s="51">
        <v>163</v>
      </c>
      <c r="O116" s="51"/>
      <c r="P116" s="71">
        <f>+SUM(Table1[[#This Row],[Tampons]:[Other]])</f>
        <v>1101</v>
      </c>
      <c r="Q116" s="42"/>
    </row>
    <row r="117" spans="1:17" s="30" customFormat="1" ht="34.5" hidden="1" customHeight="1" x14ac:dyDescent="0.45">
      <c r="A117" s="33" t="s">
        <v>245</v>
      </c>
      <c r="B117" s="33" t="s">
        <v>345</v>
      </c>
      <c r="C117" s="33"/>
      <c r="D117" s="33" t="s">
        <v>229</v>
      </c>
      <c r="E117" s="33" t="s">
        <v>214</v>
      </c>
      <c r="F117" s="31"/>
      <c r="G117" s="31"/>
      <c r="H117" s="31"/>
      <c r="I117" s="33"/>
      <c r="J117" s="33"/>
      <c r="K117" s="33"/>
      <c r="L117" s="51"/>
      <c r="M117" s="51"/>
      <c r="N117" s="51"/>
      <c r="O117" s="51"/>
      <c r="P117" s="71">
        <f>+SUM(Table1[[#This Row],[Tampons]:[Other]])</f>
        <v>0</v>
      </c>
      <c r="Q117" s="42"/>
    </row>
    <row r="118" spans="1:17" s="30" customFormat="1" ht="24.75" hidden="1" customHeight="1" x14ac:dyDescent="0.45">
      <c r="A118" s="31" t="s">
        <v>171</v>
      </c>
      <c r="B118" s="31" t="s">
        <v>345</v>
      </c>
      <c r="C118" s="31"/>
      <c r="D118" s="31" t="s">
        <v>1</v>
      </c>
      <c r="E118" s="31" t="s">
        <v>121</v>
      </c>
      <c r="F118" s="31" t="s">
        <v>121</v>
      </c>
      <c r="G118" s="31"/>
      <c r="H118" s="31"/>
      <c r="I118" s="31"/>
      <c r="J118" s="31"/>
      <c r="K118" s="31" t="s">
        <v>165</v>
      </c>
      <c r="L118" s="51"/>
      <c r="M118" s="51"/>
      <c r="N118" s="51"/>
      <c r="O118" s="51"/>
      <c r="P118" s="44">
        <f>+SUM(Table1[[#This Row],[Tampons]:[Other]])</f>
        <v>0</v>
      </c>
      <c r="Q118" s="42"/>
    </row>
    <row r="119" spans="1:17" s="30" customFormat="1" ht="35.25" hidden="1" customHeight="1" x14ac:dyDescent="0.45">
      <c r="A119" s="31" t="s">
        <v>71</v>
      </c>
      <c r="B119" s="31" t="s">
        <v>345</v>
      </c>
      <c r="C119" s="31" t="s">
        <v>123</v>
      </c>
      <c r="D119" s="31" t="s">
        <v>1</v>
      </c>
      <c r="E119" s="33" t="s">
        <v>214</v>
      </c>
      <c r="F119" s="33" t="s">
        <v>121</v>
      </c>
      <c r="G119" s="33" t="s">
        <v>74</v>
      </c>
      <c r="H119" s="31" t="s">
        <v>121</v>
      </c>
      <c r="I119" s="31" t="s">
        <v>74</v>
      </c>
      <c r="J119" s="31" t="s">
        <v>74</v>
      </c>
      <c r="K119" s="31" t="s">
        <v>124</v>
      </c>
      <c r="L119" s="51"/>
      <c r="M119" s="51"/>
      <c r="N119" s="51"/>
      <c r="O119" s="51"/>
      <c r="P119" s="44">
        <f>+SUM(Table1[[#This Row],[Tampons]:[Other]])</f>
        <v>0</v>
      </c>
      <c r="Q119" s="42"/>
    </row>
    <row r="120" spans="1:17" s="39" customFormat="1" ht="23.25" x14ac:dyDescent="0.7">
      <c r="A120" s="38"/>
      <c r="B120" s="38"/>
      <c r="C120" s="38"/>
      <c r="D120" s="38"/>
      <c r="E120" s="38"/>
      <c r="F120" s="38"/>
      <c r="G120" s="38"/>
      <c r="H120" s="38"/>
      <c r="I120" s="38"/>
      <c r="J120" s="38"/>
      <c r="K120" s="40" t="s">
        <v>18</v>
      </c>
      <c r="L120" s="40">
        <f>SUM(Table1[Tampons])</f>
        <v>6605</v>
      </c>
      <c r="M120" s="40">
        <f>SUM(Table1[Pads])</f>
        <v>7605</v>
      </c>
      <c r="N120" s="40">
        <f>SUM(Table1[Liners])</f>
        <v>5744</v>
      </c>
      <c r="O120" s="40">
        <f>SUM(Table1[Other])</f>
        <v>27</v>
      </c>
      <c r="P120" s="40">
        <f>SUM(Table1[Total Products Collected])</f>
        <v>20021</v>
      </c>
      <c r="Q120" s="41">
        <f>SUM(Table1[$ Collected])</f>
        <v>848.95800000000008</v>
      </c>
    </row>
  </sheetData>
  <phoneticPr fontId="6"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D4A08D84-6CE3-4F5A-B516-D20EE07D025F}">
          <x14:formula1>
            <xm:f>Sheet1!$A$4:$A$7</xm:f>
          </x14:formula1>
          <xm:sqref>E3:E119</xm:sqref>
        </x14:dataValidation>
        <x14:dataValidation type="list" allowBlank="1" showInputMessage="1" showErrorMessage="1" xr:uid="{4A18A6E6-C222-400F-AA42-B6F27F71AC5D}">
          <x14:formula1>
            <xm:f>Sheet1!$A$11:$A$14</xm:f>
          </x14:formula1>
          <xm:sqref>F3:F119</xm:sqref>
        </x14:dataValidation>
        <x14:dataValidation type="list" allowBlank="1" showInputMessage="1" showErrorMessage="1" xr:uid="{AEA96AD9-3871-49E3-A5C6-AD80495E942C}">
          <x14:formula1>
            <xm:f>Sheet1!$A$18:$A$21</xm:f>
          </x14:formula1>
          <xm:sqref>G3:H119</xm:sqref>
        </x14:dataValidation>
        <x14:dataValidation type="list" allowBlank="1" showInputMessage="1" showErrorMessage="1" xr:uid="{76706C69-5D15-4706-8AE6-4705F86AE797}">
          <x14:formula1>
            <xm:f>Sheet1!$A$24:$A$25</xm:f>
          </x14:formula1>
          <xm:sqref>B3:B112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25FB-B269-44F7-99CD-71B09DBFF1E5}">
  <dimension ref="B1:D158"/>
  <sheetViews>
    <sheetView topLeftCell="A125" workbookViewId="0">
      <selection activeCell="B140" sqref="B140:B158"/>
    </sheetView>
  </sheetViews>
  <sheetFormatPr defaultRowHeight="14.25" x14ac:dyDescent="0.45"/>
  <cols>
    <col min="2" max="2" width="62.86328125" style="16" bestFit="1" customWidth="1"/>
    <col min="3" max="3" width="22.3984375" style="16" bestFit="1" customWidth="1"/>
    <col min="4" max="4" width="18" style="16" bestFit="1" customWidth="1"/>
  </cols>
  <sheetData>
    <row r="1" spans="2:4" ht="33.4" x14ac:dyDescent="0.45">
      <c r="B1" s="52" t="s">
        <v>213</v>
      </c>
      <c r="C1" s="52"/>
    </row>
    <row r="2" spans="2:4" s="90" customFormat="1" ht="21" x14ac:dyDescent="0.45">
      <c r="B2" s="91" t="s">
        <v>349</v>
      </c>
      <c r="C2" s="91" t="s">
        <v>350</v>
      </c>
      <c r="D2" s="91" t="s">
        <v>204</v>
      </c>
    </row>
    <row r="3" spans="2:4" hidden="1" x14ac:dyDescent="0.45">
      <c r="B3" s="31" t="s">
        <v>173</v>
      </c>
      <c r="C3" s="31" t="s">
        <v>345</v>
      </c>
      <c r="D3" s="31" t="s">
        <v>1</v>
      </c>
    </row>
    <row r="4" spans="2:4" hidden="1" x14ac:dyDescent="0.45">
      <c r="B4" s="31" t="s">
        <v>130</v>
      </c>
      <c r="C4" s="31" t="s">
        <v>345</v>
      </c>
      <c r="D4" s="31" t="s">
        <v>1</v>
      </c>
    </row>
    <row r="5" spans="2:4" hidden="1" x14ac:dyDescent="0.45">
      <c r="B5" s="31" t="s">
        <v>56</v>
      </c>
      <c r="C5" s="31" t="s">
        <v>345</v>
      </c>
      <c r="D5" s="31" t="s">
        <v>1</v>
      </c>
    </row>
    <row r="6" spans="2:4" hidden="1" x14ac:dyDescent="0.45">
      <c r="B6" s="31" t="s">
        <v>57</v>
      </c>
      <c r="C6" s="31" t="s">
        <v>345</v>
      </c>
      <c r="D6" s="31" t="s">
        <v>1</v>
      </c>
    </row>
    <row r="7" spans="2:4" x14ac:dyDescent="0.45">
      <c r="B7" s="33" t="s">
        <v>247</v>
      </c>
      <c r="C7" s="33" t="s">
        <v>344</v>
      </c>
      <c r="D7" s="33" t="s">
        <v>229</v>
      </c>
    </row>
    <row r="8" spans="2:4" x14ac:dyDescent="0.45">
      <c r="B8" s="31" t="s">
        <v>34</v>
      </c>
      <c r="C8" s="31" t="s">
        <v>344</v>
      </c>
      <c r="D8" s="69" t="s">
        <v>1</v>
      </c>
    </row>
    <row r="9" spans="2:4" hidden="1" x14ac:dyDescent="0.45">
      <c r="B9" s="33" t="s">
        <v>34</v>
      </c>
      <c r="C9" s="33" t="s">
        <v>345</v>
      </c>
      <c r="D9" s="33" t="s">
        <v>20</v>
      </c>
    </row>
    <row r="10" spans="2:4" x14ac:dyDescent="0.45">
      <c r="B10" s="33" t="s">
        <v>196</v>
      </c>
      <c r="C10" s="33" t="s">
        <v>344</v>
      </c>
      <c r="D10" s="33" t="s">
        <v>3</v>
      </c>
    </row>
    <row r="11" spans="2:4" x14ac:dyDescent="0.45">
      <c r="B11" s="33" t="s">
        <v>254</v>
      </c>
      <c r="C11" s="33" t="s">
        <v>344</v>
      </c>
      <c r="D11" s="33" t="s">
        <v>229</v>
      </c>
    </row>
    <row r="12" spans="2:4" hidden="1" x14ac:dyDescent="0.45">
      <c r="B12" s="33" t="s">
        <v>250</v>
      </c>
      <c r="C12" s="33" t="s">
        <v>345</v>
      </c>
      <c r="D12" s="33" t="s">
        <v>229</v>
      </c>
    </row>
    <row r="13" spans="2:4" hidden="1" x14ac:dyDescent="0.45">
      <c r="B13" s="31" t="s">
        <v>132</v>
      </c>
      <c r="C13" s="31" t="s">
        <v>345</v>
      </c>
      <c r="D13" s="31" t="s">
        <v>1</v>
      </c>
    </row>
    <row r="14" spans="2:4" hidden="1" x14ac:dyDescent="0.45">
      <c r="B14" s="33" t="s">
        <v>40</v>
      </c>
      <c r="C14" s="33" t="s">
        <v>345</v>
      </c>
      <c r="D14" s="33" t="s">
        <v>113</v>
      </c>
    </row>
    <row r="15" spans="2:4" hidden="1" x14ac:dyDescent="0.45">
      <c r="B15" s="33" t="s">
        <v>40</v>
      </c>
      <c r="C15" s="33" t="s">
        <v>345</v>
      </c>
      <c r="D15" s="33" t="s">
        <v>20</v>
      </c>
    </row>
    <row r="16" spans="2:4" x14ac:dyDescent="0.45">
      <c r="B16" s="33" t="s">
        <v>38</v>
      </c>
      <c r="C16" s="33" t="s">
        <v>344</v>
      </c>
      <c r="D16" s="33" t="s">
        <v>20</v>
      </c>
    </row>
    <row r="17" spans="2:4" hidden="1" x14ac:dyDescent="0.45">
      <c r="B17" s="33" t="s">
        <v>38</v>
      </c>
      <c r="C17" s="33" t="s">
        <v>345</v>
      </c>
      <c r="D17" s="33" t="s">
        <v>229</v>
      </c>
    </row>
    <row r="18" spans="2:4" hidden="1" x14ac:dyDescent="0.45">
      <c r="B18" s="31" t="s">
        <v>38</v>
      </c>
      <c r="C18" s="31" t="s">
        <v>345</v>
      </c>
      <c r="D18" s="31" t="s">
        <v>1</v>
      </c>
    </row>
    <row r="19" spans="2:4" hidden="1" x14ac:dyDescent="0.45">
      <c r="B19" s="33" t="s">
        <v>105</v>
      </c>
      <c r="C19" s="33" t="s">
        <v>345</v>
      </c>
      <c r="D19" s="33" t="s">
        <v>20</v>
      </c>
    </row>
    <row r="20" spans="2:4" x14ac:dyDescent="0.45">
      <c r="B20" s="33" t="s">
        <v>203</v>
      </c>
      <c r="C20" s="33" t="s">
        <v>344</v>
      </c>
      <c r="D20" s="33" t="s">
        <v>3</v>
      </c>
    </row>
    <row r="21" spans="2:4" x14ac:dyDescent="0.45">
      <c r="B21" s="31" t="s">
        <v>348</v>
      </c>
      <c r="C21" s="31" t="s">
        <v>344</v>
      </c>
      <c r="D21" s="31" t="s">
        <v>1</v>
      </c>
    </row>
    <row r="22" spans="2:4" hidden="1" x14ac:dyDescent="0.45">
      <c r="B22" s="31" t="s">
        <v>180</v>
      </c>
      <c r="C22" s="31" t="s">
        <v>345</v>
      </c>
      <c r="D22" s="31" t="s">
        <v>1</v>
      </c>
    </row>
    <row r="23" spans="2:4" hidden="1" x14ac:dyDescent="0.45">
      <c r="B23" s="31" t="s">
        <v>58</v>
      </c>
      <c r="C23" s="31" t="s">
        <v>345</v>
      </c>
      <c r="D23" s="31" t="s">
        <v>1</v>
      </c>
    </row>
    <row r="24" spans="2:4" x14ac:dyDescent="0.45">
      <c r="B24" s="31" t="s">
        <v>59</v>
      </c>
      <c r="C24" s="31" t="s">
        <v>344</v>
      </c>
      <c r="D24" s="69" t="s">
        <v>1</v>
      </c>
    </row>
    <row r="25" spans="2:4" x14ac:dyDescent="0.45">
      <c r="B25" s="33" t="s">
        <v>43</v>
      </c>
      <c r="C25" s="33" t="s">
        <v>344</v>
      </c>
      <c r="D25" s="33" t="s">
        <v>2</v>
      </c>
    </row>
    <row r="26" spans="2:4" x14ac:dyDescent="0.45">
      <c r="B26" s="33" t="s">
        <v>46</v>
      </c>
      <c r="C26" s="33" t="s">
        <v>344</v>
      </c>
      <c r="D26" s="33" t="s">
        <v>2</v>
      </c>
    </row>
    <row r="27" spans="2:4" x14ac:dyDescent="0.45">
      <c r="B27" s="33" t="s">
        <v>46</v>
      </c>
      <c r="C27" s="33" t="s">
        <v>344</v>
      </c>
      <c r="D27" s="33" t="s">
        <v>2</v>
      </c>
    </row>
    <row r="28" spans="2:4" hidden="1" x14ac:dyDescent="0.45">
      <c r="B28" s="33" t="s">
        <v>115</v>
      </c>
      <c r="C28" s="33" t="s">
        <v>345</v>
      </c>
      <c r="D28" s="33" t="s">
        <v>113</v>
      </c>
    </row>
    <row r="29" spans="2:4" hidden="1" x14ac:dyDescent="0.45">
      <c r="B29" s="31" t="s">
        <v>176</v>
      </c>
      <c r="C29" s="31" t="s">
        <v>345</v>
      </c>
      <c r="D29" s="31" t="s">
        <v>1</v>
      </c>
    </row>
    <row r="30" spans="2:4" x14ac:dyDescent="0.45">
      <c r="B30" s="33" t="s">
        <v>301</v>
      </c>
      <c r="C30" s="33" t="s">
        <v>344</v>
      </c>
      <c r="D30" s="33" t="s">
        <v>20</v>
      </c>
    </row>
    <row r="31" spans="2:4" hidden="1" x14ac:dyDescent="0.45">
      <c r="B31" s="31" t="s">
        <v>60</v>
      </c>
      <c r="C31" s="31" t="s">
        <v>345</v>
      </c>
      <c r="D31" s="31" t="s">
        <v>1</v>
      </c>
    </row>
    <row r="32" spans="2:4" hidden="1" x14ac:dyDescent="0.45">
      <c r="B32" s="31" t="s">
        <v>182</v>
      </c>
      <c r="C32" s="31" t="s">
        <v>345</v>
      </c>
      <c r="D32" s="31" t="s">
        <v>1</v>
      </c>
    </row>
    <row r="33" spans="2:4" hidden="1" x14ac:dyDescent="0.45">
      <c r="B33" s="31" t="s">
        <v>135</v>
      </c>
      <c r="C33" s="31" t="s">
        <v>345</v>
      </c>
      <c r="D33" s="31" t="s">
        <v>1</v>
      </c>
    </row>
    <row r="34" spans="2:4" x14ac:dyDescent="0.45">
      <c r="B34" s="33" t="s">
        <v>271</v>
      </c>
      <c r="C34" s="33" t="s">
        <v>344</v>
      </c>
      <c r="D34" s="33" t="s">
        <v>113</v>
      </c>
    </row>
    <row r="35" spans="2:4" hidden="1" x14ac:dyDescent="0.45">
      <c r="B35" s="31" t="s">
        <v>61</v>
      </c>
      <c r="C35" s="31" t="s">
        <v>345</v>
      </c>
      <c r="D35" s="31" t="s">
        <v>1</v>
      </c>
    </row>
    <row r="36" spans="2:4" hidden="1" x14ac:dyDescent="0.45">
      <c r="B36" s="33" t="s">
        <v>110</v>
      </c>
      <c r="C36" s="33" t="s">
        <v>345</v>
      </c>
      <c r="D36" s="33" t="s">
        <v>20</v>
      </c>
    </row>
    <row r="37" spans="2:4" hidden="1" x14ac:dyDescent="0.45">
      <c r="B37" s="33" t="s">
        <v>242</v>
      </c>
      <c r="C37" s="33" t="s">
        <v>345</v>
      </c>
      <c r="D37" s="33" t="s">
        <v>229</v>
      </c>
    </row>
    <row r="38" spans="2:4" hidden="1" x14ac:dyDescent="0.45">
      <c r="B38" s="33" t="s">
        <v>106</v>
      </c>
      <c r="C38" s="33" t="s">
        <v>345</v>
      </c>
      <c r="D38" s="33" t="s">
        <v>20</v>
      </c>
    </row>
    <row r="39" spans="2:4" hidden="1" x14ac:dyDescent="0.45">
      <c r="B39" s="33" t="s">
        <v>106</v>
      </c>
      <c r="C39" s="33" t="s">
        <v>345</v>
      </c>
      <c r="D39" s="33" t="s">
        <v>229</v>
      </c>
    </row>
    <row r="40" spans="2:4" x14ac:dyDescent="0.45">
      <c r="B40" s="31" t="s">
        <v>62</v>
      </c>
      <c r="C40" s="31" t="s">
        <v>344</v>
      </c>
      <c r="D40" s="69" t="s">
        <v>1</v>
      </c>
    </row>
    <row r="41" spans="2:4" x14ac:dyDescent="0.45">
      <c r="B41" s="31" t="s">
        <v>30</v>
      </c>
      <c r="C41" s="31" t="s">
        <v>344</v>
      </c>
      <c r="D41" s="31" t="s">
        <v>1</v>
      </c>
    </row>
    <row r="42" spans="2:4" hidden="1" x14ac:dyDescent="0.45">
      <c r="B42" s="33" t="s">
        <v>30</v>
      </c>
      <c r="C42" s="33" t="s">
        <v>345</v>
      </c>
      <c r="D42" s="33" t="s">
        <v>20</v>
      </c>
    </row>
    <row r="43" spans="2:4" hidden="1" x14ac:dyDescent="0.45">
      <c r="B43" s="33" t="s">
        <v>104</v>
      </c>
      <c r="C43" s="33" t="s">
        <v>345</v>
      </c>
      <c r="D43" s="33" t="s">
        <v>20</v>
      </c>
    </row>
    <row r="44" spans="2:4" x14ac:dyDescent="0.45">
      <c r="B44" s="33" t="s">
        <v>75</v>
      </c>
      <c r="C44" s="33" t="s">
        <v>344</v>
      </c>
      <c r="D44" s="33" t="s">
        <v>20</v>
      </c>
    </row>
    <row r="45" spans="2:4" x14ac:dyDescent="0.45">
      <c r="B45" s="33" t="s">
        <v>75</v>
      </c>
      <c r="C45" s="33" t="s">
        <v>344</v>
      </c>
      <c r="D45" s="33" t="s">
        <v>113</v>
      </c>
    </row>
    <row r="46" spans="2:4" x14ac:dyDescent="0.45">
      <c r="B46" s="31" t="s">
        <v>316</v>
      </c>
      <c r="C46" s="31" t="s">
        <v>344</v>
      </c>
      <c r="D46" s="69" t="s">
        <v>1</v>
      </c>
    </row>
    <row r="47" spans="2:4" x14ac:dyDescent="0.45">
      <c r="B47" s="31" t="s">
        <v>317</v>
      </c>
      <c r="C47" s="31" t="s">
        <v>344</v>
      </c>
      <c r="D47" s="33"/>
    </row>
    <row r="48" spans="2:4" x14ac:dyDescent="0.45">
      <c r="B48" s="31" t="s">
        <v>318</v>
      </c>
      <c r="C48" s="31" t="s">
        <v>344</v>
      </c>
      <c r="D48" s="33"/>
    </row>
    <row r="49" spans="2:4" hidden="1" x14ac:dyDescent="0.45">
      <c r="B49" s="33" t="s">
        <v>251</v>
      </c>
      <c r="C49" s="33" t="s">
        <v>345</v>
      </c>
      <c r="D49" s="33" t="s">
        <v>229</v>
      </c>
    </row>
    <row r="50" spans="2:4" hidden="1" x14ac:dyDescent="0.45">
      <c r="B50" s="31" t="s">
        <v>112</v>
      </c>
      <c r="C50" s="31" t="s">
        <v>345</v>
      </c>
      <c r="D50" s="31" t="s">
        <v>1</v>
      </c>
    </row>
    <row r="51" spans="2:4" hidden="1" x14ac:dyDescent="0.45">
      <c r="B51" s="33" t="s">
        <v>112</v>
      </c>
      <c r="C51" s="33" t="s">
        <v>345</v>
      </c>
      <c r="D51" s="33" t="s">
        <v>20</v>
      </c>
    </row>
    <row r="52" spans="2:4" hidden="1" x14ac:dyDescent="0.45">
      <c r="B52" s="33" t="s">
        <v>248</v>
      </c>
      <c r="C52" s="33" t="s">
        <v>345</v>
      </c>
      <c r="D52" s="33" t="s">
        <v>229</v>
      </c>
    </row>
    <row r="53" spans="2:4" x14ac:dyDescent="0.45">
      <c r="B53" s="33" t="s">
        <v>268</v>
      </c>
      <c r="C53" s="33" t="s">
        <v>344</v>
      </c>
      <c r="D53" s="33" t="s">
        <v>113</v>
      </c>
    </row>
    <row r="54" spans="2:4" x14ac:dyDescent="0.45">
      <c r="B54" s="33" t="s">
        <v>193</v>
      </c>
      <c r="C54" s="33" t="s">
        <v>344</v>
      </c>
      <c r="D54" s="33" t="s">
        <v>113</v>
      </c>
    </row>
    <row r="55" spans="2:4" x14ac:dyDescent="0.45">
      <c r="B55" s="31" t="s">
        <v>52</v>
      </c>
      <c r="C55" s="31" t="s">
        <v>344</v>
      </c>
      <c r="D55" s="69" t="s">
        <v>1</v>
      </c>
    </row>
    <row r="56" spans="2:4" hidden="1" x14ac:dyDescent="0.45">
      <c r="B56" s="31" t="s">
        <v>183</v>
      </c>
      <c r="C56" s="31" t="s">
        <v>345</v>
      </c>
      <c r="D56" s="31" t="s">
        <v>1</v>
      </c>
    </row>
    <row r="57" spans="2:4" x14ac:dyDescent="0.45">
      <c r="B57" s="31" t="s">
        <v>36</v>
      </c>
      <c r="C57" s="31" t="s">
        <v>344</v>
      </c>
      <c r="D57" s="69" t="s">
        <v>1</v>
      </c>
    </row>
    <row r="58" spans="2:4" hidden="1" x14ac:dyDescent="0.45">
      <c r="B58" s="31" t="s">
        <v>168</v>
      </c>
      <c r="C58" s="31" t="s">
        <v>345</v>
      </c>
      <c r="D58" s="31" t="s">
        <v>1</v>
      </c>
    </row>
    <row r="59" spans="2:4" hidden="1" x14ac:dyDescent="0.45">
      <c r="B59" s="31" t="s">
        <v>53</v>
      </c>
      <c r="C59" s="31" t="s">
        <v>345</v>
      </c>
      <c r="D59" s="31" t="s">
        <v>1</v>
      </c>
    </row>
    <row r="60" spans="2:4" x14ac:dyDescent="0.45">
      <c r="B60" s="33" t="s">
        <v>118</v>
      </c>
      <c r="C60" s="33" t="s">
        <v>344</v>
      </c>
      <c r="D60" s="33" t="s">
        <v>113</v>
      </c>
    </row>
    <row r="61" spans="2:4" x14ac:dyDescent="0.45">
      <c r="B61" s="33" t="s">
        <v>201</v>
      </c>
      <c r="C61" s="33" t="s">
        <v>344</v>
      </c>
      <c r="D61" s="33" t="s">
        <v>3</v>
      </c>
    </row>
    <row r="62" spans="2:4" hidden="1" x14ac:dyDescent="0.45">
      <c r="B62" s="31" t="s">
        <v>138</v>
      </c>
      <c r="C62" s="31" t="s">
        <v>345</v>
      </c>
      <c r="D62" s="31" t="s">
        <v>1</v>
      </c>
    </row>
    <row r="63" spans="2:4" hidden="1" x14ac:dyDescent="0.45">
      <c r="B63" s="33" t="s">
        <v>249</v>
      </c>
      <c r="C63" s="33" t="s">
        <v>345</v>
      </c>
      <c r="D63" s="33" t="s">
        <v>229</v>
      </c>
    </row>
    <row r="64" spans="2:4" hidden="1" x14ac:dyDescent="0.45">
      <c r="B64" s="33" t="s">
        <v>117</v>
      </c>
      <c r="C64" s="33" t="s">
        <v>345</v>
      </c>
      <c r="D64" s="33" t="s">
        <v>113</v>
      </c>
    </row>
    <row r="65" spans="2:4" hidden="1" x14ac:dyDescent="0.45">
      <c r="B65" s="31" t="s">
        <v>181</v>
      </c>
      <c r="C65" s="31" t="s">
        <v>345</v>
      </c>
      <c r="D65" s="31" t="s">
        <v>1</v>
      </c>
    </row>
    <row r="66" spans="2:4" hidden="1" x14ac:dyDescent="0.45">
      <c r="B66" s="31" t="s">
        <v>63</v>
      </c>
      <c r="C66" s="31" t="s">
        <v>345</v>
      </c>
      <c r="D66" s="69" t="s">
        <v>1</v>
      </c>
    </row>
    <row r="67" spans="2:4" hidden="1" x14ac:dyDescent="0.45">
      <c r="B67" s="31" t="s">
        <v>54</v>
      </c>
      <c r="C67" s="31" t="s">
        <v>345</v>
      </c>
      <c r="D67" s="69" t="s">
        <v>1</v>
      </c>
    </row>
    <row r="68" spans="2:4" hidden="1" x14ac:dyDescent="0.45">
      <c r="B68" s="31" t="s">
        <v>64</v>
      </c>
      <c r="C68" s="31" t="s">
        <v>345</v>
      </c>
      <c r="D68" s="31" t="s">
        <v>1</v>
      </c>
    </row>
    <row r="69" spans="2:4" hidden="1" x14ac:dyDescent="0.45">
      <c r="B69" s="31" t="s">
        <v>169</v>
      </c>
      <c r="C69" s="31" t="s">
        <v>345</v>
      </c>
      <c r="D69" s="31" t="s">
        <v>1</v>
      </c>
    </row>
    <row r="70" spans="2:4" hidden="1" x14ac:dyDescent="0.45">
      <c r="B70" s="31" t="s">
        <v>23</v>
      </c>
      <c r="C70" s="31" t="s">
        <v>345</v>
      </c>
      <c r="D70" s="31" t="s">
        <v>1</v>
      </c>
    </row>
    <row r="71" spans="2:4" x14ac:dyDescent="0.45">
      <c r="B71" s="31" t="s">
        <v>32</v>
      </c>
      <c r="C71" s="31" t="s">
        <v>344</v>
      </c>
      <c r="D71" s="69" t="s">
        <v>1</v>
      </c>
    </row>
    <row r="72" spans="2:4" hidden="1" x14ac:dyDescent="0.45">
      <c r="B72" s="33" t="s">
        <v>109</v>
      </c>
      <c r="C72" s="33" t="s">
        <v>345</v>
      </c>
      <c r="D72" s="33" t="s">
        <v>20</v>
      </c>
    </row>
    <row r="73" spans="2:4" hidden="1" x14ac:dyDescent="0.45">
      <c r="B73" s="33" t="s">
        <v>111</v>
      </c>
      <c r="C73" s="33" t="s">
        <v>345</v>
      </c>
      <c r="D73" s="33" t="s">
        <v>20</v>
      </c>
    </row>
    <row r="74" spans="2:4" x14ac:dyDescent="0.45">
      <c r="B74" s="33" t="s">
        <v>65</v>
      </c>
      <c r="C74" s="33" t="s">
        <v>344</v>
      </c>
      <c r="D74" s="33" t="s">
        <v>229</v>
      </c>
    </row>
    <row r="75" spans="2:4" hidden="1" x14ac:dyDescent="0.45">
      <c r="B75" s="33" t="s">
        <v>65</v>
      </c>
      <c r="C75" s="33" t="s">
        <v>345</v>
      </c>
      <c r="D75" s="33" t="s">
        <v>113</v>
      </c>
    </row>
    <row r="76" spans="2:4" hidden="1" x14ac:dyDescent="0.45">
      <c r="B76" s="33" t="s">
        <v>65</v>
      </c>
      <c r="C76" s="33" t="s">
        <v>345</v>
      </c>
      <c r="D76" s="33" t="s">
        <v>20</v>
      </c>
    </row>
    <row r="77" spans="2:4" x14ac:dyDescent="0.45">
      <c r="B77" s="31" t="s">
        <v>319</v>
      </c>
      <c r="C77" s="31" t="s">
        <v>344</v>
      </c>
      <c r="D77" s="69" t="s">
        <v>1</v>
      </c>
    </row>
    <row r="78" spans="2:4" hidden="1" x14ac:dyDescent="0.45">
      <c r="B78" s="33" t="s">
        <v>320</v>
      </c>
      <c r="C78" s="33" t="s">
        <v>345</v>
      </c>
      <c r="D78" s="72" t="s">
        <v>1</v>
      </c>
    </row>
    <row r="79" spans="2:4" hidden="1" x14ac:dyDescent="0.45">
      <c r="B79" s="33" t="s">
        <v>243</v>
      </c>
      <c r="C79" s="33" t="s">
        <v>345</v>
      </c>
      <c r="D79" s="33" t="s">
        <v>229</v>
      </c>
    </row>
    <row r="80" spans="2:4" hidden="1" x14ac:dyDescent="0.45">
      <c r="B80" s="33" t="s">
        <v>256</v>
      </c>
      <c r="C80" s="33" t="s">
        <v>345</v>
      </c>
      <c r="D80" s="33" t="s">
        <v>229</v>
      </c>
    </row>
    <row r="81" spans="2:4" x14ac:dyDescent="0.45">
      <c r="B81" s="33" t="s">
        <v>273</v>
      </c>
      <c r="C81" s="33" t="s">
        <v>344</v>
      </c>
      <c r="D81" s="33" t="s">
        <v>113</v>
      </c>
    </row>
    <row r="82" spans="2:4" x14ac:dyDescent="0.45">
      <c r="B82" s="33" t="s">
        <v>199</v>
      </c>
      <c r="C82" s="33" t="s">
        <v>344</v>
      </c>
      <c r="D82" s="33" t="s">
        <v>3</v>
      </c>
    </row>
    <row r="83" spans="2:4" hidden="1" x14ac:dyDescent="0.45">
      <c r="B83" s="33" t="s">
        <v>246</v>
      </c>
      <c r="C83" s="33" t="s">
        <v>345</v>
      </c>
      <c r="D83" s="33" t="s">
        <v>229</v>
      </c>
    </row>
    <row r="84" spans="2:4" hidden="1" x14ac:dyDescent="0.45">
      <c r="B84" s="31" t="s">
        <v>172</v>
      </c>
      <c r="C84" s="31" t="s">
        <v>345</v>
      </c>
      <c r="D84" s="31" t="s">
        <v>1</v>
      </c>
    </row>
    <row r="85" spans="2:4" hidden="1" x14ac:dyDescent="0.45">
      <c r="B85" s="33" t="s">
        <v>244</v>
      </c>
      <c r="C85" s="33" t="s">
        <v>345</v>
      </c>
      <c r="D85" s="33" t="s">
        <v>229</v>
      </c>
    </row>
    <row r="86" spans="2:4" x14ac:dyDescent="0.45">
      <c r="B86" s="31" t="s">
        <v>22</v>
      </c>
      <c r="C86" s="31" t="s">
        <v>344</v>
      </c>
      <c r="D86" s="69" t="s">
        <v>1</v>
      </c>
    </row>
    <row r="87" spans="2:4" hidden="1" x14ac:dyDescent="0.45">
      <c r="B87" s="31" t="s">
        <v>66</v>
      </c>
      <c r="C87" s="31" t="s">
        <v>345</v>
      </c>
      <c r="D87" s="31" t="s">
        <v>1</v>
      </c>
    </row>
    <row r="88" spans="2:4" hidden="1" x14ac:dyDescent="0.45">
      <c r="B88" s="33" t="s">
        <v>107</v>
      </c>
      <c r="C88" s="33" t="s">
        <v>345</v>
      </c>
      <c r="D88" s="33" t="s">
        <v>20</v>
      </c>
    </row>
    <row r="89" spans="2:4" x14ac:dyDescent="0.45">
      <c r="B89" s="33" t="s">
        <v>24</v>
      </c>
      <c r="C89" s="33" t="s">
        <v>344</v>
      </c>
      <c r="D89" s="33" t="s">
        <v>20</v>
      </c>
    </row>
    <row r="90" spans="2:4" x14ac:dyDescent="0.45">
      <c r="B90" s="33" t="s">
        <v>262</v>
      </c>
      <c r="C90" s="33" t="s">
        <v>344</v>
      </c>
      <c r="D90" s="33" t="s">
        <v>113</v>
      </c>
    </row>
    <row r="91" spans="2:4" hidden="1" x14ac:dyDescent="0.45">
      <c r="B91" s="33" t="s">
        <v>255</v>
      </c>
      <c r="C91" s="33" t="s">
        <v>345</v>
      </c>
      <c r="D91" s="33" t="s">
        <v>229</v>
      </c>
    </row>
    <row r="92" spans="2:4" x14ac:dyDescent="0.45">
      <c r="B92" s="33" t="s">
        <v>266</v>
      </c>
      <c r="C92" s="33" t="s">
        <v>344</v>
      </c>
      <c r="D92" s="33" t="s">
        <v>113</v>
      </c>
    </row>
    <row r="93" spans="2:4" x14ac:dyDescent="0.45">
      <c r="B93" s="31" t="s">
        <v>67</v>
      </c>
      <c r="C93" s="31" t="s">
        <v>344</v>
      </c>
      <c r="D93" s="69" t="s">
        <v>1</v>
      </c>
    </row>
    <row r="94" spans="2:4" hidden="1" x14ac:dyDescent="0.45">
      <c r="B94" s="31" t="s">
        <v>140</v>
      </c>
      <c r="C94" s="31" t="s">
        <v>345</v>
      </c>
      <c r="D94" s="31" t="s">
        <v>1</v>
      </c>
    </row>
    <row r="95" spans="2:4" hidden="1" x14ac:dyDescent="0.45">
      <c r="B95" s="31" t="s">
        <v>55</v>
      </c>
      <c r="C95" s="31" t="s">
        <v>345</v>
      </c>
      <c r="D95" s="31" t="s">
        <v>1</v>
      </c>
    </row>
    <row r="96" spans="2:4" hidden="1" x14ac:dyDescent="0.45">
      <c r="B96" s="31" t="s">
        <v>159</v>
      </c>
      <c r="C96" s="31" t="s">
        <v>345</v>
      </c>
      <c r="D96" s="31" t="s">
        <v>1</v>
      </c>
    </row>
    <row r="97" spans="2:4" hidden="1" x14ac:dyDescent="0.45">
      <c r="B97" s="31" t="s">
        <v>162</v>
      </c>
      <c r="C97" s="31" t="s">
        <v>345</v>
      </c>
      <c r="D97" s="31" t="s">
        <v>1</v>
      </c>
    </row>
    <row r="98" spans="2:4" hidden="1" x14ac:dyDescent="0.45">
      <c r="B98" s="31" t="s">
        <v>51</v>
      </c>
      <c r="C98" s="31" t="s">
        <v>345</v>
      </c>
      <c r="D98" s="31" t="s">
        <v>1</v>
      </c>
    </row>
    <row r="99" spans="2:4" hidden="1" x14ac:dyDescent="0.45">
      <c r="B99" s="31" t="s">
        <v>49</v>
      </c>
      <c r="C99" s="31" t="s">
        <v>345</v>
      </c>
      <c r="D99" s="31" t="s">
        <v>1</v>
      </c>
    </row>
    <row r="100" spans="2:4" hidden="1" x14ac:dyDescent="0.45">
      <c r="B100" s="31" t="s">
        <v>68</v>
      </c>
      <c r="C100" s="31" t="s">
        <v>345</v>
      </c>
      <c r="D100" s="31" t="s">
        <v>1</v>
      </c>
    </row>
    <row r="101" spans="2:4" hidden="1" x14ac:dyDescent="0.45">
      <c r="B101" s="31" t="s">
        <v>167</v>
      </c>
      <c r="C101" s="31" t="s">
        <v>345</v>
      </c>
      <c r="D101" s="31" t="s">
        <v>1</v>
      </c>
    </row>
    <row r="102" spans="2:4" x14ac:dyDescent="0.45">
      <c r="B102" s="33" t="s">
        <v>45</v>
      </c>
      <c r="C102" s="33" t="s">
        <v>344</v>
      </c>
      <c r="D102" s="33" t="s">
        <v>2</v>
      </c>
    </row>
    <row r="103" spans="2:4" hidden="1" x14ac:dyDescent="0.45">
      <c r="B103" s="33" t="s">
        <v>253</v>
      </c>
      <c r="C103" s="33" t="s">
        <v>345</v>
      </c>
      <c r="D103" s="33" t="s">
        <v>229</v>
      </c>
    </row>
    <row r="104" spans="2:4" hidden="1" x14ac:dyDescent="0.45">
      <c r="B104" s="31" t="s">
        <v>170</v>
      </c>
      <c r="C104" s="31" t="s">
        <v>345</v>
      </c>
      <c r="D104" s="31" t="s">
        <v>1</v>
      </c>
    </row>
    <row r="105" spans="2:4" x14ac:dyDescent="0.45">
      <c r="B105" s="31" t="s">
        <v>48</v>
      </c>
      <c r="C105" s="31" t="s">
        <v>344</v>
      </c>
      <c r="D105" s="69" t="s">
        <v>1</v>
      </c>
    </row>
    <row r="106" spans="2:4" hidden="1" x14ac:dyDescent="0.45">
      <c r="B106" s="31" t="s">
        <v>69</v>
      </c>
      <c r="C106" s="31" t="s">
        <v>345</v>
      </c>
      <c r="D106" s="31" t="s">
        <v>1</v>
      </c>
    </row>
    <row r="107" spans="2:4" hidden="1" x14ac:dyDescent="0.45">
      <c r="B107" s="33" t="s">
        <v>102</v>
      </c>
      <c r="C107" s="33" t="s">
        <v>345</v>
      </c>
      <c r="D107" s="33" t="s">
        <v>20</v>
      </c>
    </row>
    <row r="108" spans="2:4" hidden="1" x14ac:dyDescent="0.45">
      <c r="B108" s="31" t="s">
        <v>143</v>
      </c>
      <c r="C108" s="31" t="s">
        <v>345</v>
      </c>
      <c r="D108" s="31" t="s">
        <v>1</v>
      </c>
    </row>
    <row r="109" spans="2:4" x14ac:dyDescent="0.45">
      <c r="B109" s="33" t="s">
        <v>197</v>
      </c>
      <c r="C109" s="33" t="s">
        <v>344</v>
      </c>
      <c r="D109" s="33" t="s">
        <v>3</v>
      </c>
    </row>
    <row r="110" spans="2:4" hidden="1" x14ac:dyDescent="0.45">
      <c r="B110" s="31" t="s">
        <v>164</v>
      </c>
      <c r="C110" s="31" t="s">
        <v>345</v>
      </c>
      <c r="D110" s="31" t="s">
        <v>1</v>
      </c>
    </row>
    <row r="111" spans="2:4" hidden="1" x14ac:dyDescent="0.45">
      <c r="B111" s="33" t="s">
        <v>252</v>
      </c>
      <c r="C111" s="33" t="s">
        <v>345</v>
      </c>
      <c r="D111" s="33" t="s">
        <v>229</v>
      </c>
    </row>
    <row r="112" spans="2:4" hidden="1" x14ac:dyDescent="0.45">
      <c r="B112" s="31" t="s">
        <v>157</v>
      </c>
      <c r="C112" s="31" t="s">
        <v>345</v>
      </c>
      <c r="D112" s="69" t="s">
        <v>1</v>
      </c>
    </row>
    <row r="113" spans="2:4" hidden="1" x14ac:dyDescent="0.45">
      <c r="B113" s="31" t="s">
        <v>72</v>
      </c>
      <c r="C113" s="31" t="s">
        <v>345</v>
      </c>
      <c r="D113" s="31" t="s">
        <v>1</v>
      </c>
    </row>
    <row r="114" spans="2:4" hidden="1" x14ac:dyDescent="0.45">
      <c r="B114" s="31" t="s">
        <v>163</v>
      </c>
      <c r="C114" s="31" t="s">
        <v>345</v>
      </c>
      <c r="D114" s="31" t="s">
        <v>1</v>
      </c>
    </row>
    <row r="115" spans="2:4" hidden="1" x14ac:dyDescent="0.45">
      <c r="B115" s="31" t="s">
        <v>70</v>
      </c>
      <c r="C115" s="31" t="s">
        <v>345</v>
      </c>
      <c r="D115" s="31" t="s">
        <v>1</v>
      </c>
    </row>
    <row r="116" spans="2:4" hidden="1" x14ac:dyDescent="0.45">
      <c r="B116" s="33" t="s">
        <v>19</v>
      </c>
      <c r="C116" s="33" t="s">
        <v>345</v>
      </c>
      <c r="D116" s="33"/>
    </row>
    <row r="117" spans="2:4" hidden="1" x14ac:dyDescent="0.45">
      <c r="B117" s="33" t="s">
        <v>245</v>
      </c>
      <c r="C117" s="33" t="s">
        <v>345</v>
      </c>
      <c r="D117" s="33" t="s">
        <v>229</v>
      </c>
    </row>
    <row r="118" spans="2:4" hidden="1" x14ac:dyDescent="0.45">
      <c r="B118" s="31" t="s">
        <v>171</v>
      </c>
      <c r="C118" s="31" t="s">
        <v>345</v>
      </c>
      <c r="D118" s="31" t="s">
        <v>1</v>
      </c>
    </row>
    <row r="119" spans="2:4" hidden="1" x14ac:dyDescent="0.45">
      <c r="B119" s="31" t="s">
        <v>71</v>
      </c>
      <c r="C119" s="31" t="s">
        <v>345</v>
      </c>
      <c r="D119" s="31" t="s">
        <v>1</v>
      </c>
    </row>
    <row r="120" spans="2:4" ht="23.25" x14ac:dyDescent="0.45">
      <c r="B120" s="38"/>
      <c r="C120" s="38"/>
      <c r="D120" s="38"/>
    </row>
    <row r="121" spans="2:4" x14ac:dyDescent="0.45">
      <c r="B121" s="92" t="s">
        <v>351</v>
      </c>
      <c r="C121" s="92"/>
    </row>
    <row r="122" spans="2:4" x14ac:dyDescent="0.45">
      <c r="B122" s="93" t="s">
        <v>352</v>
      </c>
      <c r="C122" s="93"/>
    </row>
    <row r="123" spans="2:4" x14ac:dyDescent="0.45">
      <c r="B123" s="92" t="s">
        <v>353</v>
      </c>
      <c r="C123" s="92"/>
    </row>
    <row r="124" spans="2:4" x14ac:dyDescent="0.45">
      <c r="B124" s="92" t="s">
        <v>354</v>
      </c>
      <c r="C124" s="92"/>
    </row>
    <row r="125" spans="2:4" x14ac:dyDescent="0.45">
      <c r="B125" s="92" t="s">
        <v>355</v>
      </c>
      <c r="C125" s="92"/>
    </row>
    <row r="126" spans="2:4" x14ac:dyDescent="0.45">
      <c r="B126" s="92" t="s">
        <v>386</v>
      </c>
      <c r="C126" s="92"/>
    </row>
    <row r="127" spans="2:4" x14ac:dyDescent="0.45">
      <c r="B127" s="92" t="s">
        <v>203</v>
      </c>
      <c r="C127" s="92"/>
    </row>
    <row r="128" spans="2:4" x14ac:dyDescent="0.45">
      <c r="B128" s="93" t="s">
        <v>356</v>
      </c>
      <c r="C128" s="93"/>
    </row>
    <row r="129" spans="2:3" x14ac:dyDescent="0.45">
      <c r="B129" s="93" t="s">
        <v>385</v>
      </c>
      <c r="C129" s="93"/>
    </row>
    <row r="130" spans="2:3" x14ac:dyDescent="0.45">
      <c r="B130" s="92" t="s">
        <v>384</v>
      </c>
      <c r="C130" s="92"/>
    </row>
    <row r="131" spans="2:3" x14ac:dyDescent="0.45">
      <c r="B131" s="92" t="s">
        <v>383</v>
      </c>
      <c r="C131" s="92"/>
    </row>
    <row r="132" spans="2:3" x14ac:dyDescent="0.45">
      <c r="B132" s="92" t="s">
        <v>382</v>
      </c>
      <c r="C132" s="92"/>
    </row>
    <row r="133" spans="2:3" x14ac:dyDescent="0.45">
      <c r="B133" s="93" t="s">
        <v>381</v>
      </c>
      <c r="C133" s="93"/>
    </row>
    <row r="134" spans="2:3" x14ac:dyDescent="0.45">
      <c r="B134" s="93" t="s">
        <v>380</v>
      </c>
      <c r="C134" s="93"/>
    </row>
    <row r="135" spans="2:3" x14ac:dyDescent="0.45">
      <c r="B135" s="92" t="s">
        <v>379</v>
      </c>
      <c r="C135" s="92"/>
    </row>
    <row r="136" spans="2:3" x14ac:dyDescent="0.45">
      <c r="B136" s="92" t="s">
        <v>378</v>
      </c>
      <c r="C136" s="92"/>
    </row>
    <row r="137" spans="2:3" x14ac:dyDescent="0.45">
      <c r="B137" s="93" t="s">
        <v>377</v>
      </c>
      <c r="C137" s="93"/>
    </row>
    <row r="138" spans="2:3" x14ac:dyDescent="0.45">
      <c r="B138" s="93" t="s">
        <v>376</v>
      </c>
      <c r="C138" s="92"/>
    </row>
    <row r="139" spans="2:3" x14ac:dyDescent="0.45">
      <c r="B139" s="93" t="s">
        <v>375</v>
      </c>
      <c r="C139" s="92"/>
    </row>
    <row r="140" spans="2:3" x14ac:dyDescent="0.45">
      <c r="B140" s="92" t="s">
        <v>374</v>
      </c>
      <c r="C140" s="92"/>
    </row>
    <row r="141" spans="2:3" x14ac:dyDescent="0.45">
      <c r="B141" s="92" t="s">
        <v>373</v>
      </c>
      <c r="C141" s="92"/>
    </row>
    <row r="142" spans="2:3" x14ac:dyDescent="0.45">
      <c r="B142" s="93" t="s">
        <v>372</v>
      </c>
      <c r="C142" s="93"/>
    </row>
    <row r="143" spans="2:3" x14ac:dyDescent="0.45">
      <c r="B143" s="93" t="s">
        <v>371</v>
      </c>
      <c r="C143" s="93"/>
    </row>
    <row r="144" spans="2:3" x14ac:dyDescent="0.45">
      <c r="B144" s="92" t="s">
        <v>370</v>
      </c>
      <c r="C144" s="92"/>
    </row>
    <row r="145" spans="2:3" x14ac:dyDescent="0.45">
      <c r="B145" s="92" t="s">
        <v>369</v>
      </c>
      <c r="C145" s="92"/>
    </row>
    <row r="146" spans="2:3" x14ac:dyDescent="0.45">
      <c r="B146" s="93" t="s">
        <v>368</v>
      </c>
      <c r="C146" s="93"/>
    </row>
    <row r="147" spans="2:3" x14ac:dyDescent="0.45">
      <c r="B147" s="92" t="s">
        <v>367</v>
      </c>
      <c r="C147" s="92"/>
    </row>
    <row r="148" spans="2:3" x14ac:dyDescent="0.45">
      <c r="B148" s="93" t="s">
        <v>366</v>
      </c>
      <c r="C148" s="93"/>
    </row>
    <row r="149" spans="2:3" x14ac:dyDescent="0.45">
      <c r="B149" s="92" t="s">
        <v>365</v>
      </c>
      <c r="C149" s="92"/>
    </row>
    <row r="150" spans="2:3" x14ac:dyDescent="0.45">
      <c r="B150" s="92" t="s">
        <v>364</v>
      </c>
      <c r="C150" s="92"/>
    </row>
    <row r="151" spans="2:3" x14ac:dyDescent="0.45">
      <c r="B151" s="93" t="s">
        <v>363</v>
      </c>
      <c r="C151" s="93"/>
    </row>
    <row r="152" spans="2:3" x14ac:dyDescent="0.45">
      <c r="B152" s="92" t="s">
        <v>362</v>
      </c>
      <c r="C152" s="92"/>
    </row>
    <row r="153" spans="2:3" x14ac:dyDescent="0.45">
      <c r="B153" s="92" t="s">
        <v>361</v>
      </c>
      <c r="C153" s="92"/>
    </row>
    <row r="154" spans="2:3" x14ac:dyDescent="0.45">
      <c r="B154" s="92" t="s">
        <v>360</v>
      </c>
      <c r="C154" s="92"/>
    </row>
    <row r="155" spans="2:3" x14ac:dyDescent="0.45">
      <c r="B155" s="93" t="s">
        <v>359</v>
      </c>
      <c r="C155" s="93"/>
    </row>
    <row r="156" spans="2:3" x14ac:dyDescent="0.45">
      <c r="B156" s="92" t="s">
        <v>358</v>
      </c>
      <c r="C156" s="92"/>
    </row>
    <row r="157" spans="2:3" x14ac:dyDescent="0.45">
      <c r="B157" s="93" t="s">
        <v>357</v>
      </c>
      <c r="C157" s="93"/>
    </row>
    <row r="158" spans="2:3" x14ac:dyDescent="0.45">
      <c r="B158" s="92" t="s">
        <v>197</v>
      </c>
      <c r="C158" s="92"/>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33532325-7793-4881-AA32-CA39145FC4B8}">
          <x14:formula1>
            <xm:f>Sheet1!$A$24:$A$25</xm:f>
          </x14:formula1>
          <xm:sqref>C3:C112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13EF-D1EE-4C6E-94BD-B29DA52A8ED3}">
  <sheetPr>
    <tabColor rgb="FFFF0000"/>
  </sheetPr>
  <dimension ref="A1:J34"/>
  <sheetViews>
    <sheetView workbookViewId="0">
      <pane xSplit="1" ySplit="2" topLeftCell="B3" activePane="bottomRight" state="frozen"/>
      <selection pane="topRight" activeCell="B1" sqref="B1"/>
      <selection pane="bottomLeft" activeCell="A3" sqref="A3"/>
      <selection pane="bottomRight" activeCell="F7" sqref="F7"/>
    </sheetView>
  </sheetViews>
  <sheetFormatPr defaultColWidth="9.1328125" defaultRowHeight="14.25" x14ac:dyDescent="0.45"/>
  <cols>
    <col min="1" max="5" width="27" style="16" customWidth="1"/>
    <col min="6" max="6" width="11.1328125" style="53" bestFit="1" customWidth="1"/>
    <col min="7" max="7" width="7.3984375" style="53" bestFit="1" customWidth="1"/>
    <col min="8" max="8" width="8.59765625" style="53" bestFit="1" customWidth="1"/>
    <col min="9" max="9" width="8.3984375" style="53" bestFit="1" customWidth="1"/>
    <col min="10" max="10" width="16" style="53" bestFit="1" customWidth="1"/>
    <col min="11" max="16384" width="9.1328125" style="23"/>
  </cols>
  <sheetData>
    <row r="1" spans="1:10" ht="21.75" customHeight="1" thickBot="1" x14ac:dyDescent="0.5">
      <c r="A1" s="94" t="s">
        <v>0</v>
      </c>
      <c r="B1" s="94"/>
      <c r="C1" s="94"/>
      <c r="D1" s="94"/>
      <c r="E1" s="67"/>
      <c r="F1" s="95" t="s">
        <v>218</v>
      </c>
      <c r="G1" s="95"/>
      <c r="H1" s="95"/>
      <c r="I1" s="95"/>
      <c r="J1" s="95"/>
    </row>
    <row r="2" spans="1:10" ht="28.5" x14ac:dyDescent="0.45">
      <c r="A2" s="56" t="s">
        <v>4</v>
      </c>
      <c r="B2" s="57" t="s">
        <v>204</v>
      </c>
      <c r="C2" s="58" t="s">
        <v>5</v>
      </c>
      <c r="D2" s="58" t="s">
        <v>6</v>
      </c>
      <c r="E2" s="60" t="s">
        <v>7</v>
      </c>
      <c r="F2" s="59" t="s">
        <v>205</v>
      </c>
      <c r="G2" s="59" t="s">
        <v>206</v>
      </c>
      <c r="H2" s="59" t="s">
        <v>207</v>
      </c>
      <c r="I2" s="59" t="s">
        <v>208</v>
      </c>
      <c r="J2" s="59" t="s">
        <v>209</v>
      </c>
    </row>
    <row r="3" spans="1:10" x14ac:dyDescent="0.45">
      <c r="A3" s="17" t="s">
        <v>28</v>
      </c>
      <c r="B3" s="24" t="s">
        <v>1</v>
      </c>
      <c r="C3" s="18" t="s">
        <v>288</v>
      </c>
      <c r="D3" s="18" t="s">
        <v>289</v>
      </c>
      <c r="E3" s="19" t="s">
        <v>289</v>
      </c>
      <c r="F3" s="54">
        <v>4361</v>
      </c>
      <c r="G3" s="54">
        <v>5086</v>
      </c>
      <c r="H3" s="54">
        <v>2620</v>
      </c>
      <c r="I3" s="54">
        <v>27</v>
      </c>
      <c r="J3" s="55">
        <f>SUM(F3:I3)</f>
        <v>12094</v>
      </c>
    </row>
    <row r="4" spans="1:10" x14ac:dyDescent="0.45">
      <c r="A4" s="26" t="s">
        <v>42</v>
      </c>
      <c r="B4" s="27" t="s">
        <v>2</v>
      </c>
      <c r="C4" s="28" t="s">
        <v>295</v>
      </c>
      <c r="D4" s="28" t="s">
        <v>296</v>
      </c>
      <c r="E4" s="29" t="s">
        <v>297</v>
      </c>
      <c r="F4" s="54">
        <v>841</v>
      </c>
      <c r="G4" s="54">
        <v>1105</v>
      </c>
      <c r="H4" s="54">
        <v>542</v>
      </c>
      <c r="I4" s="54"/>
      <c r="J4" s="55">
        <f t="shared" ref="J4:J33" si="0">SUM(F4:I4)</f>
        <v>2488</v>
      </c>
    </row>
    <row r="5" spans="1:10" x14ac:dyDescent="0.45">
      <c r="A5" s="26" t="s">
        <v>21</v>
      </c>
      <c r="B5" s="27" t="s">
        <v>20</v>
      </c>
      <c r="C5" s="28"/>
      <c r="D5" s="28"/>
      <c r="E5" s="29"/>
      <c r="F5" s="54">
        <f>788+104</f>
        <v>892</v>
      </c>
      <c r="G5" s="54">
        <f>854+94</f>
        <v>948</v>
      </c>
      <c r="H5" s="54">
        <v>420</v>
      </c>
      <c r="I5" s="54"/>
      <c r="J5" s="55">
        <f t="shared" si="0"/>
        <v>2260</v>
      </c>
    </row>
    <row r="6" spans="1:10" x14ac:dyDescent="0.45">
      <c r="A6" s="26" t="s">
        <v>194</v>
      </c>
      <c r="B6" s="27" t="s">
        <v>3</v>
      </c>
      <c r="C6" s="28"/>
      <c r="D6" s="28"/>
      <c r="E6" s="29"/>
      <c r="F6" s="54">
        <v>660</v>
      </c>
      <c r="G6" s="54">
        <v>878</v>
      </c>
      <c r="H6" s="54">
        <v>533</v>
      </c>
      <c r="I6" s="54">
        <v>9</v>
      </c>
      <c r="J6" s="55">
        <f t="shared" si="0"/>
        <v>2080</v>
      </c>
    </row>
    <row r="7" spans="1:10" x14ac:dyDescent="0.45">
      <c r="A7" s="26" t="s">
        <v>114</v>
      </c>
      <c r="B7" s="27" t="s">
        <v>113</v>
      </c>
      <c r="C7" s="28"/>
      <c r="D7" s="28"/>
      <c r="E7" s="29"/>
      <c r="F7" s="54">
        <f>96+106+768</f>
        <v>970</v>
      </c>
      <c r="G7" s="54">
        <f>36+84+151</f>
        <v>271</v>
      </c>
      <c r="H7" s="54">
        <f>296+974</f>
        <v>1270</v>
      </c>
      <c r="I7" s="54"/>
      <c r="J7" s="55">
        <f t="shared" si="0"/>
        <v>2511</v>
      </c>
    </row>
    <row r="8" spans="1:10" x14ac:dyDescent="0.45">
      <c r="A8" s="17" t="s">
        <v>228</v>
      </c>
      <c r="B8" s="24" t="s">
        <v>229</v>
      </c>
      <c r="C8" s="18"/>
      <c r="D8" s="18"/>
      <c r="E8" s="19"/>
      <c r="F8" s="54">
        <v>302</v>
      </c>
      <c r="G8" s="54">
        <v>643</v>
      </c>
      <c r="H8" s="54">
        <v>892</v>
      </c>
      <c r="I8" s="54">
        <v>0</v>
      </c>
      <c r="J8" s="55">
        <f t="shared" si="0"/>
        <v>1837</v>
      </c>
    </row>
    <row r="9" spans="1:10" ht="28.5" x14ac:dyDescent="0.45">
      <c r="A9" s="17" t="s">
        <v>309</v>
      </c>
      <c r="B9" s="24" t="s">
        <v>308</v>
      </c>
      <c r="C9" s="18" t="s">
        <v>310</v>
      </c>
      <c r="D9" s="18" t="s">
        <v>310</v>
      </c>
      <c r="E9" s="19"/>
      <c r="F9" s="54"/>
      <c r="G9" s="54"/>
      <c r="H9" s="54"/>
      <c r="I9" s="54"/>
      <c r="J9" s="55">
        <f t="shared" si="0"/>
        <v>0</v>
      </c>
    </row>
    <row r="10" spans="1:10" x14ac:dyDescent="0.45">
      <c r="A10" s="17"/>
      <c r="B10" s="24"/>
      <c r="C10" s="18"/>
      <c r="D10" s="18"/>
      <c r="E10" s="19"/>
      <c r="F10" s="54"/>
      <c r="G10" s="54"/>
      <c r="H10" s="54"/>
      <c r="I10" s="54"/>
      <c r="J10" s="55">
        <f t="shared" si="0"/>
        <v>0</v>
      </c>
    </row>
    <row r="11" spans="1:10" x14ac:dyDescent="0.45">
      <c r="A11" s="17"/>
      <c r="B11" s="24"/>
      <c r="C11" s="18"/>
      <c r="D11" s="18"/>
      <c r="E11" s="19"/>
      <c r="F11" s="54"/>
      <c r="G11" s="54"/>
      <c r="H11" s="54"/>
      <c r="I11" s="54"/>
      <c r="J11" s="55">
        <f t="shared" si="0"/>
        <v>0</v>
      </c>
    </row>
    <row r="12" spans="1:10" x14ac:dyDescent="0.45">
      <c r="A12" s="17"/>
      <c r="B12" s="24"/>
      <c r="C12" s="18"/>
      <c r="D12" s="18"/>
      <c r="E12" s="19"/>
      <c r="F12" s="54"/>
      <c r="G12" s="54"/>
      <c r="H12" s="54"/>
      <c r="I12" s="54"/>
      <c r="J12" s="55">
        <f t="shared" si="0"/>
        <v>0</v>
      </c>
    </row>
    <row r="13" spans="1:10" x14ac:dyDescent="0.45">
      <c r="A13" s="17"/>
      <c r="B13" s="24"/>
      <c r="C13" s="18"/>
      <c r="D13" s="18"/>
      <c r="E13" s="19"/>
      <c r="F13" s="54"/>
      <c r="G13" s="54"/>
      <c r="H13" s="54"/>
      <c r="I13" s="54"/>
      <c r="J13" s="55">
        <f t="shared" si="0"/>
        <v>0</v>
      </c>
    </row>
    <row r="14" spans="1:10" x14ac:dyDescent="0.45">
      <c r="A14" s="17"/>
      <c r="B14" s="24"/>
      <c r="C14" s="18"/>
      <c r="D14" s="18"/>
      <c r="E14" s="19"/>
      <c r="F14" s="54"/>
      <c r="G14" s="54"/>
      <c r="H14" s="54"/>
      <c r="I14" s="54"/>
      <c r="J14" s="55">
        <f t="shared" si="0"/>
        <v>0</v>
      </c>
    </row>
    <row r="15" spans="1:10" x14ac:dyDescent="0.45">
      <c r="A15" s="17"/>
      <c r="B15" s="24"/>
      <c r="C15" s="18"/>
      <c r="D15" s="18"/>
      <c r="E15" s="19"/>
      <c r="F15" s="54"/>
      <c r="G15" s="54"/>
      <c r="H15" s="54"/>
      <c r="I15" s="54"/>
      <c r="J15" s="55">
        <f t="shared" si="0"/>
        <v>0</v>
      </c>
    </row>
    <row r="16" spans="1:10" x14ac:dyDescent="0.45">
      <c r="A16" s="17"/>
      <c r="B16" s="24"/>
      <c r="C16" s="18"/>
      <c r="D16" s="18"/>
      <c r="E16" s="19"/>
      <c r="F16" s="54"/>
      <c r="G16" s="54"/>
      <c r="H16" s="54"/>
      <c r="I16" s="54"/>
      <c r="J16" s="55">
        <f t="shared" si="0"/>
        <v>0</v>
      </c>
    </row>
    <row r="17" spans="1:10" x14ac:dyDescent="0.45">
      <c r="A17" s="17"/>
      <c r="B17" s="24"/>
      <c r="C17" s="18"/>
      <c r="D17" s="18"/>
      <c r="E17" s="19"/>
      <c r="F17" s="54"/>
      <c r="G17" s="54"/>
      <c r="H17" s="54"/>
      <c r="I17" s="54"/>
      <c r="J17" s="55">
        <f t="shared" si="0"/>
        <v>0</v>
      </c>
    </row>
    <row r="18" spans="1:10" x14ac:dyDescent="0.45">
      <c r="A18" s="17"/>
      <c r="B18" s="24"/>
      <c r="C18" s="18"/>
      <c r="D18" s="18"/>
      <c r="E18" s="19"/>
      <c r="F18" s="54"/>
      <c r="G18" s="54"/>
      <c r="H18" s="54"/>
      <c r="I18" s="54"/>
      <c r="J18" s="55">
        <f t="shared" si="0"/>
        <v>0</v>
      </c>
    </row>
    <row r="19" spans="1:10" x14ac:dyDescent="0.45">
      <c r="A19" s="17"/>
      <c r="B19" s="24"/>
      <c r="C19" s="18"/>
      <c r="D19" s="18"/>
      <c r="E19" s="19"/>
      <c r="F19" s="54"/>
      <c r="G19" s="54"/>
      <c r="H19" s="54"/>
      <c r="I19" s="54"/>
      <c r="J19" s="55">
        <f t="shared" si="0"/>
        <v>0</v>
      </c>
    </row>
    <row r="20" spans="1:10" x14ac:dyDescent="0.45">
      <c r="A20" s="17"/>
      <c r="B20" s="24"/>
      <c r="C20" s="18"/>
      <c r="D20" s="18"/>
      <c r="E20" s="19"/>
      <c r="F20" s="54"/>
      <c r="G20" s="54"/>
      <c r="H20" s="54"/>
      <c r="I20" s="54"/>
      <c r="J20" s="55">
        <f t="shared" si="0"/>
        <v>0</v>
      </c>
    </row>
    <row r="21" spans="1:10" x14ac:dyDescent="0.45">
      <c r="A21" s="17"/>
      <c r="B21" s="24"/>
      <c r="C21" s="18"/>
      <c r="D21" s="18"/>
      <c r="E21" s="19"/>
      <c r="F21" s="54"/>
      <c r="G21" s="54"/>
      <c r="H21" s="54"/>
      <c r="I21" s="54"/>
      <c r="J21" s="55">
        <f t="shared" si="0"/>
        <v>0</v>
      </c>
    </row>
    <row r="22" spans="1:10" x14ac:dyDescent="0.45">
      <c r="A22" s="17"/>
      <c r="B22" s="24"/>
      <c r="C22" s="18"/>
      <c r="D22" s="18"/>
      <c r="E22" s="19"/>
      <c r="F22" s="54"/>
      <c r="G22" s="54"/>
      <c r="H22" s="54"/>
      <c r="I22" s="54"/>
      <c r="J22" s="55">
        <f t="shared" si="0"/>
        <v>0</v>
      </c>
    </row>
    <row r="23" spans="1:10" x14ac:dyDescent="0.45">
      <c r="A23" s="17"/>
      <c r="B23" s="24"/>
      <c r="C23" s="18"/>
      <c r="D23" s="18"/>
      <c r="E23" s="19"/>
      <c r="F23" s="54"/>
      <c r="G23" s="54"/>
      <c r="H23" s="54"/>
      <c r="I23" s="54"/>
      <c r="J23" s="55">
        <f t="shared" si="0"/>
        <v>0</v>
      </c>
    </row>
    <row r="24" spans="1:10" x14ac:dyDescent="0.45">
      <c r="A24" s="17"/>
      <c r="B24" s="24"/>
      <c r="C24" s="18"/>
      <c r="D24" s="18"/>
      <c r="E24" s="19"/>
      <c r="F24" s="54"/>
      <c r="G24" s="54"/>
      <c r="H24" s="54"/>
      <c r="I24" s="54"/>
      <c r="J24" s="55">
        <f t="shared" si="0"/>
        <v>0</v>
      </c>
    </row>
    <row r="25" spans="1:10" x14ac:dyDescent="0.45">
      <c r="A25" s="17"/>
      <c r="B25" s="24"/>
      <c r="C25" s="18"/>
      <c r="D25" s="18"/>
      <c r="E25" s="19"/>
      <c r="F25" s="54"/>
      <c r="G25" s="54"/>
      <c r="H25" s="54"/>
      <c r="I25" s="54"/>
      <c r="J25" s="55">
        <f t="shared" si="0"/>
        <v>0</v>
      </c>
    </row>
    <row r="26" spans="1:10" x14ac:dyDescent="0.45">
      <c r="A26" s="17"/>
      <c r="B26" s="24"/>
      <c r="C26" s="18"/>
      <c r="D26" s="18"/>
      <c r="E26" s="19"/>
      <c r="F26" s="54"/>
      <c r="G26" s="54"/>
      <c r="H26" s="54"/>
      <c r="I26" s="54"/>
      <c r="J26" s="55">
        <f t="shared" si="0"/>
        <v>0</v>
      </c>
    </row>
    <row r="27" spans="1:10" x14ac:dyDescent="0.45">
      <c r="A27" s="17"/>
      <c r="B27" s="24"/>
      <c r="C27" s="18"/>
      <c r="D27" s="18"/>
      <c r="E27" s="19"/>
      <c r="F27" s="54"/>
      <c r="G27" s="54"/>
      <c r="H27" s="54"/>
      <c r="I27" s="54"/>
      <c r="J27" s="55">
        <f t="shared" si="0"/>
        <v>0</v>
      </c>
    </row>
    <row r="28" spans="1:10" x14ac:dyDescent="0.45">
      <c r="A28" s="17"/>
      <c r="B28" s="24"/>
      <c r="C28" s="18"/>
      <c r="D28" s="18"/>
      <c r="E28" s="19"/>
      <c r="F28" s="54"/>
      <c r="G28" s="54"/>
      <c r="H28" s="54"/>
      <c r="I28" s="54"/>
      <c r="J28" s="55">
        <f t="shared" si="0"/>
        <v>0</v>
      </c>
    </row>
    <row r="29" spans="1:10" x14ac:dyDescent="0.45">
      <c r="A29" s="17"/>
      <c r="B29" s="24"/>
      <c r="C29" s="18"/>
      <c r="D29" s="18"/>
      <c r="E29" s="19"/>
      <c r="F29" s="54"/>
      <c r="G29" s="54"/>
      <c r="H29" s="54"/>
      <c r="I29" s="54"/>
      <c r="J29" s="55">
        <f t="shared" si="0"/>
        <v>0</v>
      </c>
    </row>
    <row r="30" spans="1:10" x14ac:dyDescent="0.45">
      <c r="A30" s="17"/>
      <c r="B30" s="24"/>
      <c r="C30" s="18"/>
      <c r="D30" s="18"/>
      <c r="E30" s="19"/>
      <c r="F30" s="54"/>
      <c r="G30" s="54"/>
      <c r="H30" s="54"/>
      <c r="I30" s="54"/>
      <c r="J30" s="55">
        <f t="shared" si="0"/>
        <v>0</v>
      </c>
    </row>
    <row r="31" spans="1:10" x14ac:dyDescent="0.45">
      <c r="A31" s="17"/>
      <c r="B31" s="24"/>
      <c r="C31" s="18"/>
      <c r="D31" s="18"/>
      <c r="E31" s="19"/>
      <c r="F31" s="54"/>
      <c r="G31" s="54"/>
      <c r="H31" s="54"/>
      <c r="I31" s="54"/>
      <c r="J31" s="55">
        <f t="shared" si="0"/>
        <v>0</v>
      </c>
    </row>
    <row r="32" spans="1:10" x14ac:dyDescent="0.45">
      <c r="A32" s="17"/>
      <c r="B32" s="24"/>
      <c r="C32" s="18"/>
      <c r="D32" s="18"/>
      <c r="E32" s="19"/>
      <c r="F32" s="54"/>
      <c r="G32" s="54"/>
      <c r="H32" s="54"/>
      <c r="I32" s="54"/>
      <c r="J32" s="55">
        <f t="shared" si="0"/>
        <v>0</v>
      </c>
    </row>
    <row r="33" spans="1:10" ht="14.65" thickBot="1" x14ac:dyDescent="0.5">
      <c r="A33" s="20"/>
      <c r="B33" s="25"/>
      <c r="C33" s="21"/>
      <c r="D33" s="21"/>
      <c r="E33" s="22"/>
      <c r="F33" s="65"/>
      <c r="G33" s="65"/>
      <c r="H33" s="65"/>
      <c r="I33" s="65"/>
      <c r="J33" s="66">
        <f t="shared" si="0"/>
        <v>0</v>
      </c>
    </row>
    <row r="34" spans="1:10" ht="14.65" thickBot="1" x14ac:dyDescent="0.5">
      <c r="A34" s="61"/>
      <c r="B34" s="62"/>
      <c r="C34" s="62"/>
      <c r="D34" s="62"/>
      <c r="E34" s="64"/>
      <c r="F34" s="63">
        <f>SUM(F3:F33)</f>
        <v>8026</v>
      </c>
      <c r="G34" s="63">
        <f t="shared" ref="G34:I34" si="1">SUM(G3:G33)</f>
        <v>8931</v>
      </c>
      <c r="H34" s="63">
        <f t="shared" si="1"/>
        <v>6277</v>
      </c>
      <c r="I34" s="63">
        <f t="shared" si="1"/>
        <v>36</v>
      </c>
      <c r="J34" s="63">
        <f>SUM(F34:I34)</f>
        <v>23270</v>
      </c>
    </row>
  </sheetData>
  <autoFilter ref="A2:AH2" xr:uid="{9E655BB3-2A62-4C5C-BA71-753E5C8ECE3C}"/>
  <mergeCells count="2">
    <mergeCell ref="A1:D1"/>
    <mergeCell ref="F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1AC8-922D-4119-A1A5-3CBF2E80299F}">
  <sheetPr>
    <tabColor rgb="FF00B050"/>
  </sheetPr>
  <dimension ref="A1:P32"/>
  <sheetViews>
    <sheetView workbookViewId="0">
      <selection activeCell="H3" activeCellId="1" sqref="H19:H30 H3"/>
    </sheetView>
  </sheetViews>
  <sheetFormatPr defaultRowHeight="14.25" x14ac:dyDescent="0.45"/>
  <cols>
    <col min="1" max="1" width="14" bestFit="1" customWidth="1"/>
    <col min="2" max="2" width="15.86328125" bestFit="1" customWidth="1"/>
    <col min="3" max="3" width="15.59765625" bestFit="1" customWidth="1"/>
    <col min="4" max="4" width="12.59765625" bestFit="1" customWidth="1"/>
    <col min="5" max="5" width="15.59765625" bestFit="1" customWidth="1"/>
    <col min="6" max="6" width="12.59765625" bestFit="1" customWidth="1"/>
    <col min="7" max="7" width="15.59765625" bestFit="1" customWidth="1"/>
    <col min="8" max="8" width="17.1328125" customWidth="1"/>
  </cols>
  <sheetData>
    <row r="1" spans="1:16" ht="32.25" customHeight="1" x14ac:dyDescent="0.45">
      <c r="A1" s="1"/>
      <c r="B1" s="96" t="s">
        <v>15</v>
      </c>
      <c r="C1" s="96"/>
      <c r="D1" s="97" t="s">
        <v>17</v>
      </c>
      <c r="E1" s="97"/>
      <c r="F1" s="98" t="s">
        <v>16</v>
      </c>
      <c r="G1" s="98"/>
      <c r="H1" s="12"/>
    </row>
    <row r="2" spans="1:16" ht="30.75" customHeight="1" x14ac:dyDescent="0.45">
      <c r="A2" s="1"/>
      <c r="B2" s="3" t="s">
        <v>13</v>
      </c>
      <c r="C2" s="3" t="s">
        <v>14</v>
      </c>
      <c r="D2" s="5" t="s">
        <v>13</v>
      </c>
      <c r="E2" s="5" t="s">
        <v>14</v>
      </c>
      <c r="F2" s="7" t="s">
        <v>13</v>
      </c>
      <c r="G2" s="7" t="s">
        <v>14</v>
      </c>
      <c r="H2" s="12" t="s">
        <v>11</v>
      </c>
    </row>
    <row r="3" spans="1:16" ht="42.75" x14ac:dyDescent="0.45">
      <c r="A3" s="2" t="s">
        <v>12</v>
      </c>
      <c r="B3" s="89" t="s">
        <v>340</v>
      </c>
      <c r="C3" s="3"/>
      <c r="D3" s="5"/>
      <c r="E3" s="5"/>
      <c r="F3" s="7"/>
      <c r="G3" s="7"/>
      <c r="H3" s="13">
        <v>1520</v>
      </c>
    </row>
    <row r="4" spans="1:16" ht="32.25" customHeight="1" x14ac:dyDescent="0.45">
      <c r="A4" s="2" t="s">
        <v>12</v>
      </c>
      <c r="B4" s="4" t="s">
        <v>300</v>
      </c>
      <c r="C4" s="4">
        <v>6928</v>
      </c>
      <c r="D4" s="6"/>
      <c r="E4" s="6"/>
      <c r="F4" s="8"/>
      <c r="G4" s="8"/>
      <c r="H4" s="13"/>
      <c r="I4" t="s">
        <v>324</v>
      </c>
    </row>
    <row r="5" spans="1:16" ht="32.25" customHeight="1" x14ac:dyDescent="0.45">
      <c r="A5" s="2" t="s">
        <v>12</v>
      </c>
      <c r="B5" s="4" t="s">
        <v>205</v>
      </c>
      <c r="C5" s="4">
        <v>3558</v>
      </c>
      <c r="D5" s="6"/>
      <c r="E5" s="6"/>
      <c r="F5" s="8"/>
      <c r="G5" s="8"/>
      <c r="H5" s="13"/>
      <c r="I5" t="s">
        <v>324</v>
      </c>
    </row>
    <row r="6" spans="1:16" ht="32.25" customHeight="1" x14ac:dyDescent="0.45">
      <c r="A6" s="2" t="s">
        <v>12</v>
      </c>
      <c r="B6" s="4" t="s">
        <v>208</v>
      </c>
      <c r="C6" s="4">
        <v>27</v>
      </c>
      <c r="D6" s="6"/>
      <c r="E6" s="6"/>
      <c r="F6" s="8"/>
      <c r="G6" s="8"/>
      <c r="H6" s="13"/>
    </row>
    <row r="7" spans="1:16" ht="33" customHeight="1" x14ac:dyDescent="0.45">
      <c r="A7" s="2" t="s">
        <v>2</v>
      </c>
      <c r="B7" s="4" t="s">
        <v>207</v>
      </c>
      <c r="C7" s="4">
        <v>542</v>
      </c>
      <c r="D7" s="4" t="s">
        <v>207</v>
      </c>
      <c r="E7" s="4">
        <v>542</v>
      </c>
      <c r="F7" s="8"/>
      <c r="G7" s="8"/>
      <c r="H7" s="13"/>
    </row>
    <row r="8" spans="1:16" ht="33" customHeight="1" x14ac:dyDescent="0.45">
      <c r="A8" s="2" t="s">
        <v>2</v>
      </c>
      <c r="B8" s="4" t="s">
        <v>205</v>
      </c>
      <c r="C8" s="4">
        <v>841</v>
      </c>
      <c r="D8" s="4" t="s">
        <v>205</v>
      </c>
      <c r="E8" s="4">
        <v>841</v>
      </c>
      <c r="F8" s="8"/>
      <c r="G8" s="8"/>
      <c r="H8" s="13"/>
    </row>
    <row r="9" spans="1:16" ht="33" customHeight="1" x14ac:dyDescent="0.45">
      <c r="A9" s="2" t="s">
        <v>2</v>
      </c>
      <c r="B9" s="4" t="s">
        <v>206</v>
      </c>
      <c r="C9" s="4">
        <v>1105</v>
      </c>
      <c r="D9" s="4" t="s">
        <v>206</v>
      </c>
      <c r="E9" s="4">
        <v>1105</v>
      </c>
      <c r="F9" s="8"/>
      <c r="G9" s="8"/>
      <c r="H9" s="13">
        <v>7</v>
      </c>
      <c r="I9" t="s">
        <v>342</v>
      </c>
    </row>
    <row r="10" spans="1:16" ht="33" customHeight="1" thickBot="1" x14ac:dyDescent="0.5">
      <c r="A10" s="2" t="s">
        <v>113</v>
      </c>
      <c r="B10" s="4" t="s">
        <v>205</v>
      </c>
      <c r="C10" s="4">
        <f>96+106+768</f>
        <v>970</v>
      </c>
      <c r="D10" s="4"/>
      <c r="E10" s="4"/>
      <c r="F10" s="8"/>
      <c r="G10" s="8"/>
      <c r="H10" s="13">
        <v>153.4</v>
      </c>
      <c r="I10">
        <v>153.21</v>
      </c>
    </row>
    <row r="11" spans="1:16" ht="33" customHeight="1" thickBot="1" x14ac:dyDescent="0.5">
      <c r="A11" s="2" t="s">
        <v>113</v>
      </c>
      <c r="B11" s="4" t="s">
        <v>206</v>
      </c>
      <c r="C11" s="4">
        <f>36+84+151</f>
        <v>271</v>
      </c>
      <c r="D11" s="4"/>
      <c r="E11" s="4"/>
      <c r="F11" s="8"/>
      <c r="G11" s="8"/>
      <c r="H11" s="13"/>
      <c r="M11" s="84" t="s">
        <v>330</v>
      </c>
      <c r="N11" s="85" t="s">
        <v>331</v>
      </c>
      <c r="O11" s="84" t="s">
        <v>332</v>
      </c>
      <c r="P11" s="87" t="s">
        <v>333</v>
      </c>
    </row>
    <row r="12" spans="1:16" ht="33" customHeight="1" thickBot="1" x14ac:dyDescent="0.5">
      <c r="A12" s="2" t="s">
        <v>113</v>
      </c>
      <c r="B12" s="4" t="s">
        <v>207</v>
      </c>
      <c r="C12" s="4">
        <f>296+974</f>
        <v>1270</v>
      </c>
      <c r="D12" s="4"/>
      <c r="E12" s="4"/>
      <c r="F12" s="8"/>
      <c r="G12" s="8"/>
      <c r="H12" s="13"/>
      <c r="M12" s="83">
        <f>SUM(C5+C8+C10+C15+C16+C20+C27)</f>
        <v>8026</v>
      </c>
      <c r="N12" s="86">
        <f>SUM(C9+C11+C14+C17+C21+C26)</f>
        <v>4460</v>
      </c>
      <c r="O12" s="86">
        <f>SUM(C7+C12+C13+C18+C23+C28)</f>
        <v>3820</v>
      </c>
      <c r="P12" s="82">
        <f>SUM(C6+C22+C24)</f>
        <v>36</v>
      </c>
    </row>
    <row r="13" spans="1:16" ht="36" customHeight="1" x14ac:dyDescent="0.45">
      <c r="A13" s="2" t="s">
        <v>20</v>
      </c>
      <c r="B13" s="4" t="s">
        <v>207</v>
      </c>
      <c r="C13" s="4">
        <f>420+0</f>
        <v>420</v>
      </c>
      <c r="D13" s="6" t="s">
        <v>207</v>
      </c>
      <c r="E13" s="79"/>
      <c r="F13" s="8"/>
      <c r="G13" s="8"/>
      <c r="H13" s="80">
        <f>110+95.75</f>
        <v>205.75</v>
      </c>
      <c r="I13" t="s">
        <v>341</v>
      </c>
    </row>
    <row r="14" spans="1:16" ht="36" customHeight="1" x14ac:dyDescent="0.45">
      <c r="A14" s="2" t="s">
        <v>20</v>
      </c>
      <c r="B14" s="4" t="s">
        <v>286</v>
      </c>
      <c r="C14" s="4">
        <f>854+94</f>
        <v>948</v>
      </c>
      <c r="D14" s="79" t="s">
        <v>286</v>
      </c>
      <c r="E14" s="79"/>
      <c r="F14" s="8"/>
      <c r="G14" s="8"/>
      <c r="H14" s="13"/>
    </row>
    <row r="15" spans="1:16" ht="36" customHeight="1" x14ac:dyDescent="0.45">
      <c r="A15" s="2" t="s">
        <v>20</v>
      </c>
      <c r="B15" s="4" t="s">
        <v>205</v>
      </c>
      <c r="C15" s="4">
        <f>788+104</f>
        <v>892</v>
      </c>
      <c r="D15" s="79" t="s">
        <v>205</v>
      </c>
      <c r="E15" s="79"/>
      <c r="F15" s="8"/>
      <c r="G15" s="8"/>
      <c r="H15" s="13"/>
    </row>
    <row r="16" spans="1:16" ht="36" customHeight="1" x14ac:dyDescent="0.45">
      <c r="A16" s="2" t="s">
        <v>229</v>
      </c>
      <c r="B16" s="4" t="s">
        <v>205</v>
      </c>
      <c r="C16" s="4">
        <v>302</v>
      </c>
      <c r="D16" s="79" t="s">
        <v>205</v>
      </c>
      <c r="E16" s="79"/>
      <c r="F16" s="8"/>
      <c r="G16" s="8"/>
      <c r="H16" s="13">
        <v>0</v>
      </c>
    </row>
    <row r="17" spans="1:9" ht="36" customHeight="1" x14ac:dyDescent="0.45">
      <c r="A17" s="2" t="s">
        <v>229</v>
      </c>
      <c r="B17" s="4" t="s">
        <v>206</v>
      </c>
      <c r="C17" s="4">
        <v>643</v>
      </c>
      <c r="D17" s="79" t="s">
        <v>206</v>
      </c>
      <c r="E17" s="79"/>
      <c r="F17" s="8"/>
      <c r="G17" s="8"/>
      <c r="H17" s="13">
        <v>0</v>
      </c>
    </row>
    <row r="18" spans="1:9" ht="36" customHeight="1" x14ac:dyDescent="0.45">
      <c r="A18" s="2" t="s">
        <v>229</v>
      </c>
      <c r="B18" s="4" t="s">
        <v>207</v>
      </c>
      <c r="C18" s="4">
        <v>892</v>
      </c>
      <c r="D18" s="79" t="s">
        <v>207</v>
      </c>
      <c r="E18" s="79"/>
      <c r="F18" s="8"/>
      <c r="G18" s="8"/>
      <c r="H18" s="13">
        <v>0</v>
      </c>
    </row>
    <row r="19" spans="1:9" ht="42.75" x14ac:dyDescent="0.45">
      <c r="A19" s="2" t="s">
        <v>3</v>
      </c>
      <c r="B19" s="89" t="s">
        <v>340</v>
      </c>
      <c r="C19" s="4"/>
      <c r="D19" s="79"/>
      <c r="E19" s="79"/>
      <c r="F19" s="8"/>
      <c r="G19" s="8"/>
      <c r="H19" s="13">
        <v>80</v>
      </c>
    </row>
    <row r="20" spans="1:9" ht="37.5" customHeight="1" x14ac:dyDescent="0.45">
      <c r="A20" s="2" t="s">
        <v>3</v>
      </c>
      <c r="B20" s="4" t="s">
        <v>205</v>
      </c>
      <c r="C20" s="4">
        <v>660</v>
      </c>
      <c r="D20" s="6" t="s">
        <v>205</v>
      </c>
      <c r="E20" s="6">
        <v>660</v>
      </c>
      <c r="F20" s="8"/>
      <c r="G20" s="8"/>
      <c r="H20" s="13"/>
    </row>
    <row r="21" spans="1:9" ht="37.5" customHeight="1" x14ac:dyDescent="0.45">
      <c r="A21" s="2" t="s">
        <v>3</v>
      </c>
      <c r="B21" s="4" t="s">
        <v>206</v>
      </c>
      <c r="C21" s="4">
        <v>878</v>
      </c>
      <c r="D21" s="6" t="s">
        <v>206</v>
      </c>
      <c r="E21" s="6">
        <v>878</v>
      </c>
      <c r="F21" s="8"/>
      <c r="G21" s="8"/>
      <c r="H21" s="13"/>
    </row>
    <row r="22" spans="1:9" ht="37.5" customHeight="1" x14ac:dyDescent="0.45">
      <c r="A22" s="2" t="s">
        <v>3</v>
      </c>
      <c r="B22" s="4" t="s">
        <v>306</v>
      </c>
      <c r="C22" s="4">
        <v>2</v>
      </c>
      <c r="D22" s="6" t="s">
        <v>306</v>
      </c>
      <c r="E22" s="6">
        <v>2</v>
      </c>
      <c r="F22" s="8"/>
      <c r="G22" s="8"/>
      <c r="H22" s="13"/>
    </row>
    <row r="23" spans="1:9" ht="37.5" customHeight="1" x14ac:dyDescent="0.45">
      <c r="A23" s="2" t="s">
        <v>3</v>
      </c>
      <c r="B23" s="4" t="s">
        <v>285</v>
      </c>
      <c r="C23" s="4">
        <v>533</v>
      </c>
      <c r="D23" s="6" t="s">
        <v>285</v>
      </c>
      <c r="E23" s="6">
        <v>533</v>
      </c>
      <c r="F23" s="8"/>
      <c r="G23" s="8"/>
      <c r="H23" s="13"/>
    </row>
    <row r="24" spans="1:9" ht="37.5" customHeight="1" x14ac:dyDescent="0.45">
      <c r="A24" s="2" t="s">
        <v>3</v>
      </c>
      <c r="B24" s="4" t="s">
        <v>305</v>
      </c>
      <c r="C24" s="4">
        <v>7</v>
      </c>
      <c r="D24" s="6" t="s">
        <v>305</v>
      </c>
      <c r="E24" s="6">
        <v>7</v>
      </c>
      <c r="F24" s="8"/>
      <c r="G24" s="8"/>
      <c r="H24" s="13"/>
    </row>
    <row r="25" spans="1:9" ht="42.75" x14ac:dyDescent="0.45">
      <c r="A25" s="2" t="s">
        <v>308</v>
      </c>
      <c r="B25" s="89" t="s">
        <v>340</v>
      </c>
      <c r="C25" s="4"/>
      <c r="D25" s="6"/>
      <c r="E25" s="6"/>
      <c r="F25" s="8"/>
      <c r="G25" s="8"/>
      <c r="H25" s="13">
        <v>500</v>
      </c>
    </row>
    <row r="26" spans="1:9" ht="37.5" customHeight="1" x14ac:dyDescent="0.45">
      <c r="A26" s="2" t="s">
        <v>19</v>
      </c>
      <c r="B26" s="4" t="s">
        <v>313</v>
      </c>
      <c r="C26" s="4">
        <v>615</v>
      </c>
      <c r="D26" s="6"/>
      <c r="E26" s="6"/>
      <c r="F26" s="8"/>
      <c r="G26" s="8"/>
      <c r="H26" s="13"/>
      <c r="I26" t="s">
        <v>325</v>
      </c>
    </row>
    <row r="27" spans="1:9" ht="37.5" customHeight="1" x14ac:dyDescent="0.45">
      <c r="A27" s="2" t="s">
        <v>19</v>
      </c>
      <c r="B27" s="4" t="s">
        <v>205</v>
      </c>
      <c r="C27" s="4">
        <v>803</v>
      </c>
      <c r="D27" s="6"/>
      <c r="E27" s="6"/>
      <c r="F27" s="8"/>
      <c r="G27" s="8"/>
      <c r="H27" s="13"/>
      <c r="I27" t="s">
        <v>326</v>
      </c>
    </row>
    <row r="28" spans="1:9" ht="37.5" customHeight="1" x14ac:dyDescent="0.45">
      <c r="A28" s="2" t="s">
        <v>19</v>
      </c>
      <c r="B28" s="4" t="s">
        <v>207</v>
      </c>
      <c r="C28" s="4">
        <v>163</v>
      </c>
      <c r="D28" s="6"/>
      <c r="E28" s="6"/>
      <c r="F28" s="8"/>
      <c r="G28" s="8"/>
      <c r="H28" s="13"/>
      <c r="I28" t="s">
        <v>327</v>
      </c>
    </row>
    <row r="29" spans="1:9" ht="42.75" x14ac:dyDescent="0.45">
      <c r="A29" s="2" t="s">
        <v>311</v>
      </c>
      <c r="B29" s="89" t="s">
        <v>340</v>
      </c>
      <c r="C29" s="4"/>
      <c r="D29" s="6"/>
      <c r="E29" s="6"/>
      <c r="F29" s="8"/>
      <c r="G29" s="8"/>
      <c r="H29" s="13">
        <v>240</v>
      </c>
    </row>
    <row r="30" spans="1:9" ht="42.75" x14ac:dyDescent="0.45">
      <c r="A30" s="2" t="s">
        <v>312</v>
      </c>
      <c r="B30" s="89" t="s">
        <v>340</v>
      </c>
      <c r="C30" s="4"/>
      <c r="D30" s="6"/>
      <c r="E30" s="6"/>
      <c r="F30" s="8"/>
      <c r="G30" s="8"/>
      <c r="H30" s="13">
        <v>350</v>
      </c>
    </row>
    <row r="31" spans="1:9" ht="14.65" thickBot="1" x14ac:dyDescent="0.5">
      <c r="H31" s="14"/>
    </row>
    <row r="32" spans="1:9" ht="31.5" customHeight="1" thickBot="1" x14ac:dyDescent="0.5">
      <c r="A32" s="9" t="s">
        <v>18</v>
      </c>
      <c r="B32" s="10"/>
      <c r="C32" s="11">
        <f>SUM(C4:C30)</f>
        <v>23270</v>
      </c>
      <c r="D32" s="10"/>
      <c r="E32" s="11">
        <f>SUM(E4:E30)</f>
        <v>4568</v>
      </c>
      <c r="F32" s="10"/>
      <c r="G32" s="11">
        <f>SUM(G4:G24)</f>
        <v>0</v>
      </c>
      <c r="H32" s="15">
        <f>SUM(H3:H30)</f>
        <v>3056.15</v>
      </c>
    </row>
  </sheetData>
  <autoFilter ref="A2:P30" xr:uid="{88F319B9-62BA-4BAA-B7AD-BCC5959F18C1}"/>
  <mergeCells count="3">
    <mergeCell ref="B1:C1"/>
    <mergeCell ref="D1:E1"/>
    <mergeCell ref="F1:G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8DA17-C713-4D8D-BDEB-63FDABDAC943}">
  <dimension ref="A1:H29"/>
  <sheetViews>
    <sheetView view="pageBreakPreview" zoomScale="60" zoomScaleNormal="100" workbookViewId="0">
      <selection activeCell="N14" sqref="N14"/>
    </sheetView>
  </sheetViews>
  <sheetFormatPr defaultRowHeight="14.25" x14ac:dyDescent="0.45"/>
  <cols>
    <col min="1" max="1" width="22.86328125" customWidth="1"/>
    <col min="2" max="2" width="15.86328125" bestFit="1" customWidth="1"/>
    <col min="3" max="3" width="16.3984375" customWidth="1"/>
    <col min="4" max="4" width="17.86328125" customWidth="1"/>
    <col min="5" max="5" width="15.3984375" customWidth="1"/>
    <col min="6" max="6" width="18.86328125" customWidth="1"/>
    <col min="7" max="7" width="33.3984375" bestFit="1" customWidth="1"/>
    <col min="8" max="8" width="28.59765625" customWidth="1"/>
    <col min="9" max="9" width="21.86328125" customWidth="1"/>
  </cols>
  <sheetData>
    <row r="1" spans="1:8" ht="80.25" customHeight="1" x14ac:dyDescent="0.9">
      <c r="A1" s="73" t="s">
        <v>280</v>
      </c>
      <c r="B1" s="73" t="s">
        <v>284</v>
      </c>
      <c r="C1" s="74" t="s">
        <v>277</v>
      </c>
      <c r="D1" s="75" t="s">
        <v>278</v>
      </c>
      <c r="E1" s="76" t="s">
        <v>279</v>
      </c>
      <c r="F1" s="75" t="s">
        <v>282</v>
      </c>
      <c r="G1" s="73" t="s">
        <v>281</v>
      </c>
      <c r="H1" s="73" t="s">
        <v>283</v>
      </c>
    </row>
    <row r="2" spans="1:8" ht="45" customHeight="1" x14ac:dyDescent="0.45">
      <c r="A2" s="77" t="s">
        <v>285</v>
      </c>
      <c r="B2" s="77" t="s">
        <v>329</v>
      </c>
      <c r="C2" s="77">
        <v>2620</v>
      </c>
      <c r="D2" s="78"/>
      <c r="E2" s="78"/>
      <c r="F2" s="78"/>
      <c r="G2" s="77"/>
      <c r="H2" s="77"/>
    </row>
    <row r="3" spans="1:8" ht="45" customHeight="1" x14ac:dyDescent="0.45">
      <c r="A3" s="77" t="s">
        <v>206</v>
      </c>
      <c r="B3" s="77" t="s">
        <v>329</v>
      </c>
      <c r="C3" s="77">
        <v>5086</v>
      </c>
      <c r="D3" s="78"/>
      <c r="E3" s="78"/>
      <c r="F3" s="78"/>
      <c r="G3" s="77"/>
      <c r="H3" s="77"/>
    </row>
    <row r="4" spans="1:8" ht="45" customHeight="1" x14ac:dyDescent="0.45">
      <c r="A4" s="77" t="s">
        <v>205</v>
      </c>
      <c r="B4" s="77" t="s">
        <v>329</v>
      </c>
      <c r="C4" s="77">
        <v>4361</v>
      </c>
      <c r="D4" s="78"/>
      <c r="E4" s="78"/>
      <c r="F4" s="78"/>
      <c r="G4" s="77"/>
      <c r="H4" s="77"/>
    </row>
    <row r="5" spans="1:8" ht="45" customHeight="1" x14ac:dyDescent="0.45">
      <c r="A5" s="77" t="s">
        <v>208</v>
      </c>
      <c r="B5" s="77" t="s">
        <v>329</v>
      </c>
      <c r="C5" s="77">
        <v>27</v>
      </c>
      <c r="D5" s="78"/>
      <c r="E5" s="78"/>
      <c r="F5" s="78"/>
      <c r="G5" s="77"/>
      <c r="H5" s="77"/>
    </row>
    <row r="6" spans="1:8" ht="45" customHeight="1" x14ac:dyDescent="0.45">
      <c r="A6" s="77"/>
      <c r="B6" s="77"/>
      <c r="C6" s="77"/>
      <c r="D6" s="78"/>
      <c r="E6" s="78"/>
      <c r="F6" s="78"/>
      <c r="G6" s="77"/>
      <c r="H6" s="77"/>
    </row>
    <row r="7" spans="1:8" ht="45" customHeight="1" x14ac:dyDescent="0.45">
      <c r="A7" s="77"/>
      <c r="B7" s="77"/>
      <c r="C7" s="77"/>
      <c r="D7" s="78"/>
      <c r="E7" s="78"/>
      <c r="F7" s="78"/>
      <c r="G7" s="77"/>
      <c r="H7" s="77"/>
    </row>
    <row r="8" spans="1:8" ht="45" customHeight="1" x14ac:dyDescent="0.45">
      <c r="A8" s="77"/>
      <c r="B8" s="77"/>
      <c r="C8" s="77"/>
      <c r="D8" s="78"/>
      <c r="E8" s="78"/>
      <c r="F8" s="78"/>
      <c r="G8" s="77"/>
      <c r="H8" s="77"/>
    </row>
    <row r="9" spans="1:8" ht="45" customHeight="1" x14ac:dyDescent="0.45">
      <c r="A9" s="77"/>
      <c r="B9" s="77"/>
      <c r="C9" s="77"/>
      <c r="D9" s="78"/>
      <c r="E9" s="78"/>
      <c r="F9" s="78"/>
      <c r="G9" s="77"/>
      <c r="H9" s="77"/>
    </row>
    <row r="10" spans="1:8" ht="45" customHeight="1" x14ac:dyDescent="0.45">
      <c r="A10" s="77"/>
      <c r="B10" s="77"/>
      <c r="C10" s="77"/>
      <c r="D10" s="78"/>
      <c r="E10" s="78"/>
      <c r="F10" s="78"/>
      <c r="G10" s="77"/>
      <c r="H10" s="77"/>
    </row>
    <row r="11" spans="1:8" ht="45" customHeight="1" x14ac:dyDescent="0.45">
      <c r="A11" s="77"/>
      <c r="B11" s="77"/>
      <c r="C11" s="77"/>
      <c r="D11" s="78"/>
      <c r="E11" s="78"/>
      <c r="F11" s="78"/>
      <c r="G11" s="77"/>
      <c r="H11" s="77"/>
    </row>
    <row r="12" spans="1:8" ht="45" customHeight="1" x14ac:dyDescent="0.45">
      <c r="A12" s="77"/>
      <c r="B12" s="77"/>
      <c r="C12" s="77"/>
      <c r="D12" s="78"/>
      <c r="E12" s="78"/>
      <c r="F12" s="78"/>
      <c r="G12" s="77"/>
      <c r="H12" s="77"/>
    </row>
    <row r="13" spans="1:8" ht="45" customHeight="1" x14ac:dyDescent="0.45">
      <c r="A13" s="77"/>
      <c r="B13" s="77"/>
      <c r="C13" s="77"/>
      <c r="D13" s="78"/>
      <c r="E13" s="78"/>
      <c r="F13" s="78"/>
      <c r="G13" s="77"/>
      <c r="H13" s="77"/>
    </row>
    <row r="14" spans="1:8" ht="45" customHeight="1" x14ac:dyDescent="0.45">
      <c r="A14" s="77"/>
      <c r="B14" s="77"/>
      <c r="C14" s="77"/>
      <c r="D14" s="78"/>
      <c r="E14" s="78"/>
      <c r="F14" s="78"/>
      <c r="G14" s="77"/>
      <c r="H14" s="77"/>
    </row>
    <row r="15" spans="1:8" ht="45" customHeight="1" x14ac:dyDescent="0.45">
      <c r="A15" s="77"/>
      <c r="B15" s="77"/>
      <c r="C15" s="77"/>
      <c r="D15" s="78"/>
      <c r="E15" s="78"/>
      <c r="F15" s="78"/>
      <c r="G15" s="77"/>
      <c r="H15" s="77"/>
    </row>
    <row r="16" spans="1:8" ht="45" customHeight="1" x14ac:dyDescent="0.45">
      <c r="A16" s="77"/>
      <c r="B16" s="77"/>
      <c r="C16" s="77"/>
      <c r="D16" s="78"/>
      <c r="E16" s="78"/>
      <c r="F16" s="78"/>
      <c r="G16" s="77"/>
      <c r="H16" s="77"/>
    </row>
    <row r="17" spans="1:8" ht="45" customHeight="1" x14ac:dyDescent="0.45">
      <c r="A17" s="77"/>
      <c r="B17" s="77"/>
      <c r="C17" s="77"/>
      <c r="D17" s="78"/>
      <c r="E17" s="78"/>
      <c r="F17" s="78"/>
      <c r="G17" s="77"/>
      <c r="H17" s="77"/>
    </row>
    <row r="18" spans="1:8" ht="45" customHeight="1" x14ac:dyDescent="0.45">
      <c r="A18" s="77"/>
      <c r="B18" s="77"/>
      <c r="C18" s="77"/>
      <c r="D18" s="78"/>
      <c r="E18" s="78"/>
      <c r="F18" s="78"/>
      <c r="G18" s="77"/>
      <c r="H18" s="77"/>
    </row>
    <row r="19" spans="1:8" ht="45" customHeight="1" x14ac:dyDescent="0.45">
      <c r="A19" s="77"/>
      <c r="B19" s="77"/>
      <c r="C19" s="77"/>
      <c r="D19" s="78"/>
      <c r="E19" s="78"/>
      <c r="F19" s="78"/>
      <c r="G19" s="77"/>
      <c r="H19" s="77"/>
    </row>
    <row r="20" spans="1:8" ht="45" customHeight="1" x14ac:dyDescent="0.45">
      <c r="A20" s="77"/>
      <c r="B20" s="77"/>
      <c r="C20" s="77"/>
      <c r="D20" s="78"/>
      <c r="E20" s="78"/>
      <c r="F20" s="78"/>
      <c r="G20" s="77"/>
      <c r="H20" s="77"/>
    </row>
    <row r="21" spans="1:8" ht="45" customHeight="1" x14ac:dyDescent="0.45">
      <c r="A21" s="77"/>
      <c r="B21" s="77"/>
      <c r="C21" s="77"/>
      <c r="D21" s="78"/>
      <c r="E21" s="78"/>
      <c r="F21" s="78"/>
      <c r="G21" s="77"/>
      <c r="H21" s="77"/>
    </row>
    <row r="22" spans="1:8" ht="45" customHeight="1" x14ac:dyDescent="0.45">
      <c r="A22" s="77"/>
      <c r="B22" s="77"/>
      <c r="C22" s="77"/>
      <c r="D22" s="78"/>
      <c r="E22" s="78"/>
      <c r="F22" s="78"/>
      <c r="G22" s="77"/>
      <c r="H22" s="77"/>
    </row>
    <row r="23" spans="1:8" ht="45" customHeight="1" x14ac:dyDescent="0.45">
      <c r="A23" s="77"/>
      <c r="B23" s="77"/>
      <c r="C23" s="77"/>
      <c r="D23" s="78"/>
      <c r="E23" s="78"/>
      <c r="F23" s="78"/>
      <c r="G23" s="77"/>
      <c r="H23" s="77"/>
    </row>
    <row r="24" spans="1:8" ht="45" customHeight="1" x14ac:dyDescent="0.45">
      <c r="A24" s="77"/>
      <c r="B24" s="77"/>
      <c r="C24" s="77"/>
      <c r="D24" s="78"/>
      <c r="E24" s="78"/>
      <c r="F24" s="78"/>
      <c r="G24" s="77"/>
      <c r="H24" s="77"/>
    </row>
    <row r="25" spans="1:8" ht="45" customHeight="1" x14ac:dyDescent="0.45">
      <c r="A25" s="77"/>
      <c r="B25" s="77"/>
      <c r="C25" s="77"/>
      <c r="D25" s="78"/>
      <c r="E25" s="78"/>
      <c r="F25" s="78"/>
      <c r="G25" s="77"/>
      <c r="H25" s="77"/>
    </row>
    <row r="26" spans="1:8" ht="45" customHeight="1" x14ac:dyDescent="0.45"/>
    <row r="27" spans="1:8" ht="45" customHeight="1" x14ac:dyDescent="0.45"/>
    <row r="28" spans="1:8" ht="45" customHeight="1" x14ac:dyDescent="0.45"/>
    <row r="29" spans="1:8" ht="45" customHeight="1" x14ac:dyDescent="0.45"/>
  </sheetData>
  <pageMargins left="0.25" right="0.25" top="0.75" bottom="0.75" header="0.3" footer="0.3"/>
  <pageSetup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470D-37F8-4B19-A758-186B9A4E9FF4}">
  <dimension ref="A4:C13"/>
  <sheetViews>
    <sheetView workbookViewId="0">
      <selection activeCell="C18" sqref="C18"/>
    </sheetView>
  </sheetViews>
  <sheetFormatPr defaultRowHeight="14.25" x14ac:dyDescent="0.45"/>
  <cols>
    <col min="1" max="1" width="13.73046875" bestFit="1" customWidth="1"/>
    <col min="2" max="2" width="37.1328125" bestFit="1" customWidth="1"/>
    <col min="3" max="3" width="18.73046875" bestFit="1" customWidth="1"/>
  </cols>
  <sheetData>
    <row r="4" spans="1:3" x14ac:dyDescent="0.45">
      <c r="A4" s="79" t="s">
        <v>204</v>
      </c>
      <c r="B4" s="79" t="s">
        <v>334</v>
      </c>
      <c r="C4" s="88" t="s">
        <v>339</v>
      </c>
    </row>
    <row r="5" spans="1:3" x14ac:dyDescent="0.45">
      <c r="A5" s="1" t="s">
        <v>229</v>
      </c>
      <c r="B5" s="1" t="s">
        <v>228</v>
      </c>
      <c r="C5" s="88"/>
    </row>
    <row r="6" spans="1:3" x14ac:dyDescent="0.45">
      <c r="A6" s="1" t="s">
        <v>113</v>
      </c>
      <c r="B6" s="1" t="s">
        <v>338</v>
      </c>
      <c r="C6" s="88"/>
    </row>
    <row r="7" spans="1:3" x14ac:dyDescent="0.45">
      <c r="A7" s="1" t="s">
        <v>311</v>
      </c>
      <c r="B7" s="1" t="s">
        <v>346</v>
      </c>
      <c r="C7" s="88"/>
    </row>
    <row r="8" spans="1:3" x14ac:dyDescent="0.45">
      <c r="A8" s="1" t="s">
        <v>20</v>
      </c>
      <c r="B8" s="1" t="s">
        <v>21</v>
      </c>
      <c r="C8" s="88"/>
    </row>
    <row r="9" spans="1:3" x14ac:dyDescent="0.45">
      <c r="A9" s="1" t="s">
        <v>1</v>
      </c>
      <c r="B9" s="1" t="s">
        <v>336</v>
      </c>
      <c r="C9" s="88"/>
    </row>
    <row r="10" spans="1:3" x14ac:dyDescent="0.45">
      <c r="A10" s="1" t="s">
        <v>3</v>
      </c>
      <c r="B10" s="1" t="s">
        <v>194</v>
      </c>
      <c r="C10" s="88"/>
    </row>
    <row r="11" spans="1:3" x14ac:dyDescent="0.45">
      <c r="A11" s="1" t="s">
        <v>2</v>
      </c>
      <c r="B11" s="1" t="s">
        <v>337</v>
      </c>
      <c r="C11" s="88"/>
    </row>
    <row r="12" spans="1:3" x14ac:dyDescent="0.45">
      <c r="A12" s="1" t="s">
        <v>312</v>
      </c>
      <c r="B12" s="1" t="s">
        <v>44</v>
      </c>
      <c r="C12" s="88"/>
    </row>
    <row r="13" spans="1:3" x14ac:dyDescent="0.45">
      <c r="A13" s="79"/>
      <c r="B13" s="79" t="s">
        <v>335</v>
      </c>
      <c r="C13" s="88">
        <f>SUM(C6:C12)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Community Collections</vt:lpstr>
      <vt:lpstr>Sheet2</vt:lpstr>
      <vt:lpstr>AGENCIES</vt:lpstr>
      <vt:lpstr>TOTALS</vt:lpstr>
      <vt:lpstr>Agency Tracker</vt:lpstr>
      <vt:lpstr>Funding Dispersal</vt:lpstr>
      <vt:lpstr>'Agency Tracker'!Print_Area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Lorna Bihori</dc:creator>
  <cp:lastModifiedBy>Trista Spencer (United Way)</cp:lastModifiedBy>
  <dcterms:created xsi:type="dcterms:W3CDTF">2021-04-29T19:28:57Z</dcterms:created>
  <dcterms:modified xsi:type="dcterms:W3CDTF">2023-10-24T17:03:08Z</dcterms:modified>
</cp:coreProperties>
</file>