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waynbc.sharepoint.com/sites/ResourceDevelopment42/Shared Documents/Period Promise/"/>
    </mc:Choice>
  </mc:AlternateContent>
  <xr:revisionPtr revIDLastSave="720" documentId="11_3603C74E124BF54B45D4502B4F7689162C73F5DA" xr6:coauthVersionLast="47" xr6:coauthVersionMax="47" xr10:uidLastSave="{FB0BFDD1-7706-43C4-92AB-C75886E6F501}"/>
  <bookViews>
    <workbookView minimized="1" xWindow="3585" yWindow="0" windowWidth="14205" windowHeight="10920" tabRatio="760" firstSheet="8" activeTab="8" xr2:uid="{00000000-000D-0000-FFFF-FFFF00000000}"/>
  </bookViews>
  <sheets>
    <sheet name="Prince Rupert" sheetId="1" r:id="rId1"/>
    <sheet name="Terrace" sheetId="2" r:id="rId2"/>
    <sheet name="Kitimat" sheetId="3" r:id="rId3"/>
    <sheet name="Smithers" sheetId="4" r:id="rId4"/>
    <sheet name="Houston" sheetId="5" r:id="rId5"/>
    <sheet name="Burns Lake" sheetId="6" r:id="rId6"/>
    <sheet name="Fort St. James" sheetId="7" r:id="rId7"/>
    <sheet name="Prince George" sheetId="8" r:id="rId8"/>
    <sheet name="Quesnel" sheetId="9" r:id="rId9"/>
    <sheet name="Dawson Creek" sheetId="10" r:id="rId10"/>
    <sheet name="Fort St. John" sheetId="11" r:id="rId11"/>
    <sheet name="Totals" sheetId="12" r:id="rId1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3" i="12"/>
  <c r="C3" i="12"/>
  <c r="B3" i="12"/>
  <c r="A3" i="12"/>
  <c r="E11" i="10"/>
  <c r="D13" i="11" l="1"/>
  <c r="C13" i="11"/>
  <c r="B13" i="11"/>
  <c r="F13" i="11"/>
  <c r="E4" i="11"/>
  <c r="E5" i="11"/>
  <c r="E6" i="11"/>
  <c r="E7" i="11"/>
  <c r="E8" i="11"/>
  <c r="E9" i="11"/>
  <c r="E10" i="11"/>
  <c r="E11" i="11"/>
  <c r="E12" i="11"/>
  <c r="E3" i="11"/>
  <c r="D12" i="6"/>
  <c r="E4" i="5"/>
  <c r="E5" i="5"/>
  <c r="E6" i="5"/>
  <c r="E7" i="5"/>
  <c r="E3" i="5"/>
  <c r="D9" i="3"/>
  <c r="E4" i="3"/>
  <c r="E5" i="3"/>
  <c r="E6" i="3"/>
  <c r="E7" i="3"/>
  <c r="E8" i="3"/>
  <c r="E3" i="3"/>
  <c r="C9" i="3"/>
  <c r="B9" i="3"/>
  <c r="D12" i="1"/>
  <c r="E4" i="2"/>
  <c r="E5" i="2"/>
  <c r="E12" i="2" s="1"/>
  <c r="E6" i="2"/>
  <c r="E7" i="2"/>
  <c r="E8" i="2"/>
  <c r="E9" i="2"/>
  <c r="E10" i="2"/>
  <c r="E11" i="2"/>
  <c r="E3" i="2"/>
  <c r="D12" i="2"/>
  <c r="C12" i="2"/>
  <c r="B12" i="2"/>
  <c r="E4" i="1"/>
  <c r="E5" i="1"/>
  <c r="E6" i="1"/>
  <c r="E7" i="1"/>
  <c r="E9" i="1"/>
  <c r="E10" i="1"/>
  <c r="E11" i="1"/>
  <c r="E3" i="1"/>
  <c r="B12" i="1"/>
  <c r="E7" i="9"/>
  <c r="E6" i="9"/>
  <c r="E5" i="9"/>
  <c r="E4" i="9"/>
  <c r="E3" i="9"/>
  <c r="E8" i="9" s="1"/>
  <c r="E4" i="10"/>
  <c r="E5" i="10"/>
  <c r="E6" i="10"/>
  <c r="E7" i="10"/>
  <c r="E8" i="10"/>
  <c r="E9" i="10"/>
  <c r="E10" i="10"/>
  <c r="E12" i="10"/>
  <c r="E3" i="10"/>
  <c r="D13" i="10"/>
  <c r="C13" i="10"/>
  <c r="B13" i="10"/>
  <c r="C11" i="8"/>
  <c r="B11" i="8"/>
  <c r="D4" i="8"/>
  <c r="C4" i="8"/>
  <c r="B4" i="8"/>
  <c r="C6" i="8"/>
  <c r="B6" i="8"/>
  <c r="E6" i="8" s="1"/>
  <c r="C5" i="8"/>
  <c r="E6" i="4"/>
  <c r="E5" i="4"/>
  <c r="E4" i="4"/>
  <c r="E3" i="4"/>
  <c r="E5" i="6"/>
  <c r="E6" i="6"/>
  <c r="E7" i="6"/>
  <c r="E8" i="6"/>
  <c r="E9" i="6"/>
  <c r="E10" i="6"/>
  <c r="E11" i="6"/>
  <c r="E4" i="6"/>
  <c r="E3" i="6"/>
  <c r="C12" i="6"/>
  <c r="B12" i="6"/>
  <c r="C23" i="8"/>
  <c r="D3" i="8"/>
  <c r="E4" i="8"/>
  <c r="E5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F13" i="10"/>
  <c r="F8" i="9"/>
  <c r="F23" i="8"/>
  <c r="F7" i="7"/>
  <c r="F12" i="6"/>
  <c r="F8" i="5"/>
  <c r="F7" i="4"/>
  <c r="F9" i="3"/>
  <c r="F12" i="2"/>
  <c r="F12" i="1"/>
  <c r="D8" i="9"/>
  <c r="C8" i="9"/>
  <c r="B8" i="9"/>
  <c r="D7" i="7"/>
  <c r="C7" i="7"/>
  <c r="B7" i="7"/>
  <c r="D8" i="5"/>
  <c r="C8" i="5"/>
  <c r="B8" i="5"/>
  <c r="D7" i="4"/>
  <c r="C7" i="4"/>
  <c r="B7" i="4"/>
  <c r="C12" i="1"/>
  <c r="E12" i="1" l="1"/>
  <c r="D3" i="12" s="1"/>
  <c r="E13" i="11"/>
  <c r="E13" i="10"/>
  <c r="B23" i="8"/>
  <c r="E3" i="8"/>
  <c r="E23" i="8" s="1"/>
  <c r="D23" i="8"/>
  <c r="E12" i="6"/>
  <c r="E7" i="4"/>
  <c r="E9" i="3"/>
  <c r="E8" i="5"/>
  <c r="E7" i="7"/>
  <c r="E3" i="7"/>
  <c r="E4" i="7"/>
  <c r="E6" i="7"/>
  <c r="E5" i="7"/>
</calcChain>
</file>

<file path=xl/sharedStrings.xml><?xml version="1.0" encoding="utf-8"?>
<sst xmlns="http://schemas.openxmlformats.org/spreadsheetml/2006/main" count="257" uniqueCount="142">
  <si>
    <t>Receiving Agency:</t>
  </si>
  <si>
    <t>North Coast Transition Society</t>
  </si>
  <si>
    <t>Collection Site</t>
  </si>
  <si>
    <t># of tampons</t>
  </si>
  <si>
    <t># of pads</t>
  </si>
  <si>
    <t># other</t>
  </si>
  <si>
    <t>total</t>
  </si>
  <si>
    <t>$</t>
  </si>
  <si>
    <t>RBC</t>
  </si>
  <si>
    <t>Picked up by agency - "one flul box"</t>
  </si>
  <si>
    <t>Mission Health and Wellness</t>
  </si>
  <si>
    <t>Save-On-Foods</t>
  </si>
  <si>
    <t xml:space="preserve">Meghan confirmed no product </t>
  </si>
  <si>
    <t>LeBlanc Boutique</t>
  </si>
  <si>
    <t>City of Prince Rupert</t>
  </si>
  <si>
    <t>Prince Rupert Port Authority</t>
  </si>
  <si>
    <t>TD</t>
  </si>
  <si>
    <t>Shoppers Drug Mart</t>
  </si>
  <si>
    <t>Pembina</t>
  </si>
  <si>
    <t xml:space="preserve">Meghan sent email to contact 06/22 to find out if there were any collections </t>
  </si>
  <si>
    <t>Total:</t>
  </si>
  <si>
    <t xml:space="preserve">Tae to contact agency re: pick up </t>
  </si>
  <si>
    <t>Ksan House Society</t>
  </si>
  <si>
    <t>Terrace Chamber of Commerce</t>
  </si>
  <si>
    <t>LOTS</t>
  </si>
  <si>
    <t>ended campaign June 29th</t>
  </si>
  <si>
    <t>Bubble Land</t>
  </si>
  <si>
    <t>a few products collected</t>
  </si>
  <si>
    <t>City of Terrace</t>
  </si>
  <si>
    <t>????</t>
  </si>
  <si>
    <t>Coast Mountain SD 82</t>
  </si>
  <si>
    <t xml:space="preserve">didn't end up running campaign </t>
  </si>
  <si>
    <t>Coast Mountain College</t>
  </si>
  <si>
    <t xml:space="preserve">*all product &amp; monies kept for college use </t>
  </si>
  <si>
    <t>UNBC (Terrace campus)</t>
  </si>
  <si>
    <t>Four Rivers Co-op</t>
  </si>
  <si>
    <t>see PG total</t>
  </si>
  <si>
    <t>totals provided by agency</t>
  </si>
  <si>
    <t>Tamitik Status of Women</t>
  </si>
  <si>
    <t>BMO</t>
  </si>
  <si>
    <t>Rainforest Wellness Pharmacy</t>
  </si>
  <si>
    <t>Kitimat Public Library</t>
  </si>
  <si>
    <t>CIBC</t>
  </si>
  <si>
    <t>LiUNA</t>
  </si>
  <si>
    <t>COMPLETED</t>
  </si>
  <si>
    <t>Dze L K'ant Friendship Center</t>
  </si>
  <si>
    <t>Pharmasave</t>
  </si>
  <si>
    <t xml:space="preserve">*Did dollars go directly to agency? </t>
  </si>
  <si>
    <t>Safeway</t>
  </si>
  <si>
    <t xml:space="preserve">*forgot about campaign </t>
  </si>
  <si>
    <t>Heartstrings Home Décor &amp; Gifts</t>
  </si>
  <si>
    <t xml:space="preserve">*cheque received </t>
  </si>
  <si>
    <t>Houston Community Services Association</t>
  </si>
  <si>
    <t>Houston Today</t>
  </si>
  <si>
    <t>*no donations</t>
  </si>
  <si>
    <t>Chia's Dream Closet</t>
  </si>
  <si>
    <t>District of Houston Leisure Facility</t>
  </si>
  <si>
    <t>total numbers provided from agency</t>
  </si>
  <si>
    <t xml:space="preserve">*Do not have individual corporate trackers because sheets lost in transport </t>
  </si>
  <si>
    <t>Carrier Sekani</t>
  </si>
  <si>
    <t>Lakes District News</t>
  </si>
  <si>
    <t>Bulkley Valley Credit Union</t>
  </si>
  <si>
    <t xml:space="preserve">Village of Burns Lake / multiplex </t>
  </si>
  <si>
    <t>Wild Roots Flowers &amp; Gifts</t>
  </si>
  <si>
    <t>Real Food Coffee Shop</t>
  </si>
  <si>
    <t xml:space="preserve">CNC Campus </t>
  </si>
  <si>
    <t>*put out but no donations</t>
  </si>
  <si>
    <t>Fort St. James Senior Secondary (to distribute to two local shelters)</t>
  </si>
  <si>
    <t>Red Apple</t>
  </si>
  <si>
    <t>Lakeside Pharmacy</t>
  </si>
  <si>
    <t xml:space="preserve">*Tae to follow up for final results </t>
  </si>
  <si>
    <t>Phoenix Transition Society</t>
  </si>
  <si>
    <t>Modern Match/Simply Beautiful</t>
  </si>
  <si>
    <t>*1191 in pads category are liners; other is 2 diva cups &amp; 21 underwear</t>
  </si>
  <si>
    <t>last updated 2022-06-30</t>
  </si>
  <si>
    <t>*Parveen picked up dollars and brought to office</t>
  </si>
  <si>
    <t>Rocky Mountain Chocolate</t>
  </si>
  <si>
    <t>614 Panty Liners</t>
  </si>
  <si>
    <t>Trent has been doing this for 5 years now and corresponds with Neal Adolph of UWBC - would like us to do a presentation with him for Chamber of Commerce - would like us to arrange it</t>
  </si>
  <si>
    <t>Integris Credit Union (5th &amp; Central)</t>
  </si>
  <si>
    <t>90 Panty Liners</t>
  </si>
  <si>
    <t>Integris Credit Union (Town Centre)</t>
  </si>
  <si>
    <t>Integris Credit Union (River Point)</t>
  </si>
  <si>
    <t>Collected the $ from staff and went to purchase the products - people in line were asking what was happening - she happily explained the campaign and where they could go to drop off their donations!</t>
  </si>
  <si>
    <t>Save-On-Foods (College Heights)</t>
  </si>
  <si>
    <t>Save-On-Foods (Hart Highway)</t>
  </si>
  <si>
    <t>*240 in pads category are liners</t>
  </si>
  <si>
    <t>Save-On-Foods (Parkwood)</t>
  </si>
  <si>
    <t xml:space="preserve">*Collected nothing </t>
  </si>
  <si>
    <t>Save-On-Foods (Spruceland)</t>
  </si>
  <si>
    <t>48 Panty Liners</t>
  </si>
  <si>
    <t>City of Prince George  (Civic Centre)</t>
  </si>
  <si>
    <t>City of Prince George (City Hall)</t>
  </si>
  <si>
    <t xml:space="preserve">MP Makeup Artistry </t>
  </si>
  <si>
    <t>*242 in pads category are liners</t>
  </si>
  <si>
    <t xml:space="preserve">CNC Student union </t>
  </si>
  <si>
    <t xml:space="preserve">UNBC </t>
  </si>
  <si>
    <t>HSBC</t>
  </si>
  <si>
    <t>*612 in pads category are liners</t>
  </si>
  <si>
    <t>ICBC</t>
  </si>
  <si>
    <t xml:space="preserve">Babeface Aesthetics </t>
  </si>
  <si>
    <t>*136 in pads category are liners</t>
  </si>
  <si>
    <t>Abbie @ Odd Salon</t>
  </si>
  <si>
    <t>*all pads are liners</t>
  </si>
  <si>
    <t xml:space="preserve">UWNBC Office </t>
  </si>
  <si>
    <t>*200 in pads category are liners</t>
  </si>
  <si>
    <t>*Parveen to do final pick up at Simply Beautiful &amp; drop off at Phoenix</t>
  </si>
  <si>
    <t>Amata Transition House</t>
  </si>
  <si>
    <t>120 Panty Liners</t>
  </si>
  <si>
    <t>40 Panty Liners</t>
  </si>
  <si>
    <t>Integris</t>
  </si>
  <si>
    <t>see PG Total</t>
  </si>
  <si>
    <t>COMPLETE</t>
  </si>
  <si>
    <t>Network Ministries</t>
  </si>
  <si>
    <t>Kenn Borek Aquatic Centre (pool)(city)</t>
  </si>
  <si>
    <t xml:space="preserve">Dawson Creek Municipal Library </t>
  </si>
  <si>
    <t xml:space="preserve">Dawson Creek City Hall </t>
  </si>
  <si>
    <t>*Did dollars go directly to agency?</t>
  </si>
  <si>
    <t>?</t>
  </si>
  <si>
    <t xml:space="preserve">Post &amp; Row Local Taphouse </t>
  </si>
  <si>
    <t>Dawson Creek Co-operative Union</t>
  </si>
  <si>
    <t xml:space="preserve">Central School </t>
  </si>
  <si>
    <t>*184 of other is liners. Do we want to move to pads category?</t>
  </si>
  <si>
    <t xml:space="preserve">South Peace Secondary </t>
  </si>
  <si>
    <t>*Meghan email Lynnsy about trackers and drop off</t>
  </si>
  <si>
    <t xml:space="preserve">Nenan Dane zaa Deh Zona Family Services Society </t>
  </si>
  <si>
    <t>Sent Etransfer info to text to Trish Cavers 250-442-7212    SHE also requested a total for all their donations including from website</t>
  </si>
  <si>
    <t>approx 10 items</t>
  </si>
  <si>
    <t>RBC volunteer did not count</t>
  </si>
  <si>
    <t>RBC volunteer</t>
  </si>
  <si>
    <t>purchased product with this and donated</t>
  </si>
  <si>
    <t xml:space="preserve">City of FSJ Pomeroy Centre </t>
  </si>
  <si>
    <t>approx 6 items</t>
  </si>
  <si>
    <t xml:space="preserve">City of FSJ Kids Arena Field </t>
  </si>
  <si>
    <t>approx 3 items</t>
  </si>
  <si>
    <t xml:space="preserve">Whole Wheat and Honey Cafe </t>
  </si>
  <si>
    <t>Pads/tampons - volunteer did not provide how much in each category :(</t>
  </si>
  <si>
    <t xml:space="preserve">Flint </t>
  </si>
  <si>
    <t>Fort St. John Co-op</t>
  </si>
  <si>
    <t xml:space="preserve">Strait </t>
  </si>
  <si>
    <t xml:space="preserve">totals provided from agency (after a few had been disbursed)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</si>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</sst>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5" formatCode="_-* #,##0.00_-;\-* #,##0.00_-;_-* &quot;-&quot;??_-;_-@_-"/>
    <numFmt numFmtId="166" formatCode="_-* #,##0_-;\-* #,##0_-;_-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1" fillId="0" borderId="0" xfId="0" applyFont="1" applyAlignment="1">
      <alignment horizontal="right"/>
    </xf>
    <xf numFmtId="0" fontId="0" fillId="3" borderId="2" xfId="0" applyFill="1" applyBorder="1"/>
    <xf numFmtId="0" fontId="4" fillId="0" borderId="0" xfId="0" applyFont="1"/>
    <xf numFmtId="164" fontId="0" fillId="0" borderId="0" xfId="0" applyNumberFormat="1"/>
    <xf numFmtId="0" fontId="1" fillId="0" borderId="2" xfId="0" applyFont="1" applyBorder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64" fontId="0" fillId="5" borderId="0" xfId="0" applyNumberFormat="1" applyFill="1"/>
    <xf numFmtId="164" fontId="1" fillId="0" borderId="2" xfId="0" applyNumberFormat="1" applyFont="1" applyBorder="1"/>
    <xf numFmtId="0" fontId="1" fillId="5" borderId="0" xfId="0" applyFont="1" applyFill="1"/>
    <xf numFmtId="166" fontId="0" fillId="0" borderId="0" xfId="1" applyNumberFormat="1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E8" sqref="E8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7">
      <c r="A1" t="s">
        <v>0</v>
      </c>
      <c r="B1" s="1" t="s">
        <v>1</v>
      </c>
    </row>
    <row r="2" spans="1:7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7">
      <c r="A3" s="4" t="s">
        <v>8</v>
      </c>
      <c r="B3">
        <v>0</v>
      </c>
      <c r="C3">
        <v>0</v>
      </c>
      <c r="D3">
        <v>0</v>
      </c>
      <c r="E3">
        <f>SUM(B3:D3)</f>
        <v>0</v>
      </c>
      <c r="G3" t="s">
        <v>9</v>
      </c>
    </row>
    <row r="4" spans="1:7">
      <c r="A4" s="4" t="s">
        <v>10</v>
      </c>
      <c r="B4">
        <v>46</v>
      </c>
      <c r="C4">
        <v>270</v>
      </c>
      <c r="D4">
        <v>0</v>
      </c>
      <c r="E4">
        <f t="shared" ref="E4:E11" si="0">SUM(B4:D4)</f>
        <v>316</v>
      </c>
    </row>
    <row r="5" spans="1:7">
      <c r="A5" t="s">
        <v>11</v>
      </c>
      <c r="B5">
        <v>0</v>
      </c>
      <c r="C5">
        <v>0</v>
      </c>
      <c r="D5">
        <v>0</v>
      </c>
      <c r="E5">
        <f t="shared" si="0"/>
        <v>0</v>
      </c>
      <c r="G5" t="s">
        <v>12</v>
      </c>
    </row>
    <row r="6" spans="1:7">
      <c r="A6" t="s">
        <v>13</v>
      </c>
      <c r="B6">
        <v>228</v>
      </c>
      <c r="C6">
        <v>489</v>
      </c>
      <c r="D6">
        <v>0</v>
      </c>
      <c r="E6">
        <f t="shared" si="0"/>
        <v>717</v>
      </c>
    </row>
    <row r="7" spans="1:7">
      <c r="A7" s="4" t="s">
        <v>14</v>
      </c>
      <c r="B7">
        <v>122</v>
      </c>
      <c r="C7">
        <v>453</v>
      </c>
      <c r="D7">
        <v>41</v>
      </c>
      <c r="E7">
        <f t="shared" si="0"/>
        <v>616</v>
      </c>
    </row>
    <row r="8" spans="1:7">
      <c r="A8" s="4" t="s">
        <v>15</v>
      </c>
      <c r="B8">
        <v>633</v>
      </c>
      <c r="C8">
        <v>1336</v>
      </c>
      <c r="E8">
        <f>SUM(B8:D8)</f>
        <v>1969</v>
      </c>
    </row>
    <row r="9" spans="1:7">
      <c r="A9" s="4" t="s">
        <v>16</v>
      </c>
      <c r="B9">
        <v>0</v>
      </c>
      <c r="C9">
        <v>0</v>
      </c>
      <c r="D9">
        <v>0</v>
      </c>
      <c r="E9">
        <f t="shared" si="0"/>
        <v>0</v>
      </c>
      <c r="G9" t="s">
        <v>12</v>
      </c>
    </row>
    <row r="10" spans="1:7">
      <c r="A10" s="4" t="s">
        <v>17</v>
      </c>
      <c r="B10">
        <v>332</v>
      </c>
      <c r="C10">
        <v>861</v>
      </c>
      <c r="D10">
        <v>0</v>
      </c>
      <c r="E10">
        <f t="shared" si="0"/>
        <v>1193</v>
      </c>
    </row>
    <row r="11" spans="1:7">
      <c r="A11" s="4" t="s">
        <v>18</v>
      </c>
      <c r="E11">
        <f t="shared" si="0"/>
        <v>0</v>
      </c>
      <c r="G11" t="s">
        <v>19</v>
      </c>
    </row>
    <row r="12" spans="1:7">
      <c r="A12" s="6" t="s">
        <v>20</v>
      </c>
      <c r="B12" s="5">
        <f>SUM(B3:B11)</f>
        <v>1361</v>
      </c>
      <c r="C12" s="5">
        <f t="shared" ref="C12" si="1">SUM(C3:C6)</f>
        <v>759</v>
      </c>
      <c r="D12" s="5">
        <f>SUM(D3:D11)</f>
        <v>41</v>
      </c>
      <c r="E12" s="7">
        <f>SUM(E3:E11)</f>
        <v>4811</v>
      </c>
      <c r="F12" s="5">
        <f>SUM(F3:F11)</f>
        <v>0</v>
      </c>
    </row>
    <row r="14" spans="1:7">
      <c r="A14" s="1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1A9F-03CE-4617-ADF8-030D4C4AADAB}">
  <dimension ref="A1:J15"/>
  <sheetViews>
    <sheetView workbookViewId="0">
      <selection activeCell="G5" sqref="G5:J5"/>
    </sheetView>
  </sheetViews>
  <sheetFormatPr defaultRowHeight="15"/>
  <cols>
    <col min="1" max="1" width="35.7109375" customWidth="1"/>
    <col min="2" max="2" width="13.140625" customWidth="1"/>
    <col min="3" max="3" width="13" customWidth="1"/>
  </cols>
  <sheetData>
    <row r="1" spans="1:10">
      <c r="A1" t="s">
        <v>0</v>
      </c>
      <c r="B1" s="1" t="s">
        <v>113</v>
      </c>
    </row>
    <row r="2" spans="1:10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10">
      <c r="A3" s="4" t="s">
        <v>114</v>
      </c>
      <c r="B3">
        <v>0</v>
      </c>
      <c r="C3">
        <v>0</v>
      </c>
      <c r="D3">
        <v>0</v>
      </c>
      <c r="E3" s="8">
        <f t="shared" ref="E3:E12" si="0">SUM(B3:D3)</f>
        <v>0</v>
      </c>
    </row>
    <row r="4" spans="1:10">
      <c r="A4" s="4" t="s">
        <v>115</v>
      </c>
      <c r="B4">
        <v>126</v>
      </c>
      <c r="C4">
        <v>82</v>
      </c>
      <c r="D4">
        <v>0</v>
      </c>
      <c r="E4" s="8">
        <f t="shared" si="0"/>
        <v>208</v>
      </c>
    </row>
    <row r="5" spans="1:10">
      <c r="A5" s="4" t="s">
        <v>116</v>
      </c>
      <c r="B5">
        <v>254</v>
      </c>
      <c r="C5">
        <v>166</v>
      </c>
      <c r="D5">
        <v>0</v>
      </c>
      <c r="E5" s="8">
        <f t="shared" si="0"/>
        <v>420</v>
      </c>
      <c r="F5">
        <v>25</v>
      </c>
      <c r="G5" s="12" t="s">
        <v>117</v>
      </c>
      <c r="H5" s="12"/>
      <c r="I5" s="12"/>
      <c r="J5" s="12"/>
    </row>
    <row r="6" spans="1:10">
      <c r="A6" s="4" t="s">
        <v>11</v>
      </c>
      <c r="B6">
        <v>112</v>
      </c>
      <c r="C6">
        <v>274</v>
      </c>
      <c r="D6">
        <v>0</v>
      </c>
      <c r="E6" s="8">
        <f t="shared" si="0"/>
        <v>386</v>
      </c>
    </row>
    <row r="7" spans="1:10">
      <c r="A7" s="4" t="s">
        <v>17</v>
      </c>
      <c r="E7" s="8">
        <f t="shared" si="0"/>
        <v>0</v>
      </c>
      <c r="G7" t="s">
        <v>118</v>
      </c>
    </row>
    <row r="8" spans="1:10">
      <c r="A8" s="4" t="s">
        <v>119</v>
      </c>
      <c r="B8">
        <v>34</v>
      </c>
      <c r="C8">
        <v>41</v>
      </c>
      <c r="D8">
        <v>0</v>
      </c>
      <c r="E8" s="8">
        <f t="shared" si="0"/>
        <v>75</v>
      </c>
    </row>
    <row r="9" spans="1:10">
      <c r="A9" s="4" t="s">
        <v>120</v>
      </c>
      <c r="B9">
        <v>214</v>
      </c>
      <c r="C9">
        <v>916</v>
      </c>
      <c r="D9">
        <v>120</v>
      </c>
      <c r="E9" s="8">
        <f t="shared" si="0"/>
        <v>1250</v>
      </c>
    </row>
    <row r="10" spans="1:10">
      <c r="A10" s="4" t="s">
        <v>48</v>
      </c>
      <c r="B10">
        <v>0</v>
      </c>
      <c r="C10">
        <v>208</v>
      </c>
      <c r="D10">
        <v>0</v>
      </c>
      <c r="E10" s="8">
        <f t="shared" si="0"/>
        <v>208</v>
      </c>
    </row>
    <row r="11" spans="1:10">
      <c r="A11" s="4" t="s">
        <v>121</v>
      </c>
      <c r="B11">
        <v>358</v>
      </c>
      <c r="C11">
        <v>229</v>
      </c>
      <c r="D11">
        <v>185</v>
      </c>
      <c r="E11" s="8">
        <f t="shared" si="0"/>
        <v>772</v>
      </c>
      <c r="F11">
        <v>0</v>
      </c>
      <c r="G11" t="s">
        <v>122</v>
      </c>
    </row>
    <row r="12" spans="1:10">
      <c r="A12" s="4" t="s">
        <v>123</v>
      </c>
      <c r="B12">
        <v>94</v>
      </c>
      <c r="C12">
        <v>41</v>
      </c>
      <c r="D12">
        <v>1</v>
      </c>
      <c r="E12" s="8">
        <f t="shared" si="0"/>
        <v>136</v>
      </c>
    </row>
    <row r="13" spans="1:10">
      <c r="A13" s="6" t="s">
        <v>20</v>
      </c>
      <c r="B13" s="5">
        <f>SUM(B3:B12)</f>
        <v>1192</v>
      </c>
      <c r="C13" s="5">
        <f>SUM(C3:C12)</f>
        <v>1957</v>
      </c>
      <c r="D13" s="5">
        <f>SUM(D3:D12)</f>
        <v>306</v>
      </c>
      <c r="E13" s="7">
        <f>SUM(E3:E12)</f>
        <v>3455</v>
      </c>
      <c r="F13" s="5">
        <f>SUM(F3:F8)</f>
        <v>25</v>
      </c>
    </row>
    <row r="15" spans="1:10">
      <c r="A15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E0E4-8C12-4093-9DE9-C403D06DDA4A}">
  <dimension ref="A1:K14"/>
  <sheetViews>
    <sheetView workbookViewId="0">
      <selection activeCell="A12" sqref="A12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11">
      <c r="A1" t="s">
        <v>0</v>
      </c>
      <c r="B1" s="1" t="s">
        <v>125</v>
      </c>
    </row>
    <row r="2" spans="1:11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11">
      <c r="A3" s="4" t="s">
        <v>43</v>
      </c>
      <c r="E3">
        <f>SUM(B3:D3)</f>
        <v>0</v>
      </c>
      <c r="F3" s="9">
        <v>210</v>
      </c>
      <c r="G3" t="s">
        <v>126</v>
      </c>
    </row>
    <row r="4" spans="1:11">
      <c r="A4" s="13" t="s">
        <v>11</v>
      </c>
      <c r="B4" s="12"/>
      <c r="C4" s="12"/>
      <c r="D4" s="12"/>
      <c r="E4">
        <f t="shared" ref="E4:E12" si="0">SUM(B4:D4)</f>
        <v>0</v>
      </c>
      <c r="F4" s="12"/>
      <c r="G4" s="12" t="s">
        <v>127</v>
      </c>
      <c r="H4" s="12"/>
      <c r="I4" s="12" t="s">
        <v>128</v>
      </c>
      <c r="J4" s="12"/>
      <c r="K4" s="12"/>
    </row>
    <row r="5" spans="1:11">
      <c r="A5" s="13" t="s">
        <v>129</v>
      </c>
      <c r="B5" s="12"/>
      <c r="C5" s="12"/>
      <c r="D5" s="12"/>
      <c r="E5">
        <f t="shared" si="0"/>
        <v>0</v>
      </c>
      <c r="F5" s="14">
        <v>70</v>
      </c>
      <c r="G5" s="12" t="s">
        <v>130</v>
      </c>
      <c r="H5" s="12"/>
      <c r="I5" s="12"/>
      <c r="J5" s="12"/>
      <c r="K5" s="12"/>
    </row>
    <row r="6" spans="1:11">
      <c r="A6" s="13" t="s">
        <v>131</v>
      </c>
      <c r="B6" s="12"/>
      <c r="C6" s="12"/>
      <c r="D6" s="12"/>
      <c r="E6">
        <f t="shared" si="0"/>
        <v>0</v>
      </c>
      <c r="F6" s="12"/>
      <c r="G6" s="12" t="s">
        <v>132</v>
      </c>
      <c r="H6" s="12"/>
      <c r="I6" s="12" t="s">
        <v>128</v>
      </c>
      <c r="J6" s="12"/>
      <c r="K6" s="12"/>
    </row>
    <row r="7" spans="1:11">
      <c r="A7" s="13" t="s">
        <v>133</v>
      </c>
      <c r="B7" s="12"/>
      <c r="C7" s="12"/>
      <c r="D7" s="12"/>
      <c r="E7">
        <f t="shared" si="0"/>
        <v>0</v>
      </c>
      <c r="F7" s="12"/>
      <c r="G7" s="12" t="s">
        <v>134</v>
      </c>
      <c r="H7" s="12"/>
      <c r="I7" s="12" t="s">
        <v>128</v>
      </c>
      <c r="J7" s="12"/>
      <c r="K7" s="12"/>
    </row>
    <row r="8" spans="1:11">
      <c r="A8" s="13" t="s">
        <v>135</v>
      </c>
      <c r="B8" s="12">
        <v>50</v>
      </c>
      <c r="C8" s="12">
        <v>136</v>
      </c>
      <c r="D8" s="12"/>
      <c r="E8">
        <f t="shared" si="0"/>
        <v>186</v>
      </c>
      <c r="F8" s="12"/>
      <c r="G8" s="12" t="s">
        <v>136</v>
      </c>
      <c r="H8" s="12"/>
      <c r="I8" s="12"/>
      <c r="J8" s="12"/>
      <c r="K8" s="12"/>
    </row>
    <row r="9" spans="1:11">
      <c r="A9" s="4" t="s">
        <v>48</v>
      </c>
      <c r="C9">
        <v>216</v>
      </c>
      <c r="E9">
        <f t="shared" si="0"/>
        <v>216</v>
      </c>
    </row>
    <row r="10" spans="1:11">
      <c r="A10" s="4" t="s">
        <v>137</v>
      </c>
      <c r="E10">
        <f t="shared" si="0"/>
        <v>0</v>
      </c>
    </row>
    <row r="11" spans="1:11">
      <c r="A11" s="4" t="s">
        <v>138</v>
      </c>
      <c r="E11">
        <f t="shared" si="0"/>
        <v>0</v>
      </c>
      <c r="F11" s="9">
        <v>1000</v>
      </c>
    </row>
    <row r="12" spans="1:11">
      <c r="A12" s="4" t="s">
        <v>139</v>
      </c>
      <c r="E12">
        <f t="shared" si="0"/>
        <v>0</v>
      </c>
      <c r="F12" s="9">
        <v>210</v>
      </c>
    </row>
    <row r="13" spans="1:11">
      <c r="A13" s="6" t="s">
        <v>20</v>
      </c>
      <c r="B13" s="5">
        <f>SUM(B3:B12)</f>
        <v>50</v>
      </c>
      <c r="C13" s="5">
        <f>SUM(C3:C12)</f>
        <v>352</v>
      </c>
      <c r="D13" s="5">
        <f>SUM(D3:D12)</f>
        <v>0</v>
      </c>
      <c r="E13" s="7">
        <f>SUM(E3:E12)</f>
        <v>402</v>
      </c>
      <c r="F13" s="15">
        <f>SUM(F3:F12)</f>
        <v>1490</v>
      </c>
    </row>
    <row r="14" spans="1:11">
      <c r="A14" s="12"/>
      <c r="B14" s="12">
        <v>204</v>
      </c>
      <c r="C14" s="12">
        <v>1421</v>
      </c>
      <c r="D14" s="12"/>
      <c r="E14" s="16">
        <v>1605</v>
      </c>
      <c r="F14" t="s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0390-0B11-4505-A6A5-74EF5E3B1180}">
  <dimension ref="A1:E3"/>
  <sheetViews>
    <sheetView workbookViewId="0"/>
  </sheetViews>
  <sheetFormatPr defaultRowHeight="15"/>
  <cols>
    <col min="1" max="1" width="13.7109375" bestFit="1" customWidth="1"/>
    <col min="2" max="2" width="12.5703125" bestFit="1" customWidth="1"/>
    <col min="3" max="3" width="11.5703125" bestFit="1" customWidth="1"/>
    <col min="4" max="4" width="12.5703125" bestFit="1" customWidth="1"/>
    <col min="5" max="5" width="8.42578125" bestFit="1" customWidth="1"/>
  </cols>
  <sheetData>
    <row r="1" spans="1:5">
      <c r="A1" s="1" t="s">
        <v>141</v>
      </c>
    </row>
    <row r="2" spans="1:5" ht="15.7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>
      <c r="A3" s="17">
        <f>'Prince Rupert'!B12+Terrace!B13+Kitimat!B9+Smithers!B7+Houston!B9+'Burns Lake'!B12+'Prince George'!B23+Quesnel!B8+'Dawson Creek'!B13+'Fort St. John'!B14</f>
        <v>14635</v>
      </c>
      <c r="B3" s="17">
        <f>'Prince Rupert'!C12+Terrace!C13+Kitimat!C9+Smithers!C7+Houston!C9+'Burns Lake'!C12+'Prince George'!C23+Quesnel!C8+'Dawson Creek'!C13+'Fort St. John'!C14</f>
        <v>20593</v>
      </c>
      <c r="C3" s="17">
        <f>'Prince Rupert'!D12+Terrace!D13+Kitimat!D9+Smithers!D7+Houston!D9+'Burns Lake'!D12+'Prince George'!D23+Quesnel!D8+'Dawson Creek'!D13+'Fort St. John'!D14</f>
        <v>2552</v>
      </c>
      <c r="D3" s="17">
        <f>'Prince Rupert'!E12+Terrace!E13+Kitimat!E9+Smithers!E7+Houston!E9+'Burns Lake'!E12+'Prince George'!E23+Quesnel!E8+'Dawson Creek'!E13+'Fort St. John'!E14</f>
        <v>40300</v>
      </c>
      <c r="E3" s="9">
        <f>'Fort St. John'!F13+'Dawson Creek'!F13+'Prince George'!F23+Smithers!F7+Terrace!F12</f>
        <v>1868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F6A8-C70A-4D9C-AF7A-E5874BDF3EA1}">
  <dimension ref="A1:G13"/>
  <sheetViews>
    <sheetView workbookViewId="0">
      <selection activeCell="G9" sqref="G9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7">
      <c r="A1" t="s">
        <v>0</v>
      </c>
      <c r="B1" s="1" t="s">
        <v>22</v>
      </c>
    </row>
    <row r="2" spans="1:7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7">
      <c r="A3" s="4" t="s">
        <v>23</v>
      </c>
      <c r="E3">
        <f>SUM(B3:D3)</f>
        <v>0</v>
      </c>
    </row>
    <row r="4" spans="1:7">
      <c r="A4" s="4" t="s">
        <v>8</v>
      </c>
      <c r="E4">
        <f t="shared" ref="E4:E11" si="0">SUM(B4:D4)</f>
        <v>0</v>
      </c>
      <c r="G4" s="12" t="s">
        <v>24</v>
      </c>
    </row>
    <row r="5" spans="1:7">
      <c r="A5" t="s">
        <v>11</v>
      </c>
      <c r="B5">
        <v>0</v>
      </c>
      <c r="C5">
        <v>0</v>
      </c>
      <c r="D5">
        <v>0</v>
      </c>
      <c r="E5">
        <f t="shared" si="0"/>
        <v>0</v>
      </c>
      <c r="G5" s="12" t="s">
        <v>25</v>
      </c>
    </row>
    <row r="6" spans="1:7">
      <c r="A6" t="s">
        <v>26</v>
      </c>
      <c r="E6">
        <f t="shared" si="0"/>
        <v>0</v>
      </c>
      <c r="G6" s="12" t="s">
        <v>27</v>
      </c>
    </row>
    <row r="7" spans="1:7">
      <c r="A7" s="4" t="s">
        <v>28</v>
      </c>
      <c r="E7">
        <f t="shared" si="0"/>
        <v>0</v>
      </c>
      <c r="G7" s="12" t="s">
        <v>29</v>
      </c>
    </row>
    <row r="8" spans="1:7">
      <c r="A8" s="4" t="s">
        <v>30</v>
      </c>
      <c r="B8">
        <v>0</v>
      </c>
      <c r="C8">
        <v>0</v>
      </c>
      <c r="D8">
        <v>0</v>
      </c>
      <c r="E8">
        <f t="shared" si="0"/>
        <v>0</v>
      </c>
      <c r="G8" t="s">
        <v>31</v>
      </c>
    </row>
    <row r="9" spans="1:7">
      <c r="A9" s="4" t="s">
        <v>32</v>
      </c>
      <c r="B9">
        <v>304</v>
      </c>
      <c r="C9">
        <v>541</v>
      </c>
      <c r="D9">
        <v>0</v>
      </c>
      <c r="E9">
        <f t="shared" si="0"/>
        <v>845</v>
      </c>
      <c r="F9">
        <v>180</v>
      </c>
      <c r="G9" t="s">
        <v>33</v>
      </c>
    </row>
    <row r="10" spans="1:7">
      <c r="A10" s="4" t="s">
        <v>34</v>
      </c>
      <c r="B10">
        <v>0</v>
      </c>
      <c r="C10">
        <v>0</v>
      </c>
      <c r="D10">
        <v>0</v>
      </c>
      <c r="E10">
        <f t="shared" si="0"/>
        <v>0</v>
      </c>
    </row>
    <row r="11" spans="1:7">
      <c r="A11" s="4" t="s">
        <v>35</v>
      </c>
      <c r="E11">
        <f t="shared" si="0"/>
        <v>0</v>
      </c>
      <c r="G11" t="s">
        <v>36</v>
      </c>
    </row>
    <row r="12" spans="1:7">
      <c r="A12" s="6" t="s">
        <v>20</v>
      </c>
      <c r="B12" s="5">
        <f>SUM(B3:B11)</f>
        <v>304</v>
      </c>
      <c r="C12" s="5">
        <f>SUM(C3:C11)</f>
        <v>541</v>
      </c>
      <c r="D12" s="5">
        <f>SUM(D3:D11)</f>
        <v>0</v>
      </c>
      <c r="E12" s="7">
        <f>SUM(E3:E11)</f>
        <v>845</v>
      </c>
      <c r="F12" s="5">
        <f>SUM(F3:F11)</f>
        <v>180</v>
      </c>
    </row>
    <row r="13" spans="1:7">
      <c r="B13">
        <v>290</v>
      </c>
      <c r="C13">
        <v>156</v>
      </c>
      <c r="D13">
        <v>429</v>
      </c>
      <c r="E13">
        <v>875</v>
      </c>
      <c r="G1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F3C7-BD70-45C4-B58E-C1DDFB687855}">
  <dimension ref="A1:F11"/>
  <sheetViews>
    <sheetView workbookViewId="0">
      <selection activeCell="A4" sqref="A4:E4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6">
      <c r="A1" t="s">
        <v>0</v>
      </c>
      <c r="B1" s="1" t="s">
        <v>38</v>
      </c>
    </row>
    <row r="2" spans="1:6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>
      <c r="A3" s="4" t="s">
        <v>39</v>
      </c>
      <c r="B3">
        <v>240</v>
      </c>
      <c r="C3">
        <v>441</v>
      </c>
      <c r="E3">
        <f>SUM(B3:D3)</f>
        <v>681</v>
      </c>
    </row>
    <row r="4" spans="1:6">
      <c r="A4" s="4" t="s">
        <v>40</v>
      </c>
      <c r="B4">
        <v>1272</v>
      </c>
      <c r="C4">
        <v>1832</v>
      </c>
      <c r="D4">
        <v>11</v>
      </c>
      <c r="E4">
        <f t="shared" ref="E4:E8" si="0">SUM(B4:D4)</f>
        <v>3115</v>
      </c>
    </row>
    <row r="5" spans="1:6">
      <c r="A5" t="s">
        <v>11</v>
      </c>
      <c r="B5">
        <v>144</v>
      </c>
      <c r="C5">
        <v>168</v>
      </c>
      <c r="E5">
        <f t="shared" si="0"/>
        <v>312</v>
      </c>
    </row>
    <row r="6" spans="1:6">
      <c r="A6" t="s">
        <v>41</v>
      </c>
      <c r="B6">
        <v>30</v>
      </c>
      <c r="C6">
        <v>80</v>
      </c>
      <c r="E6">
        <f t="shared" si="0"/>
        <v>110</v>
      </c>
    </row>
    <row r="7" spans="1:6">
      <c r="A7" s="4" t="s">
        <v>42</v>
      </c>
      <c r="B7">
        <v>21</v>
      </c>
      <c r="C7">
        <v>89</v>
      </c>
      <c r="E7">
        <f t="shared" si="0"/>
        <v>110</v>
      </c>
    </row>
    <row r="8" spans="1:6">
      <c r="A8" s="4" t="s">
        <v>43</v>
      </c>
      <c r="E8">
        <f t="shared" si="0"/>
        <v>0</v>
      </c>
    </row>
    <row r="9" spans="1:6">
      <c r="A9" s="6" t="s">
        <v>20</v>
      </c>
      <c r="B9" s="5">
        <f>SUM(B3:B8)</f>
        <v>1707</v>
      </c>
      <c r="C9" s="5">
        <f>SUM(C3:C8)</f>
        <v>2610</v>
      </c>
      <c r="D9" s="5">
        <f>SUM(D3:D8)</f>
        <v>11</v>
      </c>
      <c r="E9" s="7">
        <f t="shared" ref="E9" si="1">SUM(E3:E6)</f>
        <v>4218</v>
      </c>
      <c r="F9" s="5">
        <f>SUM(F3:F8)</f>
        <v>0</v>
      </c>
    </row>
    <row r="11" spans="1:6">
      <c r="A11" s="1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E3B2-8CC8-4B31-85D9-8DEFADD8980D}">
  <dimension ref="A1:G9"/>
  <sheetViews>
    <sheetView workbookViewId="0">
      <selection activeCell="E3" sqref="E3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7">
      <c r="A1" t="s">
        <v>0</v>
      </c>
      <c r="B1" s="1" t="s">
        <v>45</v>
      </c>
    </row>
    <row r="2" spans="1:7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7">
      <c r="A3" s="4" t="s">
        <v>46</v>
      </c>
      <c r="B3">
        <v>1030</v>
      </c>
      <c r="C3">
        <v>744</v>
      </c>
      <c r="D3">
        <v>806</v>
      </c>
      <c r="E3">
        <f>SUM(B3:D3)</f>
        <v>2580</v>
      </c>
      <c r="F3">
        <v>5</v>
      </c>
      <c r="G3" t="s">
        <v>47</v>
      </c>
    </row>
    <row r="4" spans="1:7">
      <c r="A4" s="4" t="s">
        <v>8</v>
      </c>
      <c r="B4">
        <v>54</v>
      </c>
      <c r="C4">
        <v>64</v>
      </c>
      <c r="E4">
        <f>SUM(B4:D4)</f>
        <v>118</v>
      </c>
    </row>
    <row r="5" spans="1:7">
      <c r="A5" t="s">
        <v>48</v>
      </c>
      <c r="B5">
        <v>0</v>
      </c>
      <c r="C5">
        <v>0</v>
      </c>
      <c r="D5">
        <v>0</v>
      </c>
      <c r="E5">
        <f>SUM(B5:D5)</f>
        <v>0</v>
      </c>
      <c r="G5" t="s">
        <v>49</v>
      </c>
    </row>
    <row r="6" spans="1:7">
      <c r="A6" s="4" t="s">
        <v>50</v>
      </c>
      <c r="B6">
        <v>0</v>
      </c>
      <c r="C6">
        <v>0</v>
      </c>
      <c r="D6">
        <v>0</v>
      </c>
      <c r="E6">
        <f>SUM(B6:D6)</f>
        <v>0</v>
      </c>
      <c r="F6">
        <v>50</v>
      </c>
      <c r="G6" t="s">
        <v>51</v>
      </c>
    </row>
    <row r="7" spans="1:7">
      <c r="A7" s="6" t="s">
        <v>20</v>
      </c>
      <c r="B7" s="5">
        <f>SUM(B3:B6)</f>
        <v>1084</v>
      </c>
      <c r="C7" s="5">
        <f>SUM(C3:C6)</f>
        <v>808</v>
      </c>
      <c r="D7" s="5">
        <f>SUM(D3:D6)</f>
        <v>806</v>
      </c>
      <c r="E7" s="7">
        <f t="shared" ref="E7" si="0">SUM(E3:E6)</f>
        <v>2698</v>
      </c>
      <c r="F7" s="5">
        <f>SUM(F3:F6)</f>
        <v>55</v>
      </c>
    </row>
    <row r="9" spans="1:7">
      <c r="A9" s="1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F964-4AFE-43BB-92BE-562338C235B9}">
  <dimension ref="A1:G13"/>
  <sheetViews>
    <sheetView workbookViewId="0">
      <selection activeCell="E15" sqref="E15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7">
      <c r="A1" t="s">
        <v>0</v>
      </c>
      <c r="B1" s="1" t="s">
        <v>52</v>
      </c>
    </row>
    <row r="2" spans="1:7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7">
      <c r="A3" s="4" t="s">
        <v>53</v>
      </c>
      <c r="B3">
        <v>0</v>
      </c>
      <c r="C3">
        <v>0</v>
      </c>
      <c r="D3">
        <v>0</v>
      </c>
      <c r="E3">
        <f>SUM(B3:D3)</f>
        <v>0</v>
      </c>
      <c r="F3" t="s">
        <v>54</v>
      </c>
    </row>
    <row r="4" spans="1:7">
      <c r="A4" s="4" t="s">
        <v>8</v>
      </c>
      <c r="B4">
        <v>104</v>
      </c>
      <c r="C4">
        <v>85</v>
      </c>
      <c r="D4">
        <v>0</v>
      </c>
      <c r="E4">
        <f t="shared" ref="E4:E7" si="0">SUM(B4:D4)</f>
        <v>189</v>
      </c>
    </row>
    <row r="5" spans="1:7">
      <c r="A5" t="s">
        <v>55</v>
      </c>
      <c r="E5">
        <f t="shared" si="0"/>
        <v>0</v>
      </c>
    </row>
    <row r="6" spans="1:7">
      <c r="A6" s="4" t="s">
        <v>56</v>
      </c>
      <c r="E6">
        <f t="shared" si="0"/>
        <v>0</v>
      </c>
    </row>
    <row r="7" spans="1:7">
      <c r="A7" s="4" t="s">
        <v>35</v>
      </c>
      <c r="E7">
        <f t="shared" si="0"/>
        <v>0</v>
      </c>
      <c r="G7" t="s">
        <v>36</v>
      </c>
    </row>
    <row r="8" spans="1:7">
      <c r="A8" s="6" t="s">
        <v>20</v>
      </c>
      <c r="B8" s="5">
        <f>SUM(B3:B6)</f>
        <v>104</v>
      </c>
      <c r="C8" s="5">
        <f>SUM(C3:C6)</f>
        <v>85</v>
      </c>
      <c r="D8" s="5">
        <f>SUM(D3:D6)</f>
        <v>0</v>
      </c>
      <c r="E8" s="7">
        <f>SUM(E3:E7)</f>
        <v>189</v>
      </c>
      <c r="F8" s="5">
        <f>SUM(F3:F7)</f>
        <v>0</v>
      </c>
    </row>
    <row r="9" spans="1:7">
      <c r="B9" s="12">
        <v>220</v>
      </c>
      <c r="C9" s="12">
        <v>262</v>
      </c>
      <c r="D9" s="12">
        <v>20</v>
      </c>
      <c r="E9" s="12">
        <v>502</v>
      </c>
      <c r="G9" t="s">
        <v>57</v>
      </c>
    </row>
    <row r="11" spans="1:7">
      <c r="A11" t="s">
        <v>58</v>
      </c>
    </row>
    <row r="13" spans="1:7">
      <c r="A13" s="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F33D-4BAE-4EA9-9B67-BC4655AEFB04}">
  <dimension ref="A1:G14"/>
  <sheetViews>
    <sheetView workbookViewId="0">
      <selection activeCell="E3" sqref="E3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7">
      <c r="A1" t="s">
        <v>0</v>
      </c>
      <c r="B1" s="1" t="s">
        <v>59</v>
      </c>
    </row>
    <row r="2" spans="1:7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7">
      <c r="A3" s="4" t="s">
        <v>60</v>
      </c>
      <c r="B3">
        <v>0</v>
      </c>
      <c r="C3">
        <v>0</v>
      </c>
      <c r="D3">
        <v>0</v>
      </c>
      <c r="E3">
        <f t="shared" ref="E3:E11" si="0">SUM(B3:D3)</f>
        <v>0</v>
      </c>
    </row>
    <row r="4" spans="1:7">
      <c r="A4" s="4" t="s">
        <v>8</v>
      </c>
      <c r="B4">
        <v>40</v>
      </c>
      <c r="C4">
        <v>262</v>
      </c>
      <c r="D4">
        <v>0</v>
      </c>
      <c r="E4">
        <f t="shared" si="0"/>
        <v>302</v>
      </c>
    </row>
    <row r="5" spans="1:7">
      <c r="A5" s="4" t="s">
        <v>61</v>
      </c>
      <c r="B5">
        <v>312</v>
      </c>
      <c r="C5">
        <v>320</v>
      </c>
      <c r="D5">
        <v>0</v>
      </c>
      <c r="E5">
        <f t="shared" si="0"/>
        <v>632</v>
      </c>
    </row>
    <row r="6" spans="1:7">
      <c r="A6" s="4" t="s">
        <v>42</v>
      </c>
      <c r="B6">
        <v>122</v>
      </c>
      <c r="C6">
        <v>168</v>
      </c>
      <c r="D6">
        <v>0</v>
      </c>
      <c r="E6">
        <f t="shared" si="0"/>
        <v>290</v>
      </c>
    </row>
    <row r="7" spans="1:7">
      <c r="A7" s="4" t="s">
        <v>62</v>
      </c>
      <c r="B7">
        <v>168</v>
      </c>
      <c r="C7">
        <v>566</v>
      </c>
      <c r="E7">
        <f t="shared" si="0"/>
        <v>734</v>
      </c>
    </row>
    <row r="8" spans="1:7">
      <c r="A8" s="4" t="s">
        <v>63</v>
      </c>
      <c r="B8">
        <v>298</v>
      </c>
      <c r="C8">
        <v>396</v>
      </c>
      <c r="E8">
        <f t="shared" si="0"/>
        <v>694</v>
      </c>
    </row>
    <row r="9" spans="1:7">
      <c r="A9" s="4" t="s">
        <v>64</v>
      </c>
      <c r="B9">
        <v>0</v>
      </c>
      <c r="C9">
        <v>0</v>
      </c>
      <c r="D9">
        <v>0</v>
      </c>
      <c r="E9">
        <f t="shared" si="0"/>
        <v>0</v>
      </c>
    </row>
    <row r="10" spans="1:7">
      <c r="A10" s="4" t="s">
        <v>35</v>
      </c>
      <c r="E10">
        <f t="shared" si="0"/>
        <v>0</v>
      </c>
      <c r="G10" t="s">
        <v>36</v>
      </c>
    </row>
    <row r="11" spans="1:7">
      <c r="A11" s="4" t="s">
        <v>65</v>
      </c>
      <c r="B11">
        <v>0</v>
      </c>
      <c r="C11">
        <v>0</v>
      </c>
      <c r="D11">
        <v>0</v>
      </c>
      <c r="E11">
        <f t="shared" si="0"/>
        <v>0</v>
      </c>
      <c r="G11" t="s">
        <v>66</v>
      </c>
    </row>
    <row r="12" spans="1:7">
      <c r="A12" s="6" t="s">
        <v>20</v>
      </c>
      <c r="B12" s="5">
        <f>SUM(B3:B11)</f>
        <v>940</v>
      </c>
      <c r="C12" s="5">
        <f>SUM(C3:C11)</f>
        <v>1712</v>
      </c>
      <c r="D12" s="5">
        <f>SUM(D3:D11)</f>
        <v>0</v>
      </c>
      <c r="E12" s="7">
        <f>SUM(E3:E11)</f>
        <v>2652</v>
      </c>
      <c r="F12" s="5">
        <f>SUM(F3:F11)</f>
        <v>0</v>
      </c>
    </row>
    <row r="14" spans="1:7">
      <c r="A14" s="12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7925-B5C7-4C42-A062-82F6138A1E73}">
  <dimension ref="A1:K22"/>
  <sheetViews>
    <sheetView workbookViewId="0">
      <selection activeCell="B19" sqref="B19"/>
    </sheetView>
  </sheetViews>
  <sheetFormatPr defaultRowHeight="15"/>
  <cols>
    <col min="1" max="1" width="29.5703125" customWidth="1"/>
    <col min="2" max="2" width="13.140625" customWidth="1"/>
    <col min="3" max="3" width="13" customWidth="1"/>
  </cols>
  <sheetData>
    <row r="1" spans="1:6">
      <c r="A1" t="s">
        <v>0</v>
      </c>
      <c r="B1" s="1" t="s">
        <v>67</v>
      </c>
    </row>
    <row r="2" spans="1:6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>
      <c r="A3" s="4" t="s">
        <v>46</v>
      </c>
      <c r="E3">
        <f ca="1">SUM(B3:E3)</f>
        <v>0</v>
      </c>
    </row>
    <row r="4" spans="1:6">
      <c r="A4" s="4" t="s">
        <v>68</v>
      </c>
      <c r="E4">
        <f ca="1">SUM(B4:E4)</f>
        <v>0</v>
      </c>
    </row>
    <row r="5" spans="1:6">
      <c r="A5" t="s">
        <v>11</v>
      </c>
      <c r="E5">
        <f ca="1">SUM(B5:E5)</f>
        <v>0</v>
      </c>
    </row>
    <row r="6" spans="1:6">
      <c r="A6" t="s">
        <v>69</v>
      </c>
      <c r="E6">
        <f ca="1">SUM(B6:E6)</f>
        <v>0</v>
      </c>
    </row>
    <row r="7" spans="1:6">
      <c r="A7" s="6" t="s">
        <v>20</v>
      </c>
      <c r="B7" s="5">
        <f>SUM(B3:B6)</f>
        <v>0</v>
      </c>
      <c r="C7" s="5">
        <f>SUM(C3:C6)</f>
        <v>0</v>
      </c>
      <c r="D7" s="5">
        <f>SUM(D3:D6)</f>
        <v>0</v>
      </c>
      <c r="E7" s="7">
        <f t="shared" ref="E7" ca="1" si="0">SUM(E3:E6)</f>
        <v>0</v>
      </c>
      <c r="F7" s="5">
        <f>SUM(F3:F6)</f>
        <v>0</v>
      </c>
    </row>
    <row r="9" spans="1:6">
      <c r="A9" t="s">
        <v>70</v>
      </c>
    </row>
    <row r="21" spans="11:11">
      <c r="K21" s="18"/>
    </row>
    <row r="22" spans="11:11">
      <c r="K22" s="18"/>
    </row>
  </sheetData>
  <sortState xmlns:xlrd2="http://schemas.microsoft.com/office/spreadsheetml/2017/richdata2" ref="K23:K24">
    <sortCondition ref="K23:K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10F7-4743-4FA2-86D2-3A493CF7EA30}">
  <dimension ref="A1:Z25"/>
  <sheetViews>
    <sheetView workbookViewId="0">
      <selection activeCell="E5" sqref="E5:E7"/>
    </sheetView>
  </sheetViews>
  <sheetFormatPr defaultRowHeight="15"/>
  <cols>
    <col min="1" max="1" width="33" customWidth="1"/>
    <col min="2" max="2" width="13.140625" customWidth="1"/>
    <col min="3" max="3" width="13" customWidth="1"/>
  </cols>
  <sheetData>
    <row r="1" spans="1:26">
      <c r="A1" t="s">
        <v>0</v>
      </c>
      <c r="B1" s="1" t="s">
        <v>71</v>
      </c>
    </row>
    <row r="2" spans="1:26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26">
      <c r="A3" s="4" t="s">
        <v>72</v>
      </c>
      <c r="B3">
        <v>1576</v>
      </c>
      <c r="C3">
        <v>2789</v>
      </c>
      <c r="D3">
        <f>2+21</f>
        <v>23</v>
      </c>
      <c r="E3">
        <f t="shared" ref="E3:E22" si="0">SUM(B3:D3)</f>
        <v>4388</v>
      </c>
      <c r="F3">
        <v>118</v>
      </c>
      <c r="G3" t="s">
        <v>73</v>
      </c>
      <c r="M3" t="s">
        <v>74</v>
      </c>
      <c r="P3" t="s">
        <v>75</v>
      </c>
    </row>
    <row r="4" spans="1:26">
      <c r="A4" s="4" t="s">
        <v>76</v>
      </c>
      <c r="B4">
        <f>96+96+96+96+(96*6)+18+96+18+26+32+140</f>
        <v>1290</v>
      </c>
      <c r="C4">
        <f>96+76+76+88+96+96+76+88+88+76+96+44+14+23+21</f>
        <v>1054</v>
      </c>
      <c r="D4">
        <f>200+200+12+36+28+120+18</f>
        <v>614</v>
      </c>
      <c r="E4">
        <f t="shared" si="0"/>
        <v>2958</v>
      </c>
      <c r="G4" t="s">
        <v>77</v>
      </c>
      <c r="I4" s="12" t="s">
        <v>78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4" t="s">
        <v>79</v>
      </c>
      <c r="B5">
        <v>18</v>
      </c>
      <c r="C5">
        <f>96+44+22+88+24+76+58</f>
        <v>408</v>
      </c>
      <c r="D5">
        <v>90</v>
      </c>
      <c r="E5">
        <f t="shared" si="0"/>
        <v>516</v>
      </c>
      <c r="G5" t="s">
        <v>80</v>
      </c>
    </row>
    <row r="6" spans="1:26">
      <c r="A6" s="4" t="s">
        <v>81</v>
      </c>
      <c r="B6">
        <f>54+36</f>
        <v>90</v>
      </c>
      <c r="C6">
        <f>48+32+52+52+38+17+40+26+36+42+26+17+32+32+17+72+40+32+36+44+28+28+52+40+17+32+52+84</f>
        <v>1064</v>
      </c>
      <c r="E6">
        <f t="shared" si="0"/>
        <v>1154</v>
      </c>
    </row>
    <row r="7" spans="1:26">
      <c r="A7" s="4" t="s">
        <v>82</v>
      </c>
      <c r="B7">
        <v>15</v>
      </c>
      <c r="C7">
        <v>363</v>
      </c>
      <c r="E7">
        <f t="shared" si="0"/>
        <v>378</v>
      </c>
      <c r="G7" s="11" t="s">
        <v>83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4" t="s">
        <v>84</v>
      </c>
      <c r="B8">
        <v>58</v>
      </c>
      <c r="C8">
        <v>34</v>
      </c>
      <c r="E8">
        <f t="shared" si="0"/>
        <v>92</v>
      </c>
    </row>
    <row r="9" spans="1:26">
      <c r="A9" s="4" t="s">
        <v>85</v>
      </c>
      <c r="B9">
        <v>434</v>
      </c>
      <c r="C9">
        <v>430</v>
      </c>
      <c r="D9">
        <v>0</v>
      </c>
      <c r="E9">
        <f t="shared" si="0"/>
        <v>864</v>
      </c>
      <c r="G9" t="s">
        <v>86</v>
      </c>
    </row>
    <row r="10" spans="1:26">
      <c r="A10" s="4" t="s">
        <v>87</v>
      </c>
      <c r="B10">
        <v>0</v>
      </c>
      <c r="C10">
        <v>0</v>
      </c>
      <c r="D10">
        <v>0</v>
      </c>
      <c r="E10">
        <f t="shared" si="0"/>
        <v>0</v>
      </c>
      <c r="G10" t="s">
        <v>88</v>
      </c>
    </row>
    <row r="11" spans="1:26">
      <c r="A11" s="4" t="s">
        <v>89</v>
      </c>
      <c r="B11">
        <f>74+66+48+72+31+(24*28)</f>
        <v>963</v>
      </c>
      <c r="C11">
        <f>36+22+40+28+32+18+22+22+20+18+18+30+26+44+32</f>
        <v>408</v>
      </c>
      <c r="D11">
        <v>48</v>
      </c>
      <c r="E11">
        <f t="shared" si="0"/>
        <v>1419</v>
      </c>
      <c r="G11" t="s">
        <v>90</v>
      </c>
    </row>
    <row r="12" spans="1:26">
      <c r="A12" s="4" t="s">
        <v>91</v>
      </c>
      <c r="B12">
        <v>136</v>
      </c>
      <c r="C12">
        <v>158</v>
      </c>
      <c r="E12">
        <f t="shared" si="0"/>
        <v>294</v>
      </c>
    </row>
    <row r="13" spans="1:26">
      <c r="A13" s="4" t="s">
        <v>92</v>
      </c>
      <c r="B13">
        <v>250</v>
      </c>
      <c r="C13">
        <v>210</v>
      </c>
      <c r="D13">
        <v>4</v>
      </c>
      <c r="E13">
        <f t="shared" si="0"/>
        <v>464</v>
      </c>
    </row>
    <row r="14" spans="1:26">
      <c r="A14" s="4" t="s">
        <v>93</v>
      </c>
      <c r="B14">
        <v>697</v>
      </c>
      <c r="C14">
        <v>678</v>
      </c>
      <c r="E14">
        <f t="shared" si="0"/>
        <v>1375</v>
      </c>
      <c r="G14" t="s">
        <v>94</v>
      </c>
    </row>
    <row r="15" spans="1:26">
      <c r="A15" s="4" t="s">
        <v>95</v>
      </c>
      <c r="B15">
        <v>8</v>
      </c>
      <c r="C15">
        <v>2</v>
      </c>
      <c r="D15">
        <v>0</v>
      </c>
      <c r="E15">
        <f t="shared" si="0"/>
        <v>10</v>
      </c>
    </row>
    <row r="16" spans="1:26">
      <c r="A16" s="4" t="s">
        <v>96</v>
      </c>
      <c r="B16">
        <v>0</v>
      </c>
      <c r="C16">
        <v>0</v>
      </c>
      <c r="D16">
        <v>0</v>
      </c>
      <c r="E16">
        <f t="shared" si="0"/>
        <v>0</v>
      </c>
    </row>
    <row r="17" spans="1:7">
      <c r="A17" s="4" t="s">
        <v>97</v>
      </c>
      <c r="B17">
        <v>204</v>
      </c>
      <c r="C17">
        <v>704</v>
      </c>
      <c r="D17">
        <v>0</v>
      </c>
      <c r="E17">
        <f t="shared" si="0"/>
        <v>908</v>
      </c>
      <c r="G17" t="s">
        <v>98</v>
      </c>
    </row>
    <row r="18" spans="1:7">
      <c r="A18" s="4" t="s">
        <v>99</v>
      </c>
      <c r="B18">
        <v>176</v>
      </c>
      <c r="C18">
        <v>228</v>
      </c>
      <c r="D18">
        <v>0</v>
      </c>
      <c r="E18">
        <f t="shared" si="0"/>
        <v>404</v>
      </c>
    </row>
    <row r="19" spans="1:7">
      <c r="A19" s="4" t="s">
        <v>100</v>
      </c>
      <c r="B19">
        <v>54</v>
      </c>
      <c r="C19">
        <v>136</v>
      </c>
      <c r="D19">
        <v>0</v>
      </c>
      <c r="E19">
        <f t="shared" si="0"/>
        <v>190</v>
      </c>
      <c r="G19" t="s">
        <v>101</v>
      </c>
    </row>
    <row r="20" spans="1:7">
      <c r="A20" s="4" t="s">
        <v>102</v>
      </c>
      <c r="B20">
        <v>100</v>
      </c>
      <c r="C20">
        <v>80</v>
      </c>
      <c r="E20">
        <f t="shared" si="0"/>
        <v>180</v>
      </c>
      <c r="G20" t="s">
        <v>103</v>
      </c>
    </row>
    <row r="21" spans="1:7">
      <c r="A21" s="4" t="s">
        <v>104</v>
      </c>
      <c r="B21">
        <v>38</v>
      </c>
      <c r="C21">
        <v>236</v>
      </c>
      <c r="E21">
        <f t="shared" si="0"/>
        <v>274</v>
      </c>
      <c r="G21" t="s">
        <v>105</v>
      </c>
    </row>
    <row r="22" spans="1:7">
      <c r="A22" s="4" t="s">
        <v>35</v>
      </c>
      <c r="B22">
        <v>168</v>
      </c>
      <c r="C22">
        <v>348</v>
      </c>
      <c r="D22">
        <v>0</v>
      </c>
      <c r="E22">
        <f t="shared" si="0"/>
        <v>516</v>
      </c>
    </row>
    <row r="23" spans="1:7">
      <c r="A23" s="6" t="s">
        <v>20</v>
      </c>
      <c r="B23" s="5">
        <f>SUM(B3:B22)</f>
        <v>6275</v>
      </c>
      <c r="C23" s="5">
        <f>SUM(C3:C22)</f>
        <v>9330</v>
      </c>
      <c r="D23" s="5">
        <f>SUM(D3:D22)</f>
        <v>779</v>
      </c>
      <c r="E23" s="10">
        <f>SUM(E3:E22)</f>
        <v>16384</v>
      </c>
      <c r="F23" s="5">
        <f>SUM(F3:F22)</f>
        <v>118</v>
      </c>
    </row>
    <row r="25" spans="1:7">
      <c r="A25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6395-7AA3-4585-A1C0-ABF9C101FD90}">
  <dimension ref="A1:G10"/>
  <sheetViews>
    <sheetView tabSelected="1" workbookViewId="0">
      <selection activeCell="E8" sqref="E8"/>
    </sheetView>
  </sheetViews>
  <sheetFormatPr defaultRowHeight="15"/>
  <cols>
    <col min="1" max="1" width="29.5703125" customWidth="1"/>
    <col min="2" max="2" width="13.140625" customWidth="1"/>
    <col min="3" max="3" width="13" customWidth="1"/>
    <col min="5" max="5" width="18.42578125" customWidth="1"/>
  </cols>
  <sheetData>
    <row r="1" spans="1:7">
      <c r="A1" t="s">
        <v>0</v>
      </c>
      <c r="B1" s="1" t="s">
        <v>107</v>
      </c>
    </row>
    <row r="2" spans="1:7" s="3" customFormat="1" ht="15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7">
      <c r="A3" s="4" t="s">
        <v>48</v>
      </c>
      <c r="C3">
        <v>300</v>
      </c>
      <c r="E3" s="8">
        <f>SUM(B3:D3)</f>
        <v>300</v>
      </c>
    </row>
    <row r="4" spans="1:7">
      <c r="A4" s="4" t="s">
        <v>8</v>
      </c>
      <c r="B4">
        <v>396</v>
      </c>
      <c r="C4">
        <v>416</v>
      </c>
      <c r="D4">
        <v>120</v>
      </c>
      <c r="E4" s="8">
        <f>SUM(B4:D4)</f>
        <v>932</v>
      </c>
      <c r="G4" t="s">
        <v>108</v>
      </c>
    </row>
    <row r="5" spans="1:7">
      <c r="A5" t="s">
        <v>11</v>
      </c>
      <c r="B5">
        <v>92</v>
      </c>
      <c r="C5">
        <v>66</v>
      </c>
      <c r="D5">
        <v>40</v>
      </c>
      <c r="E5" s="8">
        <f>SUM(B5:D5)</f>
        <v>198</v>
      </c>
      <c r="G5" t="s">
        <v>109</v>
      </c>
    </row>
    <row r="6" spans="1:7">
      <c r="A6" t="s">
        <v>110</v>
      </c>
      <c r="B6">
        <v>874</v>
      </c>
      <c r="C6">
        <v>796</v>
      </c>
      <c r="E6" s="8">
        <f>SUM(B6:D6)</f>
        <v>1670</v>
      </c>
    </row>
    <row r="7" spans="1:7">
      <c r="A7" s="4" t="s">
        <v>35</v>
      </c>
      <c r="E7" s="8">
        <f>SUM(B7:D7)</f>
        <v>0</v>
      </c>
      <c r="G7" t="s">
        <v>111</v>
      </c>
    </row>
    <row r="8" spans="1:7">
      <c r="A8" s="6" t="s">
        <v>20</v>
      </c>
      <c r="B8" s="5">
        <f>SUM(B3:B7)</f>
        <v>1362</v>
      </c>
      <c r="C8" s="5">
        <f>SUM(C3:C7)</f>
        <v>1578</v>
      </c>
      <c r="D8" s="5">
        <f>SUM(D3:D7)</f>
        <v>160</v>
      </c>
      <c r="E8" s="7">
        <f>SUM(E3:E7)</f>
        <v>3100</v>
      </c>
      <c r="F8" s="5">
        <f>SUM(F3:F7)</f>
        <v>0</v>
      </c>
    </row>
    <row r="10" spans="1:7">
      <c r="A10" s="1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5B76CD133D3940BC6A4F23D71C483C" ma:contentTypeVersion="4" ma:contentTypeDescription="Create a new document." ma:contentTypeScope="" ma:versionID="1ba6ab0a4f6fe8baf4165c2fc44e7cc3">
  <xsd:schema xmlns:xsd="http://www.w3.org/2001/XMLSchema" xmlns:xs="http://www.w3.org/2001/XMLSchema" xmlns:p="http://schemas.microsoft.com/office/2006/metadata/properties" xmlns:ns2="3884d902-ed86-4b64-aab6-a32225e4047e" targetNamespace="http://schemas.microsoft.com/office/2006/metadata/properties" ma:root="true" ma:fieldsID="47ceab4b042bd4d360af9e1f590f2d12" ns2:_="">
    <xsd:import namespace="3884d902-ed86-4b64-aab6-a32225e404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4d902-ed86-4b64-aab6-a32225e404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AF70E2-F3DB-421A-92A2-92B6745262E7}"/>
</file>

<file path=customXml/itemProps2.xml><?xml version="1.0" encoding="utf-8"?>
<ds:datastoreItem xmlns:ds="http://schemas.openxmlformats.org/officeDocument/2006/customXml" ds:itemID="{57B4CA07-C3B9-4CF7-AEB3-F19CD7FA5899}"/>
</file>

<file path=customXml/itemProps3.xml><?xml version="1.0" encoding="utf-8"?>
<ds:datastoreItem xmlns:ds="http://schemas.openxmlformats.org/officeDocument/2006/customXml" ds:itemID="{8214C13E-F26B-4488-994E-18F7A14CD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Lorna Bihori</cp:lastModifiedBy>
  <cp:revision/>
  <dcterms:created xsi:type="dcterms:W3CDTF">2022-06-08T16:35:47Z</dcterms:created>
  <dcterms:modified xsi:type="dcterms:W3CDTF">2022-11-21T19:03:03Z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0x010100085B76CD133D3940BC6A4F23D71C483C</vt:lpwstr>
  </property>
</Properties>
</file>