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uwlm.sharepoint.com/sites/PeriodPromise/Shared Documents/All Folders/Collection Campaign/2019/"/>
    </mc:Choice>
  </mc:AlternateContent>
  <xr:revisionPtr revIDLastSave="0" documentId="8_{A6DBB2ED-84D6-4411-BA52-EBB43BFF187C}" xr6:coauthVersionLast="47" xr6:coauthVersionMax="47" xr10:uidLastSave="{00000000-0000-0000-0000-000000000000}"/>
  <bookViews>
    <workbookView xWindow="0" yWindow="0" windowWidth="17175" windowHeight="66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I66" i="1"/>
  <c r="G69" i="1"/>
  <c r="D58" i="1"/>
  <c r="C58" i="1"/>
  <c r="B58" i="1"/>
  <c r="D42" i="1"/>
  <c r="C42" i="1"/>
  <c r="B42" i="1"/>
  <c r="F7" i="1"/>
  <c r="F69" i="1" s="1"/>
  <c r="E7" i="1"/>
  <c r="E69" i="1" s="1"/>
  <c r="D7" i="1"/>
  <c r="C7" i="1"/>
  <c r="C66" i="1" s="1"/>
  <c r="C69" i="1" s="1"/>
  <c r="B7" i="1"/>
  <c r="D66" i="1" l="1"/>
  <c r="D69" i="1" s="1"/>
  <c r="B66" i="1"/>
  <c r="B69" i="1" s="1"/>
  <c r="H69" i="1" s="1"/>
</calcChain>
</file>

<file path=xl/sharedStrings.xml><?xml version="1.0" encoding="utf-8"?>
<sst xmlns="http://schemas.openxmlformats.org/spreadsheetml/2006/main" count="73" uniqueCount="73">
  <si>
    <t>ORG</t>
  </si>
  <si>
    <t>PADS</t>
  </si>
  <si>
    <t>TAMPONS</t>
  </si>
  <si>
    <t>LINERS/POISE</t>
  </si>
  <si>
    <t>DIVA CUPS</t>
  </si>
  <si>
    <t>LUNA PADS/Reusable Underwear</t>
  </si>
  <si>
    <t>Diapers</t>
  </si>
  <si>
    <t>Total</t>
  </si>
  <si>
    <t>Abbotsford Community Services</t>
  </si>
  <si>
    <t>Aggassiz Harrison Community Services</t>
  </si>
  <si>
    <t>Alexandra Neighbourhood House</t>
  </si>
  <si>
    <t>Ann Davis Transition Society</t>
  </si>
  <si>
    <t>Atira Women's Society</t>
  </si>
  <si>
    <t>Aunt Leah's</t>
  </si>
  <si>
    <t>BACI</t>
  </si>
  <si>
    <t>BC Positive Living</t>
  </si>
  <si>
    <t>Boys &amp; Girls Club</t>
  </si>
  <si>
    <t>Burnaby Neighbourhood House</t>
  </si>
  <si>
    <t>Chilliwack Resource Centre</t>
  </si>
  <si>
    <t>Chimo Community Services</t>
  </si>
  <si>
    <t>Collingwood Neighbourhood House</t>
  </si>
  <si>
    <t>Creative Centre Society - Abbotsford</t>
  </si>
  <si>
    <t>Creative Centre Society - Chilliwack</t>
  </si>
  <si>
    <t>Cythera Transition House Society</t>
  </si>
  <si>
    <t>Delta Assist</t>
  </si>
  <si>
    <t>Diversecity Community Resources Society</t>
  </si>
  <si>
    <t>Dixon Transition Society</t>
  </si>
  <si>
    <t>Downtown Eastside Neighbourhood Society</t>
  </si>
  <si>
    <t>DTES - Kyra's Christmas Wish</t>
  </si>
  <si>
    <t>Elizabeth Fry Society of Greater Vancouver</t>
  </si>
  <si>
    <t>Encompass Support Services Society</t>
  </si>
  <si>
    <t>Family Educational Support</t>
  </si>
  <si>
    <t>Family Services of Greater Vancouver</t>
  </si>
  <si>
    <t>FRAFCA</t>
  </si>
  <si>
    <t>Frog Hollow Neighbourhood House</t>
  </si>
  <si>
    <t>Gordan Neighbourhood House</t>
  </si>
  <si>
    <t>Hope &amp; Area Transition Society</t>
  </si>
  <si>
    <t>Ishtar Womens Resource Society</t>
  </si>
  <si>
    <t>ISS of BC</t>
  </si>
  <si>
    <t>Jewish Community Centre Greater Vancouver</t>
  </si>
  <si>
    <t>Jewish Family Services</t>
  </si>
  <si>
    <t>Kehila Society</t>
  </si>
  <si>
    <t>Kinsight Community Society</t>
  </si>
  <si>
    <t>Kiwassa</t>
  </si>
  <si>
    <t>Little Mountain Neighbourhood House</t>
  </si>
  <si>
    <t>Lower Mainland Down Syndrome Society</t>
  </si>
  <si>
    <t>Lower Mainland Purpose Society</t>
  </si>
  <si>
    <t>Mission Community Services</t>
  </si>
  <si>
    <t>Mosaic</t>
  </si>
  <si>
    <t>Mount Pleasant Neighbourhood House</t>
  </si>
  <si>
    <t>MPA Society</t>
  </si>
  <si>
    <t>North Shore Neighbourhood House</t>
  </si>
  <si>
    <t>Options Community Services</t>
  </si>
  <si>
    <t>Powell Place</t>
  </si>
  <si>
    <t>Reach Multicutural Family Centre</t>
  </si>
  <si>
    <t>Richmond Family Place Society</t>
  </si>
  <si>
    <t>Sardis Doorway for Mothers &amp; Children Society</t>
  </si>
  <si>
    <t>Sea to Sky Community Services</t>
  </si>
  <si>
    <t>Share Family &amp; Community Services</t>
  </si>
  <si>
    <t>Share Food Bank</t>
  </si>
  <si>
    <t>South Vancouver Neighbourhood House</t>
  </si>
  <si>
    <t>Stride Avenue Community School</t>
  </si>
  <si>
    <t>Touchstone Family Association</t>
  </si>
  <si>
    <t>Tri City Transitions Society</t>
  </si>
  <si>
    <t>University of Fraser Valley</t>
  </si>
  <si>
    <t>Vancouver Aboriginal Friendship Society</t>
  </si>
  <si>
    <t>Wish</t>
  </si>
  <si>
    <t>Wishing Tree</t>
  </si>
  <si>
    <t>Yale First Nation</t>
  </si>
  <si>
    <t>YMCA of Greater Vancouver</t>
  </si>
  <si>
    <t>YWCA OF Greater Vancouver</t>
  </si>
  <si>
    <t>Total: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</si>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</sst>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pane ySplit="1" topLeftCell="A55" activePane="bottomLeft" state="frozen"/>
      <selection pane="bottomLeft" activeCell="J73" sqref="J73"/>
    </sheetView>
  </sheetViews>
  <sheetFormatPr defaultRowHeight="15"/>
  <cols>
    <col min="1" max="1" width="31.42578125" customWidth="1"/>
    <col min="2" max="3" width="10.140625" bestFit="1" customWidth="1"/>
    <col min="8" max="8" width="10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t="s">
        <v>8</v>
      </c>
      <c r="B2">
        <v>1086</v>
      </c>
      <c r="C2">
        <v>912</v>
      </c>
      <c r="D2">
        <v>492</v>
      </c>
      <c r="H2">
        <f t="shared" ref="H2:H33" si="0">SUM(B2:G2)</f>
        <v>2490</v>
      </c>
    </row>
    <row r="3" spans="1:9">
      <c r="A3" t="s">
        <v>9</v>
      </c>
      <c r="B3">
        <v>928</v>
      </c>
      <c r="C3">
        <v>1000</v>
      </c>
      <c r="D3">
        <v>468</v>
      </c>
      <c r="F3">
        <v>6</v>
      </c>
      <c r="H3">
        <f t="shared" si="0"/>
        <v>2402</v>
      </c>
    </row>
    <row r="4" spans="1:9">
      <c r="A4" t="s">
        <v>10</v>
      </c>
      <c r="B4">
        <v>1396</v>
      </c>
      <c r="C4">
        <v>1500</v>
      </c>
      <c r="D4">
        <v>730</v>
      </c>
      <c r="E4">
        <v>5</v>
      </c>
      <c r="H4">
        <f t="shared" si="0"/>
        <v>3631</v>
      </c>
    </row>
    <row r="5" spans="1:9">
      <c r="A5" t="s">
        <v>11</v>
      </c>
      <c r="C5">
        <v>1496</v>
      </c>
      <c r="H5">
        <f t="shared" si="0"/>
        <v>1496</v>
      </c>
    </row>
    <row r="6" spans="1:9">
      <c r="A6" t="s">
        <v>12</v>
      </c>
      <c r="B6">
        <v>2310</v>
      </c>
      <c r="C6">
        <v>2502</v>
      </c>
      <c r="D6">
        <v>1170</v>
      </c>
      <c r="E6">
        <v>8</v>
      </c>
      <c r="F6">
        <v>10</v>
      </c>
      <c r="H6">
        <f t="shared" si="0"/>
        <v>6000</v>
      </c>
    </row>
    <row r="7" spans="1:9">
      <c r="A7" t="s">
        <v>13</v>
      </c>
      <c r="B7">
        <f>SUM(3875+2100)</f>
        <v>5975</v>
      </c>
      <c r="C7">
        <f>SUM(1384+2400)</f>
        <v>3784</v>
      </c>
      <c r="D7">
        <f>SUM(962+700)</f>
        <v>1662</v>
      </c>
      <c r="E7">
        <f>SUM(32+10)</f>
        <v>42</v>
      </c>
      <c r="F7">
        <f>SUM(14+10)</f>
        <v>24</v>
      </c>
      <c r="H7">
        <f t="shared" si="0"/>
        <v>11487</v>
      </c>
    </row>
    <row r="8" spans="1:9">
      <c r="A8" t="s">
        <v>14</v>
      </c>
      <c r="B8">
        <v>496</v>
      </c>
      <c r="C8">
        <v>504</v>
      </c>
      <c r="D8">
        <v>234</v>
      </c>
      <c r="H8">
        <f t="shared" si="0"/>
        <v>1234</v>
      </c>
    </row>
    <row r="9" spans="1:9">
      <c r="A9" t="s">
        <v>15</v>
      </c>
      <c r="B9">
        <v>510</v>
      </c>
      <c r="C9">
        <v>488</v>
      </c>
      <c r="D9">
        <v>288</v>
      </c>
      <c r="H9">
        <f t="shared" si="0"/>
        <v>1286</v>
      </c>
    </row>
    <row r="10" spans="1:9">
      <c r="A10" t="s">
        <v>16</v>
      </c>
      <c r="B10">
        <v>1844</v>
      </c>
      <c r="C10">
        <v>2000</v>
      </c>
      <c r="D10">
        <v>935</v>
      </c>
      <c r="E10">
        <v>7</v>
      </c>
      <c r="H10">
        <f t="shared" si="0"/>
        <v>4786</v>
      </c>
    </row>
    <row r="11" spans="1:9">
      <c r="A11" t="s">
        <v>17</v>
      </c>
      <c r="B11">
        <v>466</v>
      </c>
      <c r="C11">
        <v>504</v>
      </c>
      <c r="D11">
        <v>234</v>
      </c>
      <c r="E11">
        <v>2</v>
      </c>
      <c r="H11">
        <f t="shared" si="0"/>
        <v>1206</v>
      </c>
    </row>
    <row r="12" spans="1:9">
      <c r="A12" t="s">
        <v>18</v>
      </c>
      <c r="B12">
        <v>920</v>
      </c>
      <c r="C12">
        <v>992</v>
      </c>
      <c r="D12">
        <v>476</v>
      </c>
      <c r="H12">
        <f t="shared" si="0"/>
        <v>2388</v>
      </c>
    </row>
    <row r="13" spans="1:9">
      <c r="A13" t="s">
        <v>19</v>
      </c>
      <c r="B13">
        <v>1394</v>
      </c>
      <c r="D13">
        <v>701</v>
      </c>
      <c r="F13">
        <v>3</v>
      </c>
      <c r="H13">
        <f t="shared" si="0"/>
        <v>2098</v>
      </c>
    </row>
    <row r="14" spans="1:9">
      <c r="A14" t="s">
        <v>20</v>
      </c>
      <c r="B14">
        <v>932</v>
      </c>
      <c r="C14">
        <v>1010</v>
      </c>
      <c r="H14">
        <f t="shared" si="0"/>
        <v>1942</v>
      </c>
    </row>
    <row r="15" spans="1:9">
      <c r="A15" t="s">
        <v>21</v>
      </c>
      <c r="B15">
        <v>1382</v>
      </c>
      <c r="C15">
        <v>1492</v>
      </c>
      <c r="D15">
        <v>706</v>
      </c>
      <c r="E15">
        <v>5</v>
      </c>
      <c r="F15">
        <v>6</v>
      </c>
      <c r="H15">
        <f t="shared" si="0"/>
        <v>3591</v>
      </c>
    </row>
    <row r="16" spans="1:9">
      <c r="A16" t="s">
        <v>22</v>
      </c>
      <c r="B16">
        <v>925</v>
      </c>
      <c r="C16">
        <v>996</v>
      </c>
      <c r="D16">
        <v>471</v>
      </c>
      <c r="E16">
        <v>3</v>
      </c>
      <c r="H16">
        <f t="shared" si="0"/>
        <v>2395</v>
      </c>
    </row>
    <row r="17" spans="1:8">
      <c r="A17" t="s">
        <v>23</v>
      </c>
      <c r="B17">
        <v>2312</v>
      </c>
      <c r="C17">
        <v>2492</v>
      </c>
      <c r="D17">
        <v>1164</v>
      </c>
      <c r="E17">
        <v>8</v>
      </c>
      <c r="F17">
        <v>10</v>
      </c>
      <c r="H17">
        <f t="shared" si="0"/>
        <v>5986</v>
      </c>
    </row>
    <row r="18" spans="1:8">
      <c r="A18" t="s">
        <v>24</v>
      </c>
      <c r="B18">
        <v>1382</v>
      </c>
      <c r="C18">
        <v>1498</v>
      </c>
      <c r="D18">
        <v>676</v>
      </c>
      <c r="E18">
        <v>5</v>
      </c>
      <c r="F18">
        <v>6</v>
      </c>
      <c r="H18">
        <f t="shared" si="0"/>
        <v>3567</v>
      </c>
    </row>
    <row r="19" spans="1:8">
      <c r="A19" t="s">
        <v>25</v>
      </c>
      <c r="B19">
        <v>922</v>
      </c>
      <c r="H19">
        <f t="shared" si="0"/>
        <v>922</v>
      </c>
    </row>
    <row r="20" spans="1:8">
      <c r="A20" t="s">
        <v>26</v>
      </c>
      <c r="B20">
        <v>924</v>
      </c>
      <c r="D20">
        <v>462</v>
      </c>
      <c r="F20">
        <v>2</v>
      </c>
      <c r="H20">
        <f t="shared" si="0"/>
        <v>1388</v>
      </c>
    </row>
    <row r="21" spans="1:8">
      <c r="A21" t="s">
        <v>27</v>
      </c>
      <c r="B21">
        <v>912</v>
      </c>
      <c r="D21">
        <v>486</v>
      </c>
      <c r="H21">
        <f t="shared" si="0"/>
        <v>1398</v>
      </c>
    </row>
    <row r="22" spans="1:8">
      <c r="A22" t="s">
        <v>28</v>
      </c>
      <c r="B22">
        <v>3009</v>
      </c>
      <c r="C22">
        <v>3999</v>
      </c>
      <c r="D22">
        <v>2181</v>
      </c>
      <c r="H22">
        <f t="shared" si="0"/>
        <v>9189</v>
      </c>
    </row>
    <row r="23" spans="1:8">
      <c r="A23" t="s">
        <v>29</v>
      </c>
      <c r="B23">
        <v>2310</v>
      </c>
      <c r="C23">
        <v>2493</v>
      </c>
      <c r="D23">
        <v>1176</v>
      </c>
      <c r="E23">
        <v>8</v>
      </c>
      <c r="F23">
        <v>10</v>
      </c>
      <c r="H23">
        <f t="shared" si="0"/>
        <v>5997</v>
      </c>
    </row>
    <row r="24" spans="1:8">
      <c r="A24" t="s">
        <v>30</v>
      </c>
      <c r="B24">
        <v>925</v>
      </c>
      <c r="C24">
        <v>992</v>
      </c>
      <c r="H24">
        <f t="shared" si="0"/>
        <v>1917</v>
      </c>
    </row>
    <row r="25" spans="1:8">
      <c r="A25" t="s">
        <v>31</v>
      </c>
      <c r="B25">
        <v>452</v>
      </c>
      <c r="C25">
        <v>486</v>
      </c>
      <c r="D25">
        <v>221</v>
      </c>
      <c r="H25">
        <f t="shared" si="0"/>
        <v>1159</v>
      </c>
    </row>
    <row r="26" spans="1:8">
      <c r="A26" t="s">
        <v>32</v>
      </c>
      <c r="B26">
        <v>2310</v>
      </c>
      <c r="C26">
        <v>2500</v>
      </c>
      <c r="D26">
        <v>1178</v>
      </c>
      <c r="H26">
        <f t="shared" si="0"/>
        <v>5988</v>
      </c>
    </row>
    <row r="27" spans="1:8">
      <c r="A27" t="s">
        <v>33</v>
      </c>
      <c r="B27">
        <v>916</v>
      </c>
      <c r="D27">
        <v>470</v>
      </c>
      <c r="H27">
        <f t="shared" si="0"/>
        <v>1386</v>
      </c>
    </row>
    <row r="28" spans="1:8">
      <c r="A28" t="s">
        <v>34</v>
      </c>
      <c r="B28">
        <v>926</v>
      </c>
      <c r="C28">
        <v>1000</v>
      </c>
      <c r="D28">
        <v>472</v>
      </c>
      <c r="H28">
        <f t="shared" si="0"/>
        <v>2398</v>
      </c>
    </row>
    <row r="29" spans="1:8">
      <c r="A29" t="s">
        <v>35</v>
      </c>
      <c r="B29">
        <v>1850</v>
      </c>
      <c r="C29">
        <v>2000</v>
      </c>
      <c r="D29">
        <v>940</v>
      </c>
      <c r="H29">
        <f t="shared" si="0"/>
        <v>4790</v>
      </c>
    </row>
    <row r="30" spans="1:8">
      <c r="A30" t="s">
        <v>36</v>
      </c>
      <c r="B30">
        <v>1388</v>
      </c>
      <c r="C30">
        <v>1500</v>
      </c>
      <c r="D30">
        <v>700</v>
      </c>
      <c r="H30">
        <f t="shared" si="0"/>
        <v>3588</v>
      </c>
    </row>
    <row r="31" spans="1:8">
      <c r="A31" t="s">
        <v>37</v>
      </c>
      <c r="B31">
        <v>2290</v>
      </c>
      <c r="C31">
        <v>2494</v>
      </c>
      <c r="D31">
        <v>1171</v>
      </c>
      <c r="E31">
        <v>8</v>
      </c>
      <c r="F31">
        <v>5</v>
      </c>
      <c r="H31">
        <f t="shared" si="0"/>
        <v>5968</v>
      </c>
    </row>
    <row r="32" spans="1:8">
      <c r="A32" t="s">
        <v>38</v>
      </c>
      <c r="B32">
        <v>1844</v>
      </c>
      <c r="D32">
        <v>937</v>
      </c>
      <c r="H32">
        <f t="shared" si="0"/>
        <v>2781</v>
      </c>
    </row>
    <row r="33" spans="1:8">
      <c r="A33" t="s">
        <v>39</v>
      </c>
      <c r="B33">
        <v>925</v>
      </c>
      <c r="C33">
        <v>1000</v>
      </c>
      <c r="D33">
        <v>462</v>
      </c>
      <c r="E33">
        <v>3</v>
      </c>
      <c r="F33">
        <v>2</v>
      </c>
      <c r="H33">
        <f t="shared" si="0"/>
        <v>2392</v>
      </c>
    </row>
    <row r="34" spans="1:8">
      <c r="A34" t="s">
        <v>40</v>
      </c>
      <c r="B34">
        <v>1358</v>
      </c>
      <c r="C34">
        <v>1502</v>
      </c>
      <c r="D34">
        <v>700</v>
      </c>
      <c r="H34">
        <f t="shared" ref="H34:H65" si="1">SUM(B34:G34)</f>
        <v>3560</v>
      </c>
    </row>
    <row r="35" spans="1:8">
      <c r="A35" t="s">
        <v>41</v>
      </c>
      <c r="B35">
        <v>708</v>
      </c>
      <c r="C35">
        <v>1152</v>
      </c>
      <c r="D35">
        <v>2060</v>
      </c>
      <c r="H35">
        <f t="shared" si="1"/>
        <v>3920</v>
      </c>
    </row>
    <row r="36" spans="1:8">
      <c r="A36" t="s">
        <v>42</v>
      </c>
      <c r="B36">
        <v>463</v>
      </c>
      <c r="H36">
        <f t="shared" si="1"/>
        <v>463</v>
      </c>
    </row>
    <row r="37" spans="1:8">
      <c r="A37" t="s">
        <v>43</v>
      </c>
      <c r="B37">
        <v>2631</v>
      </c>
      <c r="C37">
        <v>3945</v>
      </c>
      <c r="D37">
        <v>6176</v>
      </c>
      <c r="H37">
        <f t="shared" si="1"/>
        <v>12752</v>
      </c>
    </row>
    <row r="38" spans="1:8">
      <c r="A38" t="s">
        <v>44</v>
      </c>
      <c r="B38">
        <v>1008</v>
      </c>
      <c r="C38">
        <v>632</v>
      </c>
      <c r="D38">
        <v>200</v>
      </c>
      <c r="H38">
        <f t="shared" si="1"/>
        <v>1840</v>
      </c>
    </row>
    <row r="39" spans="1:8">
      <c r="A39" t="s">
        <v>45</v>
      </c>
      <c r="B39">
        <v>1232</v>
      </c>
      <c r="C39">
        <v>1344</v>
      </c>
      <c r="D39">
        <v>1000</v>
      </c>
      <c r="H39">
        <f t="shared" si="1"/>
        <v>3576</v>
      </c>
    </row>
    <row r="40" spans="1:8">
      <c r="A40" t="s">
        <v>46</v>
      </c>
      <c r="B40">
        <v>1381</v>
      </c>
      <c r="C40">
        <v>1492</v>
      </c>
      <c r="D40">
        <v>697</v>
      </c>
      <c r="E40">
        <v>5</v>
      </c>
      <c r="F40">
        <v>6</v>
      </c>
      <c r="H40">
        <f t="shared" si="1"/>
        <v>3581</v>
      </c>
    </row>
    <row r="41" spans="1:8">
      <c r="A41" t="s">
        <v>47</v>
      </c>
      <c r="B41">
        <v>921</v>
      </c>
      <c r="C41">
        <v>1000</v>
      </c>
      <c r="D41">
        <v>470</v>
      </c>
      <c r="F41">
        <v>2</v>
      </c>
      <c r="H41">
        <f t="shared" si="1"/>
        <v>2393</v>
      </c>
    </row>
    <row r="42" spans="1:8">
      <c r="A42" t="s">
        <v>48</v>
      </c>
      <c r="B42">
        <f>SUM(984+1390)</f>
        <v>2374</v>
      </c>
      <c r="C42">
        <f>SUM(1282+1500)</f>
        <v>2782</v>
      </c>
      <c r="D42">
        <f>SUM(1243+705)</f>
        <v>1948</v>
      </c>
      <c r="G42">
        <v>1344</v>
      </c>
      <c r="H42">
        <f t="shared" si="1"/>
        <v>8448</v>
      </c>
    </row>
    <row r="43" spans="1:8">
      <c r="A43" t="s">
        <v>49</v>
      </c>
      <c r="B43">
        <v>924</v>
      </c>
      <c r="C43">
        <v>1000</v>
      </c>
      <c r="E43">
        <v>3</v>
      </c>
      <c r="F43">
        <v>4</v>
      </c>
      <c r="H43">
        <f t="shared" si="1"/>
        <v>1931</v>
      </c>
    </row>
    <row r="44" spans="1:8">
      <c r="A44" t="s">
        <v>50</v>
      </c>
      <c r="B44">
        <v>738</v>
      </c>
      <c r="C44">
        <v>800</v>
      </c>
      <c r="D44">
        <v>660</v>
      </c>
      <c r="E44">
        <v>2</v>
      </c>
      <c r="H44">
        <f t="shared" si="1"/>
        <v>2200</v>
      </c>
    </row>
    <row r="45" spans="1:8">
      <c r="A45" t="s">
        <v>51</v>
      </c>
      <c r="B45">
        <v>468</v>
      </c>
      <c r="C45">
        <v>494</v>
      </c>
      <c r="D45">
        <v>236</v>
      </c>
      <c r="H45">
        <f t="shared" si="1"/>
        <v>1198</v>
      </c>
    </row>
    <row r="46" spans="1:8">
      <c r="A46" t="s">
        <v>52</v>
      </c>
      <c r="B46">
        <v>464</v>
      </c>
      <c r="C46">
        <v>498</v>
      </c>
      <c r="D46">
        <v>236</v>
      </c>
      <c r="H46">
        <f t="shared" si="1"/>
        <v>1198</v>
      </c>
    </row>
    <row r="47" spans="1:8">
      <c r="A47" t="s">
        <v>53</v>
      </c>
      <c r="B47">
        <v>814</v>
      </c>
      <c r="C47">
        <v>3363</v>
      </c>
      <c r="D47">
        <v>1286</v>
      </c>
      <c r="H47">
        <f t="shared" si="1"/>
        <v>5463</v>
      </c>
    </row>
    <row r="48" spans="1:8">
      <c r="A48" t="s">
        <v>54</v>
      </c>
      <c r="B48">
        <v>460</v>
      </c>
      <c r="C48">
        <v>480</v>
      </c>
      <c r="D48">
        <v>236</v>
      </c>
      <c r="E48">
        <v>2</v>
      </c>
      <c r="F48">
        <v>2</v>
      </c>
      <c r="H48">
        <f t="shared" si="1"/>
        <v>1180</v>
      </c>
    </row>
    <row r="49" spans="1:8">
      <c r="A49" t="s">
        <v>55</v>
      </c>
      <c r="B49">
        <v>1852</v>
      </c>
      <c r="C49">
        <v>1998</v>
      </c>
      <c r="D49">
        <v>946</v>
      </c>
      <c r="E49">
        <v>7</v>
      </c>
      <c r="F49">
        <v>8</v>
      </c>
      <c r="H49">
        <f t="shared" si="1"/>
        <v>4811</v>
      </c>
    </row>
    <row r="50" spans="1:8">
      <c r="A50" t="s">
        <v>56</v>
      </c>
      <c r="B50">
        <v>456</v>
      </c>
      <c r="C50">
        <v>498</v>
      </c>
      <c r="D50">
        <v>236</v>
      </c>
      <c r="H50">
        <f t="shared" si="1"/>
        <v>1190</v>
      </c>
    </row>
    <row r="51" spans="1:8">
      <c r="A51" t="s">
        <v>57</v>
      </c>
      <c r="B51">
        <v>1852</v>
      </c>
      <c r="C51">
        <v>1998</v>
      </c>
      <c r="D51">
        <v>938</v>
      </c>
      <c r="H51">
        <f t="shared" si="1"/>
        <v>4788</v>
      </c>
    </row>
    <row r="52" spans="1:8">
      <c r="A52" t="s">
        <v>58</v>
      </c>
      <c r="B52">
        <v>1390</v>
      </c>
      <c r="D52">
        <v>708</v>
      </c>
      <c r="H52">
        <f t="shared" si="1"/>
        <v>2098</v>
      </c>
    </row>
    <row r="53" spans="1:8">
      <c r="A53" t="s">
        <v>59</v>
      </c>
      <c r="B53">
        <v>2304</v>
      </c>
      <c r="C53">
        <v>2490</v>
      </c>
      <c r="D53">
        <v>1167</v>
      </c>
      <c r="E53">
        <v>8</v>
      </c>
      <c r="H53">
        <f t="shared" si="1"/>
        <v>5969</v>
      </c>
    </row>
    <row r="54" spans="1:8">
      <c r="A54" t="s">
        <v>60</v>
      </c>
      <c r="B54">
        <v>462</v>
      </c>
      <c r="C54">
        <v>498</v>
      </c>
      <c r="D54">
        <v>236</v>
      </c>
      <c r="E54">
        <v>2</v>
      </c>
      <c r="H54">
        <f t="shared" si="1"/>
        <v>1198</v>
      </c>
    </row>
    <row r="55" spans="1:8">
      <c r="A55" t="s">
        <v>61</v>
      </c>
      <c r="B55">
        <v>923</v>
      </c>
      <c r="C55">
        <v>1000</v>
      </c>
      <c r="D55">
        <v>449</v>
      </c>
      <c r="H55">
        <f t="shared" si="1"/>
        <v>2372</v>
      </c>
    </row>
    <row r="56" spans="1:8">
      <c r="A56" t="s">
        <v>62</v>
      </c>
      <c r="B56">
        <v>464</v>
      </c>
      <c r="C56">
        <v>504</v>
      </c>
      <c r="D56">
        <v>236</v>
      </c>
      <c r="H56">
        <f t="shared" si="1"/>
        <v>1204</v>
      </c>
    </row>
    <row r="57" spans="1:8">
      <c r="A57" t="s">
        <v>63</v>
      </c>
      <c r="B57">
        <v>1850</v>
      </c>
      <c r="C57">
        <v>1998</v>
      </c>
      <c r="D57">
        <v>940</v>
      </c>
      <c r="H57">
        <f t="shared" si="1"/>
        <v>4788</v>
      </c>
    </row>
    <row r="58" spans="1:8">
      <c r="A58" t="s">
        <v>64</v>
      </c>
      <c r="B58">
        <f>SUM(862+1013)</f>
        <v>1875</v>
      </c>
      <c r="C58">
        <f>SUM(604+744)</f>
        <v>1348</v>
      </c>
      <c r="D58">
        <f>SUM(182+957)</f>
        <v>1139</v>
      </c>
      <c r="H58">
        <f t="shared" si="1"/>
        <v>4362</v>
      </c>
    </row>
    <row r="59" spans="1:8">
      <c r="A59" t="s">
        <v>65</v>
      </c>
      <c r="B59">
        <v>1865</v>
      </c>
      <c r="C59">
        <v>1925</v>
      </c>
      <c r="D59">
        <v>924</v>
      </c>
      <c r="E59">
        <v>7</v>
      </c>
      <c r="F59">
        <v>8</v>
      </c>
      <c r="H59">
        <f t="shared" si="1"/>
        <v>4729</v>
      </c>
    </row>
    <row r="60" spans="1:8">
      <c r="A60" t="s">
        <v>66</v>
      </c>
      <c r="B60">
        <v>489</v>
      </c>
      <c r="C60">
        <v>496</v>
      </c>
      <c r="D60">
        <v>196</v>
      </c>
      <c r="H60">
        <f t="shared" si="1"/>
        <v>1181</v>
      </c>
    </row>
    <row r="61" spans="1:8">
      <c r="A61" t="s">
        <v>67</v>
      </c>
      <c r="B61">
        <v>2224</v>
      </c>
      <c r="C61">
        <v>1892</v>
      </c>
      <c r="D61">
        <v>885</v>
      </c>
      <c r="E61">
        <v>1</v>
      </c>
      <c r="G61">
        <v>1699</v>
      </c>
      <c r="H61">
        <f t="shared" si="1"/>
        <v>6701</v>
      </c>
    </row>
    <row r="62" spans="1:8">
      <c r="A62" t="s">
        <v>68</v>
      </c>
      <c r="B62">
        <v>1400</v>
      </c>
      <c r="C62">
        <v>1512</v>
      </c>
      <c r="D62">
        <v>704</v>
      </c>
      <c r="H62">
        <f t="shared" si="1"/>
        <v>3616</v>
      </c>
    </row>
    <row r="63" spans="1:8">
      <c r="A63" t="s">
        <v>69</v>
      </c>
      <c r="B63">
        <v>1848</v>
      </c>
      <c r="C63">
        <v>2000</v>
      </c>
      <c r="D63">
        <v>946</v>
      </c>
      <c r="E63">
        <v>7</v>
      </c>
      <c r="F63">
        <v>8</v>
      </c>
      <c r="H63">
        <f t="shared" si="1"/>
        <v>4809</v>
      </c>
    </row>
    <row r="64" spans="1:8">
      <c r="A64" t="s">
        <v>70</v>
      </c>
      <c r="B64">
        <v>2313</v>
      </c>
      <c r="C64">
        <v>2492</v>
      </c>
      <c r="D64">
        <v>1175</v>
      </c>
      <c r="H64">
        <f t="shared" si="1"/>
        <v>5980</v>
      </c>
    </row>
    <row r="66" spans="1:9">
      <c r="A66" t="s">
        <v>71</v>
      </c>
      <c r="B66">
        <f>SUM(B2:B65)</f>
        <v>85672</v>
      </c>
      <c r="C66">
        <f>SUM(C2:C65)</f>
        <v>84767</v>
      </c>
      <c r="D66">
        <f>SUM(D2:D65)</f>
        <v>48993</v>
      </c>
      <c r="E66">
        <v>151</v>
      </c>
      <c r="F66">
        <v>131</v>
      </c>
      <c r="G66">
        <v>3043</v>
      </c>
      <c r="I66">
        <f>SUM(B66:H66)</f>
        <v>222757</v>
      </c>
    </row>
    <row r="67" spans="1:9">
      <c r="A67" t="s">
        <v>72</v>
      </c>
      <c r="B67" s="2">
        <v>0.3</v>
      </c>
      <c r="C67" s="2">
        <v>0.27</v>
      </c>
      <c r="D67" s="2">
        <v>0.1</v>
      </c>
      <c r="E67" s="2">
        <v>25</v>
      </c>
      <c r="F67" s="2">
        <v>16</v>
      </c>
      <c r="G67" s="2">
        <v>0.35</v>
      </c>
      <c r="H67" s="2"/>
      <c r="I67" s="2"/>
    </row>
    <row r="69" spans="1:9">
      <c r="B69" s="2">
        <f>SUM(B66*B67)</f>
        <v>25701.599999999999</v>
      </c>
      <c r="C69" s="2">
        <f t="shared" ref="C69:G69" si="2">SUM(C66*C67)</f>
        <v>22887.09</v>
      </c>
      <c r="D69" s="2">
        <f t="shared" si="2"/>
        <v>4899.3</v>
      </c>
      <c r="E69" s="2">
        <f t="shared" si="2"/>
        <v>3775</v>
      </c>
      <c r="F69" s="2">
        <f t="shared" si="2"/>
        <v>2096</v>
      </c>
      <c r="G69" s="2">
        <f t="shared" si="2"/>
        <v>1065.05</v>
      </c>
      <c r="H69" s="2">
        <f>SUM(B69:G69)</f>
        <v>60424.040000000008</v>
      </c>
    </row>
  </sheetData>
  <sortState xmlns:xlrd2="http://schemas.microsoft.com/office/spreadsheetml/2017/richdata2" ref="A2:J64">
    <sortCondition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13e8be2-b7cc-4c6e-9710-509d5e2164ed" xsi:nil="true"/>
    <TaxCatchAll xmlns="05b4758f-8821-4a21-b966-908f26119da4" xsi:nil="true"/>
    <lcf76f155ced4ddcb4097134ff3c332f xmlns="813e8be2-b7cc-4c6e-9710-509d5e2164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CD4DF689B2C4FA6B0A9712A3780A6" ma:contentTypeVersion="18" ma:contentTypeDescription="Create a new document." ma:contentTypeScope="" ma:versionID="dc0b4e8f07df93d728e32debc467fb4f">
  <xsd:schema xmlns:xsd="http://www.w3.org/2001/XMLSchema" xmlns:xs="http://www.w3.org/2001/XMLSchema" xmlns:p="http://schemas.microsoft.com/office/2006/metadata/properties" xmlns:ns2="813e8be2-b7cc-4c6e-9710-509d5e2164ed" xmlns:ns3="05b4758f-8821-4a21-b966-908f26119da4" targetNamespace="http://schemas.microsoft.com/office/2006/metadata/properties" ma:root="true" ma:fieldsID="649d1420a33ee33dba0d98c2afa24438" ns2:_="" ns3:_="">
    <xsd:import namespace="813e8be2-b7cc-4c6e-9710-509d5e2164ed"/>
    <xsd:import namespace="05b4758f-8821-4a21-b966-908f26119d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_Flow_SignoffStatu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e8be2-b7cc-4c6e-9710-509d5e216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_x0024_Resources_x003a_core_x002c_Signoff_Status_x003b_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c3b55c-1217-4564-832a-5a59bab55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4758f-8821-4a21-b966-908f26119d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0c9d78-4e22-4902-8d9d-618faafb69c4}" ma:internalName="TaxCatchAll" ma:showField="CatchAllData" ma:web="05b4758f-8821-4a21-b966-908f26119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A54E5C-F426-4C9F-B53E-F795542D70F7}"/>
</file>

<file path=customXml/itemProps2.xml><?xml version="1.0" encoding="utf-8"?>
<ds:datastoreItem xmlns:ds="http://schemas.openxmlformats.org/officeDocument/2006/customXml" ds:itemID="{F1961E11-3F54-4D42-ACD4-44DFEF74C454}"/>
</file>

<file path=customXml/itemProps3.xml><?xml version="1.0" encoding="utf-8"?>
<ds:datastoreItem xmlns:ds="http://schemas.openxmlformats.org/officeDocument/2006/customXml" ds:itemID="{EEE78BD9-7EF1-44FA-9CDB-C0B8E36E2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United Way of the Lower Mainland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Elless (United Way)</dc:creator>
  <cp:keywords/>
  <dc:description/>
  <cp:lastModifiedBy/>
  <cp:revision/>
  <dcterms:created xsi:type="dcterms:W3CDTF">2020-02-04T00:03:56Z</dcterms:created>
  <dcterms:modified xsi:type="dcterms:W3CDTF">2023-11-23T21:09:44Z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0x010100690CD4DF689B2C4FA6B0A9712A3780A6</vt:lpwstr>
  </property>
  <property fmtid="{D5CDD505-2E9C-101B-9397-08002B2CF9AE}" pid="3" name="MediaServiceImageTags">
    <vt:lpwstr/>
  </property>
</Properties>
</file>