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3"/>
  </bookViews>
  <sheets>
    <sheet name="Linearna regresija" sheetId="2" r:id="rId1"/>
    <sheet name="Zadatak 1" sheetId="3" r:id="rId2"/>
    <sheet name="Zadatak 2" sheetId="5" r:id="rId3"/>
    <sheet name="Za vježbu" sheetId="6" r:id="rId4"/>
  </sheets>
  <calcPr calcId="152511"/>
</workbook>
</file>

<file path=xl/calcChain.xml><?xml version="1.0" encoding="utf-8"?>
<calcChain xmlns="http://schemas.openxmlformats.org/spreadsheetml/2006/main">
  <c r="D82" i="6" l="1"/>
  <c r="D83" i="6"/>
  <c r="I69" i="6"/>
  <c r="E68" i="6" a="1"/>
  <c r="F68" i="6" s="1"/>
  <c r="I73" i="6" s="1"/>
  <c r="E71" i="6" l="1"/>
  <c r="E69" i="6"/>
  <c r="I71" i="6" s="1"/>
  <c r="K74" i="6" s="1"/>
  <c r="E72" i="6"/>
  <c r="E70" i="6"/>
  <c r="E68" i="6"/>
  <c r="F71" i="6"/>
  <c r="F69" i="6"/>
  <c r="I70" i="6" s="1"/>
  <c r="I74" i="6" s="1"/>
  <c r="F72" i="6"/>
  <c r="F70" i="6"/>
  <c r="G61" i="6"/>
  <c r="D20" i="6"/>
  <c r="D19" i="6"/>
  <c r="E50" i="6" s="1"/>
  <c r="F50" i="6" s="1"/>
  <c r="G50" i="6" s="1"/>
  <c r="E53" i="6" l="1"/>
  <c r="F53" i="6" s="1"/>
  <c r="G53" i="6" s="1"/>
  <c r="E49" i="6"/>
  <c r="F49" i="6" s="1"/>
  <c r="G49" i="6" s="1"/>
  <c r="E48" i="6"/>
  <c r="F48" i="6" s="1"/>
  <c r="G48" i="6" s="1"/>
  <c r="E56" i="6"/>
  <c r="F56" i="6" s="1"/>
  <c r="G56" i="6" s="1"/>
  <c r="E52" i="6"/>
  <c r="F52" i="6" s="1"/>
  <c r="G52" i="6" s="1"/>
  <c r="E57" i="6"/>
  <c r="F57" i="6" s="1"/>
  <c r="G57" i="6" s="1"/>
  <c r="E59" i="6"/>
  <c r="F59" i="6" s="1"/>
  <c r="G59" i="6" s="1"/>
  <c r="E55" i="6"/>
  <c r="F55" i="6" s="1"/>
  <c r="G55" i="6" s="1"/>
  <c r="E51" i="6"/>
  <c r="F51" i="6" s="1"/>
  <c r="G51" i="6" s="1"/>
  <c r="E58" i="6"/>
  <c r="F58" i="6" s="1"/>
  <c r="G58" i="6" s="1"/>
  <c r="E54" i="6"/>
  <c r="F54" i="6" s="1"/>
  <c r="G54" i="6" s="1"/>
  <c r="D21" i="5" a="1"/>
  <c r="E22" i="5" s="1"/>
  <c r="G60" i="6" l="1"/>
  <c r="G62" i="6" s="1"/>
  <c r="G63" i="6" s="1"/>
  <c r="D24" i="5"/>
  <c r="D22" i="5"/>
  <c r="E25" i="5"/>
  <c r="E23" i="5"/>
  <c r="E21" i="5"/>
  <c r="D25" i="5"/>
  <c r="D23" i="5"/>
  <c r="D21" i="5"/>
  <c r="E24" i="5"/>
  <c r="D59" i="5" s="1"/>
  <c r="G71" i="3"/>
  <c r="D58" i="3" a="1"/>
  <c r="D58" i="3" s="1"/>
  <c r="L60" i="5" l="1"/>
  <c r="J60" i="5"/>
  <c r="E61" i="3"/>
  <c r="E59" i="3"/>
  <c r="D61" i="3"/>
  <c r="D59" i="3"/>
  <c r="E62" i="3"/>
  <c r="E60" i="3"/>
  <c r="E58" i="3"/>
  <c r="D62" i="3"/>
  <c r="D60" i="3"/>
  <c r="G70" i="3" s="1"/>
  <c r="E28" i="3" a="1"/>
  <c r="E28" i="3" s="1"/>
  <c r="F25" i="3"/>
  <c r="F24" i="3"/>
  <c r="N45" i="3" l="1"/>
  <c r="O45" i="3" s="1"/>
  <c r="P45" i="3" s="1"/>
  <c r="N53" i="3"/>
  <c r="O53" i="3" s="1"/>
  <c r="P53" i="3" s="1"/>
  <c r="N46" i="3"/>
  <c r="O46" i="3" s="1"/>
  <c r="P46" i="3" s="1"/>
  <c r="N44" i="3"/>
  <c r="O44" i="3" s="1"/>
  <c r="N47" i="3"/>
  <c r="O47" i="3" s="1"/>
  <c r="P47" i="3" s="1"/>
  <c r="N48" i="3"/>
  <c r="O48" i="3" s="1"/>
  <c r="P48" i="3" s="1"/>
  <c r="N49" i="3"/>
  <c r="O49" i="3" s="1"/>
  <c r="P49" i="3" s="1"/>
  <c r="N50" i="3"/>
  <c r="O50" i="3" s="1"/>
  <c r="P50" i="3" s="1"/>
  <c r="N51" i="3"/>
  <c r="O51" i="3" s="1"/>
  <c r="P51" i="3" s="1"/>
  <c r="N52" i="3"/>
  <c r="O52" i="3" s="1"/>
  <c r="P52" i="3" s="1"/>
  <c r="F28" i="3"/>
  <c r="P44" i="3" l="1"/>
  <c r="P54" i="3" s="1"/>
  <c r="P55" i="3" s="1"/>
  <c r="P56" i="3" s="1"/>
</calcChain>
</file>

<file path=xl/sharedStrings.xml><?xml version="1.0" encoding="utf-8"?>
<sst xmlns="http://schemas.openxmlformats.org/spreadsheetml/2006/main" count="260" uniqueCount="228">
  <si>
    <t>Magazin je objavio listu cijena polovnih automobila. G predstavlja starost u godinama, a C</t>
  </si>
  <si>
    <t>odgovarajuću cijenu u KM-ovim. Podaci su dati u narednoj tabeli:</t>
  </si>
  <si>
    <t>Godine</t>
  </si>
  <si>
    <t>Cijena</t>
  </si>
  <si>
    <t>a) Objasniti kako starost automobila utiče na prodajnu cijenu (jednačinom i riječima).</t>
  </si>
  <si>
    <t>c) Izračunati i objasniti koeficijent korelacije.</t>
  </si>
  <si>
    <t>Osnovni pojmovi</t>
  </si>
  <si>
    <t>Istraživanje jedne pojave predstavljene statističkim nizom nezavisno od drugih pojava naziva se jednodimenzionalna analiza. Sastoji se od tabelarnog</t>
  </si>
  <si>
    <t>nezavisnu komponentu. Tipičan primjer može biti uticaj primanja stanovništva na njihovu potrošnju. Pored analitičke povezanosti moguće je analizirati</t>
  </si>
  <si>
    <t>Pojava čije se promjene nastoje objasniti predstavlja zavisnu komponentu, dok stvarne vrijednosti pojave kojom se objašnjava prethodna, predstavlja</t>
  </si>
  <si>
    <t xml:space="preserve">Opšti oblik linearnog regresijskog modela je dat izrazom: </t>
  </si>
  <si>
    <t>Modelom jednostavne linearne regresije odnos između dvije pojave se izražava analitički. Ovaj model sadrži jednu zavisnu-X i jednu nezavisnu-Y varijablu,</t>
  </si>
  <si>
    <t>gdje promjenu nezavisne prati približno linearna promjena zavisne varijable.</t>
  </si>
  <si>
    <r>
      <rPr>
        <sz val="11"/>
        <color theme="1"/>
        <rFont val="Calibri"/>
        <family val="2"/>
        <charset val="238"/>
      </rPr>
      <t>­</t>
    </r>
    <r>
      <rPr>
        <i/>
        <sz val="11"/>
        <color theme="1"/>
        <rFont val="Calibri"/>
        <family val="2"/>
        <charset val="238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scheme val="minor"/>
      </rPr>
      <t xml:space="preserve"> je zavisna varijabla čije se promjene objašnjavaju pomoću nezavisne varijable x;</t>
    </r>
  </si>
  <si>
    <r>
      <t xml:space="preserve">  Kada bi odnos između pojava bio funkcionalan u modelu ne bi bila prisutna varijabla </t>
    </r>
    <r>
      <rPr>
        <i/>
        <sz val="11"/>
        <color theme="1"/>
        <rFont val="Calibri"/>
        <family val="2"/>
        <charset val="238"/>
        <scheme val="minor"/>
      </rPr>
      <t>u</t>
    </r>
    <r>
      <rPr>
        <sz val="11"/>
        <color theme="1"/>
        <rFont val="Calibri"/>
        <family val="2"/>
        <charset val="238"/>
        <scheme val="minor"/>
      </rPr>
      <t xml:space="preserve"> (primjer funkcionalnog odnosa može da bude izraz za površinu </t>
    </r>
  </si>
  <si>
    <t xml:space="preserve">  kvadrata, gdje je za odabranu veličinu stranice vrijednost površine uvijek tačno određena, bez odstupanja).</t>
  </si>
  <si>
    <r>
      <rPr>
        <i/>
        <sz val="11"/>
        <color theme="1"/>
        <rFont val="Calibri"/>
        <family val="2"/>
        <charset val="238"/>
        <scheme val="minor"/>
      </rPr>
      <t>­ u</t>
    </r>
    <r>
      <rPr>
        <sz val="11"/>
        <color theme="1"/>
        <rFont val="Calibri"/>
        <family val="2"/>
        <scheme val="minor"/>
      </rPr>
      <t xml:space="preserve"> izražava nepoznate uticaje na promjene varijable y i predstavlja slučajnu grešku regresije (odstupanje od funkcionalnog odnosa ili rezidualno odstupanje).</t>
    </r>
  </si>
  <si>
    <t>Zavisnost posmatranih pojava može biti:</t>
  </si>
  <si>
    <t xml:space="preserve">  a je konstantni član, odnosno vrijednost regresijske funkcije za vrijednost nezavisne varijable x=0;</t>
  </si>
  <si>
    <t>Odnos koeficijenta determinacije i korelacije</t>
  </si>
  <si>
    <t>Koeficijent determinacije</t>
  </si>
  <si>
    <t>Koeficijent linearne korelacije</t>
  </si>
  <si>
    <t>Tumačenje</t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</si>
  <si>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</si>
  <si>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|r|</t>
  </si>
  <si>
    <t>odsutnost korelacije</t>
  </si>
  <si>
    <t>0.00-0.25</t>
  </si>
  <si>
    <t>0.00-0.50</t>
  </si>
  <si>
    <t>slaba korelacija</t>
  </si>
  <si>
    <t>0.25-0.64</t>
  </si>
  <si>
    <t>0.50-0.80</t>
  </si>
  <si>
    <t>korelacija srednje jačine</t>
  </si>
  <si>
    <t>0.64-1.00</t>
  </si>
  <si>
    <t>0.80-1.00</t>
  </si>
  <si>
    <t>čvrsta korelacija</t>
  </si>
  <si>
    <t>potpuna korelacija</t>
  </si>
  <si>
    <t>Odabrano je 10 studenata i oni su izjavili koliko sati su spremali ispit iz Statistike. Njihovi odgovori su</t>
  </si>
  <si>
    <t>Sati učenja (h)</t>
  </si>
  <si>
    <t>Bodovi (b)</t>
  </si>
  <si>
    <t xml:space="preserve">ispita, izraženom u satima. </t>
  </si>
  <si>
    <t>c) Napisati jednačinu za pretpostavljenu populaciju.</t>
  </si>
  <si>
    <t>Zadatak 3:</t>
  </si>
  <si>
    <t>Prosječan broj zaposlenih u 12 prodavnica određenog trgovačkog preduzeća i ukupan promet po prodavnici</t>
  </si>
  <si>
    <t>u hiljadama KM dat je u tabeli.</t>
  </si>
  <si>
    <t>Broj zaposlenih</t>
  </si>
  <si>
    <t>Ukupan promet</t>
  </si>
  <si>
    <t>a) Jednačina i pojašnjenje</t>
  </si>
  <si>
    <t>a=</t>
  </si>
  <si>
    <t>b=</t>
  </si>
  <si>
    <t>b</t>
  </si>
  <si>
    <t>a</t>
  </si>
  <si>
    <t>INTERCEPT i SLOPE</t>
  </si>
  <si>
    <t>LINEST</t>
  </si>
  <si>
    <t>Uticaj starosti automobila na prodajnu cijenu se može iskazati sljedećom jednačinom:</t>
  </si>
  <si>
    <t>Excel funkcija koja pored vrijednosti parametara a i b, računa i dodatnu statistiku (standardna devijacija, broj stepeni slobode, koeficijent determinacije) je</t>
  </si>
  <si>
    <r>
      <t xml:space="preserve">se kreće u zatvorenom intervalu od -1 do 1 (-1 </t>
    </r>
    <r>
      <rPr>
        <sz val="11"/>
        <color theme="1"/>
        <rFont val="Calibri"/>
        <family val="2"/>
        <charset val="238"/>
      </rPr>
      <t xml:space="preserve">≤ r ≤ 1). Za računanje putem Excel-a se može koristiti funkcija </t>
    </r>
    <r>
      <rPr>
        <b/>
        <sz val="11"/>
        <color theme="1"/>
        <rFont val="Calibri"/>
        <family val="2"/>
        <charset val="238"/>
      </rPr>
      <t>CORREL</t>
    </r>
    <r>
      <rPr>
        <sz val="11"/>
        <color theme="1"/>
        <rFont val="Calibri"/>
        <family val="2"/>
        <charset val="238"/>
      </rPr>
      <t xml:space="preserve">, pri čemu se kao parametri proslijede </t>
    </r>
  </si>
  <si>
    <r>
      <t xml:space="preserve">a) </t>
    </r>
    <r>
      <rPr>
        <b/>
        <sz val="11"/>
        <color theme="1"/>
        <rFont val="Calibri"/>
        <family val="2"/>
        <charset val="238"/>
        <scheme val="minor"/>
      </rPr>
      <t>rastuća ili pozitivna</t>
    </r>
    <r>
      <rPr>
        <sz val="11"/>
        <color theme="1"/>
        <rFont val="Calibri"/>
        <family val="2"/>
        <scheme val="minor"/>
      </rPr>
      <t>, gdje porast nezavisno promjenjive x uzrokuje porast zavisno promjenjive y (r&gt;0).</t>
    </r>
  </si>
  <si>
    <r>
      <t>b)</t>
    </r>
    <r>
      <rPr>
        <b/>
        <sz val="11"/>
        <color theme="1"/>
        <rFont val="Calibri"/>
        <family val="2"/>
        <charset val="238"/>
        <scheme val="minor"/>
      </rPr>
      <t xml:space="preserve"> opadajuća ili negativna</t>
    </r>
    <r>
      <rPr>
        <sz val="11"/>
        <color theme="1"/>
        <rFont val="Calibri"/>
        <family val="2"/>
        <scheme val="minor"/>
      </rPr>
      <t>, gdje porast nezavisno promjenjive x uzrokuje da zavisno promjenjiva y opada (r&lt;0).</t>
    </r>
  </si>
  <si>
    <t xml:space="preserve">Korelacija je manja što ima više različitih vrijednosti varijable y koje se vežu uz određenu vrijednost varijable x. </t>
  </si>
  <si>
    <t>Korelacija je veća što ima manje različitih vrijednosti varijable y koje se vežu uz određenu vrijednost varijable x.</t>
  </si>
  <si>
    <r>
      <t>Često se koeficijent linearne korelacije r utvrđuje pomoću koeficijenta determinacije R=r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koji se može tumačiti kao mjera tačnosti regresije, jer se pomoću</t>
    </r>
  </si>
  <si>
    <r>
      <t>Za tumačenje vrijednosti koeficijenta linearne korelacije i koeficijenta determinacije može poslužiti sljedeća tabela (</t>
    </r>
    <r>
      <rPr>
        <i/>
        <sz val="11"/>
        <color theme="1"/>
        <rFont val="Calibri"/>
        <family val="2"/>
        <charset val="238"/>
        <scheme val="minor"/>
      </rPr>
      <t>Uvod u statistiku, Vladimir Serdar str. 123</t>
    </r>
    <r>
      <rPr>
        <sz val="11"/>
        <color theme="1"/>
        <rFont val="Calibri"/>
        <family val="2"/>
        <scheme val="minor"/>
      </rPr>
      <t>).</t>
    </r>
  </si>
  <si>
    <r>
      <t>njega definiše stepen objašnjenosti odstupanja u regresiji. Raspon vrijednosti koje ovaj koeficijent poprima je: 0 ≤ 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≤ 1. Model je reprezentativniji što je </t>
    </r>
  </si>
  <si>
    <t>i jačinu statističke (stohastičke) povezanosti pojava (jednoj vrijednosti pojave odgovara više vrijednosti druge pojave; jednoj vrijednosti primanja odgovara</t>
  </si>
  <si>
    <t xml:space="preserve"> isti ili sličan nivo potrošnje), što je područje korelacijske analize.</t>
  </si>
  <si>
    <t>Na temelju raspona vrijednosti koeficijenta zaključuje se da je linearna povezanost slabija što je koeficijent bliži nuli. Približavanje jedinici govori o sve jačoj</t>
  </si>
  <si>
    <t xml:space="preserve">vezi. Međutim, mala vrijednost koeficijenta ne mora biti posljedica slabe korelacije, nego greške u primjeni koeficijenta linearne korelacije za mjerenje </t>
  </si>
  <si>
    <t>raditi o istim podacima.</t>
  </si>
  <si>
    <t xml:space="preserve">jačine veze pojava koje su u krivolinijskom odnosu. Vrijednost koeficijenta linearne korelacije 1 ne mora nužno značiti da je korelacija potpuna, jer se može </t>
  </si>
  <si>
    <r>
      <t xml:space="preserve">posmatranih pojava; </t>
    </r>
    <r>
      <rPr>
        <i/>
        <sz val="11"/>
        <color theme="1"/>
        <rFont val="Calibri"/>
        <family val="2"/>
        <charset val="238"/>
        <scheme val="minor"/>
      </rPr>
      <t>known_y's</t>
    </r>
    <r>
      <rPr>
        <sz val="11"/>
        <color theme="1"/>
        <rFont val="Calibri"/>
        <family val="2"/>
        <scheme val="minor"/>
      </rPr>
      <t xml:space="preserve"> - zavisna varijabla i </t>
    </r>
    <r>
      <rPr>
        <i/>
        <sz val="11"/>
        <color theme="1"/>
        <rFont val="Calibri"/>
        <family val="2"/>
        <charset val="238"/>
        <scheme val="minor"/>
      </rPr>
      <t>known_x's</t>
    </r>
    <r>
      <rPr>
        <sz val="11"/>
        <color theme="1"/>
        <rFont val="Calibri"/>
        <family val="2"/>
        <scheme val="minor"/>
      </rPr>
      <t xml:space="preserve"> - nezavisna varijabla.</t>
    </r>
  </si>
  <si>
    <t>koeficijent bliži jedinici.</t>
  </si>
  <si>
    <r>
      <rPr>
        <b/>
        <sz val="11"/>
        <color theme="1"/>
        <rFont val="Calibri"/>
        <family val="2"/>
        <charset val="238"/>
        <scheme val="minor"/>
      </rPr>
      <t>known_y's</t>
    </r>
    <r>
      <rPr>
        <sz val="11"/>
        <color theme="1"/>
        <rFont val="Calibri"/>
        <family val="2"/>
        <scheme val="minor"/>
      </rPr>
      <t xml:space="preserve"> - poznate vrijednosti zavisne varijable y;</t>
    </r>
  </si>
  <si>
    <r>
      <rPr>
        <b/>
        <sz val="11"/>
        <color theme="1"/>
        <rFont val="Calibri"/>
        <family val="2"/>
        <charset val="238"/>
        <scheme val="minor"/>
      </rPr>
      <t>known_x's</t>
    </r>
    <r>
      <rPr>
        <sz val="11"/>
        <color theme="1"/>
        <rFont val="Calibri"/>
        <family val="2"/>
        <scheme val="minor"/>
      </rPr>
      <t xml:space="preserve"> - poznate vrijednosti nezavisne varijable x;</t>
    </r>
  </si>
  <si>
    <r>
      <t xml:space="preserve">funkcija </t>
    </r>
    <r>
      <rPr>
        <sz val="11"/>
        <color theme="1"/>
        <rFont val="Calibri"/>
        <family val="2"/>
        <charset val="238"/>
        <scheme val="minor"/>
      </rPr>
      <t>LINEST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</si>
  <si>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charset val="238"/>
        <scheme val="minor"/>
      </rPr>
      <t>LINEST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charset val="238"/>
        <scheme val="minor"/>
      </rPr>
      <t>known_y's, known_x's, const, stats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</si>
  <si>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eb</t>
    </r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</si>
  <si>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ea</t>
    </r>
  </si>
  <si>
    <t>σ</t>
  </si>
  <si>
    <t>F</t>
  </si>
  <si>
    <t>ν</t>
  </si>
  <si>
    <r>
      <t>ss</t>
    </r>
    <r>
      <rPr>
        <vertAlign val="subscript"/>
        <sz val="11"/>
        <color theme="1"/>
        <rFont val="Calibri"/>
        <family val="2"/>
        <charset val="238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</si>
  <si>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charset val="238"/>
        <scheme val="minor"/>
      </rPr>
      <t>resid</t>
    </r>
  </si>
  <si>
    <t>U trećem redu je dat koeficijent determinacije i standardna devijacija regresije;</t>
  </si>
  <si>
    <t>Suma kvadrata ukupnih odstupanja u regresiji; suma kvadrata rezidualnih (neobjašnjenih) odstupanja.</t>
  </si>
  <si>
    <r>
      <t>F vrijednost koja pokazuje da li se uočeni odnos između zavisne i nezavisnih varijabli pojavljuje slučajno; broj stepeni slobode (</t>
    </r>
    <r>
      <rPr>
        <b/>
        <sz val="10"/>
        <color theme="1"/>
        <rFont val="Calibri"/>
        <family val="2"/>
        <scheme val="minor"/>
      </rPr>
      <t>n-2</t>
    </r>
    <r>
      <rPr>
        <sz val="10"/>
        <color theme="1"/>
        <rFont val="Calibri"/>
        <family val="2"/>
        <scheme val="minor"/>
      </rPr>
      <t>);</t>
    </r>
  </si>
  <si>
    <t>Matrica podataka izračunatih funkcijom LINEST za jednostruku linearnu regresiju</t>
  </si>
  <si>
    <t>Parametri regresije (a-konstantni član, b-regresioni koeficijent);</t>
  </si>
  <si>
    <t xml:space="preserve">  b je regresioni koeficijent koji pokazuje koliko se u prosjeku linearno promijeni vrijednost regresijske funkcije za jedinični porast nezavisne varijable x;</t>
  </si>
  <si>
    <r>
      <t xml:space="preserve">U drugom redu matrice su standardne greške parametara </t>
    </r>
    <r>
      <rPr>
        <i/>
        <sz val="10"/>
        <color theme="1"/>
        <rFont val="Calibri"/>
        <family val="2"/>
        <charset val="238"/>
        <scheme val="minor"/>
      </rPr>
      <t>b</t>
    </r>
    <r>
      <rPr>
        <sz val="10"/>
        <color theme="1"/>
        <rFont val="Calibri"/>
        <family val="2"/>
        <scheme val="minor"/>
      </rPr>
      <t xml:space="preserve"> i </t>
    </r>
    <r>
      <rPr>
        <i/>
        <sz val="10"/>
        <color theme="1"/>
        <rFont val="Calibri"/>
        <family val="2"/>
        <charset val="238"/>
        <scheme val="minor"/>
      </rPr>
      <t>a</t>
    </r>
    <r>
      <rPr>
        <sz val="10"/>
        <color theme="1"/>
        <rFont val="Calibri"/>
        <family val="2"/>
        <scheme val="minor"/>
      </rPr>
      <t>;</t>
    </r>
  </si>
  <si>
    <t>b) Grafički prikaz i standardna devijacija</t>
  </si>
  <si>
    <t xml:space="preserve">Pri definisanju analitičkog izraza regresionog modela (jednačina pravca) obavezno je naznačiti </t>
  </si>
  <si>
    <t>Za grafički prikaz odnosa datih pojava potrebno je označiti vrijednosti zavisne x varijable i nezavisne y varijable, odnosno godine i cijene automobila. Potom izabrati</t>
  </si>
  <si>
    <r>
      <rPr>
        <b/>
        <sz val="11"/>
        <color theme="1"/>
        <rFont val="Calibri"/>
        <family val="2"/>
        <charset val="238"/>
        <scheme val="minor"/>
      </rPr>
      <t>Scatter</t>
    </r>
    <r>
      <rPr>
        <sz val="11"/>
        <color theme="1"/>
        <rFont val="Calibri"/>
        <family val="2"/>
        <scheme val="minor"/>
      </rPr>
      <t xml:space="preserve"> dijagram.</t>
    </r>
  </si>
  <si>
    <t xml:space="preserve">Za prikaz jednačine i koeficijenta determinacije označiti prikazanu seriju podataka, </t>
  </si>
  <si>
    <r>
      <t xml:space="preserve">desni klik i odabrati opciju </t>
    </r>
    <r>
      <rPr>
        <i/>
        <sz val="11"/>
        <color theme="1"/>
        <rFont val="Calibri"/>
        <family val="2"/>
        <charset val="238"/>
        <scheme val="minor"/>
      </rPr>
      <t>Add Trendiline</t>
    </r>
    <r>
      <rPr>
        <sz val="11"/>
        <color theme="1"/>
        <rFont val="Calibri"/>
        <family val="2"/>
        <charset val="238"/>
        <scheme val="minor"/>
      </rPr>
      <t xml:space="preserve">. Označiti opcije </t>
    </r>
    <r>
      <rPr>
        <i/>
        <sz val="11"/>
        <color theme="1"/>
        <rFont val="Calibri"/>
        <family val="2"/>
        <charset val="238"/>
        <scheme val="minor"/>
      </rPr>
      <t>Dislay Equation on chart</t>
    </r>
  </si>
  <si>
    <r>
      <t xml:space="preserve">i </t>
    </r>
    <r>
      <rPr>
        <i/>
        <sz val="11"/>
        <color theme="1"/>
        <rFont val="Calibri"/>
        <family val="2"/>
        <charset val="238"/>
        <scheme val="minor"/>
      </rPr>
      <t>Display R-squared value on chart.</t>
    </r>
  </si>
  <si>
    <t>uvrstiti empirijske vrijednosti varijable x).</t>
  </si>
  <si>
    <t>Broj stepeni slobode se računa kao n-2, gdje je n ukupan broj parova vrijednosti x-y.</t>
  </si>
  <si>
    <t>U primjeru n iznosi 10, pa je broj stepeni slobode 8.</t>
  </si>
  <si>
    <r>
      <rPr>
        <sz val="11"/>
        <color theme="1"/>
        <rFont val="Calibri"/>
        <family val="2"/>
        <charset val="238"/>
      </rPr>
      <t>σ</t>
    </r>
    <r>
      <rPr>
        <sz val="11"/>
        <color theme="1"/>
        <rFont val="Calibri"/>
        <family val="2"/>
      </rPr>
      <t>=</t>
    </r>
  </si>
  <si>
    <r>
      <t>σ</t>
    </r>
    <r>
      <rPr>
        <vertAlign val="super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</rPr>
      <t>=</t>
    </r>
  </si>
  <si>
    <t>varijansa regresije</t>
  </si>
  <si>
    <t>st. devijacija regresije</t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</si>
  <si>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</si>
  <si>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</si>
  <si>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'</t>
    </r>
  </si>
  <si>
    <r>
      <t>(y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-y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')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</si>
  <si>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t>ν=</t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</si>
  <si>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-y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'(u)</t>
    </r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</si>
  <si>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eb</t>
    </r>
    <r>
      <rPr>
        <sz val="11"/>
        <color theme="1"/>
        <rFont val="Calibri"/>
        <family val="2"/>
        <scheme val="minor"/>
      </rPr>
      <t>, s</t>
    </r>
    <r>
      <rPr>
        <vertAlign val="subscript"/>
        <sz val="11"/>
        <color theme="1"/>
        <rFont val="Calibri"/>
        <family val="2"/>
        <charset val="238"/>
        <scheme val="minor"/>
      </rPr>
      <t>ea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</si>
  <si>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charset val="238"/>
      </rPr>
      <t>σ</t>
    </r>
  </si>
  <si>
    <r>
      <t xml:space="preserve">F, </t>
    </r>
    <r>
      <rPr>
        <sz val="11"/>
        <color theme="1"/>
        <rFont val="Calibri"/>
        <family val="2"/>
        <charset val="238"/>
      </rPr>
      <t>ν</t>
    </r>
  </si>
  <si>
    <r>
      <t>ss</t>
    </r>
    <r>
      <rPr>
        <vertAlign val="subscript"/>
        <sz val="11"/>
        <color theme="1"/>
        <rFont val="Calibri"/>
        <family val="2"/>
        <charset val="238"/>
        <scheme val="minor"/>
      </rPr>
      <t>reg</t>
    </r>
    <r>
      <rPr>
        <sz val="11"/>
        <color theme="1"/>
        <rFont val="Calibri"/>
        <family val="2"/>
        <scheme val="minor"/>
      </rPr>
      <t>, ss</t>
    </r>
    <r>
      <rPr>
        <vertAlign val="subscript"/>
        <sz val="11"/>
        <color theme="1"/>
        <rFont val="Calibri"/>
        <family val="2"/>
        <charset val="238"/>
        <scheme val="minor"/>
      </rPr>
      <t>resid</t>
    </r>
  </si>
  <si>
    <t>b, a</t>
  </si>
  <si>
    <t>Vrijednost koeficijenta determinacije je kao na grafičkom prikazu i iznosi 0,911.</t>
  </si>
  <si>
    <t>Ukoliko se u zadatku drugačije ne naglasi, uvijek se može koristiti funkcija LINEST za računanje dodatne</t>
  </si>
  <si>
    <t>statistike (u primjeru je to standardna devijacija regresije).</t>
  </si>
  <si>
    <t>c) Koeficijent korelacije</t>
  </si>
  <si>
    <t>Pomoću koeficijenta determinacije:</t>
  </si>
  <si>
    <t>Pomoću Excel funkcije CORREL:</t>
  </si>
  <si>
    <t>Kako godine automobila rastu prodajna cijena se smanjuje, što je već prethodno naglašeno na osnovu</t>
  </si>
  <si>
    <t>posmatrane pojave u negativnoj, linearnoj čvrstoj statističkoj korelaciji.</t>
  </si>
  <si>
    <t>za isto godište automobila mogu se očekivati iste ili slične prodajne cijene.</t>
  </si>
  <si>
    <t>a) Odrediti i objasniti jednačinu linearne regresije bodova u odnosu na vrijeme provedeno u spremanju</t>
  </si>
  <si>
    <t>a) Odrediti i objasniti jednačinu linearne regresije.</t>
  </si>
  <si>
    <t>d) Napisati jednačinu za pretpostavljenu populaciju.</t>
  </si>
  <si>
    <t>e) Izračunati i objasniti koeficijent korelacije.</t>
  </si>
  <si>
    <t>korištena funkcija LINEST sa dodatnom statistikom.</t>
  </si>
  <si>
    <t>Uticaj vremena učenja na broj ostvarenih bodova se može iskazati sljedećom jednačinom:</t>
  </si>
  <si>
    <t>Poveća li se starost automobila za jednu godinu, cijena će se smanjiti u prosjeku za 218,22 KM.</t>
  </si>
  <si>
    <t>Poveća li se vrijeme učenja za 1 h, broj ostvarenih bodova na ispitu će se povećati u prosjeku za 2,12.</t>
  </si>
  <si>
    <t>b) Grafički prikaz</t>
  </si>
  <si>
    <t xml:space="preserve">Koeficijent determinacije iznosi 0,60, što govori da se radi o korelaciji srednje jačine. </t>
  </si>
  <si>
    <t>rezultate. Raspored tačaka na grafu oko linearnog pravca upućuje na statističku</t>
  </si>
  <si>
    <t xml:space="preserve">Zavisnost je pozitivna, jer studenti koji više vremena spremaju ispit imaju bolje </t>
  </si>
  <si>
    <t>zavisnost (postoji rezidualno odstupanje), što znači da isto vrijeme učenja ne mora</t>
  </si>
  <si>
    <t>uvijek značiti jednak broj ostvarenih bodova na ispitu.</t>
  </si>
  <si>
    <t>c) Jednačina populacije</t>
  </si>
  <si>
    <t>Vrijeme učenja pozitivno utiče na broj ostvarenih bodova (predznak regresionog koeficijenta b).</t>
  </si>
  <si>
    <r>
      <t xml:space="preserve">Obratiti pažnju da se slobodni član, odnosno konstanta označena sa </t>
    </r>
    <r>
      <rPr>
        <i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scheme val="minor"/>
      </rPr>
      <t xml:space="preserve"> uvijek nalazi u posljednjoj (drugoj) koloni.</t>
    </r>
  </si>
  <si>
    <t>Za regresioni koeficijent procjena parametra populacije je data sljedećom formulom:</t>
  </si>
  <si>
    <t xml:space="preserve">Izraz </t>
  </si>
  <si>
    <r>
      <t xml:space="preserve">predstavlja standardnu grešku parametra b, gdje je </t>
    </r>
    <r>
      <rPr>
        <sz val="11"/>
        <color theme="1"/>
        <rFont val="Calibri"/>
        <family val="2"/>
        <charset val="238"/>
      </rPr>
      <t>σ</t>
    </r>
    <r>
      <rPr>
        <vertAlign val="subscript"/>
        <sz val="11"/>
        <color theme="1"/>
        <rFont val="Calibri"/>
        <family val="2"/>
        <charset val="238"/>
      </rPr>
      <t>r</t>
    </r>
    <r>
      <rPr>
        <sz val="11"/>
        <color theme="1"/>
        <rFont val="Calibri"/>
        <family val="2"/>
      </rPr>
      <t xml:space="preserve"> standardna devijacija regresije, a </t>
    </r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  <charset val="238"/>
      </rPr>
      <t>i</t>
    </r>
    <r>
      <rPr>
        <sz val="11"/>
        <color theme="1"/>
        <rFont val="Calibri"/>
        <family val="2"/>
      </rPr>
      <t xml:space="preserve"> odstupanje nezavisno promjenjive od odgovarajuće</t>
    </r>
  </si>
  <si>
    <t>t - kritična t-vrijednost Studentove distribucije</t>
  </si>
  <si>
    <t>sredine (aritmetička sredina varijabli x).</t>
  </si>
  <si>
    <t>t(0,05; n-2)=</t>
  </si>
  <si>
    <t>+</t>
  </si>
  <si>
    <t>2,12h</t>
  </si>
  <si>
    <t>±</t>
  </si>
  <si>
    <t>Za računanje traženih vrijednosti su korišteni rezultati funkcije LINEST iz prvog dijela zadatka.</t>
  </si>
  <si>
    <t>b =</t>
  </si>
  <si>
    <t>Tumačenje rezultata je identično kao i za jednačinu uzorka, s tim da je u ovom slučaju potrebno razmotriti donju</t>
  </si>
  <si>
    <t>i gornju granicu parametara a i b.</t>
  </si>
  <si>
    <r>
      <t>Odstupanje konstantnog člana se kreće u intervalu</t>
    </r>
    <r>
      <rPr>
        <b/>
        <sz val="11"/>
        <color theme="1"/>
        <rFont val="Calibri"/>
        <family val="2"/>
        <charset val="238"/>
        <scheme val="minor"/>
      </rPr>
      <t xml:space="preserve"> 21,16 ± 26,97</t>
    </r>
    <r>
      <rPr>
        <sz val="11"/>
        <color theme="1"/>
        <rFont val="Calibri"/>
        <family val="2"/>
        <scheme val="minor"/>
      </rPr>
      <t xml:space="preserve">, dok regresioni koeficijent odstupa za </t>
    </r>
    <r>
      <rPr>
        <b/>
        <sz val="11"/>
        <color theme="1"/>
        <rFont val="Calibri"/>
        <family val="2"/>
        <charset val="238"/>
        <scheme val="minor"/>
      </rPr>
      <t>2,12 ± 1,41</t>
    </r>
    <r>
      <rPr>
        <sz val="11"/>
        <color theme="1"/>
        <rFont val="Calibri"/>
        <family val="2"/>
        <scheme val="minor"/>
      </rPr>
      <t>.</t>
    </r>
  </si>
  <si>
    <r>
      <rPr>
        <i/>
        <sz val="11"/>
        <color theme="1"/>
        <rFont val="Calibri"/>
        <family val="2"/>
        <charset val="238"/>
        <scheme val="minor"/>
      </rPr>
      <t>­ a</t>
    </r>
    <r>
      <rPr>
        <sz val="11"/>
        <color theme="1"/>
        <rFont val="Calibri"/>
        <family val="2"/>
        <scheme val="minor"/>
      </rPr>
      <t xml:space="preserve"> i</t>
    </r>
    <r>
      <rPr>
        <i/>
        <sz val="11"/>
        <color theme="1"/>
        <rFont val="Calibri"/>
        <family val="2"/>
        <charset val="238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su nepoznati parametri regresije;</t>
    </r>
  </si>
  <si>
    <r>
      <t xml:space="preserve">Pokazatelj kojim se mjeri stepen i smjer povezanosti pojava u linearnom statističkom odnosu naziva se </t>
    </r>
    <r>
      <rPr>
        <b/>
        <sz val="11"/>
        <color theme="1"/>
        <rFont val="Calibri"/>
        <family val="2"/>
        <charset val="238"/>
        <scheme val="minor"/>
      </rPr>
      <t>koeficijent linearne korelacije (r)</t>
    </r>
    <r>
      <rPr>
        <sz val="11"/>
        <color theme="1"/>
        <rFont val="Calibri"/>
        <family val="2"/>
        <scheme val="minor"/>
      </rPr>
      <t>. Njegova vrijednost</t>
    </r>
  </si>
  <si>
    <t>dva niza podataka, odnosno vrijednosti posmatranih pojava (redoslijed nije važan).</t>
  </si>
  <si>
    <r>
      <rPr>
        <b/>
        <sz val="11"/>
        <color theme="1"/>
        <rFont val="Calibri"/>
        <family val="2"/>
        <charset val="238"/>
        <scheme val="minor"/>
      </rPr>
      <t>const</t>
    </r>
    <r>
      <rPr>
        <sz val="11"/>
        <color theme="1"/>
        <rFont val="Calibri"/>
        <family val="2"/>
        <scheme val="minor"/>
      </rPr>
      <t xml:space="preserve"> - logička vrijednost koja određuje da li konstantu treba izjednačiti sa nulom; vrijednost TRUE ako se konstanta izračunava normalno;</t>
    </r>
  </si>
  <si>
    <r>
      <rPr>
        <b/>
        <sz val="11"/>
        <color theme="1"/>
        <rFont val="Calibri"/>
        <family val="2"/>
        <charset val="238"/>
        <scheme val="minor"/>
      </rPr>
      <t>stats</t>
    </r>
    <r>
      <rPr>
        <sz val="11"/>
        <color theme="1"/>
        <rFont val="Calibri"/>
        <family val="2"/>
        <charset val="238"/>
        <scheme val="minor"/>
      </rPr>
      <t xml:space="preserve"> - logička vrijednost koja govori da li treba računati dodatne statističke podatke (standardne greške, koef. determinacija, br. stepeni slobode i sl.); ako je</t>
    </r>
  </si>
  <si>
    <r>
      <t xml:space="preserve">             </t>
    </r>
    <r>
      <rPr>
        <i/>
        <sz val="11"/>
        <color theme="1"/>
        <rFont val="Calibri"/>
        <family val="2"/>
        <charset val="238"/>
        <scheme val="minor"/>
      </rPr>
      <t>stats</t>
    </r>
    <r>
      <rPr>
        <sz val="11"/>
        <color theme="1"/>
        <rFont val="Calibri"/>
        <family val="2"/>
        <charset val="238"/>
        <scheme val="minor"/>
      </rPr>
      <t xml:space="preserve"> postavljeno na FALSE izračunaće se samo regresioni koeficijent b i konstanta a (kod jednostruke linearne regresije).</t>
    </r>
  </si>
  <si>
    <t>Prilikom korištenja funkcije LINEST potrebno je prethodno označiti sve ćelije u koju će podaci biti upisani. U primjeru sa dodatnom statistikom to je ukupno</t>
  </si>
  <si>
    <t>10 ćelija (2 kolone i 5 redova), za prostu linearnu regresiju. Nakon odabranih vrijednost ulaznih parametara, potvrditi sa CTRL+SHIFT+ENTER.</t>
  </si>
  <si>
    <t xml:space="preserve">Standardna devijacija regresije se računa po formuli: </t>
  </si>
  <si>
    <t>koeficijenta b (koji je u primjeru negativan, pa je ispred funkcije SQRT naznačen odgovarajući predznak).</t>
  </si>
  <si>
    <r>
      <t xml:space="preserve">Excel funkcija </t>
    </r>
    <r>
      <rPr>
        <b/>
        <sz val="11"/>
        <color theme="1"/>
        <rFont val="Calibri"/>
        <family val="2"/>
        <charset val="238"/>
        <scheme val="minor"/>
      </rPr>
      <t>CORREL</t>
    </r>
    <r>
      <rPr>
        <sz val="11"/>
        <color theme="1"/>
        <rFont val="Calibri"/>
        <family val="2"/>
        <scheme val="minor"/>
      </rPr>
      <t xml:space="preserve"> će dati isti rezultat, zajedno sa predznakom koji određuje smjer zavisnosti posmatranih pojava.</t>
    </r>
  </si>
  <si>
    <t>funkcija T.INV.2T.</t>
  </si>
  <si>
    <t xml:space="preserve">Standardne greške nije potrebno računati ručno. One se očitaju direktno iz rezultata funkcije LINEST (drugi red). Za dobivanje t-vrijednosti će se koristiti već poznata </t>
  </si>
  <si>
    <t>c) Izračunati standardnu devijaciju regresije bez korištenja Excel funkcije.</t>
  </si>
  <si>
    <t>b) Ilustrovati grafički dobijenu jednačinu pod a), te izračunati standardnu devijaciju regresije bez korištenja Excel funkcije.</t>
  </si>
  <si>
    <t>gdje y' predstavlja oznaku za regresionu vrijednost varijable y (u dobijenu jednačinu</t>
  </si>
  <si>
    <t>Kontrola dobijenih rezultata se može uraditi pomoću funkcije LINEST.</t>
  </si>
  <si>
    <t>Standardna devijacija odgovara dobijenoj, kao i broj stepeni slobode.</t>
  </si>
  <si>
    <t>Za računanje koeficijenta korelacije može da posluži već dobijena vrijednost koeficijenta determinacije. U tom slučaju predznak se određuje na osnovu regresionog</t>
  </si>
  <si>
    <t xml:space="preserve">Na osnovu tabele sa radnog lista 'Linearna regresija' i dobijenog predznaka može se zaključiti da su </t>
  </si>
  <si>
    <t xml:space="preserve">dobijenih podataka. Veza je statistička, jer postoje rezidualna odstupanja regresionog modela, odnosno </t>
  </si>
  <si>
    <t>Vrijednost koeficijenta determinacije govori da je dobijeni regresioni model pouzdan.</t>
  </si>
  <si>
    <t>upoređeni sa osvojenim bodovima na ispitu. Dobijeni su sljedeći rezultati:</t>
  </si>
  <si>
    <t>b) Grafički prikazati dobijenu jednačinu sa parametrom R2.</t>
  </si>
  <si>
    <t>Jednačina populacije dobijena iz uzorka, uz 95% vjerovatnoću glasi:</t>
  </si>
  <si>
    <t>i grafičkog prikaza niza i proračuna raznih brojčanih pokazatelja. Na temelju dobijenih rezultata se donose zaključci o svojstvima pojave.</t>
  </si>
  <si>
    <r>
      <t xml:space="preserve">Za dobivanje nepoznatih parametara a i b u Excel-u se mogu koristiti funkcije </t>
    </r>
    <r>
      <rPr>
        <b/>
        <sz val="11"/>
        <color theme="1"/>
        <rFont val="Calibri"/>
        <family val="2"/>
        <charset val="238"/>
        <scheme val="minor"/>
      </rPr>
      <t>INTERCEPT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charset val="238"/>
        <scheme val="minor"/>
      </rPr>
      <t>SLOPE,</t>
    </r>
    <r>
      <rPr>
        <sz val="11"/>
        <color theme="1"/>
        <rFont val="Calibri"/>
        <family val="2"/>
        <scheme val="minor"/>
      </rPr>
      <t xml:space="preserve"> respektivno. Pri tome se proslijede poznate vrijednosti</t>
    </r>
  </si>
  <si>
    <r>
      <t>Za određivanje oblika regresije koristi se tzv.</t>
    </r>
    <r>
      <rPr>
        <b/>
        <sz val="11"/>
        <color theme="1"/>
        <rFont val="Calibri"/>
        <family val="2"/>
        <charset val="238"/>
        <scheme val="minor"/>
      </rPr>
      <t xml:space="preserve"> dijagram rasipanja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charset val="238"/>
        <scheme val="minor"/>
      </rPr>
      <t>scatter</t>
    </r>
    <r>
      <rPr>
        <sz val="11"/>
        <color theme="1"/>
        <rFont val="Calibri"/>
        <family val="2"/>
        <scheme val="minor"/>
      </rPr>
      <t xml:space="preserve"> dijagram u Excel-u).</t>
    </r>
  </si>
  <si>
    <t>Različiti oblici dijagrama rasipanja zavisnosti između dvije promjenjive su prikazani na slikama u nastavku.</t>
  </si>
  <si>
    <t>Rješenje</t>
  </si>
  <si>
    <t>Zadatak 1</t>
  </si>
  <si>
    <t xml:space="preserve">U zadatku je već naglašeno koja je varijabla zavisna, a koja nezavisno promjenjiva. Dakle, promjena godina automobila utiče na prodajnu cijenu, što govori da je </t>
  </si>
  <si>
    <r>
      <t>prodajna cijena zavisno promjenjiva (</t>
    </r>
    <r>
      <rPr>
        <b/>
        <sz val="11"/>
        <color theme="1"/>
        <rFont val="Calibri"/>
        <family val="2"/>
        <charset val="238"/>
        <scheme val="minor"/>
      </rPr>
      <t>y=C</t>
    </r>
    <r>
      <rPr>
        <sz val="11"/>
        <color theme="1"/>
        <rFont val="Calibri"/>
        <family val="2"/>
        <scheme val="minor"/>
      </rPr>
      <t>), a godine automobila nezavisno promjenjiva (</t>
    </r>
    <r>
      <rPr>
        <b/>
        <sz val="11"/>
        <color theme="1"/>
        <rFont val="Calibri"/>
        <family val="2"/>
        <charset val="238"/>
        <scheme val="minor"/>
      </rPr>
      <t>x=G</t>
    </r>
    <r>
      <rPr>
        <sz val="11"/>
        <color theme="1"/>
        <rFont val="Calibri"/>
        <family val="2"/>
        <scheme val="minor"/>
      </rPr>
      <t>). Iz podataka je vidljivo da sa povećanjem starosti automobila</t>
    </r>
  </si>
  <si>
    <t>cijena opada, što govori da je riječ o negativnoj zavisnosti.</t>
  </si>
  <si>
    <t>Jednačina će biti formirana korištenjem ugrađenih Excel funcija INTERCEPT i SLOPE, i korištenjem funkcije LINEST bez dodatne statistike.</t>
  </si>
  <si>
    <t>koja je varijabla x, a koja y iz datog primjera, i uvrstiti dobijene vrijednosti parametara regresije a i b.</t>
  </si>
  <si>
    <t>Zadatak 2</t>
  </si>
  <si>
    <r>
      <t>Sati učenja predstavljaju nezavisno promjenjivu, jer se njihovom promjenom utiče na broj ostvarenih bodova na ispitu (</t>
    </r>
    <r>
      <rPr>
        <b/>
        <sz val="11"/>
        <color theme="1"/>
        <rFont val="Calibri"/>
        <family val="2"/>
        <charset val="238"/>
        <scheme val="minor"/>
      </rPr>
      <t>y=b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charset val="238"/>
        <scheme val="minor"/>
      </rPr>
      <t>x=h</t>
    </r>
    <r>
      <rPr>
        <sz val="11"/>
        <color theme="1"/>
        <rFont val="Calibri"/>
        <family val="2"/>
        <scheme val="minor"/>
      </rPr>
      <t>). Za definisanje jednačine biće</t>
    </r>
  </si>
  <si>
    <t>Za definisanje jednačine linearne regresije populacije neophodno je uraditi procjenu dobijenih parametara uzorka (a i b). To se radi pomoću intervala povjerenja i t statistike.</t>
  </si>
  <si>
    <t>a)</t>
  </si>
  <si>
    <t>b)</t>
  </si>
  <si>
    <t>c)</t>
  </si>
  <si>
    <t>Pošto ukupan promet zavisi od broja zaposlenih,to je ukupan promet zavisna promjenjiva(y). Broj zaposlenih je u ovom slučaju nezavisna promjeniva(x).</t>
  </si>
  <si>
    <t>y=</t>
  </si>
  <si>
    <t>x=</t>
  </si>
  <si>
    <t>U</t>
  </si>
  <si>
    <t>br</t>
  </si>
  <si>
    <t>Opšta jendačina linearne regresije je: y=a+bx</t>
  </si>
  <si>
    <t>Jednačina linearne regresije:</t>
  </si>
  <si>
    <t>U = -10,95 + 10,4 * br</t>
  </si>
  <si>
    <t>Ukupno:</t>
  </si>
  <si>
    <t>σ=</t>
  </si>
  <si>
    <r>
      <t>σ</t>
    </r>
    <r>
      <rPr>
        <vertAlign val="superscript"/>
        <sz val="12.65"/>
        <color theme="1"/>
        <rFont val="Calibri"/>
        <family val="2"/>
        <charset val="238"/>
      </rPr>
      <t>2</t>
    </r>
    <r>
      <rPr>
        <sz val="12.65"/>
        <color theme="1"/>
        <rFont val="Calibri"/>
        <family val="2"/>
      </rPr>
      <t>=</t>
    </r>
  </si>
  <si>
    <t>Poveća li se broj zaposlenih za jedan,to će se ukupan promet povećati u prosjeku za 10,4.</t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</si>
  <si>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-y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'</t>
    </r>
  </si>
  <si>
    <t>d)</t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</si>
  <si>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eb</t>
    </r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</si>
  <si>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ea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</si>
  <si>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</si>
  <si>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SS</t>
    </r>
    <r>
      <rPr>
        <vertAlign val="subscript"/>
        <sz val="11"/>
        <color theme="1"/>
        <rFont val="Calibri"/>
        <family val="2"/>
        <charset val="238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</si>
  <si>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charset val="238"/>
        <scheme val="minor"/>
      </rPr>
      <t>rsid</t>
    </r>
  </si>
  <si>
    <r>
      <t xml:space="preserve">Jednačina za pretpostavljenu populaciju je: y = a + bx </t>
    </r>
    <r>
      <rPr>
        <sz val="11"/>
        <color theme="1"/>
        <rFont val="Calibri"/>
        <family val="2"/>
        <charset val="238"/>
      </rPr>
      <t>±</t>
    </r>
    <r>
      <rPr>
        <sz val="12.65"/>
        <color theme="1"/>
        <rFont val="Calibri"/>
        <family val="2"/>
      </rPr>
      <t xml:space="preserve"> u</t>
    </r>
  </si>
  <si>
    <t>t(0,05; 10)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</si>
  <si>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scheme val="minor"/>
      </rPr>
      <t>=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</si>
  <si>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b</t>
    </r>
    <r>
      <rPr>
        <sz val="11"/>
        <color theme="1"/>
        <rFont val="Calibri"/>
        <family val="2"/>
        <scheme val="minor"/>
      </rPr>
      <t>=</t>
    </r>
  </si>
  <si>
    <t>U=</t>
  </si>
  <si>
    <t>10,4 * br</t>
  </si>
  <si>
    <t>Jednčina populacije dobijena iz uzorka,uz 95% vjerovatnoću,glasi:</t>
  </si>
  <si>
    <r>
      <t xml:space="preserve">Odstupanje konstantnog člana se kreće u intervalu od -10,95 </t>
    </r>
    <r>
      <rPr>
        <sz val="11"/>
        <color theme="1"/>
        <rFont val="Calibri"/>
        <family val="2"/>
        <charset val="238"/>
      </rPr>
      <t>± 53,5655 , a odstupanje regresionog koeficijenta se kreće u intervalu od 10,4  ± 0,98287</t>
    </r>
  </si>
  <si>
    <t>e)</t>
  </si>
  <si>
    <t>r=</t>
  </si>
  <si>
    <t>Koeficijent korelacije mozemo dobiti iz koeficijenta determinacije ili pomoću funkcije CORREL.</t>
  </si>
  <si>
    <t>Na osnovu linearne jednačine,grafika i koeficijenta relacije možemo reći da su pojave u pozitivnoj,linearno čvrstoj statističkoj korelaciji.</t>
  </si>
  <si>
    <t>Pozitivna je jer je regresioni koeficijent pozitivan i nezavisna promjenjiva raste. Veza je statistička, zbog rezidualnih odstupanja regresionog modela. A linearno čvrsta korelacije je zbog koeficijenta determinacije(u intervalu od 0,64 - 1) i koeficijenta korelacije(u intervalu od 0,8 - 1).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</si>
</sst>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</font>
    <font>
      <sz val="12.65"/>
      <color theme="1"/>
      <name val="Calibri"/>
      <family val="2"/>
    </font>
    <font>
      <vertAlign val="superscript"/>
      <sz val="12.65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5" fillId="2" borderId="1" applyNumberFormat="0" applyFont="0" applyAlignment="0" applyProtection="0"/>
    <xf numFmtId="0" fontId="15" fillId="4" borderId="0" applyNumberFormat="0" applyBorder="0" applyAlignment="0" applyProtection="0"/>
  </cellStyleXfs>
  <cellXfs count="147">
    <xf numFmtId="0" fontId="0" fillId="0" borderId="0" xfId="0"/>
    <xf numFmtId="0" fontId="6" fillId="0" borderId="2" xfId="0" applyFont="1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right"/>
    </xf>
    <xf numFmtId="0" fontId="0" fillId="0" borderId="2" xfId="0" applyBorder="1"/>
    <xf numFmtId="0" fontId="14" fillId="3" borderId="2" xfId="0" applyFont="1" applyFill="1" applyBorder="1" applyAlignment="1">
      <alignment horizontal="center"/>
    </xf>
    <xf numFmtId="0" fontId="0" fillId="0" borderId="0" xfId="0"/>
    <xf numFmtId="0" fontId="0" fillId="0" borderId="1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2" fontId="14" fillId="3" borderId="0" xfId="0" applyNumberFormat="1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16" fillId="0" borderId="0" xfId="0" applyFont="1" applyAlignment="1">
      <alignment horizontal="right"/>
    </xf>
    <xf numFmtId="2" fontId="14" fillId="3" borderId="11" xfId="0" applyNumberFormat="1" applyFont="1" applyFill="1" applyBorder="1" applyAlignment="1">
      <alignment horizontal="center"/>
    </xf>
    <xf numFmtId="0" fontId="0" fillId="0" borderId="19" xfId="0" applyBorder="1"/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0" xfId="0" applyBorder="1" applyAlignment="1"/>
    <xf numFmtId="164" fontId="14" fillId="3" borderId="13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2" fontId="14" fillId="3" borderId="26" xfId="0" applyNumberFormat="1" applyFont="1" applyFill="1" applyBorder="1" applyAlignment="1">
      <alignment horizontal="center"/>
    </xf>
    <xf numFmtId="2" fontId="14" fillId="3" borderId="16" xfId="0" applyNumberFormat="1" applyFont="1" applyFill="1" applyBorder="1" applyAlignment="1">
      <alignment horizontal="center"/>
    </xf>
    <xf numFmtId="0" fontId="24" fillId="4" borderId="26" xfId="2" applyFont="1" applyBorder="1" applyAlignment="1">
      <alignment horizontal="center"/>
    </xf>
    <xf numFmtId="0" fontId="24" fillId="4" borderId="14" xfId="2" applyFont="1" applyBorder="1" applyAlignment="1">
      <alignment horizontal="center"/>
    </xf>
    <xf numFmtId="0" fontId="24" fillId="4" borderId="16" xfId="2" applyFont="1" applyBorder="1" applyAlignment="1">
      <alignment horizontal="center"/>
    </xf>
    <xf numFmtId="0" fontId="24" fillId="4" borderId="12" xfId="2" applyFont="1" applyBorder="1" applyAlignment="1">
      <alignment horizontal="right"/>
    </xf>
    <xf numFmtId="2" fontId="24" fillId="4" borderId="6" xfId="2" applyNumberFormat="1" applyFont="1" applyBorder="1" applyAlignment="1">
      <alignment horizontal="center"/>
    </xf>
    <xf numFmtId="0" fontId="24" fillId="4" borderId="6" xfId="2" applyFont="1" applyBorder="1" applyAlignment="1">
      <alignment horizontal="right"/>
    </xf>
    <xf numFmtId="2" fontId="24" fillId="4" borderId="13" xfId="2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/>
    <xf numFmtId="0" fontId="0" fillId="2" borderId="1" xfId="1" applyFont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left"/>
    </xf>
    <xf numFmtId="0" fontId="14" fillId="11" borderId="0" xfId="0" applyFont="1" applyFill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right"/>
    </xf>
    <xf numFmtId="0" fontId="0" fillId="7" borderId="2" xfId="0" applyFill="1" applyBorder="1"/>
    <xf numFmtId="0" fontId="0" fillId="2" borderId="1" xfId="1" applyFont="1"/>
    <xf numFmtId="0" fontId="12" fillId="0" borderId="1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4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15" fillId="4" borderId="1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/>
    <xf numFmtId="0" fontId="4" fillId="2" borderId="3" xfId="1" applyFont="1" applyBorder="1"/>
    <xf numFmtId="0" fontId="4" fillId="2" borderId="4" xfId="1" applyFont="1" applyBorder="1"/>
    <xf numFmtId="0" fontId="4" fillId="2" borderId="5" xfId="1" applyFont="1" applyBorder="1"/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3" fillId="2" borderId="3" xfId="1" applyFont="1" applyBorder="1"/>
    <xf numFmtId="0" fontId="0" fillId="2" borderId="1" xfId="1" applyFont="1" applyAlignment="1">
      <alignment horizontal="center"/>
    </xf>
    <xf numFmtId="0" fontId="4" fillId="2" borderId="1" xfId="1" applyFont="1"/>
    <xf numFmtId="0" fontId="2" fillId="2" borderId="1" xfId="1" applyFont="1"/>
    <xf numFmtId="0" fontId="11" fillId="0" borderId="0" xfId="0" applyFont="1"/>
    <xf numFmtId="0" fontId="8" fillId="0" borderId="0" xfId="0" applyFont="1"/>
    <xf numFmtId="0" fontId="15" fillId="4" borderId="1" xfId="2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2" borderId="1" xfId="1" applyFont="1" applyAlignment="1"/>
    <xf numFmtId="0" fontId="0" fillId="0" borderId="25" xfId="0" applyBorder="1"/>
    <xf numFmtId="0" fontId="12" fillId="0" borderId="0" xfId="0" applyFont="1" applyAlignment="1">
      <alignment horizontal="right"/>
    </xf>
    <xf numFmtId="0" fontId="12" fillId="0" borderId="6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12" fillId="0" borderId="8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5" fillId="4" borderId="3" xfId="2" applyBorder="1"/>
    <xf numFmtId="0" fontId="15" fillId="4" borderId="4" xfId="2" applyBorder="1"/>
    <xf numFmtId="0" fontId="15" fillId="4" borderId="5" xfId="2" applyBorder="1"/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/>
    <xf numFmtId="0" fontId="0" fillId="0" borderId="15" xfId="0" applyBorder="1"/>
    <xf numFmtId="0" fontId="0" fillId="10" borderId="0" xfId="0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6" fillId="0" borderId="2" xfId="0" applyFont="1" applyBorder="1" applyAlignment="1"/>
    <xf numFmtId="0" fontId="0" fillId="9" borderId="0" xfId="0" applyFill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14" fillId="11" borderId="0" xfId="0" applyFont="1" applyFill="1" applyAlignment="1">
      <alignment horizontal="left"/>
    </xf>
    <xf numFmtId="0" fontId="14" fillId="11" borderId="0" xfId="0" applyFont="1" applyFill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12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Regresioni model zavisnosti cijene od </a:t>
            </a:r>
            <a:r>
              <a:rPr lang="hr-BA" sz="1200"/>
              <a:t>starosti </a:t>
            </a:r>
            <a:r>
              <a:rPr lang="en-US" sz="1200"/>
              <a:t>automobila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7.6258967629046367E-2"/>
                  <c:y val="-0.40432086614173229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'Zadatak 1'!$G$13:$P$13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'Zadatak 1'!$G$14:$P$14</c:f>
              <c:numCache>
                <c:formatCode>0</c:formatCode>
                <c:ptCount val="10"/>
                <c:pt idx="0">
                  <c:v>2450</c:v>
                </c:pt>
                <c:pt idx="1">
                  <c:v>1800</c:v>
                </c:pt>
                <c:pt idx="2">
                  <c:v>2000</c:v>
                </c:pt>
                <c:pt idx="3">
                  <c:v>2000</c:v>
                </c:pt>
                <c:pt idx="4">
                  <c:v>1700</c:v>
                </c:pt>
                <c:pt idx="5">
                  <c:v>1200</c:v>
                </c:pt>
                <c:pt idx="6">
                  <c:v>1115</c:v>
                </c:pt>
                <c:pt idx="7">
                  <c:v>690</c:v>
                </c:pt>
                <c:pt idx="8">
                  <c:v>600</c:v>
                </c:pt>
                <c:pt idx="9">
                  <c:v>470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77280"/>
        <c:axId val="315488424"/>
      </c:scatterChart>
      <c:valAx>
        <c:axId val="31687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Godine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488424"/>
        <c:crosses val="autoZero"/>
        <c:crossBetween val="midCat"/>
      </c:valAx>
      <c:valAx>
        <c:axId val="3154884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Cijena (KM)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316877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Regresioni model zavisnosti </a:t>
            </a:r>
            <a:r>
              <a:rPr lang="hr-BA" sz="1200" b="1" i="0" baseline="0">
                <a:effectLst/>
              </a:rPr>
              <a:t>bodova </a:t>
            </a:r>
            <a:r>
              <a:rPr lang="en-US" sz="1200" b="1" i="0" baseline="0">
                <a:effectLst/>
              </a:rPr>
              <a:t>od </a:t>
            </a:r>
            <a:r>
              <a:rPr lang="hr-BA" sz="1200" b="1" i="0" baseline="0">
                <a:effectLst/>
              </a:rPr>
              <a:t>vremena učenja</a:t>
            </a:r>
            <a:endParaRPr lang="hr-BA" sz="12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6799834231247408"/>
                  <c:y val="1.9664260717410325E-2"/>
                </c:manualLayout>
              </c:layout>
              <c:numFmt formatCode="General" sourceLinked="0"/>
            </c:trendlineLbl>
          </c:trendline>
          <c:xVal>
            <c:numRef>
              <c:f>'Zadatak 2'!$G$15:$P$15</c:f>
              <c:numCache>
                <c:formatCode>General</c:formatCode>
                <c:ptCount val="10"/>
                <c:pt idx="0">
                  <c:v>12</c:v>
                </c:pt>
                <c:pt idx="1">
                  <c:v>31</c:v>
                </c:pt>
                <c:pt idx="2">
                  <c:v>22</c:v>
                </c:pt>
                <c:pt idx="3">
                  <c:v>7</c:v>
                </c:pt>
                <c:pt idx="4">
                  <c:v>10.8</c:v>
                </c:pt>
                <c:pt idx="5">
                  <c:v>25</c:v>
                </c:pt>
                <c:pt idx="6">
                  <c:v>15.6</c:v>
                </c:pt>
                <c:pt idx="7">
                  <c:v>23.5</c:v>
                </c:pt>
                <c:pt idx="8">
                  <c:v>17.2</c:v>
                </c:pt>
                <c:pt idx="9">
                  <c:v>14</c:v>
                </c:pt>
              </c:numCache>
            </c:numRef>
          </c:xVal>
          <c:yVal>
            <c:numRef>
              <c:f>'Zadatak 2'!$G$16:$P$16</c:f>
              <c:numCache>
                <c:formatCode>General</c:formatCode>
                <c:ptCount val="10"/>
                <c:pt idx="0">
                  <c:v>45</c:v>
                </c:pt>
                <c:pt idx="1">
                  <c:v>60</c:v>
                </c:pt>
                <c:pt idx="2">
                  <c:v>88</c:v>
                </c:pt>
                <c:pt idx="3">
                  <c:v>25</c:v>
                </c:pt>
                <c:pt idx="4">
                  <c:v>42</c:v>
                </c:pt>
                <c:pt idx="5">
                  <c:v>85</c:v>
                </c:pt>
                <c:pt idx="6">
                  <c:v>51</c:v>
                </c:pt>
                <c:pt idx="7">
                  <c:v>80</c:v>
                </c:pt>
                <c:pt idx="8">
                  <c:v>60</c:v>
                </c:pt>
                <c:pt idx="9">
                  <c:v>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489992"/>
        <c:axId val="315487248"/>
      </c:scatterChart>
      <c:valAx>
        <c:axId val="31548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Sati učenja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487248"/>
        <c:crosses val="autoZero"/>
        <c:crossBetween val="midCat"/>
      </c:valAx>
      <c:valAx>
        <c:axId val="315487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Bodovi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489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s-Latn-BA"/>
              <a:t>Regresioni model zavisnosti ukupnog prometa od broja zaposlenih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851706036745404E-2"/>
                  <c:y val="0.327870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'Za vježbu'!$D$4:$O$4</c:f>
              <c:numCache>
                <c:formatCode>General</c:formatCode>
                <c:ptCount val="12"/>
                <c:pt idx="0">
                  <c:v>22</c:v>
                </c:pt>
                <c:pt idx="1">
                  <c:v>31</c:v>
                </c:pt>
                <c:pt idx="2">
                  <c:v>90</c:v>
                </c:pt>
                <c:pt idx="3">
                  <c:v>82</c:v>
                </c:pt>
                <c:pt idx="4">
                  <c:v>43</c:v>
                </c:pt>
                <c:pt idx="5">
                  <c:v>65</c:v>
                </c:pt>
                <c:pt idx="6">
                  <c:v>59</c:v>
                </c:pt>
                <c:pt idx="7">
                  <c:v>16</c:v>
                </c:pt>
                <c:pt idx="8">
                  <c:v>61</c:v>
                </c:pt>
                <c:pt idx="9">
                  <c:v>46</c:v>
                </c:pt>
                <c:pt idx="10">
                  <c:v>35</c:v>
                </c:pt>
                <c:pt idx="11">
                  <c:v>50</c:v>
                </c:pt>
              </c:numCache>
            </c:numRef>
          </c:xVal>
          <c:yVal>
            <c:numRef>
              <c:f>'Za vježbu'!$D$5:$O$5</c:f>
              <c:numCache>
                <c:formatCode>General</c:formatCode>
                <c:ptCount val="12"/>
                <c:pt idx="0">
                  <c:v>250</c:v>
                </c:pt>
                <c:pt idx="1">
                  <c:v>300</c:v>
                </c:pt>
                <c:pt idx="2">
                  <c:v>920</c:v>
                </c:pt>
                <c:pt idx="3">
                  <c:v>850</c:v>
                </c:pt>
                <c:pt idx="4">
                  <c:v>400</c:v>
                </c:pt>
                <c:pt idx="5">
                  <c:v>680</c:v>
                </c:pt>
                <c:pt idx="6">
                  <c:v>630</c:v>
                </c:pt>
                <c:pt idx="7">
                  <c:v>180</c:v>
                </c:pt>
                <c:pt idx="8">
                  <c:v>670</c:v>
                </c:pt>
                <c:pt idx="9">
                  <c:v>420</c:v>
                </c:pt>
                <c:pt idx="10">
                  <c:v>350</c:v>
                </c:pt>
                <c:pt idx="11">
                  <c:v>460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488816"/>
        <c:axId val="338585168"/>
      </c:scatterChart>
      <c:valAx>
        <c:axId val="31548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Broj zaposlenih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85168"/>
        <c:crosses val="autoZero"/>
        <c:crossBetween val="midCat"/>
      </c:valAx>
      <c:valAx>
        <c:axId val="3385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Ukupan promet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8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31</xdr:row>
      <xdr:rowOff>114300</xdr:rowOff>
    </xdr:from>
    <xdr:to>
      <xdr:col>17</xdr:col>
      <xdr:colOff>333375</xdr:colOff>
      <xdr:row>35</xdr:row>
      <xdr:rowOff>171450</xdr:rowOff>
    </xdr:to>
    <xdr:sp macro="" textlink="">
      <xdr:nvSpPr>
        <xdr:cNvPr id="18" name="Rectangle 17"/>
        <xdr:cNvSpPr/>
      </xdr:nvSpPr>
      <xdr:spPr>
        <a:xfrm>
          <a:off x="7753350" y="6029325"/>
          <a:ext cx="3086100" cy="819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r-BA" sz="1100"/>
        </a:p>
      </xdr:txBody>
    </xdr:sp>
    <xdr:clientData/>
  </xdr:twoCellAnchor>
  <xdr:oneCellAnchor>
    <xdr:from>
      <xdr:col>8</xdr:col>
      <xdr:colOff>380999</xdr:colOff>
      <xdr:row>12</xdr:row>
      <xdr:rowOff>147637</xdr:rowOff>
    </xdr:from>
    <xdr:ext cx="12096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257799" y="2443162"/>
              <a:ext cx="12096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r-BA" sz="1100" b="1" i="1">
                        <a:latin typeface="Cambria Math"/>
                      </a:rPr>
                      <m:t>𝒚</m:t>
                    </m:r>
                    <m:r>
                      <a:rPr lang="hr-BA" sz="1100" b="1" i="1">
                        <a:latin typeface="Cambria Math"/>
                      </a:rPr>
                      <m:t>=</m:t>
                    </m:r>
                    <m:r>
                      <a:rPr lang="hr-BA" sz="1100" b="1" i="1">
                        <a:latin typeface="Cambria Math"/>
                      </a:rPr>
                      <m:t>𝒂</m:t>
                    </m:r>
                    <m:r>
                      <a:rPr lang="hr-BA" sz="1100" b="1" i="1">
                        <a:latin typeface="Cambria Math"/>
                      </a:rPr>
                      <m:t>+</m:t>
                    </m:r>
                    <m:r>
                      <a:rPr lang="hr-BA" sz="1100" b="1" i="1">
                        <a:latin typeface="Cambria Math"/>
                      </a:rPr>
                      <m:t>𝒃𝒙</m:t>
                    </m:r>
                    <m:r>
                      <a:rPr lang="hr-BA" sz="1100" b="1" i="1">
                        <a:latin typeface="Cambria Math"/>
                        <a:ea typeface="Cambria Math"/>
                      </a:rPr>
                      <m:t>±</m:t>
                    </m:r>
                    <m:r>
                      <a:rPr lang="hr-BA" sz="1100" b="1" i="1">
                        <a:latin typeface="Cambria Math"/>
                        <a:ea typeface="Cambria Math"/>
                      </a:rPr>
                      <m:t>𝒖</m:t>
                    </m:r>
                  </m:oMath>
                </m:oMathPara>
              </a14:m>
              <a:endParaRPr lang="hr-BA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257799" y="2443162"/>
              <a:ext cx="12096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 i="0">
                  <a:latin typeface="Cambria Math"/>
                </a:rPr>
                <a:t>𝒚=𝒂+𝒃𝒙</a:t>
              </a:r>
              <a:r>
                <a:rPr lang="hr-BA" sz="1100" b="1" i="0">
                  <a:latin typeface="Cambria Math"/>
                  <a:ea typeface="Cambria Math"/>
                </a:rPr>
                <a:t>±𝒖</a:t>
              </a:r>
              <a:endParaRPr lang="hr-BA" sz="1100" b="1"/>
            </a:p>
          </xdr:txBody>
        </xdr:sp>
      </mc:Fallback>
    </mc:AlternateContent>
    <xdr:clientData/>
  </xdr:oneCellAnchor>
  <xdr:twoCellAnchor>
    <xdr:from>
      <xdr:col>13</xdr:col>
      <xdr:colOff>104775</xdr:colOff>
      <xdr:row>32</xdr:row>
      <xdr:rowOff>161925</xdr:rowOff>
    </xdr:from>
    <xdr:to>
      <xdr:col>17</xdr:col>
      <xdr:colOff>85725</xdr:colOff>
      <xdr:row>32</xdr:row>
      <xdr:rowOff>161925</xdr:rowOff>
    </xdr:to>
    <xdr:cxnSp macro="">
      <xdr:nvCxnSpPr>
        <xdr:cNvPr id="6" name="Straight Connector 5"/>
        <xdr:cNvCxnSpPr/>
      </xdr:nvCxnSpPr>
      <xdr:spPr>
        <a:xfrm>
          <a:off x="8029575" y="6267450"/>
          <a:ext cx="2562225" cy="0"/>
        </a:xfrm>
        <a:prstGeom prst="line">
          <a:avLst/>
        </a:prstGeom>
        <a:ln w="19050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32</xdr:row>
      <xdr:rowOff>66675</xdr:rowOff>
    </xdr:from>
    <xdr:to>
      <xdr:col>17</xdr:col>
      <xdr:colOff>47625</xdr:colOff>
      <xdr:row>32</xdr:row>
      <xdr:rowOff>66675</xdr:rowOff>
    </xdr:to>
    <xdr:cxnSp macro="">
      <xdr:nvCxnSpPr>
        <xdr:cNvPr id="8" name="Straight Arrow Connector 7"/>
        <xdr:cNvCxnSpPr/>
      </xdr:nvCxnSpPr>
      <xdr:spPr>
        <a:xfrm>
          <a:off x="9401175" y="6172200"/>
          <a:ext cx="1152525" cy="0"/>
        </a:xfrm>
        <a:prstGeom prst="straightConnector1">
          <a:avLst/>
        </a:prstGeom>
        <a:ln w="19050"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32</xdr:row>
      <xdr:rowOff>66675</xdr:rowOff>
    </xdr:from>
    <xdr:to>
      <xdr:col>15</xdr:col>
      <xdr:colOff>28575</xdr:colOff>
      <xdr:row>32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8020050" y="6172200"/>
          <a:ext cx="1152525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600075</xdr:colOff>
      <xdr:row>31</xdr:row>
      <xdr:rowOff>76200</xdr:rowOff>
    </xdr:from>
    <xdr:ext cx="275653" cy="311496"/>
    <xdr:sp macro="" textlink="">
      <xdr:nvSpPr>
        <xdr:cNvPr id="12" name="TextBox 11"/>
        <xdr:cNvSpPr txBox="1"/>
      </xdr:nvSpPr>
      <xdr:spPr>
        <a:xfrm>
          <a:off x="9134475" y="5991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r-BA" sz="1400"/>
            <a:t>0</a:t>
          </a:r>
        </a:p>
      </xdr:txBody>
    </xdr:sp>
    <xdr:clientData/>
  </xdr:oneCellAnchor>
  <xdr:oneCellAnchor>
    <xdr:from>
      <xdr:col>12</xdr:col>
      <xdr:colOff>419100</xdr:colOff>
      <xdr:row>31</xdr:row>
      <xdr:rowOff>104775</xdr:rowOff>
    </xdr:from>
    <xdr:ext cx="330603" cy="311496"/>
    <xdr:sp macro="" textlink="">
      <xdr:nvSpPr>
        <xdr:cNvPr id="13" name="TextBox 12"/>
        <xdr:cNvSpPr txBox="1"/>
      </xdr:nvSpPr>
      <xdr:spPr>
        <a:xfrm>
          <a:off x="7734300" y="6019800"/>
          <a:ext cx="33060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r-BA" sz="1400"/>
            <a:t>-1</a:t>
          </a:r>
        </a:p>
      </xdr:txBody>
    </xdr:sp>
    <xdr:clientData/>
  </xdr:oneCellAnchor>
  <xdr:oneCellAnchor>
    <xdr:from>
      <xdr:col>16</xdr:col>
      <xdr:colOff>742950</xdr:colOff>
      <xdr:row>31</xdr:row>
      <xdr:rowOff>95250</xdr:rowOff>
    </xdr:from>
    <xdr:ext cx="275653" cy="311496"/>
    <xdr:sp macro="" textlink="">
      <xdr:nvSpPr>
        <xdr:cNvPr id="14" name="TextBox 13"/>
        <xdr:cNvSpPr txBox="1"/>
      </xdr:nvSpPr>
      <xdr:spPr>
        <a:xfrm>
          <a:off x="10496550" y="60102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r-BA" sz="1400"/>
            <a:t>1</a:t>
          </a:r>
        </a:p>
      </xdr:txBody>
    </xdr:sp>
    <xdr:clientData/>
  </xdr:oneCellAnchor>
  <xdr:oneCellAnchor>
    <xdr:from>
      <xdr:col>14</xdr:col>
      <xdr:colOff>285750</xdr:colOff>
      <xdr:row>32</xdr:row>
      <xdr:rowOff>142874</xdr:rowOff>
    </xdr:from>
    <xdr:ext cx="962025" cy="436786"/>
    <xdr:sp macro="" textlink="">
      <xdr:nvSpPr>
        <xdr:cNvPr id="15" name="TextBox 14"/>
        <xdr:cNvSpPr txBox="1"/>
      </xdr:nvSpPr>
      <xdr:spPr>
        <a:xfrm>
          <a:off x="8820150" y="6248399"/>
          <a:ext cx="9620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hr-BA" sz="1050"/>
            <a:t>nema korelacije</a:t>
          </a:r>
        </a:p>
      </xdr:txBody>
    </xdr:sp>
    <xdr:clientData/>
  </xdr:oneCellAnchor>
  <xdr:oneCellAnchor>
    <xdr:from>
      <xdr:col>12</xdr:col>
      <xdr:colOff>333375</xdr:colOff>
      <xdr:row>32</xdr:row>
      <xdr:rowOff>171449</xdr:rowOff>
    </xdr:from>
    <xdr:ext cx="962025" cy="585545"/>
    <xdr:sp macro="" textlink="">
      <xdr:nvSpPr>
        <xdr:cNvPr id="16" name="TextBox 15"/>
        <xdr:cNvSpPr txBox="1"/>
      </xdr:nvSpPr>
      <xdr:spPr>
        <a:xfrm>
          <a:off x="7648575" y="6276974"/>
          <a:ext cx="962025" cy="5855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hr-BA" sz="1050"/>
            <a:t>funkcionalna negativna korelacije</a:t>
          </a:r>
        </a:p>
      </xdr:txBody>
    </xdr:sp>
    <xdr:clientData/>
  </xdr:oneCellAnchor>
  <xdr:oneCellAnchor>
    <xdr:from>
      <xdr:col>16</xdr:col>
      <xdr:colOff>180975</xdr:colOff>
      <xdr:row>32</xdr:row>
      <xdr:rowOff>152399</xdr:rowOff>
    </xdr:from>
    <xdr:ext cx="962025" cy="585545"/>
    <xdr:sp macro="" textlink="">
      <xdr:nvSpPr>
        <xdr:cNvPr id="17" name="TextBox 16"/>
        <xdr:cNvSpPr txBox="1"/>
      </xdr:nvSpPr>
      <xdr:spPr>
        <a:xfrm>
          <a:off x="9934575" y="6257924"/>
          <a:ext cx="962025" cy="5855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hr-BA" sz="1050"/>
            <a:t>funkcionalna pozitivna korelacije</a:t>
          </a:r>
        </a:p>
      </xdr:txBody>
    </xdr:sp>
    <xdr:clientData/>
  </xdr:oneCellAnchor>
  <xdr:twoCellAnchor editAs="oneCell">
    <xdr:from>
      <xdr:col>2</xdr:col>
      <xdr:colOff>28575</xdr:colOff>
      <xdr:row>38</xdr:row>
      <xdr:rowOff>38100</xdr:rowOff>
    </xdr:from>
    <xdr:to>
      <xdr:col>10</xdr:col>
      <xdr:colOff>38100</xdr:colOff>
      <xdr:row>55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7286625"/>
          <a:ext cx="4886325" cy="3381375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38</xdr:row>
      <xdr:rowOff>133350</xdr:rowOff>
    </xdr:from>
    <xdr:to>
      <xdr:col>17</xdr:col>
      <xdr:colOff>323850</xdr:colOff>
      <xdr:row>55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7381875"/>
          <a:ext cx="4667250" cy="3286125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390525</xdr:colOff>
      <xdr:row>20</xdr:row>
      <xdr:rowOff>161925</xdr:rowOff>
    </xdr:from>
    <xdr:ext cx="8382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096125" y="2647950"/>
              <a:ext cx="838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/>
                <a:t>C</a:t>
              </a:r>
              <a14:m>
                <m:oMath xmlns:m="http://schemas.openxmlformats.org/officeDocument/2006/math">
                  <m:r>
                    <a:rPr lang="hr-BA" sz="1100" b="1" i="1">
                      <a:latin typeface="Cambria Math"/>
                    </a:rPr>
                    <m:t>=</m:t>
                  </m:r>
                  <m:r>
                    <a:rPr lang="hr-BA" sz="1100" b="1" i="1">
                      <a:latin typeface="Cambria Math"/>
                    </a:rPr>
                    <m:t>𝒂</m:t>
                  </m:r>
                  <m:r>
                    <a:rPr lang="hr-BA" sz="1100" b="1" i="1">
                      <a:latin typeface="Cambria Math"/>
                    </a:rPr>
                    <m:t>+</m:t>
                  </m:r>
                  <m:r>
                    <a:rPr lang="hr-BA" sz="1100" b="1" i="1">
                      <a:latin typeface="Cambria Math"/>
                    </a:rPr>
                    <m:t>𝒃𝑮</m:t>
                  </m:r>
                </m:oMath>
              </a14:m>
              <a:endParaRPr lang="hr-BA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096125" y="2647950"/>
              <a:ext cx="838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/>
                <a:t>C</a:t>
              </a:r>
              <a:r>
                <a:rPr lang="hr-BA" sz="1100" b="1" i="0">
                  <a:latin typeface="Cambria Math"/>
                </a:rPr>
                <a:t>=𝒂+𝒃𝑮</a:t>
              </a:r>
              <a:endParaRPr lang="hr-BA" sz="1100" b="1"/>
            </a:p>
          </xdr:txBody>
        </xdr:sp>
      </mc:Fallback>
    </mc:AlternateContent>
    <xdr:clientData/>
  </xdr:oneCellAnchor>
  <xdr:oneCellAnchor>
    <xdr:from>
      <xdr:col>10</xdr:col>
      <xdr:colOff>542925</xdr:colOff>
      <xdr:row>23</xdr:row>
      <xdr:rowOff>47625</xdr:rowOff>
    </xdr:from>
    <xdr:ext cx="19621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638925" y="3105150"/>
              <a:ext cx="1962150" cy="264560"/>
            </a:xfrm>
            <a:prstGeom prst="rect">
              <a:avLst/>
            </a:prstGeom>
            <a:solidFill>
              <a:schemeClr val="accent2"/>
            </a:solidFill>
            <a:ln w="3175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>
                  <a:solidFill>
                    <a:schemeClr val="bg1"/>
                  </a:solidFill>
                </a:rPr>
                <a:t>C</a:t>
              </a:r>
              <a14:m>
                <m:oMath xmlns:m="http://schemas.openxmlformats.org/officeDocument/2006/math"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=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𝟐𝟒𝟎𝟔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,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𝟑𝟐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−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𝟐𝟏𝟖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,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𝟐𝟐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  <a:ea typeface="Cambria Math"/>
                    </a:rPr>
                    <m:t>∙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𝑮</m:t>
                  </m:r>
                </m:oMath>
              </a14:m>
              <a:endParaRPr lang="hr-BA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638925" y="3105150"/>
              <a:ext cx="1962150" cy="264560"/>
            </a:xfrm>
            <a:prstGeom prst="rect">
              <a:avLst/>
            </a:prstGeom>
            <a:solidFill>
              <a:schemeClr val="accent2"/>
            </a:solidFill>
            <a:ln w="3175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>
                  <a:solidFill>
                    <a:schemeClr val="bg1"/>
                  </a:solidFill>
                </a:rPr>
                <a:t>C</a:t>
              </a:r>
              <a:r>
                <a:rPr lang="hr-BA" sz="1100" b="1" i="0">
                  <a:solidFill>
                    <a:schemeClr val="bg1"/>
                  </a:solidFill>
                  <a:latin typeface="Cambria Math"/>
                </a:rPr>
                <a:t>=𝟐𝟒𝟎𝟔,𝟑𝟐−𝟐𝟏𝟖,𝟐𝟐</a:t>
              </a:r>
              <a:r>
                <a:rPr lang="hr-BA" sz="1100" b="1" i="0">
                  <a:solidFill>
                    <a:schemeClr val="bg1"/>
                  </a:solidFill>
                  <a:latin typeface="Cambria Math"/>
                  <a:ea typeface="Cambria Math"/>
                </a:rPr>
                <a:t>∙</a:t>
              </a:r>
              <a:r>
                <a:rPr lang="hr-BA" sz="1100" b="1" i="0">
                  <a:solidFill>
                    <a:schemeClr val="bg1"/>
                  </a:solidFill>
                  <a:latin typeface="Cambria Math"/>
                </a:rPr>
                <a:t>𝑮</a:t>
              </a:r>
              <a:endParaRPr lang="hr-BA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2</xdr:col>
      <xdr:colOff>28574</xdr:colOff>
      <xdr:row>34</xdr:row>
      <xdr:rowOff>90486</xdr:rowOff>
    </xdr:from>
    <xdr:to>
      <xdr:col>9</xdr:col>
      <xdr:colOff>476249</xdr:colOff>
      <xdr:row>49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628649</xdr:colOff>
      <xdr:row>33</xdr:row>
      <xdr:rowOff>138112</xdr:rowOff>
    </xdr:from>
    <xdr:ext cx="1228725" cy="592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163049" y="5100637"/>
              <a:ext cx="1228725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r-BA" sz="11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hr-BA" sz="1100" i="1">
                        <a:latin typeface="Cambria Math"/>
                        <a:ea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hr-BA" sz="110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hr-BA" sz="11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hr-BA" sz="110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hr-BA" sz="110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pPr>
                                  <m:e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(</m:t>
                                    </m:r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𝑦</m:t>
                                    </m:r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hr-BA" sz="1100" b="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𝑦</m:t>
                                        </m:r>
                                      </m:e>
                                      <m:sup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′</m:t>
                                        </m:r>
                                      </m:sup>
                                    </m:sSup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hr-BA" sz="1100" i="1">
                                <a:latin typeface="Cambria Math"/>
                                <a:ea typeface="Cambria Math"/>
                              </a:rPr>
                              <m:t>𝜈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hr-BA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163049" y="5100637"/>
              <a:ext cx="1228725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i="0">
                  <a:latin typeface="Cambria Math"/>
                  <a:ea typeface="Cambria Math"/>
                </a:rPr>
                <a:t>𝜎=√((∑▒〖</a:t>
              </a:r>
              <a:r>
                <a:rPr lang="hr-BA" sz="1100" b="0" i="0">
                  <a:latin typeface="Cambria Math"/>
                  <a:ea typeface="Cambria Math"/>
                </a:rPr>
                <a:t>(𝑦−𝑦^′)〗^2 )/</a:t>
              </a:r>
              <a:r>
                <a:rPr lang="hr-BA" sz="1100" i="0">
                  <a:latin typeface="Cambria Math"/>
                  <a:ea typeface="Cambria Math"/>
                </a:rPr>
                <a:t>𝜈)</a:t>
              </a:r>
              <a:endParaRPr lang="hr-BA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247650</xdr:colOff>
      <xdr:row>19</xdr:row>
      <xdr:rowOff>142875</xdr:rowOff>
    </xdr:from>
    <xdr:ext cx="8382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819775" y="2057400"/>
              <a:ext cx="838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 i="0">
                  <a:latin typeface="+mn-lt"/>
                </a:rPr>
                <a:t>b</a:t>
              </a:r>
              <a14:m>
                <m:oMath xmlns:m="http://schemas.openxmlformats.org/officeDocument/2006/math">
                  <m:r>
                    <a:rPr lang="hr-BA" sz="1100" b="1" i="1">
                      <a:latin typeface="Cambria Math"/>
                    </a:rPr>
                    <m:t>=</m:t>
                  </m:r>
                  <m:r>
                    <a:rPr lang="hr-BA" sz="1100" b="1" i="1">
                      <a:latin typeface="Cambria Math"/>
                    </a:rPr>
                    <m:t>𝒂</m:t>
                  </m:r>
                  <m:r>
                    <a:rPr lang="hr-BA" sz="1100" b="1" i="1">
                      <a:latin typeface="Cambria Math"/>
                    </a:rPr>
                    <m:t>+</m:t>
                  </m:r>
                  <m:r>
                    <a:rPr lang="hr-BA" sz="1100" b="1" i="1">
                      <a:latin typeface="Cambria Math"/>
                    </a:rPr>
                    <m:t>𝒃𝒉</m:t>
                  </m:r>
                </m:oMath>
              </a14:m>
              <a:endParaRPr lang="hr-BA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819775" y="2057400"/>
              <a:ext cx="838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 i="0">
                  <a:latin typeface="+mn-lt"/>
                </a:rPr>
                <a:t>b</a:t>
              </a:r>
              <a:r>
                <a:rPr lang="hr-BA" sz="1100" b="1" i="0">
                  <a:latin typeface="Cambria Math"/>
                </a:rPr>
                <a:t>=𝒂+𝒃𝒉</a:t>
              </a:r>
              <a:endParaRPr lang="hr-BA" sz="1100" b="1"/>
            </a:p>
          </xdr:txBody>
        </xdr:sp>
      </mc:Fallback>
    </mc:AlternateContent>
    <xdr:clientData/>
  </xdr:oneCellAnchor>
  <xdr:oneCellAnchor>
    <xdr:from>
      <xdr:col>9</xdr:col>
      <xdr:colOff>142875</xdr:colOff>
      <xdr:row>22</xdr:row>
      <xdr:rowOff>38100</xdr:rowOff>
    </xdr:from>
    <xdr:ext cx="147637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715000" y="2562225"/>
              <a:ext cx="1476375" cy="264560"/>
            </a:xfrm>
            <a:prstGeom prst="rect">
              <a:avLst/>
            </a:prstGeom>
            <a:solidFill>
              <a:schemeClr val="accent2"/>
            </a:solidFill>
            <a:ln w="3175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 i="0">
                  <a:solidFill>
                    <a:schemeClr val="bg1"/>
                  </a:solidFill>
                  <a:latin typeface="+mn-lt"/>
                </a:rPr>
                <a:t>b</a:t>
              </a:r>
              <a14:m>
                <m:oMath xmlns:m="http://schemas.openxmlformats.org/officeDocument/2006/math"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=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𝟐𝟏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,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𝟏𝟔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+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𝟐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,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</a:rPr>
                    <m:t>𝟏𝟐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  <a:ea typeface="Cambria Math"/>
                    </a:rPr>
                    <m:t>∙</m:t>
                  </m:r>
                  <m:r>
                    <a:rPr lang="hr-BA" sz="1100" b="1" i="1">
                      <a:solidFill>
                        <a:schemeClr val="bg1"/>
                      </a:solidFill>
                      <a:latin typeface="Cambria Math"/>
                      <a:ea typeface="Cambria Math"/>
                    </a:rPr>
                    <m:t>𝒉</m:t>
                  </m:r>
                </m:oMath>
              </a14:m>
              <a:endParaRPr lang="hr-BA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715000" y="2562225"/>
              <a:ext cx="1476375" cy="264560"/>
            </a:xfrm>
            <a:prstGeom prst="rect">
              <a:avLst/>
            </a:prstGeom>
            <a:solidFill>
              <a:schemeClr val="accent2"/>
            </a:solidFill>
            <a:ln w="3175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1" i="0">
                  <a:solidFill>
                    <a:schemeClr val="bg1"/>
                  </a:solidFill>
                  <a:latin typeface="+mn-lt"/>
                </a:rPr>
                <a:t>b</a:t>
              </a:r>
              <a:r>
                <a:rPr lang="hr-BA" sz="1100" b="1" i="0">
                  <a:solidFill>
                    <a:schemeClr val="bg1"/>
                  </a:solidFill>
                  <a:latin typeface="Cambria Math"/>
                </a:rPr>
                <a:t>=𝟐𝟏,𝟏𝟔+𝟐,𝟏𝟐</a:t>
              </a:r>
              <a:r>
                <a:rPr lang="hr-BA" sz="1100" b="1" i="0">
                  <a:solidFill>
                    <a:schemeClr val="bg1"/>
                  </a:solidFill>
                  <a:latin typeface="Cambria Math"/>
                  <a:ea typeface="Cambria Math"/>
                </a:rPr>
                <a:t>∙𝒉</a:t>
              </a:r>
              <a:endParaRPr lang="hr-BA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2</xdr:col>
      <xdr:colOff>152400</xdr:colOff>
      <xdr:row>29</xdr:row>
      <xdr:rowOff>42862</xdr:rowOff>
    </xdr:from>
    <xdr:to>
      <xdr:col>9</xdr:col>
      <xdr:colOff>504825</xdr:colOff>
      <xdr:row>43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514349</xdr:colOff>
      <xdr:row>49</xdr:row>
      <xdr:rowOff>90487</xdr:rowOff>
    </xdr:from>
    <xdr:ext cx="1666875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257674" y="7824787"/>
              <a:ext cx="1666875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r-BA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hr-BA" sz="1100" b="0" i="1">
                            <a:latin typeface="Cambria Math"/>
                            <a:ea typeface="Cambria Math"/>
                          </a:rPr>
                          <m:t>𝑏</m:t>
                        </m:r>
                      </m:e>
                      <m:sub>
                        <m:r>
                          <a:rPr lang="hr-BA" sz="1100" b="0" i="1">
                            <a:latin typeface="Cambria Math"/>
                            <a:ea typeface="Cambria Math"/>
                          </a:rPr>
                          <m:t>𝑝</m:t>
                        </m:r>
                      </m:sub>
                    </m:sSub>
                    <m:r>
                      <a:rPr lang="hr-BA" sz="1100" b="0" i="1">
                        <a:latin typeface="Cambria Math"/>
                        <a:ea typeface="Cambria Math"/>
                      </a:rPr>
                      <m:t>=</m:t>
                    </m:r>
                    <m:sSub>
                      <m:sSubPr>
                        <m:ctrlPr>
                          <a:rPr lang="hr-BA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hr-BA" sz="1100" b="0" i="1">
                            <a:latin typeface="Cambria Math"/>
                            <a:ea typeface="Cambria Math"/>
                          </a:rPr>
                          <m:t>𝑏</m:t>
                        </m:r>
                      </m:e>
                      <m:sub>
                        <m:r>
                          <a:rPr lang="hr-BA" sz="1100" b="0" i="1">
                            <a:latin typeface="Cambria Math"/>
                            <a:ea typeface="Cambria Math"/>
                          </a:rPr>
                          <m:t>𝑢</m:t>
                        </m:r>
                      </m:sub>
                    </m:sSub>
                    <m:r>
                      <a:rPr lang="hr-BA" sz="1100" b="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hr-BA" sz="1100" b="0" i="1">
                        <a:latin typeface="Cambria Math"/>
                        <a:ea typeface="Cambria Math"/>
                      </a:rPr>
                      <m:t>𝑡</m:t>
                    </m:r>
                    <m:r>
                      <a:rPr lang="hr-BA" sz="1100" b="0" i="1">
                        <a:latin typeface="Cambria Math"/>
                        <a:ea typeface="Cambria Math"/>
                      </a:rPr>
                      <m:t>∙</m:t>
                    </m:r>
                    <m:f>
                      <m:fPr>
                        <m:ctrlPr>
                          <a:rPr lang="hr-BA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hr-BA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hr-BA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hr-BA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hr-BA" sz="11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pPr>
                                  <m:e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(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l-GR" sz="1100" b="0" i="1">
                                        <a:latin typeface="Cambria Math"/>
                                        <a:ea typeface="Cambria Math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el-GR" sz="1100" b="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hr-BA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257674" y="7824787"/>
              <a:ext cx="1666875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0" i="0">
                  <a:latin typeface="Cambria Math"/>
                  <a:ea typeface="Cambria Math"/>
                </a:rPr>
                <a:t>𝑏_𝑝=𝑏_𝑢±𝑡∙𝜎_𝑟/√(∑▒〖(</a:t>
              </a:r>
              <a:r>
                <a:rPr lang="el-GR" sz="1100" b="0" i="0">
                  <a:latin typeface="Cambria Math"/>
                  <a:ea typeface="Cambria Math"/>
                </a:rPr>
                <a:t>Δ</a:t>
              </a:r>
              <a:r>
                <a:rPr lang="hr-BA" sz="1100" b="0" i="0">
                  <a:latin typeface="Cambria Math"/>
                  <a:ea typeface="Cambria Math"/>
                </a:rPr>
                <a:t>𝑥</a:t>
              </a:r>
              <a:r>
                <a:rPr lang="el-GR" sz="1100" b="0" i="0">
                  <a:latin typeface="Cambria Math"/>
                  <a:ea typeface="Cambria Math"/>
                </a:rPr>
                <a:t>_</a:t>
              </a:r>
              <a:r>
                <a:rPr lang="hr-BA" sz="1100" b="0" i="0">
                  <a:latin typeface="Cambria Math"/>
                  <a:ea typeface="Cambria Math"/>
                </a:rPr>
                <a:t>𝑖)〗^2 )</a:t>
              </a:r>
              <a:endParaRPr lang="hr-BA" sz="1100"/>
            </a:p>
          </xdr:txBody>
        </xdr:sp>
      </mc:Fallback>
    </mc:AlternateContent>
    <xdr:clientData/>
  </xdr:oneCellAnchor>
  <xdr:oneCellAnchor>
    <xdr:from>
      <xdr:col>2</xdr:col>
      <xdr:colOff>390524</xdr:colOff>
      <xdr:row>51</xdr:row>
      <xdr:rowOff>90487</xdr:rowOff>
    </xdr:from>
    <xdr:ext cx="723901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609724" y="8205787"/>
              <a:ext cx="723901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hr-BA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hr-BA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hr-BA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hr-BA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hr-BA" sz="11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pPr>
                                  <m:e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(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l-GR" sz="1100" b="0" i="1">
                                        <a:latin typeface="Cambria Math"/>
                                        <a:ea typeface="Cambria Math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el-GR" sz="1100" b="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hr-BA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hr-BA" sz="11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hr-B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609724" y="8205787"/>
              <a:ext cx="723901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r-BA" sz="1100" b="0" i="0">
                  <a:latin typeface="Cambria Math"/>
                  <a:ea typeface="Cambria Math"/>
                </a:rPr>
                <a:t>𝜎_𝑟/√(∑▒〖(</a:t>
              </a:r>
              <a:r>
                <a:rPr lang="el-GR" sz="1100" b="0" i="0">
                  <a:latin typeface="Cambria Math"/>
                  <a:ea typeface="Cambria Math"/>
                </a:rPr>
                <a:t>Δ</a:t>
              </a:r>
              <a:r>
                <a:rPr lang="hr-BA" sz="1100" b="0" i="0">
                  <a:latin typeface="Cambria Math"/>
                  <a:ea typeface="Cambria Math"/>
                </a:rPr>
                <a:t>𝑥</a:t>
              </a:r>
              <a:r>
                <a:rPr lang="el-GR" sz="1100" b="0" i="0">
                  <a:latin typeface="Cambria Math"/>
                  <a:ea typeface="Cambria Math"/>
                </a:rPr>
                <a:t>_</a:t>
              </a:r>
              <a:r>
                <a:rPr lang="hr-BA" sz="1100" b="0" i="0">
                  <a:latin typeface="Cambria Math"/>
                  <a:ea typeface="Cambria Math"/>
                </a:rPr>
                <a:t>𝑖)〗^2 )</a:t>
              </a:r>
              <a:endParaRPr lang="hr-BA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521804</xdr:colOff>
      <xdr:row>28</xdr:row>
      <xdr:rowOff>36443</xdr:rowOff>
    </xdr:from>
    <xdr:to>
      <xdr:col>9</xdr:col>
      <xdr:colOff>115956</xdr:colOff>
      <xdr:row>42</xdr:row>
      <xdr:rowOff>112643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5"/>
  <sheetViews>
    <sheetView showGridLines="0" topLeftCell="C60" zoomScale="145" zoomScaleNormal="145" workbookViewId="0"/>
  </sheetViews>
  <sheetFormatPr defaultRowHeight="15" x14ac:dyDescent="0.25"/>
  <cols>
    <col min="13" max="13" width="9.5703125" customWidth="1"/>
    <col min="14" max="14" width="9.140625" customWidth="1"/>
    <col min="17" max="17" width="12.140625" customWidth="1"/>
  </cols>
  <sheetData>
    <row r="1" spans="3:17" ht="15.75" x14ac:dyDescent="0.25">
      <c r="C1" s="95" t="s">
        <v>6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3:17" x14ac:dyDescent="0.25"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3:17" x14ac:dyDescent="0.25">
      <c r="C3" s="77" t="s">
        <v>7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3:17" x14ac:dyDescent="0.25">
      <c r="C4" s="77" t="s">
        <v>179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3:17" x14ac:dyDescent="0.25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3:17" x14ac:dyDescent="0.25">
      <c r="C6" s="77" t="s">
        <v>11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</row>
    <row r="7" spans="3:17" x14ac:dyDescent="0.25">
      <c r="C7" s="77" t="s">
        <v>12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</row>
    <row r="8" spans="3:17" x14ac:dyDescent="0.25">
      <c r="C8" s="77" t="s">
        <v>9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3:17" x14ac:dyDescent="0.25">
      <c r="C9" s="77" t="s">
        <v>8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3:17" x14ac:dyDescent="0.25">
      <c r="C10" s="77" t="s">
        <v>63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</row>
    <row r="11" spans="3:17" x14ac:dyDescent="0.25">
      <c r="C11" s="77" t="s">
        <v>64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</row>
    <row r="12" spans="3:17" x14ac:dyDescent="0.25"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</row>
    <row r="13" spans="3:17" x14ac:dyDescent="0.25">
      <c r="C13" s="101" t="s">
        <v>10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3"/>
    </row>
    <row r="14" spans="3:17" x14ac:dyDescent="0.25"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</row>
    <row r="15" spans="3:17" x14ac:dyDescent="0.25">
      <c r="C15" s="106" t="s">
        <v>13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</row>
    <row r="16" spans="3:17" x14ac:dyDescent="0.25">
      <c r="C16" s="107" t="s">
        <v>154</v>
      </c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</row>
    <row r="17" spans="3:17" x14ac:dyDescent="0.25">
      <c r="C17" s="98" t="s">
        <v>18</v>
      </c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100"/>
    </row>
    <row r="18" spans="3:17" x14ac:dyDescent="0.25">
      <c r="C18" s="104" t="s">
        <v>87</v>
      </c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100"/>
    </row>
    <row r="19" spans="3:17" x14ac:dyDescent="0.25">
      <c r="C19" s="106" t="s">
        <v>16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</row>
    <row r="20" spans="3:17" x14ac:dyDescent="0.25">
      <c r="C20" s="106" t="s">
        <v>14</v>
      </c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</row>
    <row r="21" spans="3:17" x14ac:dyDescent="0.25">
      <c r="C21" s="71" t="s">
        <v>15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 spans="3:17" x14ac:dyDescent="0.25"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3:17" s="14" customFormat="1" x14ac:dyDescent="0.25">
      <c r="C23" s="77" t="s">
        <v>180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3:17" s="14" customFormat="1" x14ac:dyDescent="0.25">
      <c r="C24" s="77" t="s">
        <v>69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3:17" x14ac:dyDescent="0.25"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3:17" s="14" customFormat="1" x14ac:dyDescent="0.25">
      <c r="C26" s="96" t="s">
        <v>155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</row>
    <row r="27" spans="3:17" s="14" customFormat="1" x14ac:dyDescent="0.25">
      <c r="C27" s="96" t="s">
        <v>55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</row>
    <row r="28" spans="3:17" s="14" customFormat="1" x14ac:dyDescent="0.25">
      <c r="C28" s="77" t="s">
        <v>156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3:17" s="14" customFormat="1" x14ac:dyDescent="0.25">
      <c r="C29" s="109" t="s">
        <v>58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</row>
    <row r="30" spans="3:17" s="14" customFormat="1" x14ac:dyDescent="0.25">
      <c r="C30" s="97" t="s">
        <v>59</v>
      </c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3:17" s="14" customFormat="1" x14ac:dyDescent="0.25"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</row>
    <row r="32" spans="3:17" s="14" customFormat="1" x14ac:dyDescent="0.25">
      <c r="C32" s="77" t="s">
        <v>17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3:17" s="14" customFormat="1" x14ac:dyDescent="0.25">
      <c r="C33" s="96" t="s">
        <v>56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</row>
    <row r="34" spans="3:17" x14ac:dyDescent="0.25">
      <c r="C34" s="96" t="s">
        <v>57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</row>
    <row r="35" spans="3:17" x14ac:dyDescent="0.25"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</row>
    <row r="36" spans="3:17" x14ac:dyDescent="0.25">
      <c r="C36" s="77" t="s">
        <v>181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3:17" x14ac:dyDescent="0.25">
      <c r="C37" s="108" t="s">
        <v>182</v>
      </c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</row>
    <row r="38" spans="3:17" x14ac:dyDescent="0.25"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</row>
    <row r="39" spans="3:17" x14ac:dyDescent="0.2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3:17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57" spans="3:17" x14ac:dyDescent="0.25"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</row>
    <row r="58" spans="3:17" ht="17.25" x14ac:dyDescent="0.25">
      <c r="C58" s="77" t="s">
        <v>60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3:17" ht="17.25" x14ac:dyDescent="0.25">
      <c r="C59" s="77" t="s">
        <v>62</v>
      </c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3:17" x14ac:dyDescent="0.25">
      <c r="C60" s="77" t="s">
        <v>70</v>
      </c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3:17" x14ac:dyDescent="0.25">
      <c r="C61" s="77" t="s">
        <v>61</v>
      </c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3:17" x14ac:dyDescent="0.25"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</row>
    <row r="63" spans="3:17" x14ac:dyDescent="0.25">
      <c r="C63" s="77"/>
      <c r="D63" s="77"/>
      <c r="E63" s="77"/>
      <c r="F63" s="77"/>
      <c r="G63" s="82" t="s">
        <v>19</v>
      </c>
      <c r="H63" s="82"/>
      <c r="I63" s="82"/>
      <c r="J63" s="82"/>
      <c r="K63" s="82"/>
      <c r="L63" s="82"/>
      <c r="M63" s="82"/>
      <c r="N63" s="82"/>
      <c r="O63" s="82"/>
      <c r="P63" s="77"/>
      <c r="Q63" s="77"/>
    </row>
    <row r="64" spans="3:17" x14ac:dyDescent="0.25">
      <c r="C64" s="77"/>
      <c r="D64" s="77"/>
      <c r="E64" s="77"/>
      <c r="F64" s="80"/>
      <c r="G64" s="83" t="s">
        <v>20</v>
      </c>
      <c r="H64" s="84"/>
      <c r="I64" s="85"/>
      <c r="J64" s="83" t="s">
        <v>21</v>
      </c>
      <c r="K64" s="84"/>
      <c r="L64" s="85"/>
      <c r="M64" s="83" t="s">
        <v>22</v>
      </c>
      <c r="N64" s="84"/>
      <c r="O64" s="85"/>
      <c r="P64" s="81"/>
      <c r="Q64" s="77"/>
    </row>
    <row r="65" spans="3:17" ht="17.25" x14ac:dyDescent="0.25">
      <c r="C65" s="77"/>
      <c r="D65" s="77"/>
      <c r="E65" s="77"/>
      <c r="F65" s="80"/>
      <c r="G65" s="83" t="s">
        <v>23</v>
      </c>
      <c r="H65" s="84"/>
      <c r="I65" s="85"/>
      <c r="J65" s="83" t="s">
        <v>24</v>
      </c>
      <c r="K65" s="84"/>
      <c r="L65" s="85"/>
      <c r="M65" s="92"/>
      <c r="N65" s="93"/>
      <c r="O65" s="94"/>
      <c r="P65" s="81"/>
      <c r="Q65" s="77"/>
    </row>
    <row r="66" spans="3:17" x14ac:dyDescent="0.25">
      <c r="C66" s="77"/>
      <c r="D66" s="77"/>
      <c r="E66" s="77"/>
      <c r="F66" s="80"/>
      <c r="G66" s="86">
        <v>0</v>
      </c>
      <c r="H66" s="87"/>
      <c r="I66" s="88"/>
      <c r="J66" s="86">
        <v>0</v>
      </c>
      <c r="K66" s="87"/>
      <c r="L66" s="88"/>
      <c r="M66" s="89" t="s">
        <v>25</v>
      </c>
      <c r="N66" s="90"/>
      <c r="O66" s="91"/>
      <c r="P66" s="81"/>
      <c r="Q66" s="77"/>
    </row>
    <row r="67" spans="3:17" x14ac:dyDescent="0.25">
      <c r="C67" s="77"/>
      <c r="D67" s="77"/>
      <c r="E67" s="77"/>
      <c r="F67" s="80"/>
      <c r="G67" s="89" t="s">
        <v>26</v>
      </c>
      <c r="H67" s="90"/>
      <c r="I67" s="91"/>
      <c r="J67" s="89" t="s">
        <v>27</v>
      </c>
      <c r="K67" s="90"/>
      <c r="L67" s="91"/>
      <c r="M67" s="89" t="s">
        <v>28</v>
      </c>
      <c r="N67" s="90"/>
      <c r="O67" s="91"/>
      <c r="P67" s="81"/>
      <c r="Q67" s="77"/>
    </row>
    <row r="68" spans="3:17" ht="15" customHeight="1" x14ac:dyDescent="0.25">
      <c r="C68" s="77"/>
      <c r="D68" s="77"/>
      <c r="E68" s="77"/>
      <c r="F68" s="80"/>
      <c r="G68" s="89" t="s">
        <v>29</v>
      </c>
      <c r="H68" s="90"/>
      <c r="I68" s="91"/>
      <c r="J68" s="89" t="s">
        <v>30</v>
      </c>
      <c r="K68" s="90"/>
      <c r="L68" s="91"/>
      <c r="M68" s="89" t="s">
        <v>31</v>
      </c>
      <c r="N68" s="90"/>
      <c r="O68" s="91"/>
      <c r="P68" s="81"/>
      <c r="Q68" s="77"/>
    </row>
    <row r="69" spans="3:17" x14ac:dyDescent="0.25">
      <c r="C69" s="77"/>
      <c r="D69" s="77"/>
      <c r="E69" s="77"/>
      <c r="F69" s="80"/>
      <c r="G69" s="89" t="s">
        <v>32</v>
      </c>
      <c r="H69" s="90"/>
      <c r="I69" s="91"/>
      <c r="J69" s="89" t="s">
        <v>33</v>
      </c>
      <c r="K69" s="90"/>
      <c r="L69" s="91"/>
      <c r="M69" s="89" t="s">
        <v>34</v>
      </c>
      <c r="N69" s="90"/>
      <c r="O69" s="91"/>
      <c r="P69" s="81"/>
      <c r="Q69" s="77"/>
    </row>
    <row r="70" spans="3:17" x14ac:dyDescent="0.25">
      <c r="C70" s="77"/>
      <c r="D70" s="77"/>
      <c r="E70" s="77"/>
      <c r="F70" s="80"/>
      <c r="G70" s="92">
        <v>1</v>
      </c>
      <c r="H70" s="93"/>
      <c r="I70" s="94"/>
      <c r="J70" s="92">
        <v>1</v>
      </c>
      <c r="K70" s="93"/>
      <c r="L70" s="94"/>
      <c r="M70" s="92" t="s">
        <v>35</v>
      </c>
      <c r="N70" s="93"/>
      <c r="O70" s="94"/>
      <c r="P70" s="81"/>
      <c r="Q70" s="77"/>
    </row>
    <row r="71" spans="3:17" x14ac:dyDescent="0.25"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</row>
    <row r="72" spans="3:17" x14ac:dyDescent="0.25">
      <c r="C72" s="71" t="s">
        <v>65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</row>
    <row r="73" spans="3:17" x14ac:dyDescent="0.25">
      <c r="C73" s="71" t="s">
        <v>66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</row>
    <row r="74" spans="3:17" s="14" customFormat="1" x14ac:dyDescent="0.25">
      <c r="C74" s="71" t="s">
        <v>68</v>
      </c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</row>
    <row r="75" spans="3:17" x14ac:dyDescent="0.25">
      <c r="C75" s="71" t="s">
        <v>67</v>
      </c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</row>
    <row r="76" spans="3:17" x14ac:dyDescent="0.25"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3:17" x14ac:dyDescent="0.25">
      <c r="C77" s="77" t="s">
        <v>54</v>
      </c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3:17" x14ac:dyDescent="0.25">
      <c r="C78" s="77" t="s">
        <v>73</v>
      </c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3:17" x14ac:dyDescent="0.25">
      <c r="C79" s="76" t="s">
        <v>74</v>
      </c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3:17" x14ac:dyDescent="0.25">
      <c r="C80" s="76" t="s">
        <v>71</v>
      </c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</row>
    <row r="81" spans="3:17" x14ac:dyDescent="0.25">
      <c r="C81" s="76" t="s">
        <v>72</v>
      </c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</row>
    <row r="82" spans="3:17" x14ac:dyDescent="0.25">
      <c r="C82" s="78" t="s">
        <v>157</v>
      </c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</row>
    <row r="83" spans="3:17" x14ac:dyDescent="0.25">
      <c r="C83" s="78" t="s">
        <v>158</v>
      </c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</row>
    <row r="84" spans="3:17" x14ac:dyDescent="0.25">
      <c r="C84" s="78" t="s">
        <v>159</v>
      </c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</row>
    <row r="85" spans="3:17" x14ac:dyDescent="0.25"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</row>
    <row r="86" spans="3:17" x14ac:dyDescent="0.25">
      <c r="C86" s="74" t="s">
        <v>85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</row>
    <row r="87" spans="3:17" x14ac:dyDescent="0.25">
      <c r="C87" s="22">
        <v>1</v>
      </c>
      <c r="D87" s="20" t="s">
        <v>49</v>
      </c>
      <c r="E87" s="20" t="s">
        <v>50</v>
      </c>
      <c r="F87" s="72" t="s">
        <v>86</v>
      </c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</row>
    <row r="88" spans="3:17" ht="18" x14ac:dyDescent="0.35">
      <c r="C88" s="22">
        <v>2</v>
      </c>
      <c r="D88" s="20" t="s">
        <v>75</v>
      </c>
      <c r="E88" s="20" t="s">
        <v>76</v>
      </c>
      <c r="F88" s="72" t="s">
        <v>88</v>
      </c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</row>
    <row r="89" spans="3:17" ht="17.25" x14ac:dyDescent="0.25">
      <c r="C89" s="22">
        <v>3</v>
      </c>
      <c r="D89" s="20" t="s">
        <v>23</v>
      </c>
      <c r="E89" s="21" t="s">
        <v>77</v>
      </c>
      <c r="F89" s="72" t="s">
        <v>82</v>
      </c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</row>
    <row r="90" spans="3:17" x14ac:dyDescent="0.25">
      <c r="C90" s="22">
        <v>4</v>
      </c>
      <c r="D90" s="20" t="s">
        <v>78</v>
      </c>
      <c r="E90" s="21" t="s">
        <v>79</v>
      </c>
      <c r="F90" s="72" t="s">
        <v>84</v>
      </c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</row>
    <row r="91" spans="3:17" ht="18" x14ac:dyDescent="0.35">
      <c r="C91" s="22">
        <v>5</v>
      </c>
      <c r="D91" s="20" t="s">
        <v>80</v>
      </c>
      <c r="E91" s="20" t="s">
        <v>81</v>
      </c>
      <c r="F91" s="72" t="s">
        <v>83</v>
      </c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</row>
    <row r="92" spans="3:17" x14ac:dyDescent="0.25"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</row>
    <row r="93" spans="3:17" x14ac:dyDescent="0.25">
      <c r="C93" s="71" t="s">
        <v>160</v>
      </c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</row>
    <row r="94" spans="3:17" x14ac:dyDescent="0.25">
      <c r="C94" s="71" t="s">
        <v>161</v>
      </c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</row>
    <row r="95" spans="3:17" x14ac:dyDescent="0.25">
      <c r="C95" s="71" t="s">
        <v>139</v>
      </c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</row>
  </sheetData>
  <mergeCells count="107">
    <mergeCell ref="C12:Q12"/>
    <mergeCell ref="C32:Q32"/>
    <mergeCell ref="C33:Q33"/>
    <mergeCell ref="C34:Q34"/>
    <mergeCell ref="C35:Q35"/>
    <mergeCell ref="C36:Q36"/>
    <mergeCell ref="C37:Q37"/>
    <mergeCell ref="C29:Q29"/>
    <mergeCell ref="C31:Q31"/>
    <mergeCell ref="C20:Q20"/>
    <mergeCell ref="C21:Q21"/>
    <mergeCell ref="C22:Q22"/>
    <mergeCell ref="C23:Q23"/>
    <mergeCell ref="C24:Q24"/>
    <mergeCell ref="C25:Q25"/>
    <mergeCell ref="C27:Q27"/>
    <mergeCell ref="C26:Q26"/>
    <mergeCell ref="G64:I64"/>
    <mergeCell ref="J64:L64"/>
    <mergeCell ref="C28:Q28"/>
    <mergeCell ref="C30:Q30"/>
    <mergeCell ref="C95:Q95"/>
    <mergeCell ref="C17:Q17"/>
    <mergeCell ref="C13:Q13"/>
    <mergeCell ref="C18:Q18"/>
    <mergeCell ref="C14:Q14"/>
    <mergeCell ref="C15:Q15"/>
    <mergeCell ref="C16:Q16"/>
    <mergeCell ref="C19:Q19"/>
    <mergeCell ref="C1:Q1"/>
    <mergeCell ref="C2:Q2"/>
    <mergeCell ref="C3:Q3"/>
    <mergeCell ref="C4:Q4"/>
    <mergeCell ref="C6:Q6"/>
    <mergeCell ref="C8:Q8"/>
    <mergeCell ref="C9:Q9"/>
    <mergeCell ref="C10:Q10"/>
    <mergeCell ref="C11:Q11"/>
    <mergeCell ref="C5:Q5"/>
    <mergeCell ref="C7:Q7"/>
    <mergeCell ref="G69:I69"/>
    <mergeCell ref="J69:L69"/>
    <mergeCell ref="C67:F67"/>
    <mergeCell ref="M64:O64"/>
    <mergeCell ref="M65:O65"/>
    <mergeCell ref="M66:O66"/>
    <mergeCell ref="M67:O67"/>
    <mergeCell ref="M68:O68"/>
    <mergeCell ref="G70:I70"/>
    <mergeCell ref="J70:L70"/>
    <mergeCell ref="M69:O69"/>
    <mergeCell ref="M70:O70"/>
    <mergeCell ref="G67:I67"/>
    <mergeCell ref="J67:L67"/>
    <mergeCell ref="G68:I68"/>
    <mergeCell ref="J68:L68"/>
    <mergeCell ref="C58:Q58"/>
    <mergeCell ref="C59:Q59"/>
    <mergeCell ref="C60:Q60"/>
    <mergeCell ref="C61:Q61"/>
    <mergeCell ref="C62:Q62"/>
    <mergeCell ref="G65:I65"/>
    <mergeCell ref="J65:L65"/>
    <mergeCell ref="G66:I66"/>
    <mergeCell ref="J66:L66"/>
    <mergeCell ref="C65:F65"/>
    <mergeCell ref="C66:F66"/>
    <mergeCell ref="C76:Q76"/>
    <mergeCell ref="C57:Q57"/>
    <mergeCell ref="C38:Q38"/>
    <mergeCell ref="C77:Q77"/>
    <mergeCell ref="C78:Q78"/>
    <mergeCell ref="C71:Q71"/>
    <mergeCell ref="C72:Q72"/>
    <mergeCell ref="C73:Q73"/>
    <mergeCell ref="C74:Q74"/>
    <mergeCell ref="C75:Q75"/>
    <mergeCell ref="C68:F68"/>
    <mergeCell ref="C69:F69"/>
    <mergeCell ref="C70:F70"/>
    <mergeCell ref="P63:Q63"/>
    <mergeCell ref="P64:Q64"/>
    <mergeCell ref="P65:Q65"/>
    <mergeCell ref="P66:Q66"/>
    <mergeCell ref="P67:Q67"/>
    <mergeCell ref="P68:Q68"/>
    <mergeCell ref="P69:Q69"/>
    <mergeCell ref="P70:Q70"/>
    <mergeCell ref="G63:O63"/>
    <mergeCell ref="C63:F63"/>
    <mergeCell ref="C64:F64"/>
    <mergeCell ref="C94:Q94"/>
    <mergeCell ref="F91:Q91"/>
    <mergeCell ref="C86:Q86"/>
    <mergeCell ref="C85:Q85"/>
    <mergeCell ref="C92:Q92"/>
    <mergeCell ref="C93:Q93"/>
    <mergeCell ref="C79:Q79"/>
    <mergeCell ref="F87:Q87"/>
    <mergeCell ref="F88:Q88"/>
    <mergeCell ref="F89:Q89"/>
    <mergeCell ref="F90:Q90"/>
    <mergeCell ref="C80:Q80"/>
    <mergeCell ref="C81:Q81"/>
    <mergeCell ref="C82:Q82"/>
    <mergeCell ref="C83:Q83"/>
    <mergeCell ref="C84:Q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showGridLines="0" topLeftCell="C52" zoomScale="130" zoomScaleNormal="130" workbookViewId="0">
      <selection activeCell="K48" sqref="K48"/>
    </sheetView>
  </sheetViews>
  <sheetFormatPr defaultRowHeight="15" x14ac:dyDescent="0.25"/>
  <cols>
    <col min="3" max="3" width="10" customWidth="1"/>
    <col min="15" max="15" width="10" customWidth="1"/>
    <col min="16" max="16" width="10.85546875" customWidth="1"/>
    <col min="17" max="17" width="13.28515625" customWidth="1"/>
    <col min="18" max="18" width="9.140625" customWidth="1"/>
  </cols>
  <sheetData>
    <row r="1" spans="1:18" s="59" customFormat="1" x14ac:dyDescent="0.25">
      <c r="A1" s="4" t="s">
        <v>184</v>
      </c>
      <c r="B1" s="59" t="s">
        <v>0</v>
      </c>
    </row>
    <row r="2" spans="1:18" s="59" customFormat="1" x14ac:dyDescent="0.25">
      <c r="B2" s="59" t="s">
        <v>1</v>
      </c>
    </row>
    <row r="3" spans="1:18" s="59" customFormat="1" x14ac:dyDescent="0.25"/>
    <row r="4" spans="1:18" s="59" customFormat="1" x14ac:dyDescent="0.25">
      <c r="B4" s="1" t="s">
        <v>2</v>
      </c>
      <c r="C4" s="2">
        <v>1</v>
      </c>
      <c r="D4" s="2">
        <v>2</v>
      </c>
      <c r="E4" s="2">
        <v>2</v>
      </c>
      <c r="F4" s="2">
        <v>3</v>
      </c>
      <c r="G4" s="2">
        <v>3</v>
      </c>
      <c r="H4" s="2">
        <v>4</v>
      </c>
      <c r="I4" s="2">
        <v>6</v>
      </c>
      <c r="J4" s="2">
        <v>7</v>
      </c>
      <c r="K4" s="2">
        <v>8</v>
      </c>
      <c r="L4" s="2">
        <v>10</v>
      </c>
    </row>
    <row r="5" spans="1:18" s="59" customFormat="1" x14ac:dyDescent="0.25">
      <c r="B5" s="1" t="s">
        <v>3</v>
      </c>
      <c r="C5" s="3">
        <v>2450</v>
      </c>
      <c r="D5" s="3">
        <v>1800</v>
      </c>
      <c r="E5" s="3">
        <v>2000</v>
      </c>
      <c r="F5" s="3">
        <v>2000</v>
      </c>
      <c r="G5" s="3">
        <v>1700</v>
      </c>
      <c r="H5" s="3">
        <v>1200</v>
      </c>
      <c r="I5" s="3">
        <v>1115</v>
      </c>
      <c r="J5" s="3">
        <v>690</v>
      </c>
      <c r="K5" s="3">
        <v>600</v>
      </c>
      <c r="L5" s="3">
        <v>470</v>
      </c>
    </row>
    <row r="6" spans="1:18" s="59" customFormat="1" x14ac:dyDescent="0.25"/>
    <row r="7" spans="1:18" s="59" customFormat="1" x14ac:dyDescent="0.25">
      <c r="B7" s="59" t="s">
        <v>4</v>
      </c>
    </row>
    <row r="8" spans="1:18" s="59" customFormat="1" x14ac:dyDescent="0.25">
      <c r="B8" s="59" t="s">
        <v>168</v>
      </c>
    </row>
    <row r="9" spans="1:18" s="59" customFormat="1" x14ac:dyDescent="0.25">
      <c r="B9" s="59" t="s">
        <v>5</v>
      </c>
    </row>
    <row r="10" spans="1:18" x14ac:dyDescent="0.25">
      <c r="A10" s="4" t="s">
        <v>183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 x14ac:dyDescent="0.25">
      <c r="B11" s="60" t="s">
        <v>46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 s="5" customFormat="1" x14ac:dyDescent="0.25"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 s="5" customFormat="1" x14ac:dyDescent="0.25">
      <c r="C13" s="77"/>
      <c r="D13" s="77"/>
      <c r="E13" s="80"/>
      <c r="F13" s="1" t="s">
        <v>2</v>
      </c>
      <c r="G13" s="2">
        <v>1</v>
      </c>
      <c r="H13" s="2">
        <v>2</v>
      </c>
      <c r="I13" s="2">
        <v>2</v>
      </c>
      <c r="J13" s="2">
        <v>3</v>
      </c>
      <c r="K13" s="2">
        <v>3</v>
      </c>
      <c r="L13" s="2">
        <v>4</v>
      </c>
      <c r="M13" s="2">
        <v>6</v>
      </c>
      <c r="N13" s="2">
        <v>7</v>
      </c>
      <c r="O13" s="2">
        <v>8</v>
      </c>
      <c r="P13" s="2">
        <v>10</v>
      </c>
      <c r="Q13" s="81"/>
      <c r="R13" s="77"/>
    </row>
    <row r="14" spans="1:18" s="5" customFormat="1" x14ac:dyDescent="0.25">
      <c r="C14" s="77"/>
      <c r="D14" s="77"/>
      <c r="E14" s="80"/>
      <c r="F14" s="1" t="s">
        <v>3</v>
      </c>
      <c r="G14" s="3">
        <v>2450</v>
      </c>
      <c r="H14" s="3">
        <v>1800</v>
      </c>
      <c r="I14" s="3">
        <v>2000</v>
      </c>
      <c r="J14" s="3">
        <v>2000</v>
      </c>
      <c r="K14" s="3">
        <v>1700</v>
      </c>
      <c r="L14" s="3">
        <v>1200</v>
      </c>
      <c r="M14" s="3">
        <v>1115</v>
      </c>
      <c r="N14" s="3">
        <v>690</v>
      </c>
      <c r="O14" s="3">
        <v>600</v>
      </c>
      <c r="P14" s="3">
        <v>470</v>
      </c>
      <c r="Q14" s="81"/>
      <c r="R14" s="77"/>
    </row>
    <row r="15" spans="1:18" s="5" customFormat="1" x14ac:dyDescent="0.25"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 x14ac:dyDescent="0.25">
      <c r="C16" s="77" t="s">
        <v>185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</row>
    <row r="17" spans="2:18" x14ac:dyDescent="0.25">
      <c r="C17" s="77" t="s">
        <v>186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</row>
    <row r="18" spans="2:18" x14ac:dyDescent="0.25">
      <c r="C18" s="77" t="s">
        <v>187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</row>
    <row r="19" spans="2:18" s="5" customFormat="1" x14ac:dyDescent="0.25"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</row>
    <row r="20" spans="2:18" x14ac:dyDescent="0.25">
      <c r="C20" s="77" t="s">
        <v>188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</row>
    <row r="21" spans="2:18" x14ac:dyDescent="0.25"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</row>
    <row r="22" spans="2:18" x14ac:dyDescent="0.25"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</row>
    <row r="23" spans="2:18" x14ac:dyDescent="0.25">
      <c r="C23" s="75"/>
      <c r="D23" s="75"/>
      <c r="E23" s="120" t="s">
        <v>51</v>
      </c>
      <c r="F23" s="120"/>
      <c r="G23" s="75"/>
      <c r="H23" s="75"/>
      <c r="I23" s="77" t="s">
        <v>53</v>
      </c>
      <c r="J23" s="77"/>
      <c r="K23" s="77"/>
      <c r="L23" s="77"/>
      <c r="M23" s="77"/>
      <c r="N23" s="77"/>
      <c r="O23" s="77"/>
      <c r="P23" s="77"/>
      <c r="Q23" s="77"/>
      <c r="R23" s="77"/>
    </row>
    <row r="24" spans="2:18" x14ac:dyDescent="0.25">
      <c r="C24" s="77"/>
      <c r="D24" s="80"/>
      <c r="E24" s="15" t="s">
        <v>47</v>
      </c>
      <c r="F24" s="16">
        <f>INTERCEPT(G14:P14,G13:P13)</f>
        <v>2406.3184079601988</v>
      </c>
      <c r="G24" s="81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</row>
    <row r="25" spans="2:18" x14ac:dyDescent="0.25">
      <c r="C25" s="77"/>
      <c r="D25" s="80"/>
      <c r="E25" s="15" t="s">
        <v>48</v>
      </c>
      <c r="F25" s="16">
        <f>SLOPE(G14:P14,G13:P13)</f>
        <v>-218.22139303482587</v>
      </c>
      <c r="G25" s="81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</row>
    <row r="26" spans="2:18" x14ac:dyDescent="0.25">
      <c r="C26" s="77"/>
      <c r="D26" s="77"/>
      <c r="E26" s="123" t="s">
        <v>52</v>
      </c>
      <c r="F26" s="123"/>
      <c r="G26" s="77"/>
      <c r="H26" s="121"/>
      <c r="I26" s="71" t="s">
        <v>90</v>
      </c>
      <c r="J26" s="71"/>
      <c r="K26" s="71"/>
      <c r="L26" s="71"/>
      <c r="M26" s="71"/>
      <c r="N26" s="71"/>
      <c r="O26" s="71"/>
      <c r="P26" s="71"/>
      <c r="Q26" s="71"/>
    </row>
    <row r="27" spans="2:18" x14ac:dyDescent="0.25">
      <c r="C27" s="77"/>
      <c r="D27" s="80"/>
      <c r="E27" s="2" t="s">
        <v>49</v>
      </c>
      <c r="F27" s="2" t="s">
        <v>50</v>
      </c>
      <c r="G27" s="81"/>
      <c r="H27" s="121"/>
      <c r="I27" s="71" t="s">
        <v>189</v>
      </c>
      <c r="J27" s="71"/>
      <c r="K27" s="71"/>
      <c r="L27" s="71"/>
      <c r="M27" s="71"/>
      <c r="N27" s="71"/>
      <c r="O27" s="71"/>
      <c r="P27" s="71"/>
      <c r="Q27" s="71"/>
    </row>
    <row r="28" spans="2:18" x14ac:dyDescent="0.25">
      <c r="C28" s="77"/>
      <c r="D28" s="80"/>
      <c r="E28" s="17">
        <f t="array" ref="E28:F28">LINEST(G14:P14,G13:P13,TRUE,FALSE)</f>
        <v>-218.22139303482584</v>
      </c>
      <c r="F28" s="17">
        <v>2406.3184079601988</v>
      </c>
      <c r="G28" s="89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</row>
    <row r="29" spans="2:18" x14ac:dyDescent="0.25">
      <c r="C29" s="77"/>
      <c r="D29" s="77"/>
      <c r="E29" s="77"/>
      <c r="F29" s="77"/>
      <c r="G29" s="77"/>
      <c r="H29" s="121"/>
      <c r="I29" s="110" t="s">
        <v>129</v>
      </c>
      <c r="J29" s="110"/>
      <c r="K29" s="110"/>
      <c r="L29" s="110"/>
      <c r="M29" s="110"/>
      <c r="N29" s="110"/>
      <c r="O29" s="110"/>
      <c r="P29" s="110"/>
      <c r="Q29" s="110"/>
    </row>
    <row r="30" spans="2:18" x14ac:dyDescent="0.25"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</row>
    <row r="31" spans="2:18" x14ac:dyDescent="0.25">
      <c r="B31" s="60" t="s">
        <v>89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</row>
    <row r="32" spans="2:18" x14ac:dyDescent="0.25"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</row>
    <row r="33" spans="3:18" x14ac:dyDescent="0.25">
      <c r="C33" s="77" t="s">
        <v>91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</row>
    <row r="34" spans="3:18" x14ac:dyDescent="0.25">
      <c r="C34" s="76" t="s">
        <v>92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</row>
    <row r="35" spans="3:18" x14ac:dyDescent="0.25">
      <c r="K35" s="75"/>
      <c r="L35" s="75"/>
      <c r="M35" s="75"/>
      <c r="N35" s="75"/>
      <c r="O35" s="75"/>
      <c r="P35" s="75"/>
      <c r="Q35" s="75"/>
      <c r="R35" s="75"/>
    </row>
    <row r="36" spans="3:18" x14ac:dyDescent="0.25">
      <c r="K36" s="77" t="s">
        <v>162</v>
      </c>
      <c r="L36" s="77"/>
      <c r="M36" s="77"/>
      <c r="N36" s="77"/>
      <c r="O36" s="77"/>
      <c r="P36" s="75"/>
      <c r="Q36" s="75"/>
      <c r="R36" s="75"/>
    </row>
    <row r="37" spans="3:18" x14ac:dyDescent="0.25">
      <c r="K37" s="75"/>
      <c r="L37" s="75"/>
      <c r="M37" s="75"/>
      <c r="N37" s="75"/>
      <c r="O37" s="75"/>
      <c r="P37" s="75"/>
      <c r="Q37" s="75"/>
      <c r="R37" s="75"/>
    </row>
    <row r="38" spans="3:18" x14ac:dyDescent="0.25">
      <c r="K38" s="77" t="s">
        <v>169</v>
      </c>
      <c r="L38" s="77"/>
      <c r="M38" s="77"/>
      <c r="N38" s="77"/>
      <c r="O38" s="77"/>
      <c r="P38" s="77"/>
      <c r="Q38" s="77"/>
      <c r="R38" s="77"/>
    </row>
    <row r="39" spans="3:18" x14ac:dyDescent="0.25">
      <c r="K39" s="77" t="s">
        <v>96</v>
      </c>
      <c r="L39" s="77"/>
      <c r="M39" s="77"/>
      <c r="N39" s="77"/>
      <c r="O39" s="77"/>
      <c r="P39" s="77"/>
      <c r="Q39" s="77"/>
      <c r="R39" s="77"/>
    </row>
    <row r="40" spans="3:18" x14ac:dyDescent="0.25">
      <c r="K40" s="77" t="s">
        <v>97</v>
      </c>
      <c r="L40" s="77"/>
      <c r="M40" s="77"/>
      <c r="N40" s="77"/>
      <c r="O40" s="77"/>
      <c r="P40" s="77"/>
      <c r="Q40" s="77"/>
      <c r="R40" s="77"/>
    </row>
    <row r="41" spans="3:18" x14ac:dyDescent="0.25">
      <c r="K41" s="77" t="s">
        <v>98</v>
      </c>
      <c r="L41" s="77"/>
      <c r="M41" s="77"/>
      <c r="N41" s="77"/>
      <c r="O41" s="77"/>
      <c r="P41" s="34" t="s">
        <v>107</v>
      </c>
      <c r="Q41" s="23">
        <v>8</v>
      </c>
    </row>
    <row r="42" spans="3:18" x14ac:dyDescent="0.25">
      <c r="K42" s="75"/>
      <c r="L42" s="75"/>
      <c r="M42" s="75"/>
      <c r="N42" s="75"/>
      <c r="O42" s="75"/>
      <c r="P42" s="75"/>
      <c r="Q42" s="75"/>
      <c r="R42" s="75"/>
    </row>
    <row r="43" spans="3:18" ht="18.75" x14ac:dyDescent="0.35">
      <c r="L43" s="30" t="s">
        <v>103</v>
      </c>
      <c r="M43" s="30" t="s">
        <v>104</v>
      </c>
      <c r="N43" s="30" t="s">
        <v>105</v>
      </c>
      <c r="O43" s="30" t="s">
        <v>108</v>
      </c>
      <c r="P43" s="30" t="s">
        <v>106</v>
      </c>
      <c r="Q43" s="81"/>
      <c r="R43" s="77"/>
    </row>
    <row r="44" spans="3:18" x14ac:dyDescent="0.25">
      <c r="L44" s="7">
        <v>1</v>
      </c>
      <c r="M44" s="8">
        <v>2450</v>
      </c>
      <c r="N44" s="10">
        <f>$F$24+$F$25*L44</f>
        <v>2188.0970149253731</v>
      </c>
      <c r="O44" s="11">
        <f>M44-N44</f>
        <v>261.90298507462694</v>
      </c>
      <c r="P44" s="31">
        <f>POWER(O44,2)</f>
        <v>68593.173591000261</v>
      </c>
      <c r="Q44" s="81"/>
      <c r="R44" s="77"/>
    </row>
    <row r="45" spans="3:18" x14ac:dyDescent="0.25">
      <c r="L45" s="7">
        <v>2</v>
      </c>
      <c r="M45" s="8">
        <v>1800</v>
      </c>
      <c r="N45" s="10">
        <f t="shared" ref="N45:N53" si="0">$F$24+$F$25*L45</f>
        <v>1969.8756218905471</v>
      </c>
      <c r="O45" s="11">
        <f t="shared" ref="O45:O53" si="1">M45-N45</f>
        <v>-169.87562189054711</v>
      </c>
      <c r="P45" s="32">
        <f t="shared" ref="P45:P53" si="2">POWER(O45,2)</f>
        <v>28857.726912700127</v>
      </c>
      <c r="Q45" s="81"/>
      <c r="R45" s="77"/>
    </row>
    <row r="46" spans="3:18" x14ac:dyDescent="0.25">
      <c r="L46" s="7">
        <v>2</v>
      </c>
      <c r="M46" s="8">
        <v>2000</v>
      </c>
      <c r="N46" s="10">
        <f t="shared" si="0"/>
        <v>1969.8756218905471</v>
      </c>
      <c r="O46" s="11">
        <f t="shared" si="1"/>
        <v>30.124378109452891</v>
      </c>
      <c r="P46" s="32">
        <f t="shared" si="2"/>
        <v>907.4781564812846</v>
      </c>
      <c r="Q46" s="81"/>
      <c r="R46" s="77"/>
    </row>
    <row r="47" spans="3:18" x14ac:dyDescent="0.25">
      <c r="L47" s="7">
        <v>3</v>
      </c>
      <c r="M47" s="8">
        <v>2000</v>
      </c>
      <c r="N47" s="10">
        <f t="shared" si="0"/>
        <v>1751.6542288557212</v>
      </c>
      <c r="O47" s="11">
        <f t="shared" si="1"/>
        <v>248.34577114427884</v>
      </c>
      <c r="P47" s="32">
        <f t="shared" si="2"/>
        <v>61675.62204524652</v>
      </c>
      <c r="Q47" s="81"/>
      <c r="R47" s="77"/>
    </row>
    <row r="48" spans="3:18" x14ac:dyDescent="0.25">
      <c r="L48" s="7">
        <v>3</v>
      </c>
      <c r="M48" s="8">
        <v>1700</v>
      </c>
      <c r="N48" s="10">
        <f t="shared" si="0"/>
        <v>1751.6542288557212</v>
      </c>
      <c r="O48" s="11">
        <f t="shared" si="1"/>
        <v>-51.654228855721158</v>
      </c>
      <c r="P48" s="32">
        <f t="shared" si="2"/>
        <v>2668.1593586792164</v>
      </c>
      <c r="Q48" s="81"/>
      <c r="R48" s="77"/>
    </row>
    <row r="49" spans="3:18" x14ac:dyDescent="0.25">
      <c r="L49" s="7">
        <v>4</v>
      </c>
      <c r="M49" s="8">
        <v>1200</v>
      </c>
      <c r="N49" s="10">
        <f t="shared" si="0"/>
        <v>1533.4328358208954</v>
      </c>
      <c r="O49" s="11">
        <f t="shared" si="1"/>
        <v>-333.43283582089543</v>
      </c>
      <c r="P49" s="32">
        <f t="shared" si="2"/>
        <v>111177.45600356421</v>
      </c>
      <c r="Q49" s="81"/>
      <c r="R49" s="77"/>
    </row>
    <row r="50" spans="3:18" x14ac:dyDescent="0.25">
      <c r="L50" s="7">
        <v>6</v>
      </c>
      <c r="M50" s="8">
        <v>1115</v>
      </c>
      <c r="N50" s="10">
        <f t="shared" si="0"/>
        <v>1096.9900497512435</v>
      </c>
      <c r="O50" s="11">
        <f t="shared" si="1"/>
        <v>18.009950248756468</v>
      </c>
      <c r="P50" s="32">
        <f t="shared" si="2"/>
        <v>324.35830796268317</v>
      </c>
      <c r="Q50" s="81"/>
      <c r="R50" s="77"/>
    </row>
    <row r="51" spans="3:18" x14ac:dyDescent="0.25">
      <c r="C51" s="71" t="s">
        <v>93</v>
      </c>
      <c r="D51" s="71"/>
      <c r="E51" s="71"/>
      <c r="F51" s="71"/>
      <c r="G51" s="71"/>
      <c r="H51" s="71"/>
      <c r="I51" s="71"/>
      <c r="J51" s="71"/>
      <c r="L51" s="7">
        <v>7</v>
      </c>
      <c r="M51" s="8">
        <v>690</v>
      </c>
      <c r="N51" s="10">
        <f t="shared" si="0"/>
        <v>878.76865671641781</v>
      </c>
      <c r="O51" s="11">
        <f t="shared" si="1"/>
        <v>-188.76865671641781</v>
      </c>
      <c r="P51" s="32">
        <f t="shared" si="2"/>
        <v>35633.605758520789</v>
      </c>
      <c r="Q51" s="81"/>
      <c r="R51" s="77"/>
    </row>
    <row r="52" spans="3:18" x14ac:dyDescent="0.25">
      <c r="C52" s="71" t="s">
        <v>94</v>
      </c>
      <c r="D52" s="71"/>
      <c r="E52" s="71"/>
      <c r="F52" s="71"/>
      <c r="G52" s="71"/>
      <c r="H52" s="71"/>
      <c r="I52" s="71"/>
      <c r="J52" s="71"/>
      <c r="L52" s="7">
        <v>8</v>
      </c>
      <c r="M52" s="8">
        <v>600</v>
      </c>
      <c r="N52" s="10">
        <f t="shared" si="0"/>
        <v>660.54726368159186</v>
      </c>
      <c r="O52" s="11">
        <f t="shared" si="1"/>
        <v>-60.547263681591858</v>
      </c>
      <c r="P52" s="32">
        <f t="shared" si="2"/>
        <v>3665.9711393282123</v>
      </c>
      <c r="Q52" s="81"/>
      <c r="R52" s="77"/>
    </row>
    <row r="53" spans="3:18" ht="15.75" thickBot="1" x14ac:dyDescent="0.3">
      <c r="C53" s="71" t="s">
        <v>95</v>
      </c>
      <c r="D53" s="71"/>
      <c r="E53" s="71"/>
      <c r="F53" s="71"/>
      <c r="G53" s="71"/>
      <c r="H53" s="71"/>
      <c r="I53" s="71"/>
      <c r="J53" s="71"/>
      <c r="L53" s="25">
        <v>10</v>
      </c>
      <c r="M53" s="26">
        <v>470</v>
      </c>
      <c r="N53" s="27">
        <f t="shared" si="0"/>
        <v>224.10447761194018</v>
      </c>
      <c r="O53" s="28">
        <f t="shared" si="1"/>
        <v>245.89552238805982</v>
      </c>
      <c r="P53" s="33">
        <f t="shared" si="2"/>
        <v>60464.60793049683</v>
      </c>
      <c r="Q53" s="81"/>
      <c r="R53" s="77"/>
    </row>
    <row r="54" spans="3:18" x14ac:dyDescent="0.25">
      <c r="C54" s="77"/>
      <c r="D54" s="77"/>
      <c r="E54" s="77"/>
      <c r="F54" s="77"/>
      <c r="G54" s="77"/>
      <c r="H54" s="77"/>
      <c r="I54" s="77"/>
      <c r="J54" s="77"/>
      <c r="K54" s="77"/>
      <c r="L54" s="90"/>
      <c r="M54" s="90"/>
      <c r="N54" s="90"/>
      <c r="P54">
        <f>SUM(P44:P53)</f>
        <v>373968.15920398012</v>
      </c>
      <c r="Q54" s="77"/>
      <c r="R54" s="77"/>
    </row>
    <row r="55" spans="3:18" ht="17.25" x14ac:dyDescent="0.25">
      <c r="C55" s="77"/>
      <c r="D55" s="77"/>
      <c r="E55" s="77"/>
      <c r="F55" s="77"/>
      <c r="G55" s="77"/>
      <c r="H55" s="77"/>
      <c r="I55" s="77"/>
      <c r="J55" s="77"/>
      <c r="K55" s="77"/>
      <c r="L55" s="119" t="s">
        <v>101</v>
      </c>
      <c r="M55" s="119"/>
      <c r="N55" s="119"/>
      <c r="O55" s="24" t="s">
        <v>100</v>
      </c>
      <c r="P55">
        <f>P54/Q41</f>
        <v>46746.019900497515</v>
      </c>
      <c r="Q55" s="77"/>
      <c r="R55" s="77"/>
    </row>
    <row r="56" spans="3:18" x14ac:dyDescent="0.25">
      <c r="C56" s="77" t="s">
        <v>170</v>
      </c>
      <c r="D56" s="77"/>
      <c r="E56" s="77"/>
      <c r="F56" s="77"/>
      <c r="G56" s="77"/>
      <c r="H56" s="77"/>
      <c r="I56" s="77"/>
      <c r="J56" s="77"/>
      <c r="K56" s="77"/>
      <c r="L56" s="119" t="s">
        <v>102</v>
      </c>
      <c r="M56" s="119"/>
      <c r="N56" s="119"/>
      <c r="O56" s="24" t="s">
        <v>99</v>
      </c>
      <c r="P56" s="29">
        <f>SQRT(P55)</f>
        <v>216.20827898232184</v>
      </c>
      <c r="Q56" s="77"/>
      <c r="R56" s="77"/>
    </row>
    <row r="57" spans="3:18" x14ac:dyDescent="0.25"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</row>
    <row r="58" spans="3:18" x14ac:dyDescent="0.25">
      <c r="C58" s="31" t="s">
        <v>113</v>
      </c>
      <c r="D58" s="37">
        <f t="array" ref="D58:E62">LINEST(G14:P14,G13:P13,TRUE,TRUE)</f>
        <v>-218.22139303482584</v>
      </c>
      <c r="E58" s="38">
        <v>2406.3184079601988</v>
      </c>
      <c r="G58" s="77" t="s">
        <v>114</v>
      </c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</row>
    <row r="59" spans="3:18" ht="18" x14ac:dyDescent="0.35">
      <c r="C59" s="32" t="s">
        <v>109</v>
      </c>
      <c r="D59" s="39">
        <v>24.112614084051238</v>
      </c>
      <c r="E59" s="40">
        <v>130.29739142676061</v>
      </c>
      <c r="G59" s="59" t="s">
        <v>171</v>
      </c>
      <c r="H59" s="59"/>
      <c r="I59" s="59"/>
      <c r="J59" s="59"/>
      <c r="K59" s="59"/>
      <c r="L59" s="59"/>
      <c r="M59" s="59"/>
      <c r="N59" s="59"/>
      <c r="O59" s="59"/>
      <c r="P59" s="59"/>
      <c r="Q59" s="77"/>
      <c r="R59" s="77"/>
    </row>
    <row r="60" spans="3:18" ht="17.25" x14ac:dyDescent="0.25">
      <c r="C60" s="32" t="s">
        <v>110</v>
      </c>
      <c r="D60" s="41">
        <v>0.91101637135887559</v>
      </c>
      <c r="E60" s="35">
        <v>216.20827898232173</v>
      </c>
      <c r="G60" s="61" t="s">
        <v>115</v>
      </c>
      <c r="H60" s="61"/>
      <c r="I60" s="61"/>
      <c r="J60" s="61"/>
      <c r="K60" s="61"/>
      <c r="L60" s="61"/>
      <c r="M60" s="61"/>
      <c r="N60" s="61"/>
      <c r="O60" s="61"/>
      <c r="P60" s="61"/>
      <c r="Q60" s="77"/>
      <c r="R60" s="77"/>
    </row>
    <row r="61" spans="3:18" x14ac:dyDescent="0.25">
      <c r="C61" s="32" t="s">
        <v>111</v>
      </c>
      <c r="D61" s="39">
        <v>81.904178129939055</v>
      </c>
      <c r="E61" s="9">
        <v>8</v>
      </c>
      <c r="F61" s="42"/>
      <c r="G61" s="117" t="s">
        <v>116</v>
      </c>
      <c r="H61" s="117"/>
      <c r="I61" s="117"/>
      <c r="J61" s="117"/>
      <c r="K61" s="117"/>
      <c r="L61" s="117"/>
      <c r="M61" s="117"/>
      <c r="N61" s="117"/>
      <c r="O61" s="117"/>
      <c r="P61" s="117"/>
      <c r="Q61" s="118"/>
      <c r="R61" s="77"/>
    </row>
    <row r="62" spans="3:18" ht="18" x14ac:dyDescent="0.35">
      <c r="C62" s="36" t="s">
        <v>112</v>
      </c>
      <c r="D62" s="12">
        <v>3828694.3407960203</v>
      </c>
      <c r="E62" s="13">
        <v>373968.15920397971</v>
      </c>
      <c r="F62" s="42"/>
      <c r="Q62" s="118"/>
      <c r="R62" s="77"/>
    </row>
    <row r="63" spans="3:18" x14ac:dyDescent="0.25"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spans="3:18" x14ac:dyDescent="0.25">
      <c r="C64" s="60" t="s">
        <v>117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</row>
    <row r="65" spans="3:18" x14ac:dyDescent="0.25"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spans="3:18" x14ac:dyDescent="0.25">
      <c r="C66" s="77" t="s">
        <v>172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</row>
    <row r="67" spans="3:18" s="14" customFormat="1" x14ac:dyDescent="0.25">
      <c r="C67" s="77" t="s">
        <v>163</v>
      </c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</row>
    <row r="68" spans="3:18" x14ac:dyDescent="0.25">
      <c r="C68" s="77" t="s">
        <v>164</v>
      </c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</row>
    <row r="69" spans="3:18" s="14" customFormat="1" x14ac:dyDescent="0.25"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</row>
    <row r="70" spans="3:18" x14ac:dyDescent="0.25">
      <c r="C70" s="111" t="s">
        <v>118</v>
      </c>
      <c r="D70" s="112"/>
      <c r="E70" s="112"/>
      <c r="F70" s="113"/>
      <c r="G70" s="44">
        <f>-SQRT(D60)</f>
        <v>-0.95447177609339273</v>
      </c>
      <c r="I70" s="110" t="s">
        <v>173</v>
      </c>
      <c r="J70" s="110"/>
      <c r="K70" s="110"/>
      <c r="L70" s="110"/>
      <c r="M70" s="110"/>
      <c r="N70" s="110"/>
      <c r="O70" s="110"/>
      <c r="P70" s="110"/>
      <c r="Q70" s="110"/>
      <c r="R70" s="110"/>
    </row>
    <row r="71" spans="3:18" x14ac:dyDescent="0.25">
      <c r="C71" s="114" t="s">
        <v>119</v>
      </c>
      <c r="D71" s="115"/>
      <c r="E71" s="115"/>
      <c r="F71" s="116"/>
      <c r="G71" s="43">
        <f>CORREL(G13:P13,G14:P14)</f>
        <v>-0.95447177609339262</v>
      </c>
      <c r="I71" s="110" t="s">
        <v>121</v>
      </c>
      <c r="J71" s="110"/>
      <c r="K71" s="110"/>
      <c r="L71" s="110"/>
      <c r="M71" s="110"/>
      <c r="N71" s="110"/>
      <c r="O71" s="110"/>
      <c r="P71" s="110"/>
      <c r="Q71" s="110"/>
      <c r="R71" s="110"/>
    </row>
    <row r="72" spans="3:18" x14ac:dyDescent="0.25">
      <c r="C72" s="77"/>
      <c r="D72" s="77"/>
      <c r="E72" s="77"/>
      <c r="F72" s="77"/>
      <c r="G72" s="77"/>
      <c r="H72" s="77"/>
      <c r="I72" s="110" t="s">
        <v>120</v>
      </c>
      <c r="J72" s="110"/>
      <c r="K72" s="110"/>
      <c r="L72" s="110"/>
      <c r="M72" s="110"/>
      <c r="N72" s="110"/>
      <c r="O72" s="110"/>
      <c r="P72" s="110"/>
      <c r="Q72" s="110"/>
      <c r="R72" s="110"/>
    </row>
    <row r="73" spans="3:18" x14ac:dyDescent="0.25">
      <c r="C73" s="77"/>
      <c r="D73" s="77"/>
      <c r="E73" s="77"/>
      <c r="F73" s="77"/>
      <c r="G73" s="77"/>
      <c r="H73" s="77"/>
      <c r="I73" s="110" t="s">
        <v>174</v>
      </c>
      <c r="J73" s="110"/>
      <c r="K73" s="110"/>
      <c r="L73" s="110"/>
      <c r="M73" s="110"/>
      <c r="N73" s="110"/>
      <c r="O73" s="110"/>
      <c r="P73" s="110"/>
      <c r="Q73" s="110"/>
      <c r="R73" s="110"/>
    </row>
    <row r="74" spans="3:18" x14ac:dyDescent="0.25">
      <c r="I74" s="110" t="s">
        <v>122</v>
      </c>
      <c r="J74" s="110"/>
      <c r="K74" s="110"/>
      <c r="L74" s="110"/>
      <c r="M74" s="110"/>
      <c r="N74" s="110"/>
      <c r="O74" s="110"/>
      <c r="P74" s="110"/>
      <c r="Q74" s="110"/>
      <c r="R74" s="110"/>
    </row>
    <row r="75" spans="3:18" x14ac:dyDescent="0.25">
      <c r="I75" s="110" t="s">
        <v>175</v>
      </c>
      <c r="J75" s="110"/>
      <c r="K75" s="110"/>
      <c r="L75" s="110"/>
      <c r="M75" s="110"/>
      <c r="N75" s="110"/>
      <c r="O75" s="110"/>
      <c r="P75" s="110"/>
      <c r="Q75" s="110"/>
      <c r="R75" s="110"/>
    </row>
  </sheetData>
  <mergeCells count="93">
    <mergeCell ref="C15:R15"/>
    <mergeCell ref="C16:R16"/>
    <mergeCell ref="C17:R17"/>
    <mergeCell ref="C18:R18"/>
    <mergeCell ref="C10:R10"/>
    <mergeCell ref="C12:R12"/>
    <mergeCell ref="C13:E13"/>
    <mergeCell ref="C14:E14"/>
    <mergeCell ref="Q13:R13"/>
    <mergeCell ref="Q14:R14"/>
    <mergeCell ref="C19:R19"/>
    <mergeCell ref="C21:R21"/>
    <mergeCell ref="C20:R20"/>
    <mergeCell ref="C30:R30"/>
    <mergeCell ref="I26:Q26"/>
    <mergeCell ref="I27:Q27"/>
    <mergeCell ref="I29:Q29"/>
    <mergeCell ref="C22:R22"/>
    <mergeCell ref="C23:D23"/>
    <mergeCell ref="G23:H23"/>
    <mergeCell ref="G24:R24"/>
    <mergeCell ref="G26:H26"/>
    <mergeCell ref="G27:H27"/>
    <mergeCell ref="G28:R28"/>
    <mergeCell ref="G25:R25"/>
    <mergeCell ref="E26:F26"/>
    <mergeCell ref="E23:F23"/>
    <mergeCell ref="C24:D24"/>
    <mergeCell ref="C25:D25"/>
    <mergeCell ref="C26:D26"/>
    <mergeCell ref="C29:H29"/>
    <mergeCell ref="C32:R32"/>
    <mergeCell ref="C33:R33"/>
    <mergeCell ref="C34:R34"/>
    <mergeCell ref="K35:R35"/>
    <mergeCell ref="C27:D27"/>
    <mergeCell ref="C28:D28"/>
    <mergeCell ref="K37:R37"/>
    <mergeCell ref="K36:O36"/>
    <mergeCell ref="K38:R38"/>
    <mergeCell ref="L55:N55"/>
    <mergeCell ref="L56:N56"/>
    <mergeCell ref="P36:R36"/>
    <mergeCell ref="K39:R39"/>
    <mergeCell ref="K40:R40"/>
    <mergeCell ref="K41:O41"/>
    <mergeCell ref="K42:R42"/>
    <mergeCell ref="Q56:R56"/>
    <mergeCell ref="C55:K55"/>
    <mergeCell ref="C56:K56"/>
    <mergeCell ref="Q58:R58"/>
    <mergeCell ref="Q59:R59"/>
    <mergeCell ref="Q60:R60"/>
    <mergeCell ref="L54:N54"/>
    <mergeCell ref="C51:J51"/>
    <mergeCell ref="C52:J52"/>
    <mergeCell ref="C53:J53"/>
    <mergeCell ref="C54:K54"/>
    <mergeCell ref="I23:R23"/>
    <mergeCell ref="C65:R65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G58:P58"/>
    <mergeCell ref="G61:P61"/>
    <mergeCell ref="C57:R57"/>
    <mergeCell ref="I72:R72"/>
    <mergeCell ref="I73:R73"/>
    <mergeCell ref="C72:H72"/>
    <mergeCell ref="C73:H73"/>
    <mergeCell ref="C63:R63"/>
    <mergeCell ref="Q61:R61"/>
    <mergeCell ref="Q62:R62"/>
    <mergeCell ref="I75:R75"/>
    <mergeCell ref="I74:R74"/>
    <mergeCell ref="C66:R66"/>
    <mergeCell ref="C67:R67"/>
    <mergeCell ref="C68:R68"/>
    <mergeCell ref="C70:F70"/>
    <mergeCell ref="C71:F71"/>
    <mergeCell ref="C69:R69"/>
    <mergeCell ref="I70:R70"/>
    <mergeCell ref="I71:R7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opLeftCell="B34" zoomScale="130" zoomScaleNormal="130" workbookViewId="0">
      <selection activeCell="I60" sqref="I60"/>
    </sheetView>
  </sheetViews>
  <sheetFormatPr defaultRowHeight="15" x14ac:dyDescent="0.25"/>
  <cols>
    <col min="3" max="3" width="11.7109375" customWidth="1"/>
    <col min="17" max="17" width="9.85546875" customWidth="1"/>
    <col min="18" max="18" width="10.42578125" customWidth="1"/>
  </cols>
  <sheetData>
    <row r="1" spans="1:18" s="59" customFormat="1" x14ac:dyDescent="0.25">
      <c r="A1" s="4" t="s">
        <v>190</v>
      </c>
      <c r="B1" s="59" t="s">
        <v>36</v>
      </c>
    </row>
    <row r="2" spans="1:18" s="59" customFormat="1" x14ac:dyDescent="0.25">
      <c r="B2" s="59" t="s">
        <v>176</v>
      </c>
    </row>
    <row r="3" spans="1:18" s="59" customFormat="1" x14ac:dyDescent="0.25"/>
    <row r="4" spans="1:18" s="59" customFormat="1" x14ac:dyDescent="0.25">
      <c r="B4" s="124" t="s">
        <v>37</v>
      </c>
      <c r="C4" s="124"/>
      <c r="D4" s="2">
        <v>12</v>
      </c>
      <c r="E4" s="2">
        <v>31</v>
      </c>
      <c r="F4" s="2">
        <v>22</v>
      </c>
      <c r="G4" s="2">
        <v>7</v>
      </c>
      <c r="H4" s="2">
        <v>10.8</v>
      </c>
      <c r="I4" s="2">
        <v>25</v>
      </c>
      <c r="J4" s="2">
        <v>15.6</v>
      </c>
      <c r="K4" s="2">
        <v>23.5</v>
      </c>
      <c r="L4" s="2">
        <v>17.2</v>
      </c>
      <c r="M4" s="2">
        <v>14</v>
      </c>
    </row>
    <row r="5" spans="1:18" s="59" customFormat="1" x14ac:dyDescent="0.25">
      <c r="B5" s="124" t="s">
        <v>38</v>
      </c>
      <c r="C5" s="124"/>
      <c r="D5" s="2">
        <v>45</v>
      </c>
      <c r="E5" s="2">
        <v>60</v>
      </c>
      <c r="F5" s="2">
        <v>88</v>
      </c>
      <c r="G5" s="2">
        <v>25</v>
      </c>
      <c r="H5" s="2">
        <v>42</v>
      </c>
      <c r="I5" s="2">
        <v>85</v>
      </c>
      <c r="J5" s="2">
        <v>51</v>
      </c>
      <c r="K5" s="2">
        <v>80</v>
      </c>
      <c r="L5" s="2">
        <v>60</v>
      </c>
      <c r="M5" s="2">
        <v>53</v>
      </c>
    </row>
    <row r="6" spans="1:18" s="59" customFormat="1" x14ac:dyDescent="0.25"/>
    <row r="7" spans="1:18" s="59" customFormat="1" x14ac:dyDescent="0.25">
      <c r="B7" s="59" t="s">
        <v>123</v>
      </c>
    </row>
    <row r="8" spans="1:18" s="59" customFormat="1" x14ac:dyDescent="0.25">
      <c r="B8" s="59" t="s">
        <v>39</v>
      </c>
    </row>
    <row r="9" spans="1:18" s="59" customFormat="1" x14ac:dyDescent="0.25">
      <c r="B9" s="59" t="s">
        <v>177</v>
      </c>
    </row>
    <row r="10" spans="1:18" s="59" customFormat="1" x14ac:dyDescent="0.25">
      <c r="B10" s="59" t="s">
        <v>40</v>
      </c>
    </row>
    <row r="11" spans="1:18" ht="15.75" x14ac:dyDescent="0.25">
      <c r="A11" s="4" t="s">
        <v>183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</row>
    <row r="12" spans="1:18" x14ac:dyDescent="0.25"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 x14ac:dyDescent="0.25">
      <c r="B13" s="60" t="s">
        <v>46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spans="1:18" x14ac:dyDescent="0.25"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 x14ac:dyDescent="0.25">
      <c r="C15" s="77"/>
      <c r="D15" s="80"/>
      <c r="E15" s="124" t="s">
        <v>37</v>
      </c>
      <c r="F15" s="124"/>
      <c r="G15" s="2">
        <v>12</v>
      </c>
      <c r="H15" s="2">
        <v>31</v>
      </c>
      <c r="I15" s="2">
        <v>22</v>
      </c>
      <c r="J15" s="2">
        <v>7</v>
      </c>
      <c r="K15" s="2">
        <v>10.8</v>
      </c>
      <c r="L15" s="2">
        <v>25</v>
      </c>
      <c r="M15" s="2">
        <v>15.6</v>
      </c>
      <c r="N15" s="2">
        <v>23.5</v>
      </c>
      <c r="O15" s="2">
        <v>17.2</v>
      </c>
      <c r="P15" s="2">
        <v>14</v>
      </c>
      <c r="Q15" s="81"/>
      <c r="R15" s="77"/>
    </row>
    <row r="16" spans="1:18" x14ac:dyDescent="0.25">
      <c r="C16" s="77"/>
      <c r="D16" s="80"/>
      <c r="E16" s="124" t="s">
        <v>38</v>
      </c>
      <c r="F16" s="124"/>
      <c r="G16" s="2">
        <v>45</v>
      </c>
      <c r="H16" s="2">
        <v>60</v>
      </c>
      <c r="I16" s="2">
        <v>88</v>
      </c>
      <c r="J16" s="2">
        <v>25</v>
      </c>
      <c r="K16" s="2">
        <v>42</v>
      </c>
      <c r="L16" s="2">
        <v>85</v>
      </c>
      <c r="M16" s="2">
        <v>51</v>
      </c>
      <c r="N16" s="2">
        <v>80</v>
      </c>
      <c r="O16" s="2">
        <v>60</v>
      </c>
      <c r="P16" s="2">
        <v>53</v>
      </c>
      <c r="Q16" s="81"/>
      <c r="R16" s="77"/>
    </row>
    <row r="17" spans="2:18" x14ac:dyDescent="0.25"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</row>
    <row r="18" spans="2:18" x14ac:dyDescent="0.25">
      <c r="C18" s="77" t="s">
        <v>191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</row>
    <row r="19" spans="2:18" x14ac:dyDescent="0.25">
      <c r="C19" s="77" t="s">
        <v>127</v>
      </c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</row>
    <row r="20" spans="2:18" x14ac:dyDescent="0.25"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</row>
    <row r="21" spans="2:18" x14ac:dyDescent="0.25">
      <c r="C21" s="31" t="s">
        <v>113</v>
      </c>
      <c r="D21" s="49">
        <f t="array" ref="D21:E25">LINEST(G16:P16,G15:P15,TRUE,TRUE)</f>
        <v>2.118861953147563</v>
      </c>
      <c r="E21" s="50">
        <v>21.163068614441912</v>
      </c>
      <c r="F21" s="81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</row>
    <row r="22" spans="2:18" ht="18" x14ac:dyDescent="0.35">
      <c r="C22" s="32" t="s">
        <v>109</v>
      </c>
      <c r="D22" s="45">
        <v>0.61084385785048101</v>
      </c>
      <c r="E22" s="40">
        <v>11.697444565356943</v>
      </c>
      <c r="G22" s="75" t="s">
        <v>128</v>
      </c>
      <c r="H22" s="75"/>
      <c r="I22" s="75"/>
      <c r="J22" s="75"/>
      <c r="K22" s="75"/>
      <c r="L22" s="75"/>
      <c r="M22" s="75"/>
      <c r="N22" s="75"/>
      <c r="O22" s="75"/>
      <c r="P22" s="75"/>
      <c r="Q22" s="96"/>
      <c r="R22" s="96"/>
    </row>
    <row r="23" spans="2:18" ht="17.25" x14ac:dyDescent="0.25">
      <c r="C23" s="32" t="s">
        <v>110</v>
      </c>
      <c r="D23" s="46">
        <v>0.60064288785609987</v>
      </c>
      <c r="E23" s="40">
        <v>13.592188640600526</v>
      </c>
      <c r="F23" s="81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</row>
    <row r="24" spans="2:18" x14ac:dyDescent="0.25">
      <c r="C24" s="32" t="s">
        <v>111</v>
      </c>
      <c r="D24" s="45">
        <v>12.032196139072051</v>
      </c>
      <c r="E24" s="19">
        <v>8</v>
      </c>
      <c r="F24" s="81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2:18" ht="18" x14ac:dyDescent="0.35">
      <c r="C25" s="36" t="s">
        <v>112</v>
      </c>
      <c r="D25" s="47">
        <v>2222.9192636666398</v>
      </c>
      <c r="E25" s="48">
        <v>1477.9807363333598</v>
      </c>
      <c r="G25" s="125" t="s">
        <v>130</v>
      </c>
      <c r="H25" s="126"/>
      <c r="I25" s="126"/>
      <c r="J25" s="126"/>
      <c r="K25" s="126"/>
      <c r="L25" s="126"/>
      <c r="M25" s="126"/>
      <c r="N25" s="126"/>
      <c r="O25" s="126"/>
      <c r="P25" s="127"/>
      <c r="Q25" s="129"/>
      <c r="R25" s="75"/>
    </row>
    <row r="26" spans="2:18" x14ac:dyDescent="0.25">
      <c r="C26" s="75"/>
      <c r="D26" s="75"/>
      <c r="E26" s="75"/>
      <c r="F26" s="128"/>
      <c r="G26" s="125" t="s">
        <v>138</v>
      </c>
      <c r="H26" s="126"/>
      <c r="I26" s="126"/>
      <c r="J26" s="126"/>
      <c r="K26" s="126"/>
      <c r="L26" s="126"/>
      <c r="M26" s="126"/>
      <c r="N26" s="126"/>
      <c r="O26" s="126"/>
      <c r="P26" s="127"/>
      <c r="Q26" s="129"/>
      <c r="R26" s="75"/>
    </row>
    <row r="27" spans="2:18" s="18" customFormat="1" x14ac:dyDescent="0.25"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</row>
    <row r="28" spans="2:18" x14ac:dyDescent="0.25">
      <c r="B28" s="60" t="s">
        <v>131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2:18" x14ac:dyDescent="0.25"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</row>
    <row r="30" spans="2:18" x14ac:dyDescent="0.25">
      <c r="K30" s="77"/>
      <c r="L30" s="77"/>
      <c r="M30" s="77"/>
      <c r="N30" s="77"/>
      <c r="O30" s="77"/>
      <c r="P30" s="77"/>
      <c r="Q30" s="77"/>
      <c r="R30" s="77"/>
    </row>
    <row r="31" spans="2:18" x14ac:dyDescent="0.25">
      <c r="K31" s="77"/>
      <c r="L31" s="77"/>
      <c r="M31" s="77"/>
      <c r="N31" s="77"/>
      <c r="O31" s="77"/>
      <c r="P31" s="77"/>
      <c r="Q31" s="77"/>
      <c r="R31" s="77"/>
    </row>
    <row r="32" spans="2:18" x14ac:dyDescent="0.25">
      <c r="K32" s="77"/>
      <c r="L32" s="77"/>
      <c r="M32" s="77"/>
      <c r="N32" s="77"/>
      <c r="O32" s="77"/>
      <c r="P32" s="77"/>
      <c r="Q32" s="77"/>
      <c r="R32" s="77"/>
    </row>
    <row r="33" spans="2:18" x14ac:dyDescent="0.25">
      <c r="K33" s="130"/>
      <c r="L33" s="130"/>
      <c r="M33" s="130"/>
      <c r="N33" s="130"/>
      <c r="O33" s="130"/>
      <c r="P33" s="130"/>
      <c r="Q33" s="130"/>
      <c r="R33" s="130"/>
    </row>
    <row r="34" spans="2:18" x14ac:dyDescent="0.25">
      <c r="K34" s="110" t="s">
        <v>132</v>
      </c>
      <c r="L34" s="110"/>
      <c r="M34" s="110"/>
      <c r="N34" s="110"/>
      <c r="O34" s="110"/>
      <c r="P34" s="110"/>
      <c r="Q34" s="110"/>
      <c r="R34" s="110"/>
    </row>
    <row r="35" spans="2:18" x14ac:dyDescent="0.25">
      <c r="K35" s="110" t="s">
        <v>134</v>
      </c>
      <c r="L35" s="110"/>
      <c r="M35" s="110"/>
      <c r="N35" s="110"/>
      <c r="O35" s="110"/>
      <c r="P35" s="110"/>
      <c r="Q35" s="110"/>
      <c r="R35" s="110"/>
    </row>
    <row r="36" spans="2:18" x14ac:dyDescent="0.25">
      <c r="K36" s="110" t="s">
        <v>133</v>
      </c>
      <c r="L36" s="110"/>
      <c r="M36" s="110"/>
      <c r="N36" s="110"/>
      <c r="O36" s="110"/>
      <c r="P36" s="110"/>
      <c r="Q36" s="110"/>
      <c r="R36" s="110"/>
    </row>
    <row r="37" spans="2:18" x14ac:dyDescent="0.25">
      <c r="K37" s="110" t="s">
        <v>135</v>
      </c>
      <c r="L37" s="110"/>
      <c r="M37" s="110"/>
      <c r="N37" s="110"/>
      <c r="O37" s="110"/>
      <c r="P37" s="110"/>
      <c r="Q37" s="110"/>
      <c r="R37" s="110"/>
    </row>
    <row r="38" spans="2:18" x14ac:dyDescent="0.25">
      <c r="K38" s="110" t="s">
        <v>136</v>
      </c>
      <c r="L38" s="110"/>
      <c r="M38" s="110"/>
      <c r="N38" s="110"/>
      <c r="O38" s="110"/>
      <c r="P38" s="110"/>
      <c r="Q38" s="110"/>
      <c r="R38" s="110"/>
    </row>
    <row r="39" spans="2:18" x14ac:dyDescent="0.25">
      <c r="K39" s="131"/>
      <c r="L39" s="131"/>
      <c r="M39" s="131"/>
      <c r="N39" s="131"/>
      <c r="O39" s="131"/>
      <c r="P39" s="131"/>
      <c r="Q39" s="131"/>
      <c r="R39" s="131"/>
    </row>
    <row r="40" spans="2:18" x14ac:dyDescent="0.25">
      <c r="K40" s="77"/>
      <c r="L40" s="77"/>
      <c r="M40" s="77"/>
      <c r="N40" s="77"/>
      <c r="O40" s="77"/>
      <c r="P40" s="77"/>
      <c r="Q40" s="77"/>
      <c r="R40" s="77"/>
    </row>
    <row r="41" spans="2:18" x14ac:dyDescent="0.25">
      <c r="K41" s="77"/>
      <c r="L41" s="77"/>
      <c r="M41" s="77"/>
      <c r="N41" s="77"/>
      <c r="O41" s="77"/>
      <c r="P41" s="77"/>
      <c r="Q41" s="77"/>
      <c r="R41" s="77"/>
    </row>
    <row r="42" spans="2:18" x14ac:dyDescent="0.25">
      <c r="K42" s="77"/>
      <c r="L42" s="77"/>
      <c r="M42" s="77"/>
      <c r="N42" s="77"/>
      <c r="O42" s="77"/>
      <c r="P42" s="77"/>
      <c r="Q42" s="77"/>
      <c r="R42" s="77"/>
    </row>
    <row r="43" spans="2:18" x14ac:dyDescent="0.25">
      <c r="K43" s="77"/>
      <c r="L43" s="77"/>
      <c r="M43" s="77"/>
      <c r="N43" s="77"/>
      <c r="O43" s="77"/>
      <c r="P43" s="77"/>
      <c r="Q43" s="77"/>
      <c r="R43" s="77"/>
    </row>
    <row r="44" spans="2:18" x14ac:dyDescent="0.25">
      <c r="K44" s="77"/>
      <c r="L44" s="77"/>
      <c r="M44" s="77"/>
      <c r="N44" s="77"/>
      <c r="O44" s="77"/>
      <c r="P44" s="77"/>
      <c r="Q44" s="77"/>
      <c r="R44" s="77"/>
    </row>
    <row r="45" spans="2:18" x14ac:dyDescent="0.25"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</row>
    <row r="46" spans="2:18" x14ac:dyDescent="0.25">
      <c r="B46" s="23" t="s">
        <v>137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2:18" x14ac:dyDescent="0.25"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</row>
    <row r="48" spans="2:18" x14ac:dyDescent="0.25">
      <c r="C48" s="77" t="s">
        <v>192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</row>
    <row r="49" spans="3:18" x14ac:dyDescent="0.25">
      <c r="C49" s="77" t="s">
        <v>140</v>
      </c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</row>
    <row r="50" spans="3:18" x14ac:dyDescent="0.25"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</row>
    <row r="51" spans="3:18" x14ac:dyDescent="0.25">
      <c r="C51" s="77"/>
      <c r="D51" s="77"/>
      <c r="E51" s="77"/>
      <c r="F51" s="77"/>
      <c r="G51" s="77"/>
      <c r="H51" s="77"/>
      <c r="I51" s="77"/>
      <c r="J51" s="77"/>
      <c r="K51" s="77" t="s">
        <v>143</v>
      </c>
      <c r="L51" s="77"/>
      <c r="M51" s="77"/>
      <c r="N51" s="77"/>
      <c r="O51" s="77"/>
      <c r="P51" s="77"/>
      <c r="Q51" s="77"/>
      <c r="R51" s="77"/>
    </row>
    <row r="52" spans="3:18" x14ac:dyDescent="0.25"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</row>
    <row r="53" spans="3:18" ht="18" x14ac:dyDescent="0.35">
      <c r="C53" t="s">
        <v>141</v>
      </c>
      <c r="D53" s="18"/>
      <c r="E53" s="77" t="s">
        <v>142</v>
      </c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</row>
    <row r="54" spans="3:18" x14ac:dyDescent="0.25">
      <c r="E54" s="77" t="s">
        <v>144</v>
      </c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</row>
    <row r="55" spans="3:18" x14ac:dyDescent="0.25"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3:18" x14ac:dyDescent="0.25">
      <c r="C56" s="77" t="s">
        <v>166</v>
      </c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</row>
    <row r="57" spans="3:18" x14ac:dyDescent="0.25">
      <c r="C57" s="77" t="s">
        <v>165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</row>
    <row r="58" spans="3:18" x14ac:dyDescent="0.25">
      <c r="C58" s="75"/>
      <c r="D58" s="75"/>
      <c r="E58" s="75"/>
      <c r="F58" s="75" t="s">
        <v>178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</row>
    <row r="59" spans="3:18" x14ac:dyDescent="0.25">
      <c r="C59" s="1" t="s">
        <v>145</v>
      </c>
      <c r="D59" s="58">
        <f>_xlfn.T.INV.2T(0.05,E24)</f>
        <v>2.3060041352041671</v>
      </c>
      <c r="E59" s="89"/>
      <c r="F59" s="75"/>
      <c r="G59" s="75"/>
      <c r="H59" s="91"/>
      <c r="I59" s="51" t="s">
        <v>150</v>
      </c>
      <c r="J59" s="52">
        <v>21.16</v>
      </c>
      <c r="K59" s="52" t="s">
        <v>146</v>
      </c>
      <c r="L59" s="53" t="s">
        <v>147</v>
      </c>
      <c r="M59" s="81"/>
      <c r="N59" s="77"/>
      <c r="O59" s="77"/>
      <c r="P59" s="77"/>
      <c r="Q59" s="77"/>
      <c r="R59" s="77"/>
    </row>
    <row r="60" spans="3:18" x14ac:dyDescent="0.25">
      <c r="C60" s="75"/>
      <c r="D60" s="75"/>
      <c r="E60" s="75"/>
      <c r="F60" s="75"/>
      <c r="G60" s="75"/>
      <c r="H60" s="91"/>
      <c r="I60" s="54" t="s">
        <v>148</v>
      </c>
      <c r="J60" s="55">
        <f>D59*E22</f>
        <v>26.974355539034622</v>
      </c>
      <c r="K60" s="56" t="s">
        <v>148</v>
      </c>
      <c r="L60" s="57">
        <f>D59*D22</f>
        <v>1.4086084621672756</v>
      </c>
      <c r="M60" s="81"/>
      <c r="N60" s="77"/>
      <c r="O60" s="77"/>
      <c r="P60" s="77"/>
      <c r="Q60" s="77"/>
      <c r="R60" s="77"/>
    </row>
    <row r="61" spans="3:18" x14ac:dyDescent="0.25"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</row>
    <row r="62" spans="3:18" x14ac:dyDescent="0.25">
      <c r="C62" s="77"/>
      <c r="D62" s="77"/>
      <c r="E62" s="77"/>
      <c r="F62" s="71" t="s">
        <v>153</v>
      </c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7"/>
      <c r="R62" s="77"/>
    </row>
    <row r="63" spans="3:18" x14ac:dyDescent="0.25">
      <c r="C63" s="77"/>
      <c r="D63" s="77"/>
      <c r="E63" s="77"/>
      <c r="F63" s="71" t="s">
        <v>149</v>
      </c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7"/>
      <c r="R63" s="77"/>
    </row>
    <row r="64" spans="3:18" x14ac:dyDescent="0.25">
      <c r="C64" s="77"/>
      <c r="D64" s="77"/>
      <c r="E64" s="77"/>
      <c r="F64" s="71" t="s">
        <v>151</v>
      </c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7"/>
      <c r="R64" s="77"/>
    </row>
    <row r="65" spans="3:18" x14ac:dyDescent="0.25">
      <c r="C65" s="77"/>
      <c r="D65" s="77"/>
      <c r="E65" s="77"/>
      <c r="F65" s="71" t="s">
        <v>152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7"/>
      <c r="R65" s="77"/>
    </row>
  </sheetData>
  <mergeCells count="77">
    <mergeCell ref="B4:C4"/>
    <mergeCell ref="B5:C5"/>
    <mergeCell ref="F65:P65"/>
    <mergeCell ref="C64:E64"/>
    <mergeCell ref="C65:E65"/>
    <mergeCell ref="K40:R40"/>
    <mergeCell ref="K41:R41"/>
    <mergeCell ref="C57:R57"/>
    <mergeCell ref="C55:R55"/>
    <mergeCell ref="C50:J50"/>
    <mergeCell ref="C51:J51"/>
    <mergeCell ref="C52:J52"/>
    <mergeCell ref="K50:R50"/>
    <mergeCell ref="K51:R51"/>
    <mergeCell ref="K52:R52"/>
    <mergeCell ref="C18:R18"/>
    <mergeCell ref="Q64:R64"/>
    <mergeCell ref="Q65:R65"/>
    <mergeCell ref="F64:P64"/>
    <mergeCell ref="C48:R48"/>
    <mergeCell ref="C49:R49"/>
    <mergeCell ref="F58:P58"/>
    <mergeCell ref="F62:P62"/>
    <mergeCell ref="F63:P63"/>
    <mergeCell ref="C61:R61"/>
    <mergeCell ref="E59:H59"/>
    <mergeCell ref="C60:H60"/>
    <mergeCell ref="C58:E58"/>
    <mergeCell ref="M59:R59"/>
    <mergeCell ref="M60:R60"/>
    <mergeCell ref="Q58:R58"/>
    <mergeCell ref="Q62:R62"/>
    <mergeCell ref="Q63:R63"/>
    <mergeCell ref="C62:E62"/>
    <mergeCell ref="C63:E63"/>
    <mergeCell ref="C47:R47"/>
    <mergeCell ref="C27:R27"/>
    <mergeCell ref="E53:R53"/>
    <mergeCell ref="E54:R54"/>
    <mergeCell ref="C56:R56"/>
    <mergeCell ref="C45:R45"/>
    <mergeCell ref="K42:R42"/>
    <mergeCell ref="K43:R43"/>
    <mergeCell ref="K44:R44"/>
    <mergeCell ref="K30:R30"/>
    <mergeCell ref="K31:R31"/>
    <mergeCell ref="K32:R32"/>
    <mergeCell ref="K39:R39"/>
    <mergeCell ref="Q25:R25"/>
    <mergeCell ref="F24:R24"/>
    <mergeCell ref="F21:R21"/>
    <mergeCell ref="G22:P22"/>
    <mergeCell ref="Q22:R22"/>
    <mergeCell ref="C17:R17"/>
    <mergeCell ref="K38:R38"/>
    <mergeCell ref="Q16:R16"/>
    <mergeCell ref="C29:R29"/>
    <mergeCell ref="G26:P26"/>
    <mergeCell ref="C26:F26"/>
    <mergeCell ref="Q26:R26"/>
    <mergeCell ref="K33:R33"/>
    <mergeCell ref="K34:R34"/>
    <mergeCell ref="K35:R35"/>
    <mergeCell ref="K36:R36"/>
    <mergeCell ref="K37:R37"/>
    <mergeCell ref="G25:P25"/>
    <mergeCell ref="F23:R23"/>
    <mergeCell ref="C19:R19"/>
    <mergeCell ref="C20:R20"/>
    <mergeCell ref="C11:R11"/>
    <mergeCell ref="C12:R12"/>
    <mergeCell ref="E15:F15"/>
    <mergeCell ref="E16:F16"/>
    <mergeCell ref="C14:R14"/>
    <mergeCell ref="C15:D15"/>
    <mergeCell ref="C16:D16"/>
    <mergeCell ref="Q15:R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zoomScale="115" zoomScaleNormal="115" workbookViewId="0">
      <selection activeCell="L70" sqref="L70"/>
    </sheetView>
  </sheetViews>
  <sheetFormatPr defaultRowHeight="15" x14ac:dyDescent="0.25"/>
  <cols>
    <col min="1" max="1" width="10.42578125" customWidth="1"/>
    <col min="7" max="7" width="10.28515625" customWidth="1"/>
    <col min="8" max="8" width="10" customWidth="1"/>
  </cols>
  <sheetData>
    <row r="1" spans="1:15" x14ac:dyDescent="0.25">
      <c r="A1" s="4" t="s">
        <v>41</v>
      </c>
      <c r="B1" t="s">
        <v>42</v>
      </c>
    </row>
    <row r="2" spans="1:15" x14ac:dyDescent="0.25">
      <c r="B2" t="s">
        <v>43</v>
      </c>
    </row>
    <row r="4" spans="1:15" x14ac:dyDescent="0.25">
      <c r="B4" s="137" t="s">
        <v>44</v>
      </c>
      <c r="C4" s="137"/>
      <c r="D4" s="2">
        <v>22</v>
      </c>
      <c r="E4" s="2">
        <v>31</v>
      </c>
      <c r="F4" s="2">
        <v>90</v>
      </c>
      <c r="G4" s="2">
        <v>82</v>
      </c>
      <c r="H4" s="2">
        <v>43</v>
      </c>
      <c r="I4" s="2">
        <v>65</v>
      </c>
      <c r="J4" s="2">
        <v>59</v>
      </c>
      <c r="K4" s="2">
        <v>16</v>
      </c>
      <c r="L4" s="2">
        <v>61</v>
      </c>
      <c r="M4" s="2">
        <v>46</v>
      </c>
      <c r="N4" s="2">
        <v>35</v>
      </c>
      <c r="O4" s="2">
        <v>50</v>
      </c>
    </row>
    <row r="5" spans="1:15" x14ac:dyDescent="0.25">
      <c r="B5" s="137" t="s">
        <v>45</v>
      </c>
      <c r="C5" s="137"/>
      <c r="D5" s="2">
        <v>250</v>
      </c>
      <c r="E5" s="2">
        <v>300</v>
      </c>
      <c r="F5" s="2">
        <v>920</v>
      </c>
      <c r="G5" s="2">
        <v>850</v>
      </c>
      <c r="H5" s="2">
        <v>400</v>
      </c>
      <c r="I5" s="2">
        <v>680</v>
      </c>
      <c r="J5" s="2">
        <v>630</v>
      </c>
      <c r="K5" s="2">
        <v>180</v>
      </c>
      <c r="L5" s="2">
        <v>670</v>
      </c>
      <c r="M5" s="2">
        <v>420</v>
      </c>
      <c r="N5" s="2">
        <v>350</v>
      </c>
      <c r="O5" s="2">
        <v>460</v>
      </c>
    </row>
    <row r="7" spans="1:15" x14ac:dyDescent="0.25">
      <c r="B7" s="14" t="s">
        <v>124</v>
      </c>
    </row>
    <row r="8" spans="1:15" x14ac:dyDescent="0.25">
      <c r="B8" s="14" t="s">
        <v>177</v>
      </c>
    </row>
    <row r="9" spans="1:15" x14ac:dyDescent="0.25">
      <c r="B9" t="s">
        <v>167</v>
      </c>
    </row>
    <row r="10" spans="1:15" x14ac:dyDescent="0.25">
      <c r="B10" s="14" t="s">
        <v>125</v>
      </c>
    </row>
    <row r="11" spans="1:15" x14ac:dyDescent="0.25">
      <c r="B11" t="s">
        <v>126</v>
      </c>
    </row>
    <row r="14" spans="1:15" x14ac:dyDescent="0.25">
      <c r="B14" t="s">
        <v>193</v>
      </c>
    </row>
    <row r="15" spans="1:15" ht="15" customHeight="1" x14ac:dyDescent="0.25">
      <c r="C15" s="138" t="s">
        <v>196</v>
      </c>
      <c r="D15" s="138"/>
      <c r="E15" s="138"/>
      <c r="F15" s="138"/>
      <c r="G15" s="138"/>
      <c r="H15" s="138"/>
      <c r="I15" s="138"/>
      <c r="J15" s="138"/>
    </row>
    <row r="16" spans="1:15" x14ac:dyDescent="0.25">
      <c r="C16" s="138"/>
      <c r="D16" s="138"/>
      <c r="E16" s="138"/>
      <c r="F16" s="138"/>
      <c r="G16" s="138"/>
      <c r="H16" s="138"/>
      <c r="I16" s="138"/>
      <c r="J16" s="138"/>
    </row>
    <row r="18" spans="2:11" x14ac:dyDescent="0.25">
      <c r="C18" s="146" t="s">
        <v>201</v>
      </c>
      <c r="D18" s="146"/>
      <c r="E18" s="146"/>
      <c r="F18" s="146"/>
      <c r="G18" s="146"/>
    </row>
    <row r="19" spans="2:11" x14ac:dyDescent="0.25">
      <c r="C19" s="64" t="s">
        <v>47</v>
      </c>
      <c r="D19" s="23">
        <f>INTERCEPT(D5:O5,D4:O4)</f>
        <v>-10.950313127732272</v>
      </c>
    </row>
    <row r="20" spans="2:11" x14ac:dyDescent="0.25">
      <c r="C20" s="64" t="s">
        <v>48</v>
      </c>
      <c r="D20" s="65">
        <f>SLOPE(D5:O5,D4:O4)</f>
        <v>10.40233959588798</v>
      </c>
    </row>
    <row r="21" spans="2:11" x14ac:dyDescent="0.25">
      <c r="C21" s="64" t="s">
        <v>197</v>
      </c>
      <c r="D21" s="23" t="s">
        <v>199</v>
      </c>
    </row>
    <row r="22" spans="2:11" x14ac:dyDescent="0.25">
      <c r="C22" s="64" t="s">
        <v>198</v>
      </c>
      <c r="D22" s="23" t="s">
        <v>200</v>
      </c>
    </row>
    <row r="24" spans="2:11" x14ac:dyDescent="0.25">
      <c r="C24" s="146" t="s">
        <v>202</v>
      </c>
      <c r="D24" s="146"/>
      <c r="E24" s="146"/>
      <c r="F24" s="132" t="s">
        <v>203</v>
      </c>
      <c r="G24" s="132"/>
    </row>
    <row r="26" spans="2:11" x14ac:dyDescent="0.25">
      <c r="C26" s="133" t="s">
        <v>207</v>
      </c>
      <c r="D26" s="133"/>
      <c r="E26" s="133"/>
      <c r="F26" s="133"/>
      <c r="G26" s="133"/>
      <c r="H26" s="133"/>
      <c r="I26" s="133"/>
      <c r="J26" s="133"/>
      <c r="K26" s="133"/>
    </row>
    <row r="28" spans="2:11" x14ac:dyDescent="0.25">
      <c r="B28" t="s">
        <v>194</v>
      </c>
    </row>
    <row r="45" spans="2:10" x14ac:dyDescent="0.25">
      <c r="B45" t="s">
        <v>195</v>
      </c>
    </row>
    <row r="47" spans="2:10" ht="18.75" x14ac:dyDescent="0.35">
      <c r="C47" s="30" t="s">
        <v>103</v>
      </c>
      <c r="D47" s="30" t="s">
        <v>104</v>
      </c>
      <c r="E47" s="30" t="s">
        <v>105</v>
      </c>
      <c r="F47" s="30" t="s">
        <v>208</v>
      </c>
      <c r="G47" s="30" t="s">
        <v>106</v>
      </c>
      <c r="H47" s="62"/>
      <c r="I47" s="62"/>
      <c r="J47" s="62"/>
    </row>
    <row r="48" spans="2:10" x14ac:dyDescent="0.25">
      <c r="C48" s="2">
        <v>22</v>
      </c>
      <c r="D48" s="2">
        <v>250</v>
      </c>
      <c r="E48" s="2">
        <f>$D$19+$D$20*C48</f>
        <v>217.90115798180329</v>
      </c>
      <c r="F48" s="2">
        <f>D48-E48</f>
        <v>32.098842018196706</v>
      </c>
      <c r="G48" s="2">
        <f>POWER(F48,2)</f>
        <v>1030.3356589091504</v>
      </c>
      <c r="H48" s="62"/>
      <c r="I48" s="62"/>
      <c r="J48" s="62"/>
    </row>
    <row r="49" spans="3:10" x14ac:dyDescent="0.25">
      <c r="C49" s="2">
        <v>31</v>
      </c>
      <c r="D49" s="2">
        <v>300</v>
      </c>
      <c r="E49" s="2">
        <f t="shared" ref="E49:E59" si="0">$D$19+$D$20*C49</f>
        <v>311.52221434479515</v>
      </c>
      <c r="F49" s="2">
        <f t="shared" ref="F49:F59" si="1">D49-E49</f>
        <v>-11.522214344795145</v>
      </c>
      <c r="G49" s="2">
        <f t="shared" ref="G49:G59" si="2">POWER(F49,2)</f>
        <v>132.76142340740302</v>
      </c>
      <c r="H49" s="62"/>
      <c r="I49" s="62"/>
      <c r="J49" s="62"/>
    </row>
    <row r="50" spans="3:10" x14ac:dyDescent="0.25">
      <c r="C50" s="2">
        <v>90</v>
      </c>
      <c r="D50" s="2">
        <v>920</v>
      </c>
      <c r="E50" s="2">
        <f t="shared" si="0"/>
        <v>925.26025050218595</v>
      </c>
      <c r="F50" s="2">
        <f t="shared" si="1"/>
        <v>-5.2602505021859542</v>
      </c>
      <c r="G50" s="2">
        <f t="shared" si="2"/>
        <v>27.670235345747585</v>
      </c>
      <c r="H50" s="62"/>
      <c r="I50" s="62"/>
      <c r="J50" s="62"/>
    </row>
    <row r="51" spans="3:10" x14ac:dyDescent="0.25">
      <c r="C51" s="2">
        <v>82</v>
      </c>
      <c r="D51" s="2">
        <v>850</v>
      </c>
      <c r="E51" s="2">
        <f t="shared" si="0"/>
        <v>842.04153373508211</v>
      </c>
      <c r="F51" s="2">
        <f t="shared" si="1"/>
        <v>7.9584662649178881</v>
      </c>
      <c r="G51" s="2">
        <f t="shared" si="2"/>
        <v>63.337185289836079</v>
      </c>
      <c r="H51" s="62"/>
      <c r="I51" s="62"/>
      <c r="J51" s="62"/>
    </row>
    <row r="52" spans="3:10" x14ac:dyDescent="0.25">
      <c r="C52" s="2">
        <v>43</v>
      </c>
      <c r="D52" s="2">
        <v>400</v>
      </c>
      <c r="E52" s="2">
        <f t="shared" si="0"/>
        <v>436.35028949545091</v>
      </c>
      <c r="F52" s="2">
        <f t="shared" si="1"/>
        <v>-36.350289495450909</v>
      </c>
      <c r="G52" s="2">
        <f t="shared" si="2"/>
        <v>1321.3435464030888</v>
      </c>
      <c r="H52" s="62"/>
      <c r="I52" s="62"/>
      <c r="J52" s="62"/>
    </row>
    <row r="53" spans="3:10" x14ac:dyDescent="0.25">
      <c r="C53" s="2">
        <v>65</v>
      </c>
      <c r="D53" s="2">
        <v>680</v>
      </c>
      <c r="E53" s="2">
        <f t="shared" si="0"/>
        <v>665.20176060498648</v>
      </c>
      <c r="F53" s="2">
        <f t="shared" si="1"/>
        <v>14.798239395013525</v>
      </c>
      <c r="G53" s="2">
        <f t="shared" si="2"/>
        <v>218.98788919213024</v>
      </c>
      <c r="H53" s="62"/>
      <c r="I53" s="62"/>
      <c r="J53" s="62"/>
    </row>
    <row r="54" spans="3:10" x14ac:dyDescent="0.25">
      <c r="C54" s="2">
        <v>59</v>
      </c>
      <c r="D54" s="2">
        <v>630</v>
      </c>
      <c r="E54" s="2">
        <f t="shared" si="0"/>
        <v>602.78772302965854</v>
      </c>
      <c r="F54" s="2">
        <f t="shared" si="1"/>
        <v>27.212276970341463</v>
      </c>
      <c r="G54" s="2">
        <f t="shared" si="2"/>
        <v>740.50801791057631</v>
      </c>
      <c r="H54" s="62"/>
      <c r="I54" s="62"/>
      <c r="J54" s="62"/>
    </row>
    <row r="55" spans="3:10" x14ac:dyDescent="0.25">
      <c r="C55" s="2">
        <v>16</v>
      </c>
      <c r="D55" s="2">
        <v>180</v>
      </c>
      <c r="E55" s="2">
        <f t="shared" si="0"/>
        <v>155.48712040647541</v>
      </c>
      <c r="F55" s="2">
        <f t="shared" si="1"/>
        <v>24.512879593524588</v>
      </c>
      <c r="G55" s="2">
        <f t="shared" si="2"/>
        <v>600.88126596663415</v>
      </c>
      <c r="H55" s="62"/>
      <c r="I55" s="62"/>
      <c r="J55" s="62"/>
    </row>
    <row r="56" spans="3:10" x14ac:dyDescent="0.25">
      <c r="C56" s="2">
        <v>61</v>
      </c>
      <c r="D56" s="2">
        <v>670</v>
      </c>
      <c r="E56" s="2">
        <f t="shared" si="0"/>
        <v>623.59240222143444</v>
      </c>
      <c r="F56" s="2">
        <f t="shared" si="1"/>
        <v>46.40759777856556</v>
      </c>
      <c r="G56" s="2">
        <f t="shared" si="2"/>
        <v>2153.6651315771232</v>
      </c>
      <c r="H56" s="62"/>
      <c r="I56" s="62"/>
      <c r="J56" s="62"/>
    </row>
    <row r="57" spans="3:10" x14ac:dyDescent="0.25">
      <c r="C57" s="2">
        <v>46</v>
      </c>
      <c r="D57" s="2">
        <v>420</v>
      </c>
      <c r="E57" s="2">
        <f t="shared" si="0"/>
        <v>467.55730828311482</v>
      </c>
      <c r="F57" s="2">
        <f t="shared" si="1"/>
        <v>-47.557308283114821</v>
      </c>
      <c r="G57" s="2">
        <f t="shared" si="2"/>
        <v>2261.6975711352216</v>
      </c>
      <c r="H57" s="62"/>
      <c r="I57" s="62"/>
      <c r="J57" s="62"/>
    </row>
    <row r="58" spans="3:10" x14ac:dyDescent="0.25">
      <c r="C58" s="2">
        <v>35</v>
      </c>
      <c r="D58" s="2">
        <v>350</v>
      </c>
      <c r="E58" s="2">
        <f t="shared" si="0"/>
        <v>353.13157272834707</v>
      </c>
      <c r="F58" s="2">
        <f t="shared" si="1"/>
        <v>-3.1315727283470665</v>
      </c>
      <c r="G58" s="2">
        <f t="shared" si="2"/>
        <v>9.8067477529270892</v>
      </c>
      <c r="H58" s="62"/>
      <c r="I58" s="62"/>
      <c r="J58" s="62"/>
    </row>
    <row r="59" spans="3:10" x14ac:dyDescent="0.25">
      <c r="C59" s="2">
        <v>50</v>
      </c>
      <c r="D59" s="2">
        <v>460</v>
      </c>
      <c r="E59" s="2">
        <f t="shared" si="0"/>
        <v>509.16666666666669</v>
      </c>
      <c r="F59" s="2">
        <f t="shared" si="1"/>
        <v>-49.166666666666686</v>
      </c>
      <c r="G59" s="2">
        <f t="shared" si="2"/>
        <v>2417.3611111111131</v>
      </c>
      <c r="H59" s="62"/>
      <c r="I59" s="62"/>
      <c r="J59" s="62"/>
    </row>
    <row r="60" spans="3:10" x14ac:dyDescent="0.25">
      <c r="C60" s="134" t="s">
        <v>204</v>
      </c>
      <c r="D60" s="135"/>
      <c r="E60" s="135"/>
      <c r="F60" s="136"/>
      <c r="G60" s="2">
        <f>SUM(G48:G59)</f>
        <v>10978.355784000951</v>
      </c>
    </row>
    <row r="61" spans="3:10" x14ac:dyDescent="0.25">
      <c r="F61" s="67" t="s">
        <v>107</v>
      </c>
      <c r="G61" s="68">
        <f>12-2</f>
        <v>10</v>
      </c>
    </row>
    <row r="62" spans="3:10" ht="18.75" x14ac:dyDescent="0.3">
      <c r="F62" s="67" t="s">
        <v>206</v>
      </c>
      <c r="G62" s="70">
        <f>G60/G61</f>
        <v>1097.8355784000951</v>
      </c>
    </row>
    <row r="63" spans="3:10" x14ac:dyDescent="0.25">
      <c r="F63" s="69" t="s">
        <v>205</v>
      </c>
      <c r="G63" s="70">
        <f>SQRT(G62)</f>
        <v>33.133601953305579</v>
      </c>
    </row>
    <row r="64" spans="3:10" x14ac:dyDescent="0.25">
      <c r="F64" s="64"/>
    </row>
    <row r="67" spans="2:14" x14ac:dyDescent="0.25">
      <c r="B67" t="s">
        <v>209</v>
      </c>
    </row>
    <row r="68" spans="2:14" ht="17.25" x14ac:dyDescent="0.3">
      <c r="C68" s="139" t="s">
        <v>49</v>
      </c>
      <c r="D68" s="139" t="s">
        <v>50</v>
      </c>
      <c r="E68" s="2">
        <f t="array" ref="E68:F72">LINEST(D5:O5,D4:O4,TRUE,TRUE)</f>
        <v>10.402339595887984</v>
      </c>
      <c r="F68" s="2">
        <v>-10.9503131277325</v>
      </c>
      <c r="H68" t="s">
        <v>215</v>
      </c>
    </row>
    <row r="69" spans="2:14" ht="18" x14ac:dyDescent="0.35">
      <c r="C69" s="139" t="s">
        <v>210</v>
      </c>
      <c r="D69" s="139" t="s">
        <v>211</v>
      </c>
      <c r="E69" s="2">
        <v>0.44111528803860905</v>
      </c>
      <c r="F69" s="2">
        <v>24.040445951634727</v>
      </c>
      <c r="H69" t="s">
        <v>216</v>
      </c>
      <c r="I69">
        <f>_xlfn.T.INV.2T(0.05, 10)</f>
        <v>2.2281388519862744</v>
      </c>
    </row>
    <row r="70" spans="2:14" ht="18.75" x14ac:dyDescent="0.35">
      <c r="C70" s="139" t="s">
        <v>212</v>
      </c>
      <c r="D70" s="140" t="s">
        <v>77</v>
      </c>
      <c r="E70" s="2">
        <v>0.98233547387226816</v>
      </c>
      <c r="F70" s="2">
        <v>33.133601953305565</v>
      </c>
      <c r="H70" s="64" t="s">
        <v>217</v>
      </c>
      <c r="I70">
        <f>I69*F69</f>
        <v>53.565451643913477</v>
      </c>
    </row>
    <row r="71" spans="2:14" ht="18" x14ac:dyDescent="0.35">
      <c r="C71" s="139" t="s">
        <v>78</v>
      </c>
      <c r="D71" s="140" t="s">
        <v>79</v>
      </c>
      <c r="E71" s="2">
        <v>556.10632675284899</v>
      </c>
      <c r="F71" s="2">
        <v>10</v>
      </c>
      <c r="H71" s="64" t="s">
        <v>218</v>
      </c>
      <c r="I71">
        <f>I69*E69</f>
        <v>0.9828661114839411</v>
      </c>
    </row>
    <row r="72" spans="2:14" ht="18" x14ac:dyDescent="0.35">
      <c r="C72" s="139" t="s">
        <v>213</v>
      </c>
      <c r="D72" s="139" t="s">
        <v>214</v>
      </c>
      <c r="E72" s="2">
        <v>610513.31088266568</v>
      </c>
      <c r="F72" s="2">
        <v>10978.355784000942</v>
      </c>
      <c r="G72" s="63"/>
      <c r="H72" s="23" t="s">
        <v>221</v>
      </c>
      <c r="I72" s="63"/>
      <c r="J72" s="63"/>
      <c r="K72" s="63"/>
    </row>
    <row r="73" spans="2:14" x14ac:dyDescent="0.25">
      <c r="H73" s="66" t="s">
        <v>219</v>
      </c>
      <c r="I73" s="141">
        <f>F68</f>
        <v>-10.9503131277325</v>
      </c>
      <c r="J73" s="66" t="s">
        <v>146</v>
      </c>
      <c r="K73" s="66" t="s">
        <v>220</v>
      </c>
    </row>
    <row r="74" spans="2:14" x14ac:dyDescent="0.25">
      <c r="H74" s="142" t="s">
        <v>148</v>
      </c>
      <c r="I74" s="141">
        <f>I70</f>
        <v>53.565451643913477</v>
      </c>
      <c r="J74" s="142" t="s">
        <v>148</v>
      </c>
      <c r="K74" s="66">
        <f>I71</f>
        <v>0.9828661114839411</v>
      </c>
    </row>
    <row r="76" spans="2:14" ht="15" customHeight="1" x14ac:dyDescent="0.25">
      <c r="H76" s="143" t="s">
        <v>222</v>
      </c>
      <c r="I76" s="143"/>
      <c r="J76" s="143"/>
      <c r="K76" s="143"/>
      <c r="L76" s="143"/>
      <c r="M76" s="143"/>
      <c r="N76" s="144"/>
    </row>
    <row r="77" spans="2:14" x14ac:dyDescent="0.25">
      <c r="H77" s="143"/>
      <c r="I77" s="143"/>
      <c r="J77" s="143"/>
      <c r="K77" s="143"/>
      <c r="L77" s="143"/>
      <c r="M77" s="143"/>
      <c r="N77" s="144"/>
    </row>
    <row r="78" spans="2:14" x14ac:dyDescent="0.25">
      <c r="H78" s="143"/>
      <c r="I78" s="143"/>
      <c r="J78" s="143"/>
      <c r="K78" s="143"/>
      <c r="L78" s="143"/>
      <c r="M78" s="143"/>
    </row>
    <row r="80" spans="2:14" x14ac:dyDescent="0.25">
      <c r="B80" t="s">
        <v>223</v>
      </c>
    </row>
    <row r="81" spans="3:12" x14ac:dyDescent="0.25">
      <c r="C81" t="s">
        <v>225</v>
      </c>
    </row>
    <row r="82" spans="3:12" x14ac:dyDescent="0.25">
      <c r="C82" s="64" t="s">
        <v>224</v>
      </c>
      <c r="D82">
        <f>+SQRT(E70)</f>
        <v>0.99112838415225912</v>
      </c>
    </row>
    <row r="83" spans="3:12" x14ac:dyDescent="0.25">
      <c r="C83" s="64" t="s">
        <v>224</v>
      </c>
      <c r="D83">
        <f>CORREL(D4:O4,D5:O5)</f>
        <v>0.99112838415225879</v>
      </c>
    </row>
    <row r="85" spans="3:12" x14ac:dyDescent="0.25">
      <c r="C85" s="143" t="s">
        <v>226</v>
      </c>
      <c r="D85" s="143"/>
      <c r="E85" s="143"/>
      <c r="F85" s="143"/>
      <c r="G85" s="143"/>
      <c r="H85" s="143"/>
      <c r="I85" s="143"/>
    </row>
    <row r="86" spans="3:12" x14ac:dyDescent="0.25">
      <c r="C86" s="143"/>
      <c r="D86" s="143"/>
      <c r="E86" s="143"/>
      <c r="F86" s="143"/>
      <c r="G86" s="143"/>
      <c r="H86" s="143"/>
      <c r="I86" s="143"/>
    </row>
    <row r="87" spans="3:12" x14ac:dyDescent="0.25">
      <c r="C87" s="145" t="s">
        <v>227</v>
      </c>
      <c r="D87" s="145"/>
      <c r="E87" s="145"/>
      <c r="F87" s="145"/>
      <c r="G87" s="145"/>
      <c r="H87" s="145"/>
      <c r="I87" s="145"/>
      <c r="J87" s="145"/>
      <c r="K87" s="145"/>
      <c r="L87" s="145"/>
    </row>
    <row r="88" spans="3:12" x14ac:dyDescent="0.25">
      <c r="C88" s="145"/>
      <c r="D88" s="145"/>
      <c r="E88" s="145"/>
      <c r="F88" s="145"/>
      <c r="G88" s="145"/>
      <c r="H88" s="145"/>
      <c r="I88" s="145"/>
      <c r="J88" s="145"/>
      <c r="K88" s="145"/>
      <c r="L88" s="145"/>
    </row>
    <row r="89" spans="3:12" x14ac:dyDescent="0.25">
      <c r="C89" s="145"/>
      <c r="D89" s="145"/>
      <c r="E89" s="145"/>
      <c r="F89" s="145"/>
      <c r="G89" s="145"/>
      <c r="H89" s="145"/>
      <c r="I89" s="145"/>
      <c r="J89" s="145"/>
      <c r="K89" s="145"/>
      <c r="L89" s="145"/>
    </row>
  </sheetData>
  <mergeCells count="11">
    <mergeCell ref="C85:I86"/>
    <mergeCell ref="C87:L89"/>
    <mergeCell ref="H76:M78"/>
    <mergeCell ref="C24:E24"/>
    <mergeCell ref="F24:G24"/>
    <mergeCell ref="C26:K26"/>
    <mergeCell ref="C60:F60"/>
    <mergeCell ref="B4:C4"/>
    <mergeCell ref="B5:C5"/>
    <mergeCell ref="C15:J16"/>
    <mergeCell ref="C18:G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Linearna regresija</vt:lpstr>
      <vt:lpstr>Zadatak 1</vt:lpstr>
      <vt:lpstr>Zadatak 2</vt:lpstr>
      <vt:lpstr>Za vježbu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2016-06-07T11:20:43Z</dcterms:modified>
</cp:coreProperties>
</file>