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465" windowWidth="14805" windowHeight="7650"/>
  </bookViews>
  <sheets>
    <sheet name="Postavka" sheetId="1" r:id="rId1"/>
    <sheet name="Podaci" sheetId="2" r:id="rId2"/>
    <sheet name="Zadatak 1" sheetId="3" r:id="rId3"/>
    <sheet name="Zadatak 2" sheetId="4" r:id="rId4"/>
    <sheet name="Zadatak 3" sheetId="5" r:id="rId5"/>
  </sheets>
  <calcPr calcId="152511"/>
</workbook>
</file>

<file path=xl/calcChain.xml><?xml version="1.0" encoding="utf-8"?>
<calcChain xmlns="http://schemas.openxmlformats.org/spreadsheetml/2006/main">
  <c r="K93" i="5" l="1"/>
  <c r="K92" i="5"/>
  <c r="J92" i="5"/>
  <c r="H93" i="5" s="1"/>
  <c r="I93" i="5"/>
  <c r="I92" i="5"/>
  <c r="K91" i="5"/>
  <c r="J91" i="5"/>
  <c r="H92" i="5" s="1"/>
  <c r="I91" i="5"/>
  <c r="K90" i="5"/>
  <c r="J90" i="5"/>
  <c r="H91" i="5" s="1"/>
  <c r="I90" i="5"/>
  <c r="K89" i="5"/>
  <c r="J89" i="5"/>
  <c r="H90" i="5" s="1"/>
  <c r="I89" i="5"/>
  <c r="H89" i="5"/>
  <c r="J93" i="5"/>
  <c r="F89" i="5"/>
  <c r="G89" i="5" s="1"/>
  <c r="I73" i="5"/>
  <c r="G73" i="5"/>
  <c r="I72" i="5"/>
  <c r="G72" i="5"/>
  <c r="I71" i="5"/>
  <c r="G71" i="5"/>
  <c r="I70" i="5"/>
  <c r="G70" i="5"/>
  <c r="F90" i="5" l="1"/>
  <c r="G90" i="5" s="1"/>
  <c r="I69" i="5"/>
  <c r="J69" i="5" s="1" a="1"/>
  <c r="G69" i="5"/>
  <c r="F91" i="5" l="1"/>
  <c r="G91" i="5" s="1"/>
  <c r="J69" i="5"/>
  <c r="J73" i="5"/>
  <c r="J72" i="5"/>
  <c r="J71" i="5"/>
  <c r="J70" i="5"/>
  <c r="F92" i="5"/>
  <c r="G92" i="5" s="1"/>
  <c r="F59" i="5"/>
  <c r="F61" i="5" s="1"/>
  <c r="H69" i="5" s="1"/>
  <c r="H70" i="5" s="1"/>
  <c r="H71" i="5" s="1"/>
  <c r="H72" i="5" s="1"/>
  <c r="H73" i="5" s="1"/>
  <c r="K48" i="5"/>
  <c r="I48" i="5"/>
  <c r="K47" i="5"/>
  <c r="I47" i="5"/>
  <c r="K46" i="5"/>
  <c r="I46" i="5"/>
  <c r="J45" i="5"/>
  <c r="H46" i="5" s="1"/>
  <c r="K45" i="5"/>
  <c r="I45" i="5"/>
  <c r="H45" i="5"/>
  <c r="F45" i="5"/>
  <c r="G45" i="5" s="1"/>
  <c r="J74" i="5" l="1"/>
  <c r="F93" i="5"/>
  <c r="G93" i="5" s="1"/>
  <c r="L89" i="5" s="1" a="1"/>
  <c r="G28" i="5"/>
  <c r="I28" i="5"/>
  <c r="I27" i="5"/>
  <c r="G27" i="5"/>
  <c r="I26" i="5"/>
  <c r="G26" i="5"/>
  <c r="I25" i="5"/>
  <c r="G25" i="5"/>
  <c r="F16" i="5"/>
  <c r="F18" i="5" s="1"/>
  <c r="F60" i="4"/>
  <c r="F59" i="4"/>
  <c r="J60" i="4" s="1"/>
  <c r="F19" i="4"/>
  <c r="F20" i="4" s="1"/>
  <c r="F18" i="4"/>
  <c r="J19" i="4" s="1"/>
  <c r="L91" i="5" l="1"/>
  <c r="L89" i="5"/>
  <c r="L92" i="5"/>
  <c r="L93" i="5"/>
  <c r="L90" i="5"/>
  <c r="J25" i="5" a="1"/>
  <c r="J27" i="5" s="1"/>
  <c r="H25" i="5"/>
  <c r="F26" i="5" s="1"/>
  <c r="J46" i="5"/>
  <c r="F61" i="4"/>
  <c r="F63" i="4" s="1"/>
  <c r="F65" i="4" s="1"/>
  <c r="K60" i="4" s="1"/>
  <c r="I60" i="4" s="1"/>
  <c r="F22" i="4"/>
  <c r="F24" i="4" s="1"/>
  <c r="J25" i="5" l="1"/>
  <c r="J28" i="5"/>
  <c r="L94" i="5"/>
  <c r="J26" i="5"/>
  <c r="H26" i="5"/>
  <c r="F27" i="5" s="1"/>
  <c r="J47" i="5"/>
  <c r="H47" i="5"/>
  <c r="K19" i="4"/>
  <c r="J20" i="4" s="1"/>
  <c r="J61" i="4"/>
  <c r="J29" i="5" l="1"/>
  <c r="H27" i="5"/>
  <c r="F28" i="5" s="1"/>
  <c r="J48" i="5"/>
  <c r="H48" i="5"/>
  <c r="H28" i="5"/>
  <c r="K61" i="4"/>
  <c r="I61" i="4" s="1"/>
  <c r="K20" i="4"/>
  <c r="J21" i="4" s="1"/>
  <c r="K21" i="4" s="1"/>
  <c r="J22" i="4" s="1"/>
  <c r="K22" i="4" s="1"/>
  <c r="J23" i="4" s="1"/>
  <c r="J62" i="4"/>
  <c r="K62" i="4" l="1"/>
  <c r="I21" i="4"/>
  <c r="I20" i="4"/>
  <c r="I22" i="4"/>
  <c r="K23" i="4"/>
  <c r="J24" i="4" s="1"/>
  <c r="I62" i="4" l="1"/>
  <c r="J63" i="4"/>
  <c r="I23" i="4"/>
  <c r="K24" i="4"/>
  <c r="L19" i="4" s="1" a="1"/>
  <c r="K63" i="4" l="1"/>
  <c r="I63" i="4" s="1"/>
  <c r="I24" i="4"/>
  <c r="L21" i="4"/>
  <c r="L20" i="4"/>
  <c r="L24" i="4"/>
  <c r="L19" i="4"/>
  <c r="L23" i="4"/>
  <c r="L22" i="4"/>
  <c r="L25" i="4" l="1"/>
  <c r="J64" i="4"/>
  <c r="K64" i="4" l="1"/>
  <c r="L60" i="4" s="1" a="1"/>
  <c r="L62" i="4" l="1"/>
  <c r="L61" i="4"/>
  <c r="L63" i="4"/>
  <c r="L60" i="4"/>
  <c r="L64" i="4"/>
  <c r="I64" i="4"/>
  <c r="L65" i="4" l="1"/>
  <c r="F50" i="3" l="1"/>
  <c r="B16" i="3" l="1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15" i="3"/>
  <c r="B62" i="3" l="1"/>
  <c r="B61" i="3"/>
  <c r="A95" i="3" s="1"/>
  <c r="A96" i="3" l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65" i="3"/>
  <c r="B95" i="3" l="1" a="1"/>
  <c r="A66" i="3"/>
  <c r="B65" i="3"/>
  <c r="C65" i="3" l="1"/>
  <c r="B95" i="3"/>
  <c r="B102" i="3"/>
  <c r="B113" i="3"/>
  <c r="B103" i="3"/>
  <c r="B108" i="3"/>
  <c r="B105" i="3"/>
  <c r="B97" i="3"/>
  <c r="B112" i="3"/>
  <c r="B104" i="3"/>
  <c r="B96" i="3"/>
  <c r="B101" i="3"/>
  <c r="B106" i="3"/>
  <c r="B100" i="3"/>
  <c r="B98" i="3"/>
  <c r="B111" i="3"/>
  <c r="B110" i="3"/>
  <c r="B109" i="3"/>
  <c r="B107" i="3"/>
  <c r="B99" i="3"/>
  <c r="A67" i="3"/>
  <c r="B66" i="3"/>
  <c r="C66" i="3" l="1"/>
  <c r="C97" i="3"/>
  <c r="C105" i="3"/>
  <c r="C113" i="3"/>
  <c r="C98" i="3"/>
  <c r="C106" i="3"/>
  <c r="C96" i="3"/>
  <c r="C99" i="3"/>
  <c r="C95" i="3"/>
  <c r="C100" i="3"/>
  <c r="C108" i="3"/>
  <c r="C103" i="3"/>
  <c r="C101" i="3"/>
  <c r="C109" i="3"/>
  <c r="C102" i="3"/>
  <c r="C110" i="3"/>
  <c r="C111" i="3"/>
  <c r="C104" i="3"/>
  <c r="C112" i="3"/>
  <c r="C107" i="3"/>
  <c r="B114" i="3"/>
  <c r="B67" i="3"/>
  <c r="A68" i="3"/>
  <c r="C67" i="3" l="1"/>
  <c r="B68" i="3"/>
  <c r="A69" i="3"/>
  <c r="C68" i="3" l="1"/>
  <c r="B69" i="3"/>
  <c r="A70" i="3"/>
  <c r="C69" i="3" l="1"/>
  <c r="B70" i="3"/>
  <c r="C70" i="3" s="1"/>
  <c r="A71" i="3"/>
  <c r="B71" i="3" l="1"/>
  <c r="C71" i="3" s="1"/>
  <c r="A72" i="3"/>
  <c r="B72" i="3" l="1"/>
  <c r="C72" i="3" s="1"/>
  <c r="A73" i="3"/>
  <c r="B73" i="3" l="1"/>
  <c r="C73" i="3" s="1"/>
  <c r="A74" i="3"/>
  <c r="B74" i="3" l="1"/>
  <c r="C74" i="3" s="1"/>
  <c r="A75" i="3"/>
  <c r="B75" i="3" l="1"/>
  <c r="C75" i="3" s="1"/>
  <c r="A76" i="3"/>
  <c r="B76" i="3" l="1"/>
  <c r="C76" i="3" s="1"/>
  <c r="A77" i="3"/>
  <c r="B77" i="3" l="1"/>
  <c r="C77" i="3" s="1"/>
  <c r="A78" i="3"/>
  <c r="B78" i="3" l="1"/>
  <c r="C78" i="3" s="1"/>
  <c r="A79" i="3"/>
  <c r="A80" i="3" l="1"/>
  <c r="B79" i="3"/>
  <c r="C79" i="3" s="1"/>
  <c r="A81" i="3" l="1"/>
  <c r="B80" i="3"/>
  <c r="C80" i="3" s="1"/>
  <c r="A82" i="3" l="1"/>
  <c r="B81" i="3"/>
  <c r="C81" i="3" s="1"/>
  <c r="A83" i="3" l="1"/>
  <c r="B83" i="3" s="1"/>
  <c r="C83" i="3" s="1"/>
  <c r="B82" i="3"/>
  <c r="C82" i="3" s="1"/>
  <c r="B84" i="3" l="1"/>
  <c r="D128" i="4" l="1"/>
  <c r="F46" i="5" l="1"/>
  <c r="F47" i="5" l="1"/>
  <c r="G47" i="5" s="1"/>
  <c r="G46" i="5"/>
  <c r="F48" i="5" l="1"/>
  <c r="G48" i="5" s="1"/>
  <c r="L45" i="5" s="1" a="1"/>
  <c r="L46" i="5" l="1"/>
  <c r="L48" i="5"/>
  <c r="L47" i="5"/>
  <c r="L45" i="5"/>
  <c r="L49" i="5" l="1"/>
</calcChain>
</file>

<file path=xl/sharedStrings.xml><?xml version="1.0" encoding="utf-8"?>
<sst xmlns="http://schemas.openxmlformats.org/spreadsheetml/2006/main" count="268" uniqueCount="196">
  <si>
    <t>Mjeseci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</si>
  <si>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</si>
  <si>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</si>
  <si>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</si>
  <si>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</si>
  <si>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</si>
  <si>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</si>
  <si>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</si>
  <si>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</si>
  <si>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</si>
  <si>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</si>
  <si>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</si>
  <si>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</si>
  <si>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Bihać</t>
  </si>
  <si>
    <t>Bjelašnica</t>
  </si>
  <si>
    <t>Bugojno</t>
  </si>
  <si>
    <t>Gradačac</t>
  </si>
  <si>
    <t>Ivan Sedlo</t>
  </si>
  <si>
    <t>Jajce</t>
  </si>
  <si>
    <t>Livno</t>
  </si>
  <si>
    <t>Mostar</t>
  </si>
  <si>
    <t>Sanski Most</t>
  </si>
  <si>
    <t>Sarajevo</t>
  </si>
  <si>
    <t>Tuzla</t>
  </si>
  <si>
    <t>Ljetni mjeseci (VI, VII i VIII)</t>
  </si>
  <si>
    <t>Veličina uzorka</t>
  </si>
  <si>
    <t>c) Kontrolišite račun.</t>
  </si>
  <si>
    <t>Na ovom radnom listu izračunajte:</t>
  </si>
  <si>
    <t>b) Prosječnu godišnju temperaturu u FBiH.</t>
  </si>
  <si>
    <t>Studenti rade samostalno</t>
  </si>
  <si>
    <t>Donja granica</t>
  </si>
  <si>
    <t>Gornja granica</t>
  </si>
  <si>
    <t>Zenica</t>
  </si>
  <si>
    <t>Broj razreda:</t>
  </si>
  <si>
    <t>Razred</t>
  </si>
  <si>
    <t>a) Prosječnu godišnju temperaturu zraka po lokacijama i prosječnu mjesečnu temperaturu.</t>
  </si>
  <si>
    <t>d) Predstavite grafički dinamiku mjesečnih temperaturnih prosjeka u entitetu.</t>
  </si>
  <si>
    <t>Zimski mjeseci (XII, I i II)</t>
  </si>
  <si>
    <t>Zadatak 1</t>
  </si>
  <si>
    <t>Zadatak 2</t>
  </si>
  <si>
    <t>R. br. člana</t>
  </si>
  <si>
    <t>Zadatak 3</t>
  </si>
  <si>
    <t>U 2010. godini su u Federaciji BiH, na 12 reprezentativnih 12 lokacija, izmjerene prosječne mjesečne temperature zraka kao u donjoj tabeli.</t>
  </si>
  <si>
    <r>
      <t xml:space="preserve">Na ovom radnom listu su kopirani podaci prosječnih temperatura ljetnih i zimskih mjeseci sa radnog lista </t>
    </r>
    <r>
      <rPr>
        <i/>
        <sz val="11"/>
        <color theme="1"/>
        <rFont val="Calibri"/>
        <family val="2"/>
        <charset val="238"/>
        <scheme val="minor"/>
      </rPr>
      <t>Postavka.</t>
    </r>
  </si>
  <si>
    <r>
      <t xml:space="preserve">Pritom je korištena opcija </t>
    </r>
    <r>
      <rPr>
        <i/>
        <sz val="11"/>
        <color theme="1"/>
        <rFont val="Calibri"/>
        <family val="2"/>
        <charset val="238"/>
        <scheme val="minor"/>
      </rPr>
      <t>Transpose</t>
    </r>
    <r>
      <rPr>
        <sz val="11"/>
        <color theme="1"/>
        <rFont val="Calibri"/>
        <family val="2"/>
        <scheme val="minor"/>
      </rPr>
      <t xml:space="preserve"> iz menija </t>
    </r>
    <r>
      <rPr>
        <i/>
        <sz val="11"/>
        <color theme="1"/>
        <rFont val="Calibri"/>
        <family val="2"/>
        <charset val="238"/>
        <scheme val="minor"/>
      </rPr>
      <t>Paste Special</t>
    </r>
    <r>
      <rPr>
        <sz val="11"/>
        <color theme="1"/>
        <rFont val="Calibri"/>
        <family val="2"/>
        <scheme val="minor"/>
      </rPr>
      <t xml:space="preserve"> (nije neophodno u zadatku).</t>
    </r>
  </si>
  <si>
    <t>Rješenje:</t>
  </si>
  <si>
    <t>b) Naći frekvencije vrijednosti temperatura iz tako uređenog uzorka - pojedinačne i kumulativ.</t>
  </si>
  <si>
    <r>
      <t>Na tako uređene podatke primijenjena je opcija za uzlazno sortiranje</t>
    </r>
    <r>
      <rPr>
        <b/>
        <sz val="11"/>
        <color theme="1"/>
        <rFont val="Calibri"/>
        <family val="2"/>
        <charset val="238"/>
        <scheme val="minor"/>
      </rPr>
      <t xml:space="preserve"> Sort&amp;Filter -&gt; Sort Smallest to Largest.</t>
    </r>
  </si>
  <si>
    <t xml:space="preserve">Kolone su zatim smještene ručno jedna ispod druge, kako bi se formirala jedna kolona s podacima. </t>
  </si>
  <si>
    <t>Izvorne</t>
  </si>
  <si>
    <t>Zaokružene</t>
  </si>
  <si>
    <t>Vrijednosti temperature u °C</t>
  </si>
  <si>
    <t>Vrijednost</t>
  </si>
  <si>
    <t>Frekvencija</t>
  </si>
  <si>
    <t xml:space="preserve">Minimalna: </t>
  </si>
  <si>
    <t>Maksimalna:</t>
  </si>
  <si>
    <t>Zbir</t>
  </si>
  <si>
    <t>Veličina uzorka:</t>
  </si>
  <si>
    <t xml:space="preserve">Za frekvencije preostalih elemenata, ovu formulu treba razvući do dna tabele, uz prethodno fiksiranje redova u referenci na blok ćelija s podacima. </t>
  </si>
  <si>
    <t>Kontrola rezultata izvedena je u posljednjem redu tabele - zbir pojedinačnih frekvencija elemenata mora odgovarati veličini uzorka.</t>
  </si>
  <si>
    <r>
      <t xml:space="preserve">Kod funkcije </t>
    </r>
    <r>
      <rPr>
        <b/>
        <sz val="11"/>
        <color theme="1"/>
        <rFont val="Calibri"/>
        <family val="2"/>
        <charset val="238"/>
        <scheme val="minor"/>
      </rPr>
      <t>COUNTIF</t>
    </r>
    <r>
      <rPr>
        <sz val="11"/>
        <color theme="1"/>
        <rFont val="Calibri"/>
        <family val="2"/>
        <scheme val="minor"/>
      </rPr>
      <t xml:space="preserve"> prvi parametar je raspon ćelija u kojima se nalaze vrijednosti koje se prebrojavaju po zadanom kriterijumu, koji se navodi kao drugi parametar. </t>
    </r>
  </si>
  <si>
    <t>Postupak:</t>
  </si>
  <si>
    <t>Kumulativ frekvencija za aktuelni element u nizu je zbir frekvencija svih elemenata od prvog do aktuelnog.</t>
  </si>
  <si>
    <t>Može se odrediti uzastopnim sabiranjem pojedinačnih frekvencija, kako je izvedeno u ovom primjeru.</t>
  </si>
  <si>
    <t>Kumulativ frekvencija</t>
  </si>
  <si>
    <t>Kumulativ posljednjeg elementa mora biti jednak veličini uzorka.</t>
  </si>
  <si>
    <t>Rezultat će biti prikazan u označenom bloku ćelija, a kumulativ frekvencija i kontrola rezultata je izvedena kao u prethodnom slučaju.</t>
  </si>
  <si>
    <r>
      <rPr>
        <b/>
        <sz val="11"/>
        <color theme="1"/>
        <rFont val="Calibri"/>
        <family val="2"/>
        <charset val="238"/>
        <scheme val="minor"/>
      </rPr>
      <t>b)</t>
    </r>
    <r>
      <rPr>
        <sz val="11"/>
        <color theme="1"/>
        <rFont val="Calibri"/>
        <family val="2"/>
        <scheme val="minor"/>
      </rPr>
      <t xml:space="preserve"> Frekvencija je broj ponavljanja elemenata u uzorku. Ovdje su elementi vrijednosti temperature, a u zadatku treba utvrditi koliko puta se javlja svaka od vrijednosti u rasponu od minimalne do maksimalne zabilježene u uzorku. </t>
    </r>
  </si>
  <si>
    <r>
      <t xml:space="preserve">Za zaokruživanje vrijednosti korištena je funkcija </t>
    </r>
    <r>
      <rPr>
        <b/>
        <sz val="11"/>
        <color theme="1"/>
        <rFont val="Calibri"/>
        <family val="2"/>
        <charset val="238"/>
        <scheme val="minor"/>
      </rPr>
      <t>ROUND.</t>
    </r>
    <r>
      <rPr>
        <sz val="11"/>
        <color theme="1"/>
        <rFont val="Calibri"/>
        <family val="2"/>
        <scheme val="minor"/>
      </rPr>
      <t xml:space="preserve"> Prvi parametar funkcije je vrijednost koja se zaokružuje, a drugi parametar broj cifara poslije decimalnog zareza (0 za cjelobrojne vrijednosti). </t>
    </r>
  </si>
  <si>
    <r>
      <t xml:space="preserve">Funkcija je ručno upisana u formuli u ćeliji </t>
    </r>
    <r>
      <rPr>
        <b/>
        <sz val="11"/>
        <color theme="1"/>
        <rFont val="Calibri"/>
        <family val="2"/>
        <charset val="238"/>
        <scheme val="minor"/>
      </rPr>
      <t>B15</t>
    </r>
    <r>
      <rPr>
        <sz val="11"/>
        <color theme="1"/>
        <rFont val="Calibri"/>
        <family val="2"/>
        <scheme val="minor"/>
      </rPr>
      <t xml:space="preserve"> za temperaturu od 19,6 °C, a zatim je ta formula razvučena do dna kolone s podacima. </t>
    </r>
  </si>
  <si>
    <t>a) Na ovom radnom listu sortirati uzlazno podatke o ljetnim temperaturama s radnog lista Podaci, zaokružene na cijele vrijednosti. Naći veličinu uzorka.</t>
  </si>
  <si>
    <r>
      <t xml:space="preserve">U zadatku će se prebrojavati elementi iz bloka </t>
    </r>
    <r>
      <rPr>
        <b/>
        <sz val="11"/>
        <color theme="1"/>
        <rFont val="Calibri"/>
        <family val="2"/>
        <charset val="238"/>
        <scheme val="minor"/>
      </rPr>
      <t>B15:B50</t>
    </r>
    <r>
      <rPr>
        <sz val="11"/>
        <color theme="1"/>
        <rFont val="Calibri"/>
        <family val="2"/>
        <scheme val="minor"/>
      </rPr>
      <t xml:space="preserve">, a kriterijum za prebrojavanje biće vrijednosti u bloku </t>
    </r>
    <r>
      <rPr>
        <b/>
        <sz val="11"/>
        <color theme="1"/>
        <rFont val="Calibri"/>
        <family val="2"/>
        <charset val="238"/>
        <scheme val="minor"/>
      </rPr>
      <t>A65:A83</t>
    </r>
    <r>
      <rPr>
        <sz val="11"/>
        <color theme="1"/>
        <rFont val="Calibri"/>
        <family val="2"/>
        <scheme val="minor"/>
      </rPr>
      <t>.</t>
    </r>
  </si>
  <si>
    <r>
      <t>Za frekvenciju prvog elementa u rasponu vrijednosti (19 °C), u ćeliju</t>
    </r>
    <r>
      <rPr>
        <b/>
        <sz val="11"/>
        <color theme="1"/>
        <rFont val="Calibri"/>
        <family val="2"/>
        <charset val="238"/>
        <scheme val="minor"/>
      </rPr>
      <t xml:space="preserve"> B65</t>
    </r>
    <r>
      <rPr>
        <sz val="11"/>
        <color theme="1"/>
        <rFont val="Calibri"/>
        <family val="2"/>
        <scheme val="minor"/>
      </rPr>
      <t xml:space="preserve"> treba unijeti </t>
    </r>
    <r>
      <rPr>
        <b/>
        <sz val="11"/>
        <color theme="1"/>
        <rFont val="Calibri"/>
        <family val="2"/>
        <charset val="238"/>
        <scheme val="minor"/>
      </rPr>
      <t>=COUNTIF(A15:A50;B15)</t>
    </r>
    <r>
      <rPr>
        <sz val="11"/>
        <color theme="1"/>
        <rFont val="Calibri"/>
        <family val="2"/>
        <scheme val="minor"/>
      </rPr>
      <t>.</t>
    </r>
  </si>
  <si>
    <t>Red kojim počinje raspon ćelija koje čine sumu je red 65 i fiksiran je, jer se kumulativ za aktuelni element (na slici element 14) u svim slučajevima računa od prve ćelije u redu 65,</t>
  </si>
  <si>
    <t xml:space="preserve"> a završava frekvencijom aktuelnog elementa.</t>
  </si>
  <si>
    <r>
      <t xml:space="preserve">Funkcija </t>
    </r>
    <r>
      <rPr>
        <b/>
        <sz val="11"/>
        <color theme="1"/>
        <rFont val="Calibri"/>
        <family val="2"/>
        <charset val="238"/>
        <scheme val="minor"/>
      </rPr>
      <t>FREQUENCY</t>
    </r>
    <r>
      <rPr>
        <sz val="11"/>
        <color theme="1"/>
        <rFont val="Calibri"/>
        <family val="2"/>
        <scheme val="minor"/>
      </rPr>
      <t xml:space="preserve"> daje isti rezultat, s tim što se ovdje radi o tzv. </t>
    </r>
    <r>
      <rPr>
        <i/>
        <sz val="11"/>
        <color theme="1"/>
        <rFont val="Calibri"/>
        <family val="2"/>
        <charset val="238"/>
        <scheme val="minor"/>
      </rPr>
      <t>array</t>
    </r>
    <r>
      <rPr>
        <sz val="11"/>
        <color theme="1"/>
        <rFont val="Calibri"/>
        <family val="2"/>
        <scheme val="minor"/>
      </rPr>
      <t xml:space="preserve"> funkciji, koja vraća rezultat u blok ćelija - za razliku od funkcije </t>
    </r>
    <r>
      <rPr>
        <b/>
        <sz val="11"/>
        <color theme="1"/>
        <rFont val="Calibri"/>
        <family val="2"/>
        <charset val="238"/>
        <scheme val="minor"/>
      </rPr>
      <t>COUNTIF,</t>
    </r>
    <r>
      <rPr>
        <sz val="11"/>
        <color theme="1"/>
        <rFont val="Calibri"/>
        <family val="2"/>
        <scheme val="minor"/>
      </rPr>
      <t xml:space="preserve"> koja vraća rezultat u samo jednu ćeliju.</t>
    </r>
  </si>
  <si>
    <r>
      <t>-  Izabrati blok ćelija u kom će se ispisati rezultat (</t>
    </r>
    <r>
      <rPr>
        <b/>
        <sz val="11"/>
        <color theme="1"/>
        <rFont val="Calibri"/>
        <family val="2"/>
        <charset val="238"/>
        <scheme val="minor"/>
      </rPr>
      <t>B95:B113</t>
    </r>
    <r>
      <rPr>
        <sz val="11"/>
        <color theme="1"/>
        <rFont val="Calibri"/>
        <family val="2"/>
        <scheme val="minor"/>
      </rPr>
      <t>).</t>
    </r>
  </si>
  <si>
    <r>
      <t xml:space="preserve">Prvi parametar funkcije je blok ćelija s podacima koji se prebrojavaju (ovdje </t>
    </r>
    <r>
      <rPr>
        <b/>
        <sz val="11"/>
        <color theme="1"/>
        <rFont val="Calibri"/>
        <family val="2"/>
        <charset val="238"/>
        <scheme val="minor"/>
      </rPr>
      <t>B15:B50</t>
    </r>
    <r>
      <rPr>
        <sz val="11"/>
        <color theme="1"/>
        <rFont val="Calibri"/>
        <family val="2"/>
        <scheme val="minor"/>
      </rPr>
      <t>), a drugi se odnosi na kriterijume prebrojavanja (</t>
    </r>
    <r>
      <rPr>
        <b/>
        <sz val="11"/>
        <color theme="1"/>
        <rFont val="Calibri"/>
        <family val="2"/>
        <charset val="238"/>
        <scheme val="minor"/>
      </rPr>
      <t>A95:A113</t>
    </r>
    <r>
      <rPr>
        <sz val="11"/>
        <color theme="1"/>
        <rFont val="Calibri"/>
        <family val="2"/>
        <scheme val="minor"/>
      </rPr>
      <t>).</t>
    </r>
  </si>
  <si>
    <r>
      <t xml:space="preserve">-  Ne gubeći selekciju na blok, upisati direktno </t>
    </r>
    <r>
      <rPr>
        <b/>
        <sz val="11"/>
        <color theme="1"/>
        <rFont val="Calibri"/>
        <family val="2"/>
        <charset val="238"/>
        <scheme val="minor"/>
      </rPr>
      <t>=FREQUENCY(B15:B50;A95:A113)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charset val="238"/>
        <scheme val="minor"/>
      </rPr>
      <t>Ne stiskati Enter!</t>
    </r>
  </si>
  <si>
    <r>
      <t xml:space="preserve">-  Potvrditi formulu kombinacijom tipki </t>
    </r>
    <r>
      <rPr>
        <b/>
        <sz val="11"/>
        <color theme="1"/>
        <rFont val="Calibri"/>
        <family val="2"/>
        <charset val="238"/>
        <scheme val="minor"/>
      </rPr>
      <t>Ctrl+Shift+Enter</t>
    </r>
    <r>
      <rPr>
        <sz val="11"/>
        <color theme="1"/>
        <rFont val="Calibri"/>
        <family val="2"/>
        <scheme val="minor"/>
      </rPr>
      <t>.</t>
    </r>
  </si>
  <si>
    <r>
      <t xml:space="preserve">Veličina uzorka je broj elemenata u uzorku. Može se dobiti pomoću funkcije </t>
    </r>
    <r>
      <rPr>
        <b/>
        <sz val="11"/>
        <color theme="1"/>
        <rFont val="Calibri"/>
        <family val="2"/>
        <charset val="238"/>
        <scheme val="minor"/>
      </rPr>
      <t>COUNT</t>
    </r>
    <r>
      <rPr>
        <sz val="11"/>
        <color theme="1"/>
        <rFont val="Calibri"/>
        <family val="2"/>
        <scheme val="minor"/>
      </rPr>
      <t xml:space="preserve"> (provjeri formulu u ćeliji </t>
    </r>
    <r>
      <rPr>
        <b/>
        <sz val="11"/>
        <color theme="1"/>
        <rFont val="Calibri"/>
        <family val="2"/>
        <charset val="238"/>
        <scheme val="minor"/>
      </rPr>
      <t>F50</t>
    </r>
    <r>
      <rPr>
        <sz val="11"/>
        <color theme="1"/>
        <rFont val="Calibri"/>
        <family val="2"/>
        <scheme val="minor"/>
      </rPr>
      <t>).</t>
    </r>
  </si>
  <si>
    <r>
      <t>U ćelijama</t>
    </r>
    <r>
      <rPr>
        <b/>
        <sz val="11"/>
        <color theme="1"/>
        <rFont val="Calibri"/>
        <family val="2"/>
        <charset val="238"/>
        <scheme val="minor"/>
      </rPr>
      <t xml:space="preserve"> B61 </t>
    </r>
    <r>
      <rPr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charset val="238"/>
        <scheme val="minor"/>
      </rPr>
      <t>B62</t>
    </r>
    <r>
      <rPr>
        <sz val="11"/>
        <color theme="1"/>
        <rFont val="Calibri"/>
        <family val="2"/>
        <scheme val="minor"/>
      </rPr>
      <t xml:space="preserve"> određene su minimalna i maksimalna vrijednost temperature, a u bloku </t>
    </r>
    <r>
      <rPr>
        <b/>
        <sz val="11"/>
        <color theme="1"/>
        <rFont val="Calibri"/>
        <family val="2"/>
        <charset val="238"/>
        <scheme val="minor"/>
      </rPr>
      <t>A65:A83</t>
    </r>
    <r>
      <rPr>
        <sz val="11"/>
        <color theme="1"/>
        <rFont val="Calibri"/>
        <family val="2"/>
        <scheme val="minor"/>
      </rPr>
      <t xml:space="preserve"> raspon vrijednosti u uzorku, rekurzivnim dodavanjem jedinice na minimalnu vrijednost - sve dok se ne dostigne maksimalna vrijednost (27 °C).</t>
    </r>
  </si>
  <si>
    <r>
      <t xml:space="preserve">Za prebrojavanje elemenata može se koristiti funkcija </t>
    </r>
    <r>
      <rPr>
        <b/>
        <sz val="11"/>
        <color theme="1"/>
        <rFont val="Calibri"/>
        <family val="2"/>
        <charset val="238"/>
        <scheme val="minor"/>
      </rPr>
      <t>COUNTIF,</t>
    </r>
    <r>
      <rPr>
        <sz val="11"/>
        <color theme="1"/>
        <rFont val="Calibri"/>
        <family val="2"/>
        <scheme val="minor"/>
      </rPr>
      <t xml:space="preserve"> ili array funkcija </t>
    </r>
    <r>
      <rPr>
        <b/>
        <sz val="11"/>
        <color theme="1"/>
        <rFont val="Calibri"/>
        <family val="2"/>
        <charset val="238"/>
        <scheme val="minor"/>
      </rPr>
      <t>FREQUENCY.</t>
    </r>
    <r>
      <rPr>
        <sz val="11"/>
        <color theme="1"/>
        <rFont val="Calibri"/>
        <family val="2"/>
        <scheme val="minor"/>
      </rPr>
      <t xml:space="preserve"> </t>
    </r>
  </si>
  <si>
    <t xml:space="preserve">c) Napraviti histogram frekvencija ljetnih temperatura. </t>
  </si>
  <si>
    <t xml:space="preserve">c) Histogram frekvencija je dijagram na kom su prikazane frekvencije elemenata u uzorku. </t>
  </si>
  <si>
    <r>
      <t>U Excelu, histogram odgovara štapićastom dijagramu (</t>
    </r>
    <r>
      <rPr>
        <b/>
        <sz val="11"/>
        <color theme="1"/>
        <rFont val="Calibri"/>
        <family val="2"/>
        <charset val="238"/>
        <scheme val="minor"/>
      </rPr>
      <t>2D Column, Clustered</t>
    </r>
    <r>
      <rPr>
        <sz val="11"/>
        <color theme="1"/>
        <rFont val="Calibri"/>
        <family val="2"/>
        <scheme val="minor"/>
      </rPr>
      <t>) sa istaknutim vrijednostima frekvencija.</t>
    </r>
  </si>
  <si>
    <t xml:space="preserve">Klikom na rub dijagrama otkriće se blok ćelija s podacima prikazanim na dijagramu. </t>
  </si>
  <si>
    <r>
      <t xml:space="preserve">Naknadno je izmijenjena boja štapića (desni klik na štapić -&gt; </t>
    </r>
    <r>
      <rPr>
        <b/>
        <sz val="11"/>
        <color theme="1"/>
        <rFont val="Calibri"/>
        <family val="2"/>
        <charset val="238"/>
        <scheme val="minor"/>
      </rPr>
      <t>Format Data Series... -&gt; Fill</t>
    </r>
    <r>
      <rPr>
        <sz val="11"/>
        <color theme="1"/>
        <rFont val="Calibri"/>
        <family val="2"/>
        <scheme val="minor"/>
      </rPr>
      <t xml:space="preserve">) i razmak između njih (desni klik na štapić -&gt; </t>
    </r>
    <r>
      <rPr>
        <b/>
        <sz val="11"/>
        <color theme="1"/>
        <rFont val="Calibri"/>
        <family val="2"/>
        <charset val="238"/>
        <scheme val="minor"/>
      </rPr>
      <t>Format Data Series... -&gt; Series Options -&gt; Gap Width</t>
    </r>
    <r>
      <rPr>
        <sz val="11"/>
        <color theme="1"/>
        <rFont val="Calibri"/>
        <family val="2"/>
        <scheme val="minor"/>
      </rPr>
      <t>).</t>
    </r>
  </si>
  <si>
    <t>-  grupisanjem u grupe sa istom širinom raspona vrijednosti elemenata;</t>
  </si>
  <si>
    <t>-  grupisanjem u grupe sa istim brojem elemenata u svakoj grupi.</t>
  </si>
  <si>
    <r>
      <t xml:space="preserve">Drugi način donosi podjelu na </t>
    </r>
    <r>
      <rPr>
        <b/>
        <sz val="11"/>
        <color theme="1"/>
        <rFont val="Calibri"/>
        <family val="2"/>
        <charset val="238"/>
        <scheme val="minor"/>
      </rPr>
      <t>stratume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(kvantile, percentile)</t>
    </r>
    <r>
      <rPr>
        <sz val="11"/>
        <color theme="1"/>
        <rFont val="Calibri"/>
        <family val="2"/>
        <scheme val="minor"/>
      </rPr>
      <t xml:space="preserve">, od kojih su češće u upotrebi </t>
    </r>
    <r>
      <rPr>
        <b/>
        <sz val="11"/>
        <color theme="1"/>
        <rFont val="Calibri"/>
        <family val="2"/>
        <charset val="238"/>
        <scheme val="minor"/>
      </rPr>
      <t>tercile</t>
    </r>
    <r>
      <rPr>
        <sz val="11"/>
        <color theme="1"/>
        <rFont val="Calibri"/>
        <family val="2"/>
        <scheme val="minor"/>
      </rPr>
      <t xml:space="preserve"> (svaka sadrži po trećinu podataka), </t>
    </r>
    <r>
      <rPr>
        <b/>
        <sz val="11"/>
        <color theme="1"/>
        <rFont val="Calibri"/>
        <family val="2"/>
        <charset val="238"/>
        <scheme val="minor"/>
      </rPr>
      <t>kvartile</t>
    </r>
    <r>
      <rPr>
        <sz val="11"/>
        <color theme="1"/>
        <rFont val="Calibri"/>
        <family val="2"/>
        <scheme val="minor"/>
      </rPr>
      <t xml:space="preserve"> (po četvrtinu podataka), </t>
    </r>
    <r>
      <rPr>
        <b/>
        <sz val="11"/>
        <color theme="1"/>
        <rFont val="Calibri"/>
        <family val="2"/>
        <charset val="238"/>
        <scheme val="minor"/>
      </rPr>
      <t>kvintile</t>
    </r>
    <r>
      <rPr>
        <sz val="11"/>
        <color theme="1"/>
        <rFont val="Calibri"/>
        <family val="2"/>
        <scheme val="minor"/>
      </rPr>
      <t xml:space="preserve"> (po petinu podataka) i </t>
    </r>
    <r>
      <rPr>
        <b/>
        <sz val="11"/>
        <color theme="1"/>
        <rFont val="Calibri"/>
        <family val="2"/>
        <charset val="238"/>
        <scheme val="minor"/>
      </rPr>
      <t>decile</t>
    </r>
    <r>
      <rPr>
        <sz val="11"/>
        <color theme="1"/>
        <rFont val="Calibri"/>
        <family val="2"/>
        <scheme val="minor"/>
      </rPr>
      <t xml:space="preserve"> (po desetinu podataka).</t>
    </r>
  </si>
  <si>
    <r>
      <t xml:space="preserve">Kod prvog načina grupe nazivamo </t>
    </r>
    <r>
      <rPr>
        <b/>
        <sz val="11"/>
        <color theme="1"/>
        <rFont val="Calibri"/>
        <family val="2"/>
        <charset val="238"/>
        <scheme val="minor"/>
      </rPr>
      <t>razredima.</t>
    </r>
    <r>
      <rPr>
        <sz val="11"/>
        <color theme="1"/>
        <rFont val="Calibri"/>
        <family val="2"/>
        <scheme val="minor"/>
      </rPr>
      <t xml:space="preserve"> Broj elemenata u svakom razredu može da varira, ali je raspon vrijednosti elemenata razreda uvijek isti.</t>
    </r>
  </si>
  <si>
    <r>
      <t>f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</si>
  <si>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>1.</t>
  </si>
  <si>
    <t>2.</t>
  </si>
  <si>
    <t>3.</t>
  </si>
  <si>
    <t>4.</t>
  </si>
  <si>
    <t>5.</t>
  </si>
  <si>
    <t>6.</t>
  </si>
  <si>
    <t>R. br. razreda</t>
  </si>
  <si>
    <t>Temperature u °C</t>
  </si>
  <si>
    <t>Minimum:</t>
  </si>
  <si>
    <t>Maksimum:</t>
  </si>
  <si>
    <t>Raspon vrijednosti:</t>
  </si>
  <si>
    <t>Odabrana širina razreda:</t>
  </si>
  <si>
    <t>Širina razreda dobija se tako što se raspon vrijednosti u uzorku (razlika između maksimalne i minimalne vrijednosti) podijeli brojem razreda.</t>
  </si>
  <si>
    <t>Preciznost (br. decimala):</t>
  </si>
  <si>
    <t>Širina razreda - kalkulativno:</t>
  </si>
  <si>
    <r>
      <rPr>
        <b/>
        <sz val="11"/>
        <color theme="1"/>
        <rFont val="Calibri"/>
        <family val="2"/>
        <charset val="238"/>
        <scheme val="minor"/>
      </rPr>
      <t>a)</t>
    </r>
    <r>
      <rPr>
        <sz val="11"/>
        <color theme="1"/>
        <rFont val="Calibri"/>
        <family val="2"/>
        <scheme val="minor"/>
      </rPr>
      <t xml:space="preserve"> Na ovom radnom listu kopirane su vrijednosti temperature iz ljetnih mjeseci s radnog lista </t>
    </r>
    <r>
      <rPr>
        <i/>
        <sz val="11"/>
        <color theme="1"/>
        <rFont val="Calibri"/>
        <family val="2"/>
        <charset val="238"/>
        <scheme val="minor"/>
      </rPr>
      <t>Podaci,</t>
    </r>
    <r>
      <rPr>
        <sz val="11"/>
        <color theme="1"/>
        <rFont val="Calibri"/>
        <family val="2"/>
        <scheme val="minor"/>
      </rPr>
      <t xml:space="preserve"> uz korištenje opcije </t>
    </r>
    <r>
      <rPr>
        <b/>
        <sz val="11"/>
        <color theme="1"/>
        <rFont val="Calibri"/>
        <family val="2"/>
        <charset val="238"/>
        <scheme val="minor"/>
      </rPr>
      <t>Paste Special -&gt; Transpose,</t>
    </r>
    <r>
      <rPr>
        <sz val="11"/>
        <color theme="1"/>
        <rFont val="Calibri"/>
        <family val="2"/>
        <scheme val="minor"/>
      </rPr>
      <t xml:space="preserve"> kojom se redovi iz radnog lista Podaci kopiraju u kolone na ovom radnom listu. </t>
    </r>
  </si>
  <si>
    <r>
      <t>Ako širina razreda nije cio broj, treba odabrati približnu vrijednost širine zaokruživanjem na broj decimala koje određuju preciznost mjerenja. Zatim odrediti granice razreda i broj elemenata za svaki razred (</t>
    </r>
    <r>
      <rPr>
        <b/>
        <sz val="11"/>
        <color theme="1"/>
        <rFont val="Calibri"/>
        <family val="2"/>
        <charset val="238"/>
        <scheme val="minor"/>
      </rPr>
      <t>f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).</t>
    </r>
  </si>
  <si>
    <t>Donja granica prvog razreda je zapravo najmanja vrijednost u uzorku (-7,90).</t>
  </si>
  <si>
    <t>Gornja granica prvog (i svih ostalih) razreda dobija se dodavanjem odabrane širine razreda na donju granicu.</t>
  </si>
  <si>
    <t>Donja granica drugog (i svakog sljedećeg razreda) postavlja se na sljedeću najmanju mjerljivu vrijednost temperature iznad gornje granice prethodnog razreda.</t>
  </si>
  <si>
    <t>U ovom pristupu, gornja granica posljednjeg razreda premašuje maksimum vrijednosti u uzorku, zbog zaokruživanja kod odabira širine razreda, ali to ne mijenja rezultat.</t>
  </si>
  <si>
    <t>Formule su razvučene do dna tabele, uz prethodno fiksiranje redova tamo gdje je to bilo potrebno da se formule pravilno primijene.</t>
  </si>
  <si>
    <r>
      <t xml:space="preserve">U kontekstu odabrane preciznosti to je </t>
    </r>
    <r>
      <rPr>
        <b/>
        <sz val="11"/>
        <color theme="1"/>
        <rFont val="Calibri"/>
        <family val="2"/>
        <charset val="238"/>
        <scheme val="minor"/>
      </rPr>
      <t>0,01, odnosno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10^(-2)</t>
    </r>
    <r>
      <rPr>
        <sz val="11"/>
        <color theme="1"/>
        <rFont val="Calibri"/>
        <family val="2"/>
        <scheme val="minor"/>
      </rPr>
      <t>, što je ugrađeno u formulu za računanje donje granice.</t>
    </r>
  </si>
  <si>
    <r>
      <t xml:space="preserve">Postupak primjene ove </t>
    </r>
    <r>
      <rPr>
        <i/>
        <sz val="11"/>
        <color theme="1"/>
        <rFont val="Calibri"/>
        <family val="2"/>
        <charset val="238"/>
        <scheme val="minor"/>
      </rPr>
      <t>array</t>
    </r>
    <r>
      <rPr>
        <sz val="11"/>
        <color theme="1"/>
        <rFont val="Calibri"/>
        <family val="2"/>
        <scheme val="minor"/>
      </rPr>
      <t xml:space="preserve"> formule i kreiranje histograma frekvencija objašnjeni su u prethodnom zadatku</t>
    </r>
  </si>
  <si>
    <t>Svega</t>
  </si>
  <si>
    <t>-7,90 do -5,53</t>
  </si>
  <si>
    <t>Sortiranje u šest razreda</t>
  </si>
  <si>
    <t>Ulazni parametri</t>
  </si>
  <si>
    <r>
      <t xml:space="preserve">Za prebrojavanje elemenata po razredima iskorištena je funkcija </t>
    </r>
    <r>
      <rPr>
        <b/>
        <sz val="11"/>
        <color theme="1"/>
        <rFont val="Calibri"/>
        <family val="2"/>
        <charset val="238"/>
        <scheme val="minor"/>
      </rPr>
      <t>FREQUENCY.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Kriterijum prebrojavanja trebaju biti gornje granice razreda</t>
    </r>
    <r>
      <rPr>
        <sz val="11"/>
        <color theme="1"/>
        <rFont val="Calibri"/>
        <family val="2"/>
        <scheme val="minor"/>
      </rPr>
      <t xml:space="preserve">, kako bi formula dala očekivani rezultat. </t>
    </r>
  </si>
  <si>
    <t>Slučaj sa šest razreda</t>
  </si>
  <si>
    <t>Slučaj sa pet razreda</t>
  </si>
  <si>
    <t>Određivanje granica razreda prikazano je u nastavku za oba slučaja.</t>
  </si>
  <si>
    <t>Sortiranje u pet razreda</t>
  </si>
  <si>
    <t xml:space="preserve">Napomena: Granice razreda koji ne sadrži nijedan element mogu se po potrebi naknadno prilagoditi tako da u taj razred padne barem jedan element. </t>
  </si>
  <si>
    <t>Razvrstati podatke o zimskim temperaturama u šest, a zatim u pet razreda.</t>
  </si>
  <si>
    <t>Sastaviti histogram frekvencija po grupama u oba slučaja.</t>
  </si>
  <si>
    <r>
      <t xml:space="preserve">U ovom zadatku treba grupisati podatke po razredima (prvi način), pri čemu svaki razred treba da ima istu širinu, i jasno naznačene donju i gornju granicu. </t>
    </r>
    <r>
      <rPr>
        <b/>
        <sz val="11"/>
        <rFont val="Calibri"/>
        <family val="2"/>
        <charset val="238"/>
        <scheme val="minor"/>
      </rPr>
      <t>Granice su uključive!</t>
    </r>
  </si>
  <si>
    <t>Preciznost mjerenja treba birati tako da se ne dogodi da element uzorka padne između gornje granice jednog i donje granice sljedećeg razreda ( u ovom primjeru najmanje 2 decimalna mjesta).</t>
  </si>
  <si>
    <t>Razmak između susjednih granica razreda treba biti minimalan i određen preciznošću mjerenja (brojem decimala vrijednosti temperature).</t>
  </si>
  <si>
    <r>
      <t xml:space="preserve">Radi lakšeg praćenja postupka, elementi uzorka (zimske temperature) kopirani su s radnog lista </t>
    </r>
    <r>
      <rPr>
        <i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scheme val="minor"/>
      </rPr>
      <t xml:space="preserve"> (po uzoru na prethodni zadatak) i iskazane na dva decimalna mjesta. </t>
    </r>
  </si>
  <si>
    <t>treći sljedećih 25%, a posljednji preostalih 25% elemenata.</t>
  </si>
  <si>
    <t>U Zadatku 1 treba sortirati podatke korištenjem ugrađenih opcija za sortiranje, odrediti učestalost pojavljivanja elemenata i grafički prikazati rezultate.</t>
  </si>
  <si>
    <t>U ostalim zadacima treba razvrstati podatke u grupe, što se može izvesti na dva načina:</t>
  </si>
  <si>
    <t>Postupak grupisanja detaljno je prikazan na radnim listovima Zadatak 2 i Zadatak 3.</t>
  </si>
  <si>
    <r>
      <t xml:space="preserve">Nazivi razreda mogu se upisati ručno (kao u ćeliji </t>
    </r>
    <r>
      <rPr>
        <b/>
        <sz val="11"/>
        <color theme="1"/>
        <rFont val="Calibri"/>
        <family val="2"/>
        <charset val="238"/>
        <scheme val="minor"/>
      </rPr>
      <t>I19</t>
    </r>
    <r>
      <rPr>
        <sz val="11"/>
        <color theme="1"/>
        <rFont val="Calibri"/>
        <family val="2"/>
        <scheme val="minor"/>
      </rPr>
      <t xml:space="preserve">), ili korištenjem funkcije </t>
    </r>
    <r>
      <rPr>
        <b/>
        <sz val="11"/>
        <color theme="1"/>
        <rFont val="Calibri"/>
        <family val="2"/>
        <charset val="238"/>
        <scheme val="minor"/>
      </rPr>
      <t>CONCATENATE,</t>
    </r>
    <r>
      <rPr>
        <sz val="11"/>
        <color theme="1"/>
        <rFont val="Calibri"/>
        <family val="2"/>
        <scheme val="minor"/>
      </rPr>
      <t xml:space="preserve"> koja spaja blokove karaktera (u ostalim ćelijama ispod nje).</t>
    </r>
  </si>
  <si>
    <t>Broj stratuma</t>
  </si>
  <si>
    <t>Veličina stratuma</t>
  </si>
  <si>
    <t>R. br. stratuma</t>
  </si>
  <si>
    <t>R.br.</t>
  </si>
  <si>
    <t>U uzorku su kvartile istaknute drugom bojom, kako bi se jasno vidjele njihove granice.</t>
  </si>
  <si>
    <t>Prva kvartila</t>
  </si>
  <si>
    <t>Druga kvartila</t>
  </si>
  <si>
    <t>Treća kvartila</t>
  </si>
  <si>
    <t>Četvrta kvartila</t>
  </si>
  <si>
    <t>Stratum</t>
  </si>
  <si>
    <t>Broj elemenata u stratumu</t>
  </si>
  <si>
    <t>Kvocijent</t>
  </si>
  <si>
    <t>Gornja granica stratuma</t>
  </si>
  <si>
    <t>Granični element</t>
  </si>
  <si>
    <t>Stratifikovanje u kvartile može se izvesti i uz pomoć funkcije QUARTILE, ali je to prepušteno čitaocu.</t>
  </si>
  <si>
    <t>Stratifikovati podatke o temperaturama ljetnih mjeseci u kvartile i kvintile, te ih prikazati grafički.</t>
  </si>
  <si>
    <t>Ručno stratifikovanje</t>
  </si>
  <si>
    <t>Granice stratuma se ovdje tumače nešto drugačije nego kod ručnog stratifikovanja, ali je konačni sastav stratuma isti.</t>
  </si>
  <si>
    <t>Kada iz prvih 50% elemenata uzorka (1-18) isključimo prvih 25% elemenata (1-9), dobijamo drugu kvartilu uzorka (elementi s rednim brojevima 10-18).</t>
  </si>
  <si>
    <t xml:space="preserve">Stratifikovanje uz pomoć funkcije PERCENTILE </t>
  </si>
  <si>
    <t>Stratifikovanje u kvartile</t>
  </si>
  <si>
    <t>Utvrđivanje granica može se izvesti ručno ili uz pomoć Excelove funkcije PERCENTILE i drugih njoj srodnih funkcija.</t>
  </si>
  <si>
    <t>Podatke u ovom slučaju treba grupisati tako da se u svakoj grupi (stratumu) nađe isti broj članova uzorka. Uzorak prethodno mora biti sortiran uzlazno.</t>
  </si>
  <si>
    <t>I ovdje treba utvrditi granice stratuma, pri čemu je sada fokus na jednakom broju elemenata u svakom stratumu.</t>
  </si>
  <si>
    <t>Radi lakšeg snalaženja, elementima sortiranog uzorka pridružimo njihove redne brojeve (od 1 do 36).</t>
  </si>
  <si>
    <t>U svim slučajevima će se najprije odrediti veličina uzorka i broj elemenata u svakom stratumu.</t>
  </si>
  <si>
    <t>Pošto je veličina uzorka djeljiva brojem stratuma, u svakom stratumu biće tačno devet elemenata.</t>
  </si>
  <si>
    <t>Kako kvartile u ovom primjeru sadrže po devet članova, lako je odrediti granične elemente svake kvartile.</t>
  </si>
  <si>
    <t>Tumačenje treba proširiti i na ostale stratume. Na osnovu tog tumačenja utvrđujemo donje i gornje granice i pripadajuće granične elemente kvartila.</t>
  </si>
  <si>
    <r>
      <t xml:space="preserve">Funkciji </t>
    </r>
    <r>
      <rPr>
        <b/>
        <sz val="11"/>
        <color theme="1"/>
        <rFont val="Calibri"/>
        <family val="2"/>
        <charset val="238"/>
        <scheme val="minor"/>
      </rPr>
      <t>PERCENTILE</t>
    </r>
    <r>
      <rPr>
        <sz val="11"/>
        <color theme="1"/>
        <rFont val="Calibri"/>
        <family val="2"/>
        <scheme val="minor"/>
      </rPr>
      <t xml:space="preserve"> treba proslijediti blok ćelija s podacima koji se stratifikuju i </t>
    </r>
    <r>
      <rPr>
        <b/>
        <sz val="11"/>
        <color theme="1"/>
        <rFont val="Calibri"/>
        <family val="2"/>
        <charset val="238"/>
        <scheme val="minor"/>
      </rPr>
      <t>gornje granice</t>
    </r>
    <r>
      <rPr>
        <sz val="11"/>
        <color theme="1"/>
        <rFont val="Calibri"/>
        <family val="2"/>
        <scheme val="minor"/>
      </rPr>
      <t xml:space="preserve"> stratuma iskazane u obliku kvocijenta.</t>
    </r>
  </si>
  <si>
    <r>
      <t xml:space="preserve">Kvocijenti ovdje predstavljaju prvih </t>
    </r>
    <r>
      <rPr>
        <i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scheme val="minor"/>
      </rPr>
      <t xml:space="preserve"> postotaka uzorka.</t>
    </r>
  </si>
  <si>
    <r>
      <t xml:space="preserve">Za gornju granicu prvih 25% elemenata uzorka bira se </t>
    </r>
    <r>
      <rPr>
        <i/>
        <sz val="11"/>
        <color theme="1"/>
        <rFont val="Calibri"/>
        <family val="2"/>
        <charset val="238"/>
        <scheme val="minor"/>
      </rPr>
      <t xml:space="preserve">k=0,25 </t>
    </r>
    <r>
      <rPr>
        <sz val="11"/>
        <color theme="1"/>
        <rFont val="Calibri"/>
        <family val="2"/>
        <charset val="238"/>
        <scheme val="minor"/>
      </rPr>
      <t>(prva kvartila)</t>
    </r>
    <r>
      <rPr>
        <sz val="11"/>
        <color theme="1"/>
        <rFont val="Calibri"/>
        <family val="2"/>
        <scheme val="minor"/>
      </rPr>
      <t xml:space="preserve">; za gornju granicu prvih 50% elemenata (prve dvije kvartile) bira se </t>
    </r>
    <r>
      <rPr>
        <i/>
        <sz val="11"/>
        <color theme="1"/>
        <rFont val="Calibri"/>
        <family val="2"/>
        <charset val="238"/>
        <scheme val="minor"/>
      </rPr>
      <t>k=0,5</t>
    </r>
    <r>
      <rPr>
        <sz val="11"/>
        <color theme="1"/>
        <rFont val="Calibri"/>
        <family val="2"/>
        <scheme val="minor"/>
      </rPr>
      <t xml:space="preserve"> itd.</t>
    </r>
  </si>
  <si>
    <r>
      <t xml:space="preserve">Sumiranje broja elemenata u svim stratumima (ćelija </t>
    </r>
    <r>
      <rPr>
        <b/>
        <sz val="11"/>
        <color theme="1"/>
        <rFont val="Calibri"/>
        <family val="2"/>
        <charset val="238"/>
        <scheme val="minor"/>
      </rPr>
      <t>J29</t>
    </r>
    <r>
      <rPr>
        <sz val="11"/>
        <color theme="1"/>
        <rFont val="Calibri"/>
        <family val="2"/>
        <scheme val="minor"/>
      </rPr>
      <t xml:space="preserve">) izvedeno je radi kontrole i uz pomoć ranije korištene funkcije </t>
    </r>
    <r>
      <rPr>
        <b/>
        <sz val="11"/>
        <color theme="1"/>
        <rFont val="Calibri"/>
        <family val="2"/>
        <charset val="238"/>
        <scheme val="minor"/>
      </rPr>
      <t>FREQUENCY.</t>
    </r>
  </si>
  <si>
    <t>Stratifikovanje u kvintile</t>
  </si>
  <si>
    <r>
      <t xml:space="preserve">Zahtijevano stratifikovanje u kvartile znači da uzlazno sortirani uzorak treba podijeliti u </t>
    </r>
    <r>
      <rPr>
        <b/>
        <sz val="11"/>
        <color theme="1"/>
        <rFont val="Calibri"/>
        <family val="2"/>
        <charset val="238"/>
        <scheme val="minor"/>
      </rPr>
      <t>četiri</t>
    </r>
    <r>
      <rPr>
        <sz val="11"/>
        <color theme="1"/>
        <rFont val="Calibri"/>
        <family val="2"/>
        <scheme val="minor"/>
      </rPr>
      <t xml:space="preserve"> stratuma: prvi će sadržavati prvih 25% elemenata, drugi sljedećih 25%, </t>
    </r>
  </si>
  <si>
    <t xml:space="preserve">Stratifikovanje u kvintile znači da uzlazno sortirani uzorak treba podijeliti u pet stratuma: prvi će sadržavati prvih 20% elemenata, drugi sljedećih 20%, </t>
  </si>
  <si>
    <t>treći sljedećih 20%, a posljednji preostalih 20% elemenata.</t>
  </si>
  <si>
    <t>Donje granice stratuma određene su ručno na osnovu prethodnog razmatranja.</t>
  </si>
  <si>
    <t xml:space="preserve"> i član "zahvaćen" ovim rednim brojem, tj. član s rednim brojem 8.</t>
  </si>
  <si>
    <t>Vrijednost rednog broja gornje granice od 7,20 podrazumijeva da prvoj kvintili pripada</t>
  </si>
  <si>
    <t xml:space="preserve">Na isti način će drugoj kvintili s gornjom granicom 14,40 pripasti član br. 15; </t>
  </si>
  <si>
    <t>trećoj član br. 22 i četvrtoj član br. 29.</t>
  </si>
  <si>
    <r>
      <t xml:space="preserve">Kvocijenti i ovdje predstavljaju prvih </t>
    </r>
    <r>
      <rPr>
        <i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scheme val="minor"/>
      </rPr>
      <t xml:space="preserve"> postotaka uzorka.</t>
    </r>
  </si>
  <si>
    <r>
      <t xml:space="preserve">Za gornju granicu prvih 20% elemenata uzorka bira se </t>
    </r>
    <r>
      <rPr>
        <i/>
        <sz val="11"/>
        <color theme="1"/>
        <rFont val="Calibri"/>
        <family val="2"/>
        <charset val="238"/>
        <scheme val="minor"/>
      </rPr>
      <t xml:space="preserve">k=0,20 </t>
    </r>
    <r>
      <rPr>
        <sz val="11"/>
        <color theme="1"/>
        <rFont val="Calibri"/>
        <family val="2"/>
        <charset val="238"/>
        <scheme val="minor"/>
      </rPr>
      <t>(prva kvintila)</t>
    </r>
    <r>
      <rPr>
        <sz val="11"/>
        <color theme="1"/>
        <rFont val="Calibri"/>
        <family val="2"/>
        <scheme val="minor"/>
      </rPr>
      <t xml:space="preserve">; za gornju granicu prvih 40% elemenata (prve dvije kvintile) bira se </t>
    </r>
    <r>
      <rPr>
        <i/>
        <sz val="11"/>
        <color theme="1"/>
        <rFont val="Calibri"/>
        <family val="2"/>
        <charset val="238"/>
        <scheme val="minor"/>
      </rPr>
      <t>k=0,4</t>
    </r>
    <r>
      <rPr>
        <sz val="11"/>
        <color theme="1"/>
        <rFont val="Calibri"/>
        <family val="2"/>
        <scheme val="minor"/>
      </rPr>
      <t xml:space="preserve"> itd.</t>
    </r>
  </si>
  <si>
    <r>
      <t xml:space="preserve">Gornja granica prvih 50% elemenata uzorka (20,25) smještena je između 18. i 19. elementa, i obuhvata sve elemente uzorka </t>
    </r>
    <r>
      <rPr>
        <b/>
        <sz val="11"/>
        <color theme="1"/>
        <rFont val="Calibri"/>
        <family val="2"/>
        <charset val="238"/>
        <scheme val="minor"/>
      </rPr>
      <t>manje ili jednake</t>
    </r>
    <r>
      <rPr>
        <sz val="11"/>
        <color theme="1"/>
        <rFont val="Calibri"/>
        <family val="2"/>
        <scheme val="minor"/>
      </rPr>
      <t xml:space="preserve"> 20,25 (elementi 1-18).</t>
    </r>
  </si>
  <si>
    <r>
      <t xml:space="preserve">Na primjer, gornja granica prvih 25% elemenata uzorka je 18,45, i smještena je između 9. i 10. elementa. Znači, prvoj kvartili pripadaju sve vrijednosti </t>
    </r>
    <r>
      <rPr>
        <b/>
        <sz val="11"/>
        <color theme="1"/>
        <rFont val="Calibri"/>
        <family val="2"/>
        <charset val="238"/>
        <scheme val="minor"/>
      </rPr>
      <t>manje ili jednake</t>
    </r>
    <r>
      <rPr>
        <sz val="11"/>
        <color theme="1"/>
        <rFont val="Calibri"/>
        <family val="2"/>
        <scheme val="minor"/>
      </rPr>
      <t xml:space="preserve"> 18,45 (elementi 1-9).</t>
    </r>
  </si>
  <si>
    <r>
      <t xml:space="preserve">Gornja granica prvih 20% elemenata uzorka je 18,10 (na 8. elementu), pa prvoj kvintili pripadaju sve vrijednosti </t>
    </r>
    <r>
      <rPr>
        <b/>
        <sz val="11"/>
        <color theme="1"/>
        <rFont val="Calibri"/>
        <family val="2"/>
        <charset val="238"/>
        <scheme val="minor"/>
      </rPr>
      <t>manje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 xml:space="preserve">ili jednake </t>
    </r>
    <r>
      <rPr>
        <sz val="11"/>
        <color theme="1"/>
        <rFont val="Calibri"/>
        <family val="2"/>
        <scheme val="minor"/>
      </rPr>
      <t>18,10 (elementi 1-8).</t>
    </r>
  </si>
  <si>
    <r>
      <t xml:space="preserve">Gornja granica prvih 40% elemenata uzorka je 20,10 (na 15. elementu), i obuhvata sve elemente uzorka </t>
    </r>
    <r>
      <rPr>
        <b/>
        <sz val="11"/>
        <color theme="1"/>
        <rFont val="Calibri"/>
        <family val="2"/>
        <charset val="238"/>
        <scheme val="minor"/>
      </rPr>
      <t>manje ili jednake</t>
    </r>
    <r>
      <rPr>
        <sz val="11"/>
        <color theme="1"/>
        <rFont val="Calibri"/>
        <family val="2"/>
        <scheme val="minor"/>
      </rPr>
      <t xml:space="preserve"> 20,10 (elementi 1-15).</t>
    </r>
  </si>
  <si>
    <t>Kada iz prvih 40% elemenata uzorka (1-15) isključimo prvih 20% elemenata (1-8), dobijamo drugu kvintilu uzorka (elementi s rednim brojevima 9-15).</t>
  </si>
  <si>
    <t>Prva kvintila</t>
  </si>
  <si>
    <t>Druga kvintila</t>
  </si>
  <si>
    <t>Treća kvintila</t>
  </si>
  <si>
    <t>Četvrta kvintila</t>
  </si>
  <si>
    <t>Peta kvintila</t>
  </si>
  <si>
    <r>
      <t xml:space="preserve">Primjena funkcije </t>
    </r>
    <r>
      <rPr>
        <b/>
        <sz val="11"/>
        <color theme="1"/>
        <rFont val="Calibri"/>
        <family val="2"/>
        <charset val="238"/>
        <scheme val="minor"/>
      </rPr>
      <t>PERCENTILE</t>
    </r>
    <r>
      <rPr>
        <sz val="11"/>
        <color theme="1"/>
        <rFont val="Calibri"/>
        <family val="2"/>
        <scheme val="minor"/>
      </rPr>
      <t xml:space="preserve"> identična je kao u prethodnom slučaju, samo treba prilagoditi parametar </t>
    </r>
    <r>
      <rPr>
        <i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scheme val="minor"/>
      </rPr>
      <t xml:space="preserve"> tako da omogući podjelu uzorka na petine.</t>
    </r>
  </si>
  <si>
    <t>Tumačenje treba proširiti i na ostale stratume. Na osnovu tog tumačenja upisujemo donje i gornje granice i pripadajuće granične elemente kvintila.</t>
  </si>
  <si>
    <r>
      <t xml:space="preserve">Zbog toga se dogodilo </t>
    </r>
    <r>
      <rPr>
        <b/>
        <sz val="11"/>
        <rFont val="Calibri"/>
        <family val="2"/>
        <charset val="238"/>
        <scheme val="minor"/>
      </rPr>
      <t>odstupanje</t>
    </r>
    <r>
      <rPr>
        <sz val="11"/>
        <rFont val="Calibri"/>
        <family val="2"/>
        <scheme val="minor"/>
      </rPr>
      <t xml:space="preserve"> od principa da svaki stratum broji jednak broj elemenata - prvi stratum sadrži 8, a ostali po 7 elemenata.</t>
    </r>
  </si>
  <si>
    <r>
      <t xml:space="preserve">Pošto veličina uzorka nije djeljiva brojem stratuma, u svakom stratumu biće - teoretski - </t>
    </r>
    <r>
      <rPr>
        <b/>
        <sz val="11"/>
        <color theme="1"/>
        <rFont val="Calibri"/>
        <family val="2"/>
        <charset val="238"/>
        <scheme val="minor"/>
      </rPr>
      <t>po 7,2 elementa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</si>
</sst>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6" fillId="0" borderId="0" xfId="0" applyFont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/>
    <xf numFmtId="164" fontId="7" fillId="0" borderId="0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10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164" fontId="7" fillId="0" borderId="4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0" fillId="0" borderId="0" xfId="0" applyFont="1"/>
    <xf numFmtId="0" fontId="0" fillId="0" borderId="12" xfId="0" applyBorder="1"/>
    <xf numFmtId="0" fontId="8" fillId="0" borderId="12" xfId="0" applyFont="1" applyBorder="1"/>
    <xf numFmtId="0" fontId="8" fillId="0" borderId="12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0" xfId="0" applyFont="1" applyAlignment="1"/>
    <xf numFmtId="2" fontId="8" fillId="0" borderId="0" xfId="0" applyNumberFormat="1" applyFont="1" applyAlignment="1">
      <alignment horizontal="left"/>
    </xf>
    <xf numFmtId="0" fontId="0" fillId="0" borderId="0" xfId="0"/>
    <xf numFmtId="164" fontId="0" fillId="0" borderId="0" xfId="0" applyNumberFormat="1"/>
    <xf numFmtId="0" fontId="8" fillId="0" borderId="0" xfId="0" applyFont="1"/>
    <xf numFmtId="2" fontId="0" fillId="0" borderId="0" xfId="0" applyNumberFormat="1"/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/>
    <xf numFmtId="0" fontId="0" fillId="0" borderId="12" xfId="0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0" fillId="0" borderId="0" xfId="0"/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/>
    <xf numFmtId="164" fontId="7" fillId="0" borderId="12" xfId="0" applyNumberFormat="1" applyFont="1" applyBorder="1" applyAlignment="1">
      <alignment horizontal="center"/>
    </xf>
    <xf numFmtId="1" fontId="0" fillId="0" borderId="12" xfId="0" applyNumberFormat="1" applyBorder="1"/>
    <xf numFmtId="0" fontId="5" fillId="0" borderId="12" xfId="0" applyFont="1" applyBorder="1" applyAlignment="1">
      <alignment horizontal="center"/>
    </xf>
    <xf numFmtId="0" fontId="0" fillId="0" borderId="0" xfId="0" applyBorder="1"/>
    <xf numFmtId="1" fontId="7" fillId="0" borderId="12" xfId="0" applyNumberFormat="1" applyFont="1" applyBorder="1" applyAlignment="1">
      <alignment horizontal="center"/>
    </xf>
    <xf numFmtId="1" fontId="8" fillId="0" borderId="12" xfId="0" applyNumberFormat="1" applyFont="1" applyBorder="1"/>
    <xf numFmtId="0" fontId="8" fillId="0" borderId="12" xfId="0" applyFont="1" applyBorder="1" applyAlignment="1">
      <alignment horizontal="right"/>
    </xf>
    <xf numFmtId="0" fontId="0" fillId="0" borderId="0" xfId="0" quotePrefix="1"/>
    <xf numFmtId="0" fontId="4" fillId="0" borderId="0" xfId="0" applyFont="1"/>
    <xf numFmtId="0" fontId="13" fillId="0" borderId="0" xfId="0" applyFont="1"/>
    <xf numFmtId="0" fontId="6" fillId="0" borderId="0" xfId="0" applyFont="1" applyFill="1" applyBorder="1" applyAlignment="1"/>
    <xf numFmtId="0" fontId="0" fillId="0" borderId="12" xfId="0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/>
    <xf numFmtId="0" fontId="7" fillId="0" borderId="12" xfId="0" applyFont="1" applyBorder="1" applyAlignment="1">
      <alignment horizontal="center"/>
    </xf>
    <xf numFmtId="2" fontId="0" fillId="0" borderId="12" xfId="0" quotePrefix="1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12" xfId="0" applyNumberFormat="1" applyBorder="1"/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166" fontId="0" fillId="0" borderId="12" xfId="0" applyNumberFormat="1" applyBorder="1"/>
    <xf numFmtId="0" fontId="15" fillId="0" borderId="0" xfId="0" applyFont="1"/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164" fontId="4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2" xfId="0" applyNumberFormat="1" applyBorder="1" applyAlignment="1">
      <alignment horizontal="right" vertical="center"/>
    </xf>
    <xf numFmtId="2" fontId="0" fillId="0" borderId="12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1" fontId="0" fillId="0" borderId="12" xfId="0" applyNumberForma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2" fontId="16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Fill="1" applyBorder="1"/>
    <xf numFmtId="0" fontId="0" fillId="0" borderId="13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 sz="1200"/>
              <a:t>Frekvencije</a:t>
            </a:r>
            <a:r>
              <a:rPr lang="bs-Latn-BA" sz="1200" baseline="0"/>
              <a:t> ljetnih temperatura u BiH, 2010. god.</a:t>
            </a:r>
            <a:endParaRPr lang="bs-Latn-BA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7877560990651"/>
          <c:y val="0.12900476400465558"/>
          <c:w val="0.8526619738361102"/>
          <c:h val="0.658653644571998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'Zadatak 1'!$A$65:$A$83</c:f>
              <c:numCache>
                <c:formatCode>0</c:formatCode>
                <c:ptCount val="19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</c:numCache>
            </c:numRef>
          </c:cat>
          <c:val>
            <c:numRef>
              <c:f>'Zadatak 1'!$B$65:$B$83</c:f>
              <c:numCache>
                <c:formatCode>0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axId val="1075804528"/>
        <c:axId val="1075805072"/>
      </c:barChart>
      <c:catAx>
        <c:axId val="107580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Vrijednost</a:t>
                </a:r>
                <a:r>
                  <a:rPr lang="bs-Latn-BA" baseline="0"/>
                  <a:t> temperature u °C</a:t>
                </a:r>
                <a:endParaRPr lang="bs-Latn-BA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75805072"/>
        <c:crosses val="autoZero"/>
        <c:auto val="1"/>
        <c:lblAlgn val="ctr"/>
        <c:lblOffset val="100"/>
        <c:noMultiLvlLbl val="0"/>
      </c:catAx>
      <c:valAx>
        <c:axId val="1075805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Frekvencija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75804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 sz="1200"/>
              <a:t>Frekvencije</a:t>
            </a:r>
            <a:r>
              <a:rPr lang="bs-Latn-BA" sz="1200" baseline="0"/>
              <a:t> zimskih temperatura u BiH, 2010. god. (6 razreda)</a:t>
            </a:r>
            <a:endParaRPr lang="bs-Latn-BA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78775609906507"/>
          <c:y val="0.1519572902283686"/>
          <c:w val="0.85266197383611042"/>
          <c:h val="0.6357011183482855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'Zadatak 2'!$I$19:$I$24</c:f>
              <c:strCache>
                <c:ptCount val="6"/>
                <c:pt idx="0">
                  <c:v>-7,90 do -5,53</c:v>
                </c:pt>
                <c:pt idx="1">
                  <c:v>-5,52 do -3,15</c:v>
                </c:pt>
                <c:pt idx="2">
                  <c:v>-3,14 do -0,77</c:v>
                </c:pt>
                <c:pt idx="3">
                  <c:v>-0,76 do 1,61</c:v>
                </c:pt>
                <c:pt idx="4">
                  <c:v>1,62 do 3,99</c:v>
                </c:pt>
                <c:pt idx="5">
                  <c:v>4 do 6,37</c:v>
                </c:pt>
              </c:strCache>
            </c:strRef>
          </c:cat>
          <c:val>
            <c:numRef>
              <c:f>'Zadatak 2'!$L$19:$L$24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19</c:v>
                </c:pt>
                <c:pt idx="4">
                  <c:v>8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1167913616"/>
        <c:axId val="1167917968"/>
      </c:barChart>
      <c:catAx>
        <c:axId val="116791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Razredi</a:t>
                </a:r>
                <a:r>
                  <a:rPr lang="bs-Latn-BA" baseline="0"/>
                  <a:t> u °C</a:t>
                </a:r>
                <a:endParaRPr lang="bs-Latn-B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17968"/>
        <c:crosses val="autoZero"/>
        <c:auto val="1"/>
        <c:lblAlgn val="ctr"/>
        <c:lblOffset val="100"/>
        <c:noMultiLvlLbl val="0"/>
      </c:catAx>
      <c:valAx>
        <c:axId val="116791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Frekvencija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1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 sz="1200"/>
              <a:t>Frekvencije</a:t>
            </a:r>
            <a:r>
              <a:rPr lang="bs-Latn-BA" sz="1200" baseline="0"/>
              <a:t> zimskih temperatura u BiH, 2010. god. (5 razreda)</a:t>
            </a:r>
            <a:endParaRPr lang="bs-Latn-BA" sz="1200"/>
          </a:p>
        </c:rich>
      </c:tx>
      <c:layout>
        <c:manualLayout>
          <c:xMode val="edge"/>
          <c:yMode val="edge"/>
          <c:x val="0.1954082612872238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678775609906504"/>
          <c:y val="0.15195729022836871"/>
          <c:w val="0.85266197383611064"/>
          <c:h val="0.6357011183482861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'Zadatak 2'!$I$60:$I$64</c:f>
              <c:strCache>
                <c:ptCount val="5"/>
                <c:pt idx="0">
                  <c:v>-7,9 do -5,06</c:v>
                </c:pt>
                <c:pt idx="1">
                  <c:v>-5,05 do -2,21</c:v>
                </c:pt>
                <c:pt idx="2">
                  <c:v>-2,2 do 0,64</c:v>
                </c:pt>
                <c:pt idx="3">
                  <c:v>0,65 do 3,49</c:v>
                </c:pt>
                <c:pt idx="4">
                  <c:v>3,5 do 6,34</c:v>
                </c:pt>
              </c:strCache>
            </c:strRef>
          </c:cat>
          <c:val>
            <c:numRef>
              <c:f>'Zadatak 2'!$L$60:$L$64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1167911440"/>
        <c:axId val="1167907088"/>
      </c:barChart>
      <c:catAx>
        <c:axId val="116791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Razredi</a:t>
                </a:r>
                <a:r>
                  <a:rPr lang="bs-Latn-BA" baseline="0"/>
                  <a:t> u °C</a:t>
                </a:r>
                <a:endParaRPr lang="bs-Latn-B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07088"/>
        <c:crosses val="autoZero"/>
        <c:auto val="1"/>
        <c:lblAlgn val="ctr"/>
        <c:lblOffset val="100"/>
        <c:noMultiLvlLbl val="0"/>
      </c:catAx>
      <c:valAx>
        <c:axId val="1167907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Frekvencija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11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 sz="1200" baseline="0"/>
              <a:t>Ljetne temperature u BiH, 2010. god. (kvartile)</a:t>
            </a:r>
            <a:endParaRPr lang="bs-Latn-BA" sz="1200"/>
          </a:p>
        </c:rich>
      </c:tx>
      <c:layout>
        <c:manualLayout>
          <c:xMode val="edge"/>
          <c:yMode val="edge"/>
          <c:x val="0.2972334293948126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678775609906504"/>
          <c:y val="0.15195729022836871"/>
          <c:w val="0.85266197383611064"/>
          <c:h val="0.6357011183482861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'Zadatak 3'!$E$45:$E$48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'Zadatak 3'!$G$45:$G$48</c:f>
              <c:numCache>
                <c:formatCode>0.000</c:formatCode>
                <c:ptCount val="4"/>
                <c:pt idx="0">
                  <c:v>18.45</c:v>
                </c:pt>
                <c:pt idx="1">
                  <c:v>20.25</c:v>
                </c:pt>
                <c:pt idx="2">
                  <c:v>21.625</c:v>
                </c:pt>
                <c:pt idx="3">
                  <c:v>26.8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1167910352"/>
        <c:axId val="1167909808"/>
      </c:barChart>
      <c:catAx>
        <c:axId val="116791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Stratumi - kvartile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09808"/>
        <c:crosses val="autoZero"/>
        <c:auto val="1"/>
        <c:lblAlgn val="ctr"/>
        <c:lblOffset val="100"/>
        <c:noMultiLvlLbl val="0"/>
      </c:catAx>
      <c:valAx>
        <c:axId val="1167909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Gornja</a:t>
                </a:r>
                <a:r>
                  <a:rPr lang="bs-Latn-BA" baseline="0"/>
                  <a:t> granica stratuma</a:t>
                </a:r>
                <a:endParaRPr lang="bs-Latn-BA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6791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 sz="1200" baseline="0"/>
              <a:t>Ljetne temperature u BiH, 2010. god. (kvintile)</a:t>
            </a:r>
            <a:endParaRPr lang="bs-Latn-BA" sz="1200"/>
          </a:p>
        </c:rich>
      </c:tx>
      <c:layout>
        <c:manualLayout>
          <c:xMode val="edge"/>
          <c:yMode val="edge"/>
          <c:x val="0.2972334293948126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678775609906504"/>
          <c:y val="0.15195729022836871"/>
          <c:w val="0.85266197383611064"/>
          <c:h val="0.6357011183482861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'Zadatak 3'!$E$89:$E$93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'Zadatak 3'!$G$89:$G$93</c:f>
              <c:numCache>
                <c:formatCode>0.000</c:formatCode>
                <c:ptCount val="5"/>
                <c:pt idx="0">
                  <c:v>18.100000000000001</c:v>
                </c:pt>
                <c:pt idx="1">
                  <c:v>20.100000000000001</c:v>
                </c:pt>
                <c:pt idx="2">
                  <c:v>20.7</c:v>
                </c:pt>
                <c:pt idx="3">
                  <c:v>21.8</c:v>
                </c:pt>
                <c:pt idx="4">
                  <c:v>26.8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1167915248"/>
        <c:axId val="1167915792"/>
      </c:barChart>
      <c:catAx>
        <c:axId val="116791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Stratumi - kvintile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915792"/>
        <c:crosses val="autoZero"/>
        <c:auto val="1"/>
        <c:lblAlgn val="ctr"/>
        <c:lblOffset val="100"/>
        <c:noMultiLvlLbl val="0"/>
      </c:catAx>
      <c:valAx>
        <c:axId val="116791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Gornja</a:t>
                </a:r>
                <a:r>
                  <a:rPr lang="bs-Latn-BA" baseline="0"/>
                  <a:t> granica stratuma</a:t>
                </a:r>
                <a:endParaRPr lang="bs-Latn-BA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67915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1249018</xdr:colOff>
      <xdr:row>16</xdr:row>
      <xdr:rowOff>169379</xdr:rowOff>
    </xdr:from>
    <xdr:to>
      <xdr:col>6</xdr:col>
      <xdr:colOff>133350</xdr:colOff>
      <xdr:row>32</xdr:row>
      <xdr:rowOff>87382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018" y="3233944"/>
          <a:ext cx="2048289" cy="3081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466724</xdr:colOff>
      <xdr:row>17</xdr:row>
      <xdr:rowOff>41828</xdr:rowOff>
    </xdr:from>
    <xdr:to>
      <xdr:col>11</xdr:col>
      <xdr:colOff>542925</xdr:colOff>
      <xdr:row>31</xdr:row>
      <xdr:rowOff>4970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5681" y="3305176"/>
          <a:ext cx="3140766" cy="2729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296104</xdr:colOff>
      <xdr:row>17</xdr:row>
      <xdr:rowOff>148673</xdr:rowOff>
    </xdr:from>
    <xdr:to>
      <xdr:col>15</xdr:col>
      <xdr:colOff>207066</xdr:colOff>
      <xdr:row>20</xdr:row>
      <xdr:rowOff>16565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539" y="3461716"/>
          <a:ext cx="1749701" cy="464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595520</xdr:colOff>
      <xdr:row>61</xdr:row>
      <xdr:rowOff>69159</xdr:rowOff>
    </xdr:from>
    <xdr:to>
      <xdr:col>14</xdr:col>
      <xdr:colOff>185944</xdr:colOff>
      <xdr:row>66</xdr:row>
      <xdr:rowOff>69158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4495" y="12013509"/>
          <a:ext cx="6296024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377066</xdr:colOff>
      <xdr:row>92</xdr:row>
      <xdr:rowOff>173105</xdr:rowOff>
    </xdr:from>
    <xdr:to>
      <xdr:col>9</xdr:col>
      <xdr:colOff>224665</xdr:colOff>
      <xdr:row>113</xdr:row>
      <xdr:rowOff>125481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5641" y="18203930"/>
          <a:ext cx="2895599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73602</xdr:colOff>
      <xdr:row>73</xdr:row>
      <xdr:rowOff>9526</xdr:rowOff>
    </xdr:from>
    <xdr:to>
      <xdr:col>10</xdr:col>
      <xdr:colOff>0</xdr:colOff>
      <xdr:row>80</xdr:row>
      <xdr:rowOff>128500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2177" y="14325601"/>
          <a:ext cx="3583998" cy="15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91222</xdr:colOff>
      <xdr:row>119</xdr:row>
      <xdr:rowOff>126347</xdr:rowOff>
    </xdr:from>
    <xdr:to>
      <xdr:col>5</xdr:col>
      <xdr:colOff>207970</xdr:colOff>
      <xdr:row>134</xdr:row>
      <xdr:rowOff>35427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513522</xdr:colOff>
      <xdr:row>119</xdr:row>
      <xdr:rowOff>140803</xdr:rowOff>
    </xdr:from>
    <xdr:to>
      <xdr:col>10</xdr:col>
      <xdr:colOff>390667</xdr:colOff>
      <xdr:row>140</xdr:row>
      <xdr:rowOff>135006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969565" y="23406651"/>
          <a:ext cx="2941711" cy="39947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39</xdr:row>
      <xdr:rowOff>47625</xdr:rowOff>
    </xdr:from>
    <xdr:to>
      <xdr:col>10</xdr:col>
      <xdr:colOff>438150</xdr:colOff>
      <xdr:row>53</xdr:row>
      <xdr:rowOff>13855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600075</xdr:colOff>
      <xdr:row>66</xdr:row>
      <xdr:rowOff>28575</xdr:rowOff>
    </xdr:from>
    <xdr:to>
      <xdr:col>10</xdr:col>
      <xdr:colOff>390525</xdr:colOff>
      <xdr:row>79</xdr:row>
      <xdr:rowOff>194830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41</xdr:row>
      <xdr:rowOff>190499</xdr:rowOff>
    </xdr:from>
    <xdr:to>
      <xdr:col>18</xdr:col>
      <xdr:colOff>281609</xdr:colOff>
      <xdr:row>53</xdr:row>
      <xdr:rowOff>124239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190501</xdr:colOff>
      <xdr:row>86</xdr:row>
      <xdr:rowOff>0</xdr:rowOff>
    </xdr:from>
    <xdr:to>
      <xdr:col>20</xdr:col>
      <xdr:colOff>91938</xdr:colOff>
      <xdr:row>99</xdr:row>
      <xdr:rowOff>99580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tabSelected="1" zoomScale="115" zoomScaleNormal="115" workbookViewId="0">
      <selection activeCell="B26" sqref="B26:N26"/>
    </sheetView>
  </sheetViews>
  <sheetFormatPr defaultRowHeight="15" x14ac:dyDescent="0.25"/>
  <cols>
    <col min="1" max="1" width="11" style="34" customWidth="1"/>
    <col min="2" max="2" width="12.42578125" style="34" customWidth="1"/>
    <col min="3" max="13" width="9.140625" style="34"/>
    <col min="14" max="14" width="9.140625" style="34" customWidth="1"/>
    <col min="15" max="16384" width="9.140625" style="34"/>
  </cols>
  <sheetData>
    <row r="1" spans="1:16" ht="15.75" x14ac:dyDescent="0.25">
      <c r="A1" s="1"/>
      <c r="B1" s="33" t="s">
        <v>42</v>
      </c>
    </row>
    <row r="3" spans="1:16" ht="15.75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4" t="s">
        <v>12</v>
      </c>
      <c r="O3" s="35"/>
      <c r="P3" s="35"/>
    </row>
    <row r="4" spans="1:16" ht="15.75" x14ac:dyDescent="0.25">
      <c r="B4" s="5" t="s">
        <v>13</v>
      </c>
      <c r="C4" s="6">
        <v>-1</v>
      </c>
      <c r="D4" s="6">
        <v>3.3</v>
      </c>
      <c r="E4" s="6">
        <v>6.8</v>
      </c>
      <c r="F4" s="6">
        <v>11.2</v>
      </c>
      <c r="G4" s="6">
        <v>15.8</v>
      </c>
      <c r="H4" s="6">
        <v>19.600000000000001</v>
      </c>
      <c r="I4" s="6">
        <v>21.9</v>
      </c>
      <c r="J4" s="6">
        <v>20.3</v>
      </c>
      <c r="K4" s="6">
        <v>14.6</v>
      </c>
      <c r="L4" s="6">
        <v>9.5</v>
      </c>
      <c r="M4" s="6">
        <v>10</v>
      </c>
      <c r="N4" s="7">
        <v>2</v>
      </c>
      <c r="O4" s="29"/>
    </row>
    <row r="5" spans="1:16" ht="15.75" x14ac:dyDescent="0.25">
      <c r="B5" s="8" t="s">
        <v>14</v>
      </c>
      <c r="C5" s="6">
        <v>-7.9</v>
      </c>
      <c r="D5" s="6">
        <v>-6</v>
      </c>
      <c r="E5" s="6">
        <v>-4.9000000000000004</v>
      </c>
      <c r="F5" s="6">
        <v>-0.6</v>
      </c>
      <c r="G5" s="6">
        <v>3.4</v>
      </c>
      <c r="H5" s="6">
        <v>8.6999999999999993</v>
      </c>
      <c r="I5" s="6">
        <v>10.6</v>
      </c>
      <c r="J5" s="6">
        <v>11.7</v>
      </c>
      <c r="K5" s="6">
        <v>5.6</v>
      </c>
      <c r="L5" s="6">
        <v>1.1000000000000001</v>
      </c>
      <c r="M5" s="6">
        <v>0.8</v>
      </c>
      <c r="N5" s="7">
        <v>-6.7</v>
      </c>
      <c r="O5" s="29"/>
    </row>
    <row r="6" spans="1:16" ht="15.75" x14ac:dyDescent="0.25">
      <c r="B6" s="9" t="s">
        <v>15</v>
      </c>
      <c r="C6" s="6">
        <v>0</v>
      </c>
      <c r="D6" s="6">
        <v>1.1000000000000001</v>
      </c>
      <c r="E6" s="6">
        <v>5</v>
      </c>
      <c r="F6" s="6">
        <v>10.199999999999999</v>
      </c>
      <c r="G6" s="6">
        <v>13.9</v>
      </c>
      <c r="H6" s="6">
        <v>17.899999999999999</v>
      </c>
      <c r="I6" s="6">
        <v>20.2</v>
      </c>
      <c r="J6" s="6">
        <v>20.2</v>
      </c>
      <c r="K6" s="6">
        <v>14.6</v>
      </c>
      <c r="L6" s="6">
        <v>8.3000000000000007</v>
      </c>
      <c r="M6" s="6">
        <v>8.3000000000000007</v>
      </c>
      <c r="N6" s="7">
        <v>0.9</v>
      </c>
      <c r="O6" s="29"/>
    </row>
    <row r="7" spans="1:16" ht="15.75" x14ac:dyDescent="0.25">
      <c r="B7" s="8" t="s">
        <v>16</v>
      </c>
      <c r="C7" s="6">
        <v>-0.5</v>
      </c>
      <c r="D7" s="6">
        <v>3.1</v>
      </c>
      <c r="E7" s="6">
        <v>7.5</v>
      </c>
      <c r="F7" s="6">
        <v>12.3</v>
      </c>
      <c r="G7" s="6">
        <v>16.600000000000001</v>
      </c>
      <c r="H7" s="6">
        <v>20.100000000000001</v>
      </c>
      <c r="I7" s="6">
        <v>22.9</v>
      </c>
      <c r="J7" s="6">
        <v>22</v>
      </c>
      <c r="K7" s="6">
        <v>15.9</v>
      </c>
      <c r="L7" s="6">
        <v>9.6</v>
      </c>
      <c r="M7" s="6">
        <v>10.9</v>
      </c>
      <c r="N7" s="7">
        <v>1.9</v>
      </c>
      <c r="O7" s="29"/>
    </row>
    <row r="8" spans="1:16" ht="15.75" x14ac:dyDescent="0.25">
      <c r="B8" s="8" t="s">
        <v>17</v>
      </c>
      <c r="C8" s="6">
        <v>-2.2000000000000002</v>
      </c>
      <c r="D8" s="6">
        <v>-0.3</v>
      </c>
      <c r="E8" s="6">
        <v>2.2999999999999998</v>
      </c>
      <c r="F8" s="6">
        <v>7.5</v>
      </c>
      <c r="G8" s="6">
        <v>11.2</v>
      </c>
      <c r="H8" s="6">
        <v>15.1</v>
      </c>
      <c r="I8" s="6">
        <v>17.7</v>
      </c>
      <c r="J8" s="6">
        <v>18.3</v>
      </c>
      <c r="K8" s="6">
        <v>12.2</v>
      </c>
      <c r="L8" s="6">
        <v>6.4</v>
      </c>
      <c r="M8" s="6">
        <v>7.2</v>
      </c>
      <c r="N8" s="7">
        <v>-0.8</v>
      </c>
      <c r="O8" s="29"/>
    </row>
    <row r="9" spans="1:16" ht="15.75" x14ac:dyDescent="0.25">
      <c r="B9" s="8" t="s">
        <v>18</v>
      </c>
      <c r="C9" s="6">
        <v>0.2</v>
      </c>
      <c r="D9" s="6">
        <v>1.6</v>
      </c>
      <c r="E9" s="6">
        <v>6</v>
      </c>
      <c r="F9" s="6">
        <v>10.8</v>
      </c>
      <c r="G9" s="6">
        <v>14.5</v>
      </c>
      <c r="H9" s="6">
        <v>18.5</v>
      </c>
      <c r="I9" s="6">
        <v>20.5</v>
      </c>
      <c r="J9" s="6">
        <v>21.1</v>
      </c>
      <c r="K9" s="6">
        <v>14.7</v>
      </c>
      <c r="L9" s="6">
        <v>8.8000000000000007</v>
      </c>
      <c r="M9" s="6">
        <v>9</v>
      </c>
      <c r="N9" s="7">
        <v>1</v>
      </c>
      <c r="O9" s="29"/>
    </row>
    <row r="10" spans="1:16" ht="15.75" x14ac:dyDescent="0.25">
      <c r="B10" s="9" t="s">
        <v>19</v>
      </c>
      <c r="C10" s="6">
        <v>-0.7</v>
      </c>
      <c r="D10" s="6">
        <v>1.3</v>
      </c>
      <c r="E10" s="6">
        <v>3.6</v>
      </c>
      <c r="F10" s="6">
        <v>9.5</v>
      </c>
      <c r="G10" s="6">
        <v>13.2</v>
      </c>
      <c r="H10" s="6">
        <v>17.600000000000001</v>
      </c>
      <c r="I10" s="6">
        <v>20.8</v>
      </c>
      <c r="J10" s="6">
        <v>20.2</v>
      </c>
      <c r="K10" s="6">
        <v>14.5</v>
      </c>
      <c r="L10" s="6">
        <v>8.3000000000000007</v>
      </c>
      <c r="M10" s="6">
        <v>7.7</v>
      </c>
      <c r="N10" s="7">
        <v>0.7</v>
      </c>
      <c r="O10" s="29"/>
    </row>
    <row r="11" spans="1:16" ht="15.75" x14ac:dyDescent="0.25">
      <c r="B11" s="8" t="s">
        <v>20</v>
      </c>
      <c r="C11" s="6">
        <v>5.4</v>
      </c>
      <c r="D11" s="6">
        <v>6.3</v>
      </c>
      <c r="E11" s="6">
        <v>9.3000000000000007</v>
      </c>
      <c r="F11" s="6">
        <v>14.8</v>
      </c>
      <c r="G11" s="6">
        <v>17.8</v>
      </c>
      <c r="H11" s="6">
        <v>22.8</v>
      </c>
      <c r="I11" s="6">
        <v>26.8</v>
      </c>
      <c r="J11" s="6">
        <v>26.7</v>
      </c>
      <c r="K11" s="6">
        <v>20.2</v>
      </c>
      <c r="L11" s="6">
        <v>13.9</v>
      </c>
      <c r="M11" s="6">
        <v>11.9</v>
      </c>
      <c r="N11" s="7">
        <v>6</v>
      </c>
      <c r="O11" s="29"/>
    </row>
    <row r="12" spans="1:16" ht="15.75" x14ac:dyDescent="0.25">
      <c r="B12" s="8" t="s">
        <v>21</v>
      </c>
      <c r="C12" s="6">
        <v>0</v>
      </c>
      <c r="D12" s="6">
        <v>1.7</v>
      </c>
      <c r="E12" s="6">
        <v>6.8</v>
      </c>
      <c r="F12" s="6">
        <v>11.1</v>
      </c>
      <c r="G12" s="6">
        <v>15.5</v>
      </c>
      <c r="H12" s="6">
        <v>19.399999999999999</v>
      </c>
      <c r="I12" s="6">
        <v>22.1</v>
      </c>
      <c r="J12" s="6">
        <v>20.399999999999999</v>
      </c>
      <c r="K12" s="6">
        <v>14.7</v>
      </c>
      <c r="L12" s="6">
        <v>9</v>
      </c>
      <c r="M12" s="6">
        <v>8.3000000000000007</v>
      </c>
      <c r="N12" s="7">
        <v>0.9</v>
      </c>
      <c r="O12" s="29"/>
    </row>
    <row r="13" spans="1:16" ht="15.75" x14ac:dyDescent="0.25">
      <c r="B13" s="8" t="s">
        <v>22</v>
      </c>
      <c r="C13" s="6">
        <v>0.4</v>
      </c>
      <c r="D13" s="6">
        <v>1.8</v>
      </c>
      <c r="E13" s="6">
        <v>5.2</v>
      </c>
      <c r="F13" s="6">
        <v>10.4</v>
      </c>
      <c r="G13" s="6">
        <v>14.4</v>
      </c>
      <c r="H13" s="6">
        <v>18.100000000000001</v>
      </c>
      <c r="I13" s="6">
        <v>20.8</v>
      </c>
      <c r="J13" s="6">
        <v>21.6</v>
      </c>
      <c r="K13" s="6">
        <v>15</v>
      </c>
      <c r="L13" s="6">
        <v>8.6999999999999993</v>
      </c>
      <c r="M13" s="6">
        <v>9.5</v>
      </c>
      <c r="N13" s="7">
        <v>1.5</v>
      </c>
      <c r="O13" s="29"/>
    </row>
    <row r="14" spans="1:16" ht="15.75" x14ac:dyDescent="0.25">
      <c r="B14" s="8" t="s">
        <v>23</v>
      </c>
      <c r="C14" s="6">
        <v>-0.3</v>
      </c>
      <c r="D14" s="6">
        <v>1.8</v>
      </c>
      <c r="E14" s="6">
        <v>6.3</v>
      </c>
      <c r="F14" s="6">
        <v>11.2</v>
      </c>
      <c r="G14" s="6">
        <v>15.1</v>
      </c>
      <c r="H14" s="6">
        <v>19</v>
      </c>
      <c r="I14" s="6">
        <v>21.1</v>
      </c>
      <c r="J14" s="6">
        <v>20.7</v>
      </c>
      <c r="K14" s="6">
        <v>14.9</v>
      </c>
      <c r="L14" s="6">
        <v>8.6999999999999993</v>
      </c>
      <c r="M14" s="6">
        <v>9.6</v>
      </c>
      <c r="N14" s="7">
        <v>1.3</v>
      </c>
      <c r="O14" s="29"/>
    </row>
    <row r="15" spans="1:16" ht="15.75" x14ac:dyDescent="0.25">
      <c r="B15" s="10" t="s">
        <v>32</v>
      </c>
      <c r="C15" s="11">
        <v>0.9</v>
      </c>
      <c r="D15" s="11">
        <v>2.2999999999999998</v>
      </c>
      <c r="E15" s="11">
        <v>6.3</v>
      </c>
      <c r="F15" s="11">
        <v>11.2</v>
      </c>
      <c r="G15" s="11">
        <v>15.1</v>
      </c>
      <c r="H15" s="11">
        <v>19.3</v>
      </c>
      <c r="I15" s="11">
        <v>21.8</v>
      </c>
      <c r="J15" s="11">
        <v>21.7</v>
      </c>
      <c r="K15" s="11">
        <v>15.6</v>
      </c>
      <c r="L15" s="11">
        <v>9.1999999999999993</v>
      </c>
      <c r="M15" s="11">
        <v>9</v>
      </c>
      <c r="N15" s="12">
        <v>1.2</v>
      </c>
      <c r="O15" s="29"/>
    </row>
    <row r="16" spans="1:16" x14ac:dyDescent="0.25"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29"/>
    </row>
    <row r="17" spans="2:14" s="36" customFormat="1" ht="15.75" x14ac:dyDescent="0.25">
      <c r="B17" s="109" t="s">
        <v>29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2:14" s="36" customFormat="1" ht="15.75" x14ac:dyDescent="0.25">
      <c r="B18" s="110" t="s">
        <v>27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</row>
    <row r="19" spans="2:14" s="36" customFormat="1" ht="15.75" x14ac:dyDescent="0.25"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</row>
    <row r="20" spans="2:14" s="36" customFormat="1" ht="15.75" x14ac:dyDescent="0.25">
      <c r="B20" s="104" t="s">
        <v>35</v>
      </c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pans="2:14" s="36" customFormat="1" ht="15.75" x14ac:dyDescent="0.25">
      <c r="B21" s="104" t="s">
        <v>28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</row>
    <row r="22" spans="2:14" s="36" customFormat="1" ht="15.75" x14ac:dyDescent="0.25">
      <c r="B22" s="104" t="s">
        <v>26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</row>
    <row r="23" spans="2:14" s="36" customFormat="1" ht="15.75" x14ac:dyDescent="0.25">
      <c r="B23" s="104" t="s">
        <v>36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</row>
    <row r="24" spans="2:14" s="36" customFormat="1" x14ac:dyDescent="0.2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</row>
    <row r="25" spans="2:14" ht="15.75" x14ac:dyDescent="0.2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</row>
    <row r="26" spans="2:14" ht="15.75" x14ac:dyDescent="0.25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</row>
    <row r="27" spans="2:14" ht="15.75" x14ac:dyDescent="0.25"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</row>
    <row r="28" spans="2:14" ht="15.75" x14ac:dyDescent="0.25"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</row>
    <row r="29" spans="2:14" x14ac:dyDescent="0.25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14" x14ac:dyDescent="0.25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</row>
    <row r="31" spans="2:14" x14ac:dyDescent="0.25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</row>
    <row r="32" spans="2:14" x14ac:dyDescent="0.25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</row>
    <row r="33" spans="2:14" x14ac:dyDescent="0.25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</row>
    <row r="34" spans="2:14" x14ac:dyDescent="0.25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</row>
    <row r="35" spans="2:14" x14ac:dyDescent="0.25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</row>
  </sheetData>
  <mergeCells count="19">
    <mergeCell ref="B21:N21"/>
    <mergeCell ref="B28:N28"/>
    <mergeCell ref="B16:N16"/>
    <mergeCell ref="B31:N31"/>
    <mergeCell ref="B34:N34"/>
    <mergeCell ref="B33:N33"/>
    <mergeCell ref="B22:N22"/>
    <mergeCell ref="B17:N17"/>
    <mergeCell ref="B18:N18"/>
    <mergeCell ref="B19:N19"/>
    <mergeCell ref="B20:N20"/>
    <mergeCell ref="B32:N32"/>
    <mergeCell ref="B35:N35"/>
    <mergeCell ref="B30:N30"/>
    <mergeCell ref="B23:N23"/>
    <mergeCell ref="B25:N25"/>
    <mergeCell ref="B24:N24"/>
    <mergeCell ref="B26:N26"/>
    <mergeCell ref="B27:N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="115" zoomScaleNormal="115" workbookViewId="0">
      <selection activeCell="D32" sqref="D32"/>
    </sheetView>
  </sheetViews>
  <sheetFormatPr defaultRowHeight="15" x14ac:dyDescent="0.25"/>
  <cols>
    <col min="1" max="16384" width="9.140625" style="34"/>
  </cols>
  <sheetData>
    <row r="1" spans="1:12" x14ac:dyDescent="0.25">
      <c r="A1" s="111" t="s">
        <v>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/>
    </row>
    <row r="2" spans="1:12" ht="15.75" x14ac:dyDescent="0.25">
      <c r="A2" s="13">
        <v>19.600000000000001</v>
      </c>
      <c r="B2" s="6">
        <v>8.6999999999999993</v>
      </c>
      <c r="C2" s="6">
        <v>17.899999999999999</v>
      </c>
      <c r="D2" s="6">
        <v>20.100000000000001</v>
      </c>
      <c r="E2" s="6">
        <v>15.1</v>
      </c>
      <c r="F2" s="6">
        <v>18.5</v>
      </c>
      <c r="G2" s="6">
        <v>17.600000000000001</v>
      </c>
      <c r="H2" s="6">
        <v>22.8</v>
      </c>
      <c r="I2" s="6">
        <v>19.399999999999999</v>
      </c>
      <c r="J2" s="6">
        <v>18.100000000000001</v>
      </c>
      <c r="K2" s="6">
        <v>19</v>
      </c>
      <c r="L2" s="14">
        <v>19.3</v>
      </c>
    </row>
    <row r="3" spans="1:12" ht="15.75" x14ac:dyDescent="0.25">
      <c r="A3" s="13">
        <v>21.9</v>
      </c>
      <c r="B3" s="6">
        <v>10.6</v>
      </c>
      <c r="C3" s="6">
        <v>20.2</v>
      </c>
      <c r="D3" s="6">
        <v>22.9</v>
      </c>
      <c r="E3" s="6">
        <v>17.7</v>
      </c>
      <c r="F3" s="6">
        <v>20.5</v>
      </c>
      <c r="G3" s="6">
        <v>20.8</v>
      </c>
      <c r="H3" s="6">
        <v>26.8</v>
      </c>
      <c r="I3" s="6">
        <v>22.1</v>
      </c>
      <c r="J3" s="6">
        <v>20.8</v>
      </c>
      <c r="K3" s="6">
        <v>21.1</v>
      </c>
      <c r="L3" s="14">
        <v>21.8</v>
      </c>
    </row>
    <row r="4" spans="1:12" ht="15.75" x14ac:dyDescent="0.25">
      <c r="A4" s="15">
        <v>20.3</v>
      </c>
      <c r="B4" s="11">
        <v>11.7</v>
      </c>
      <c r="C4" s="11">
        <v>20.2</v>
      </c>
      <c r="D4" s="11">
        <v>22</v>
      </c>
      <c r="E4" s="11">
        <v>18.3</v>
      </c>
      <c r="F4" s="11">
        <v>21.1</v>
      </c>
      <c r="G4" s="11">
        <v>20.2</v>
      </c>
      <c r="H4" s="11">
        <v>26.7</v>
      </c>
      <c r="I4" s="11">
        <v>20.399999999999999</v>
      </c>
      <c r="J4" s="11">
        <v>21.6</v>
      </c>
      <c r="K4" s="11">
        <v>20.7</v>
      </c>
      <c r="L4" s="16">
        <v>21.7</v>
      </c>
    </row>
    <row r="6" spans="1:12" x14ac:dyDescent="0.25">
      <c r="A6" s="111" t="s">
        <v>37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3"/>
    </row>
    <row r="7" spans="1:12" ht="15.75" x14ac:dyDescent="0.25">
      <c r="A7" s="13">
        <v>-1</v>
      </c>
      <c r="B7" s="6">
        <v>-7.9</v>
      </c>
      <c r="C7" s="6">
        <v>0</v>
      </c>
      <c r="D7" s="6">
        <v>-0.5</v>
      </c>
      <c r="E7" s="6">
        <v>-2.2000000000000002</v>
      </c>
      <c r="F7" s="6">
        <v>0.2</v>
      </c>
      <c r="G7" s="6">
        <v>-0.7</v>
      </c>
      <c r="H7" s="6">
        <v>5.4</v>
      </c>
      <c r="I7" s="6">
        <v>0</v>
      </c>
      <c r="J7" s="6">
        <v>0.4</v>
      </c>
      <c r="K7" s="6">
        <v>-0.3</v>
      </c>
      <c r="L7" s="17">
        <v>0.9</v>
      </c>
    </row>
    <row r="8" spans="1:12" ht="15.75" x14ac:dyDescent="0.25">
      <c r="A8" s="13">
        <v>3.3</v>
      </c>
      <c r="B8" s="6">
        <v>-6</v>
      </c>
      <c r="C8" s="6">
        <v>1.1000000000000001</v>
      </c>
      <c r="D8" s="6">
        <v>3.1</v>
      </c>
      <c r="E8" s="6">
        <v>-0.3</v>
      </c>
      <c r="F8" s="6">
        <v>1.6</v>
      </c>
      <c r="G8" s="6">
        <v>1.3</v>
      </c>
      <c r="H8" s="6">
        <v>6.3</v>
      </c>
      <c r="I8" s="6">
        <v>1.7</v>
      </c>
      <c r="J8" s="6">
        <v>1.8</v>
      </c>
      <c r="K8" s="6">
        <v>1.8</v>
      </c>
      <c r="L8" s="17">
        <v>2.2999999999999998</v>
      </c>
    </row>
    <row r="9" spans="1:12" ht="15.75" x14ac:dyDescent="0.25">
      <c r="A9" s="18">
        <v>2</v>
      </c>
      <c r="B9" s="19">
        <v>-6.7</v>
      </c>
      <c r="C9" s="19">
        <v>0.9</v>
      </c>
      <c r="D9" s="19">
        <v>1.9</v>
      </c>
      <c r="E9" s="19">
        <v>-0.8</v>
      </c>
      <c r="F9" s="19">
        <v>1</v>
      </c>
      <c r="G9" s="19">
        <v>0.7</v>
      </c>
      <c r="H9" s="19">
        <v>6</v>
      </c>
      <c r="I9" s="19">
        <v>0.9</v>
      </c>
      <c r="J9" s="19">
        <v>1.5</v>
      </c>
      <c r="K9" s="19">
        <v>1.3</v>
      </c>
      <c r="L9" s="20">
        <v>1.2</v>
      </c>
    </row>
    <row r="12" spans="1:12" x14ac:dyDescent="0.25">
      <c r="A12" s="103" t="s">
        <v>43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</row>
    <row r="13" spans="1:12" x14ac:dyDescent="0.25">
      <c r="A13" s="103" t="s">
        <v>44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</row>
    <row r="14" spans="1:12" x14ac:dyDescent="0.25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</row>
    <row r="15" spans="1:12" x14ac:dyDescent="0.25">
      <c r="A15" s="93" t="s">
        <v>134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</row>
    <row r="16" spans="1:12" x14ac:dyDescent="0.25">
      <c r="A16" s="45" t="s">
        <v>135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2" x14ac:dyDescent="0.25">
      <c r="A17" s="40"/>
      <c r="B17" s="40"/>
      <c r="C17" s="31"/>
      <c r="D17" s="40"/>
      <c r="E17" s="40"/>
      <c r="F17" s="40"/>
      <c r="G17" s="40"/>
      <c r="H17" s="40"/>
      <c r="I17" s="40"/>
      <c r="J17" s="40"/>
      <c r="K17" s="40"/>
      <c r="L17" s="40"/>
    </row>
    <row r="18" spans="1:12" x14ac:dyDescent="0.25">
      <c r="A18" s="53" t="s">
        <v>88</v>
      </c>
      <c r="B18" s="40"/>
      <c r="C18" s="31"/>
      <c r="D18" s="40"/>
      <c r="E18" s="40"/>
      <c r="F18" s="40"/>
      <c r="G18" s="40"/>
      <c r="H18" s="40"/>
      <c r="I18" s="40"/>
      <c r="J18" s="40"/>
      <c r="K18" s="40"/>
      <c r="L18" s="40"/>
    </row>
    <row r="19" spans="1:12" x14ac:dyDescent="0.25">
      <c r="A19" s="53" t="s">
        <v>89</v>
      </c>
      <c r="B19" s="40"/>
      <c r="C19" s="31"/>
      <c r="D19" s="40"/>
      <c r="E19" s="40"/>
      <c r="F19" s="40"/>
      <c r="G19" s="40"/>
      <c r="H19" s="40"/>
      <c r="I19" s="40"/>
      <c r="J19" s="40"/>
      <c r="K19" s="40"/>
      <c r="L19" s="40"/>
    </row>
    <row r="20" spans="1:12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x14ac:dyDescent="0.25">
      <c r="A21" s="40" t="s">
        <v>91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25">
      <c r="A22" s="40" t="s">
        <v>90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4" spans="1:12" x14ac:dyDescent="0.25">
      <c r="A24" s="40" t="s">
        <v>136</v>
      </c>
    </row>
  </sheetData>
  <mergeCells count="5">
    <mergeCell ref="A14:K14"/>
    <mergeCell ref="A1:L1"/>
    <mergeCell ref="A6:L6"/>
    <mergeCell ref="A12:K12"/>
    <mergeCell ref="A13:K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showGridLines="0" zoomScale="115" zoomScaleNormal="115" workbookViewId="0">
      <selection activeCell="R15" sqref="R15"/>
    </sheetView>
  </sheetViews>
  <sheetFormatPr defaultRowHeight="15" x14ac:dyDescent="0.25"/>
  <cols>
    <col min="1" max="2" width="14.28515625" customWidth="1"/>
    <col min="3" max="3" width="19.85546875" customWidth="1"/>
  </cols>
  <sheetData>
    <row r="1" spans="1:11" ht="15" customHeight="1" x14ac:dyDescent="0.3">
      <c r="A1" s="76" t="s">
        <v>38</v>
      </c>
    </row>
    <row r="2" spans="1:11" s="32" customFormat="1" ht="15" customHeight="1" x14ac:dyDescent="0.25">
      <c r="A2" s="32" t="s">
        <v>70</v>
      </c>
      <c r="K2" s="30"/>
    </row>
    <row r="3" spans="1:11" ht="15" customHeight="1" x14ac:dyDescent="0.25">
      <c r="A3" t="s">
        <v>46</v>
      </c>
    </row>
    <row r="4" spans="1:11" x14ac:dyDescent="0.25">
      <c r="A4" s="40" t="s">
        <v>83</v>
      </c>
    </row>
    <row r="6" spans="1:11" ht="18.75" x14ac:dyDescent="0.3">
      <c r="A6" s="76" t="s">
        <v>45</v>
      </c>
      <c r="B6" s="28"/>
    </row>
    <row r="7" spans="1:11" x14ac:dyDescent="0.25">
      <c r="A7" s="54" t="s">
        <v>108</v>
      </c>
      <c r="B7" s="28"/>
    </row>
    <row r="8" spans="1:11" x14ac:dyDescent="0.25">
      <c r="A8" s="32" t="s">
        <v>48</v>
      </c>
      <c r="B8" s="28"/>
    </row>
    <row r="9" spans="1:11" ht="15" customHeight="1" x14ac:dyDescent="0.25">
      <c r="A9" s="32" t="s">
        <v>47</v>
      </c>
      <c r="B9" s="28"/>
    </row>
    <row r="10" spans="1:11" x14ac:dyDescent="0.25">
      <c r="A10" s="32" t="s">
        <v>68</v>
      </c>
      <c r="B10" s="28"/>
    </row>
    <row r="11" spans="1:11" s="34" customFormat="1" x14ac:dyDescent="0.25">
      <c r="A11" s="34" t="s">
        <v>69</v>
      </c>
    </row>
    <row r="12" spans="1:11" s="34" customFormat="1" x14ac:dyDescent="0.25"/>
    <row r="13" spans="1:11" x14ac:dyDescent="0.25">
      <c r="A13" s="114" t="s">
        <v>51</v>
      </c>
      <c r="B13" s="114"/>
      <c r="C13" s="37"/>
    </row>
    <row r="14" spans="1:11" ht="15" customHeight="1" x14ac:dyDescent="0.25">
      <c r="A14" s="38" t="s">
        <v>49</v>
      </c>
      <c r="B14" s="38" t="s">
        <v>50</v>
      </c>
    </row>
    <row r="15" spans="1:11" ht="15.75" x14ac:dyDescent="0.25">
      <c r="A15" s="46">
        <v>19.600000000000001</v>
      </c>
      <c r="B15" s="47">
        <f>ROUND(A15,0)</f>
        <v>20</v>
      </c>
    </row>
    <row r="16" spans="1:11" ht="15.75" x14ac:dyDescent="0.25">
      <c r="A16" s="46">
        <v>8.6999999999999993</v>
      </c>
      <c r="B16" s="47">
        <f t="shared" ref="B16:B50" si="0">ROUND(A16,0)</f>
        <v>9</v>
      </c>
    </row>
    <row r="17" spans="1:2" ht="15.75" customHeight="1" x14ac:dyDescent="0.25">
      <c r="A17" s="46">
        <v>17.899999999999999</v>
      </c>
      <c r="B17" s="47">
        <f t="shared" si="0"/>
        <v>18</v>
      </c>
    </row>
    <row r="18" spans="1:2" ht="15.75" x14ac:dyDescent="0.25">
      <c r="A18" s="46">
        <v>20.100000000000001</v>
      </c>
      <c r="B18" s="47">
        <f t="shared" si="0"/>
        <v>20</v>
      </c>
    </row>
    <row r="19" spans="1:2" ht="15.75" x14ac:dyDescent="0.25">
      <c r="A19" s="46">
        <v>15.1</v>
      </c>
      <c r="B19" s="47">
        <f t="shared" si="0"/>
        <v>15</v>
      </c>
    </row>
    <row r="20" spans="1:2" ht="15.75" x14ac:dyDescent="0.25">
      <c r="A20" s="46">
        <v>18.5</v>
      </c>
      <c r="B20" s="47">
        <f t="shared" si="0"/>
        <v>19</v>
      </c>
    </row>
    <row r="21" spans="1:2" ht="15.75" x14ac:dyDescent="0.25">
      <c r="A21" s="46">
        <v>17.600000000000001</v>
      </c>
      <c r="B21" s="47">
        <f t="shared" si="0"/>
        <v>18</v>
      </c>
    </row>
    <row r="22" spans="1:2" ht="15.75" x14ac:dyDescent="0.25">
      <c r="A22" s="46">
        <v>22.8</v>
      </c>
      <c r="B22" s="47">
        <f t="shared" si="0"/>
        <v>23</v>
      </c>
    </row>
    <row r="23" spans="1:2" ht="15.75" x14ac:dyDescent="0.25">
      <c r="A23" s="46">
        <v>19.399999999999999</v>
      </c>
      <c r="B23" s="47">
        <f t="shared" si="0"/>
        <v>19</v>
      </c>
    </row>
    <row r="24" spans="1:2" ht="15" customHeight="1" x14ac:dyDescent="0.25">
      <c r="A24" s="46">
        <v>18.100000000000001</v>
      </c>
      <c r="B24" s="47">
        <f t="shared" si="0"/>
        <v>18</v>
      </c>
    </row>
    <row r="25" spans="1:2" ht="15.75" x14ac:dyDescent="0.25">
      <c r="A25" s="46">
        <v>19</v>
      </c>
      <c r="B25" s="47">
        <f t="shared" si="0"/>
        <v>19</v>
      </c>
    </row>
    <row r="26" spans="1:2" ht="15.75" x14ac:dyDescent="0.25">
      <c r="A26" s="48">
        <v>19.3</v>
      </c>
      <c r="B26" s="47">
        <f t="shared" si="0"/>
        <v>19</v>
      </c>
    </row>
    <row r="27" spans="1:2" ht="15" customHeight="1" x14ac:dyDescent="0.25">
      <c r="A27" s="46">
        <v>21.9</v>
      </c>
      <c r="B27" s="47">
        <f t="shared" si="0"/>
        <v>22</v>
      </c>
    </row>
    <row r="28" spans="1:2" ht="15.75" x14ac:dyDescent="0.25">
      <c r="A28" s="46">
        <v>10.6</v>
      </c>
      <c r="B28" s="47">
        <f t="shared" si="0"/>
        <v>11</v>
      </c>
    </row>
    <row r="29" spans="1:2" ht="15.75" x14ac:dyDescent="0.25">
      <c r="A29" s="46">
        <v>20.2</v>
      </c>
      <c r="B29" s="47">
        <f t="shared" si="0"/>
        <v>20</v>
      </c>
    </row>
    <row r="30" spans="1:2" ht="15.75" x14ac:dyDescent="0.25">
      <c r="A30" s="46">
        <v>22.9</v>
      </c>
      <c r="B30" s="47">
        <f t="shared" si="0"/>
        <v>23</v>
      </c>
    </row>
    <row r="31" spans="1:2" ht="15.75" x14ac:dyDescent="0.25">
      <c r="A31" s="46">
        <v>17.7</v>
      </c>
      <c r="B31" s="47">
        <f t="shared" si="0"/>
        <v>18</v>
      </c>
    </row>
    <row r="32" spans="1:2" ht="15.75" x14ac:dyDescent="0.25">
      <c r="A32" s="46">
        <v>20.5</v>
      </c>
      <c r="B32" s="47">
        <f t="shared" si="0"/>
        <v>21</v>
      </c>
    </row>
    <row r="33" spans="1:4" ht="15.75" x14ac:dyDescent="0.25">
      <c r="A33" s="46">
        <v>20.8</v>
      </c>
      <c r="B33" s="47">
        <f t="shared" si="0"/>
        <v>21</v>
      </c>
    </row>
    <row r="34" spans="1:4" ht="15.75" x14ac:dyDescent="0.25">
      <c r="A34" s="46">
        <v>26.8</v>
      </c>
      <c r="B34" s="47">
        <f t="shared" si="0"/>
        <v>27</v>
      </c>
    </row>
    <row r="35" spans="1:4" ht="15.75" x14ac:dyDescent="0.25">
      <c r="A35" s="46">
        <v>22.1</v>
      </c>
      <c r="B35" s="47">
        <f t="shared" si="0"/>
        <v>22</v>
      </c>
    </row>
    <row r="36" spans="1:4" ht="15.75" x14ac:dyDescent="0.25">
      <c r="A36" s="46">
        <v>20.8</v>
      </c>
      <c r="B36" s="47">
        <f t="shared" si="0"/>
        <v>21</v>
      </c>
    </row>
    <row r="37" spans="1:4" ht="15.75" x14ac:dyDescent="0.25">
      <c r="A37" s="46">
        <v>21.1</v>
      </c>
      <c r="B37" s="47">
        <f t="shared" si="0"/>
        <v>21</v>
      </c>
    </row>
    <row r="38" spans="1:4" ht="15.75" x14ac:dyDescent="0.25">
      <c r="A38" s="48">
        <v>21.8</v>
      </c>
      <c r="B38" s="47">
        <f t="shared" si="0"/>
        <v>22</v>
      </c>
    </row>
    <row r="39" spans="1:4" ht="15.75" x14ac:dyDescent="0.25">
      <c r="A39" s="46">
        <v>20.3</v>
      </c>
      <c r="B39" s="47">
        <f t="shared" si="0"/>
        <v>20</v>
      </c>
    </row>
    <row r="40" spans="1:4" ht="15.75" x14ac:dyDescent="0.25">
      <c r="A40" s="46">
        <v>11.7</v>
      </c>
      <c r="B40" s="47">
        <f t="shared" si="0"/>
        <v>12</v>
      </c>
    </row>
    <row r="41" spans="1:4" ht="15.75" x14ac:dyDescent="0.25">
      <c r="A41" s="46">
        <v>20.2</v>
      </c>
      <c r="B41" s="47">
        <f t="shared" si="0"/>
        <v>20</v>
      </c>
    </row>
    <row r="42" spans="1:4" ht="15.75" x14ac:dyDescent="0.25">
      <c r="A42" s="46">
        <v>22</v>
      </c>
      <c r="B42" s="47">
        <f t="shared" si="0"/>
        <v>22</v>
      </c>
    </row>
    <row r="43" spans="1:4" ht="15.75" x14ac:dyDescent="0.25">
      <c r="A43" s="46">
        <v>18.3</v>
      </c>
      <c r="B43" s="47">
        <f t="shared" si="0"/>
        <v>18</v>
      </c>
    </row>
    <row r="44" spans="1:4" ht="15.75" x14ac:dyDescent="0.25">
      <c r="A44" s="46">
        <v>21.1</v>
      </c>
      <c r="B44" s="47">
        <f t="shared" si="0"/>
        <v>21</v>
      </c>
    </row>
    <row r="45" spans="1:4" ht="15.75" x14ac:dyDescent="0.25">
      <c r="A45" s="46">
        <v>20.2</v>
      </c>
      <c r="B45" s="47">
        <f t="shared" si="0"/>
        <v>20</v>
      </c>
    </row>
    <row r="46" spans="1:4" ht="15.75" x14ac:dyDescent="0.25">
      <c r="A46" s="46">
        <v>26.7</v>
      </c>
      <c r="B46" s="47">
        <f t="shared" si="0"/>
        <v>27</v>
      </c>
    </row>
    <row r="47" spans="1:4" ht="15.75" x14ac:dyDescent="0.25">
      <c r="A47" s="46">
        <v>20.399999999999999</v>
      </c>
      <c r="B47" s="47">
        <f t="shared" si="0"/>
        <v>20</v>
      </c>
    </row>
    <row r="48" spans="1:4" ht="15.75" x14ac:dyDescent="0.25">
      <c r="A48" s="46">
        <v>21.6</v>
      </c>
      <c r="B48" s="47">
        <f t="shared" si="0"/>
        <v>22</v>
      </c>
      <c r="D48" s="40" t="s">
        <v>80</v>
      </c>
    </row>
    <row r="49" spans="1:6" ht="15.75" x14ac:dyDescent="0.25">
      <c r="A49" s="46">
        <v>20.7</v>
      </c>
      <c r="B49" s="47">
        <f t="shared" si="0"/>
        <v>21</v>
      </c>
    </row>
    <row r="50" spans="1:6" ht="15.75" x14ac:dyDescent="0.25">
      <c r="A50" s="48">
        <v>21.7</v>
      </c>
      <c r="B50" s="47">
        <f t="shared" si="0"/>
        <v>22</v>
      </c>
      <c r="D50" s="22" t="s">
        <v>57</v>
      </c>
      <c r="E50" s="22"/>
      <c r="F50" s="22">
        <f>COUNT(A15:A50)</f>
        <v>36</v>
      </c>
    </row>
    <row r="52" spans="1:6" x14ac:dyDescent="0.25">
      <c r="A52" s="54" t="s">
        <v>67</v>
      </c>
    </row>
    <row r="53" spans="1:6" s="34" customFormat="1" x14ac:dyDescent="0.25">
      <c r="A53" s="40" t="s">
        <v>81</v>
      </c>
    </row>
    <row r="54" spans="1:6" s="34" customFormat="1" x14ac:dyDescent="0.25">
      <c r="A54" s="40" t="s">
        <v>82</v>
      </c>
    </row>
    <row r="55" spans="1:6" s="34" customFormat="1" x14ac:dyDescent="0.25"/>
    <row r="56" spans="1:6" s="34" customFormat="1" x14ac:dyDescent="0.25">
      <c r="A56" t="s">
        <v>60</v>
      </c>
    </row>
    <row r="57" spans="1:6" x14ac:dyDescent="0.25">
      <c r="A57" s="40" t="s">
        <v>71</v>
      </c>
    </row>
    <row r="58" spans="1:6" s="34" customFormat="1" x14ac:dyDescent="0.25">
      <c r="A58" s="40" t="s">
        <v>72</v>
      </c>
    </row>
    <row r="60" spans="1:6" s="34" customFormat="1" x14ac:dyDescent="0.25">
      <c r="A60" s="114" t="s">
        <v>51</v>
      </c>
      <c r="B60" s="114"/>
      <c r="E60" t="s">
        <v>58</v>
      </c>
    </row>
    <row r="61" spans="1:6" s="34" customFormat="1" x14ac:dyDescent="0.25">
      <c r="A61" s="22" t="s">
        <v>54</v>
      </c>
      <c r="B61" s="47">
        <f>MIN(B15:B50)</f>
        <v>9</v>
      </c>
      <c r="E61" s="34" t="s">
        <v>59</v>
      </c>
      <c r="F61" s="49"/>
    </row>
    <row r="62" spans="1:6" x14ac:dyDescent="0.25">
      <c r="A62" s="22" t="s">
        <v>55</v>
      </c>
      <c r="B62" s="47">
        <f>MAX(B15:B50)</f>
        <v>27</v>
      </c>
    </row>
    <row r="63" spans="1:6" s="34" customFormat="1" x14ac:dyDescent="0.25"/>
    <row r="64" spans="1:6" x14ac:dyDescent="0.25">
      <c r="A64" s="22" t="s">
        <v>52</v>
      </c>
      <c r="B64" s="22" t="s">
        <v>53</v>
      </c>
      <c r="C64" s="22" t="s">
        <v>64</v>
      </c>
    </row>
    <row r="65" spans="1:20" ht="15.75" x14ac:dyDescent="0.25">
      <c r="A65" s="50">
        <f>B61</f>
        <v>9</v>
      </c>
      <c r="B65" s="47">
        <f>COUNTIF(B$15:B$50,A65)</f>
        <v>1</v>
      </c>
      <c r="C65" s="47">
        <f>B65</f>
        <v>1</v>
      </c>
    </row>
    <row r="66" spans="1:20" ht="15.75" x14ac:dyDescent="0.25">
      <c r="A66" s="50">
        <f>A65+1</f>
        <v>10</v>
      </c>
      <c r="B66" s="47">
        <f t="shared" ref="B66:B83" si="1">COUNTIF(B$15:B$50,A66)</f>
        <v>0</v>
      </c>
      <c r="C66" s="47">
        <f>SUM(B$65:B66)</f>
        <v>1</v>
      </c>
    </row>
    <row r="67" spans="1:20" ht="15.75" x14ac:dyDescent="0.25">
      <c r="A67" s="50">
        <f t="shared" ref="A67:A83" si="2">A66+1</f>
        <v>11</v>
      </c>
      <c r="B67" s="47">
        <f t="shared" si="1"/>
        <v>1</v>
      </c>
      <c r="C67" s="47">
        <f>SUM(B$65:B67)</f>
        <v>2</v>
      </c>
    </row>
    <row r="68" spans="1:20" ht="15.75" x14ac:dyDescent="0.25">
      <c r="A68" s="50">
        <f t="shared" si="2"/>
        <v>12</v>
      </c>
      <c r="B68" s="47">
        <f t="shared" si="1"/>
        <v>1</v>
      </c>
      <c r="C68" s="47">
        <f>SUM(B$65:B68)</f>
        <v>3</v>
      </c>
      <c r="E68" t="s">
        <v>62</v>
      </c>
    </row>
    <row r="69" spans="1:20" ht="15.75" x14ac:dyDescent="0.25">
      <c r="A69" s="50">
        <f t="shared" si="2"/>
        <v>13</v>
      </c>
      <c r="B69" s="47">
        <f t="shared" si="1"/>
        <v>0</v>
      </c>
      <c r="C69" s="47">
        <f>SUM(B$65:B69)</f>
        <v>3</v>
      </c>
      <c r="E69" t="s">
        <v>63</v>
      </c>
    </row>
    <row r="70" spans="1:20" ht="15.75" x14ac:dyDescent="0.25">
      <c r="A70" s="50">
        <f t="shared" si="2"/>
        <v>14</v>
      </c>
      <c r="B70" s="47">
        <f t="shared" si="1"/>
        <v>0</v>
      </c>
      <c r="C70" s="47">
        <f>SUM(B$65:B70)</f>
        <v>3</v>
      </c>
      <c r="E70" s="40" t="s">
        <v>73</v>
      </c>
      <c r="T70" s="34"/>
    </row>
    <row r="71" spans="1:20" ht="15.75" x14ac:dyDescent="0.25">
      <c r="A71" s="50">
        <f t="shared" si="2"/>
        <v>15</v>
      </c>
      <c r="B71" s="47">
        <f t="shared" si="1"/>
        <v>1</v>
      </c>
      <c r="C71" s="47">
        <f>SUM(B$65:B71)</f>
        <v>4</v>
      </c>
      <c r="E71" s="40" t="s">
        <v>74</v>
      </c>
    </row>
    <row r="72" spans="1:20" ht="15.75" x14ac:dyDescent="0.25">
      <c r="A72" s="50">
        <f t="shared" si="2"/>
        <v>16</v>
      </c>
      <c r="B72" s="47">
        <f t="shared" si="1"/>
        <v>0</v>
      </c>
      <c r="C72" s="47">
        <f>SUM(B$65:B72)</f>
        <v>4</v>
      </c>
      <c r="E72" t="s">
        <v>65</v>
      </c>
    </row>
    <row r="73" spans="1:20" ht="15.75" x14ac:dyDescent="0.25">
      <c r="A73" s="50">
        <f t="shared" si="2"/>
        <v>17</v>
      </c>
      <c r="B73" s="47">
        <f t="shared" si="1"/>
        <v>0</v>
      </c>
      <c r="C73" s="47">
        <f>SUM(B$65:B73)</f>
        <v>4</v>
      </c>
    </row>
    <row r="74" spans="1:20" ht="15.75" x14ac:dyDescent="0.25">
      <c r="A74" s="50">
        <f t="shared" si="2"/>
        <v>18</v>
      </c>
      <c r="B74" s="47">
        <f t="shared" si="1"/>
        <v>5</v>
      </c>
      <c r="C74" s="47">
        <f>SUM(B$65:B74)</f>
        <v>9</v>
      </c>
    </row>
    <row r="75" spans="1:20" ht="15.75" x14ac:dyDescent="0.25">
      <c r="A75" s="50">
        <f t="shared" si="2"/>
        <v>19</v>
      </c>
      <c r="B75" s="47">
        <f t="shared" si="1"/>
        <v>4</v>
      </c>
      <c r="C75" s="47">
        <f>SUM(B$65:B75)</f>
        <v>13</v>
      </c>
    </row>
    <row r="76" spans="1:20" ht="15.75" x14ac:dyDescent="0.25">
      <c r="A76" s="50">
        <f t="shared" si="2"/>
        <v>20</v>
      </c>
      <c r="B76" s="47">
        <f t="shared" si="1"/>
        <v>7</v>
      </c>
      <c r="C76" s="47">
        <f>SUM(B$65:B76)</f>
        <v>20</v>
      </c>
    </row>
    <row r="77" spans="1:20" ht="15.75" x14ac:dyDescent="0.25">
      <c r="A77" s="50">
        <f t="shared" si="2"/>
        <v>21</v>
      </c>
      <c r="B77" s="47">
        <f t="shared" si="1"/>
        <v>6</v>
      </c>
      <c r="C77" s="47">
        <f>SUM(B$65:B77)</f>
        <v>26</v>
      </c>
    </row>
    <row r="78" spans="1:20" ht="15.75" x14ac:dyDescent="0.25">
      <c r="A78" s="50">
        <f t="shared" si="2"/>
        <v>22</v>
      </c>
      <c r="B78" s="47">
        <f t="shared" si="1"/>
        <v>6</v>
      </c>
      <c r="C78" s="47">
        <f>SUM(B$65:B78)</f>
        <v>32</v>
      </c>
    </row>
    <row r="79" spans="1:20" ht="15.75" x14ac:dyDescent="0.25">
      <c r="A79" s="50">
        <f t="shared" si="2"/>
        <v>23</v>
      </c>
      <c r="B79" s="47">
        <f t="shared" si="1"/>
        <v>2</v>
      </c>
      <c r="C79" s="47">
        <f>SUM(B$65:B79)</f>
        <v>34</v>
      </c>
    </row>
    <row r="80" spans="1:20" ht="15.75" x14ac:dyDescent="0.25">
      <c r="A80" s="50">
        <f t="shared" si="2"/>
        <v>24</v>
      </c>
      <c r="B80" s="47">
        <f t="shared" si="1"/>
        <v>0</v>
      </c>
      <c r="C80" s="47">
        <f>SUM(B$65:B80)</f>
        <v>34</v>
      </c>
    </row>
    <row r="81" spans="1:3" ht="15.75" x14ac:dyDescent="0.25">
      <c r="A81" s="50">
        <f t="shared" si="2"/>
        <v>25</v>
      </c>
      <c r="B81" s="47">
        <f t="shared" si="1"/>
        <v>0</v>
      </c>
      <c r="C81" s="47">
        <f>SUM(B$65:B81)</f>
        <v>34</v>
      </c>
    </row>
    <row r="82" spans="1:3" ht="15.75" x14ac:dyDescent="0.25">
      <c r="A82" s="50">
        <f t="shared" si="2"/>
        <v>26</v>
      </c>
      <c r="B82" s="47">
        <f t="shared" si="1"/>
        <v>0</v>
      </c>
      <c r="C82" s="47">
        <f>SUM(B$65:B82)</f>
        <v>34</v>
      </c>
    </row>
    <row r="83" spans="1:3" ht="15.75" x14ac:dyDescent="0.25">
      <c r="A83" s="50">
        <f t="shared" si="2"/>
        <v>27</v>
      </c>
      <c r="B83" s="47">
        <f t="shared" si="1"/>
        <v>2</v>
      </c>
      <c r="C83" s="47">
        <f>SUM(B$65:B83)</f>
        <v>36</v>
      </c>
    </row>
    <row r="84" spans="1:3" x14ac:dyDescent="0.25">
      <c r="A84" s="52" t="s">
        <v>56</v>
      </c>
      <c r="B84" s="51">
        <f>SUM(B65:B83)</f>
        <v>36</v>
      </c>
    </row>
    <row r="86" spans="1:3" x14ac:dyDescent="0.25">
      <c r="A86" s="40" t="s">
        <v>75</v>
      </c>
    </row>
    <row r="87" spans="1:3" x14ac:dyDescent="0.25">
      <c r="A87" s="40" t="s">
        <v>77</v>
      </c>
    </row>
    <row r="88" spans="1:3" x14ac:dyDescent="0.25">
      <c r="A88" s="30" t="s">
        <v>61</v>
      </c>
    </row>
    <row r="89" spans="1:3" x14ac:dyDescent="0.25">
      <c r="A89" s="53" t="s">
        <v>76</v>
      </c>
    </row>
    <row r="90" spans="1:3" x14ac:dyDescent="0.25">
      <c r="A90" s="53" t="s">
        <v>78</v>
      </c>
    </row>
    <row r="91" spans="1:3" x14ac:dyDescent="0.25">
      <c r="A91" s="53" t="s">
        <v>79</v>
      </c>
    </row>
    <row r="92" spans="1:3" x14ac:dyDescent="0.25">
      <c r="A92" t="s">
        <v>66</v>
      </c>
    </row>
    <row r="94" spans="1:3" x14ac:dyDescent="0.25">
      <c r="A94" s="22" t="s">
        <v>52</v>
      </c>
      <c r="B94" s="22" t="s">
        <v>53</v>
      </c>
      <c r="C94" s="22" t="s">
        <v>64</v>
      </c>
    </row>
    <row r="95" spans="1:3" ht="15.75" x14ac:dyDescent="0.25">
      <c r="A95" s="50">
        <f>B61</f>
        <v>9</v>
      </c>
      <c r="B95" s="47">
        <f t="array" ref="B95:B113">FREQUENCY(B15:B50,A95:A113)</f>
        <v>1</v>
      </c>
      <c r="C95" s="47">
        <f>B95</f>
        <v>1</v>
      </c>
    </row>
    <row r="96" spans="1:3" ht="15.75" x14ac:dyDescent="0.25">
      <c r="A96" s="50">
        <f>A95+1</f>
        <v>10</v>
      </c>
      <c r="B96" s="47">
        <v>0</v>
      </c>
      <c r="C96" s="47">
        <f>SUM(B$95:B96)</f>
        <v>1</v>
      </c>
    </row>
    <row r="97" spans="1:3" ht="15.75" x14ac:dyDescent="0.25">
      <c r="A97" s="50">
        <f t="shared" ref="A97:A113" si="3">A96+1</f>
        <v>11</v>
      </c>
      <c r="B97" s="47">
        <v>1</v>
      </c>
      <c r="C97" s="47">
        <f>SUM(B$95:B97)</f>
        <v>2</v>
      </c>
    </row>
    <row r="98" spans="1:3" ht="15.75" x14ac:dyDescent="0.25">
      <c r="A98" s="50">
        <f t="shared" si="3"/>
        <v>12</v>
      </c>
      <c r="B98" s="47">
        <v>1</v>
      </c>
      <c r="C98" s="47">
        <f>SUM(B$95:B98)</f>
        <v>3</v>
      </c>
    </row>
    <row r="99" spans="1:3" ht="15.75" x14ac:dyDescent="0.25">
      <c r="A99" s="50">
        <f t="shared" si="3"/>
        <v>13</v>
      </c>
      <c r="B99" s="47">
        <v>0</v>
      </c>
      <c r="C99" s="47">
        <f>SUM(B$95:B99)</f>
        <v>3</v>
      </c>
    </row>
    <row r="100" spans="1:3" ht="15.75" x14ac:dyDescent="0.25">
      <c r="A100" s="50">
        <f t="shared" si="3"/>
        <v>14</v>
      </c>
      <c r="B100" s="47">
        <v>0</v>
      </c>
      <c r="C100" s="47">
        <f>SUM(B$95:B100)</f>
        <v>3</v>
      </c>
    </row>
    <row r="101" spans="1:3" ht="15.75" x14ac:dyDescent="0.25">
      <c r="A101" s="50">
        <f t="shared" si="3"/>
        <v>15</v>
      </c>
      <c r="B101" s="47">
        <v>1</v>
      </c>
      <c r="C101" s="47">
        <f>SUM(B$95:B101)</f>
        <v>4</v>
      </c>
    </row>
    <row r="102" spans="1:3" ht="15.75" x14ac:dyDescent="0.25">
      <c r="A102" s="50">
        <f t="shared" si="3"/>
        <v>16</v>
      </c>
      <c r="B102" s="47">
        <v>0</v>
      </c>
      <c r="C102" s="47">
        <f>SUM(B$95:B102)</f>
        <v>4</v>
      </c>
    </row>
    <row r="103" spans="1:3" ht="15.75" x14ac:dyDescent="0.25">
      <c r="A103" s="50">
        <f t="shared" si="3"/>
        <v>17</v>
      </c>
      <c r="B103" s="47">
        <v>0</v>
      </c>
      <c r="C103" s="47">
        <f>SUM(B$95:B103)</f>
        <v>4</v>
      </c>
    </row>
    <row r="104" spans="1:3" ht="15.75" x14ac:dyDescent="0.25">
      <c r="A104" s="50">
        <f t="shared" si="3"/>
        <v>18</v>
      </c>
      <c r="B104" s="47">
        <v>5</v>
      </c>
      <c r="C104" s="47">
        <f>SUM(B$95:B104)</f>
        <v>9</v>
      </c>
    </row>
    <row r="105" spans="1:3" ht="15.75" x14ac:dyDescent="0.25">
      <c r="A105" s="50">
        <f t="shared" si="3"/>
        <v>19</v>
      </c>
      <c r="B105" s="47">
        <v>4</v>
      </c>
      <c r="C105" s="47">
        <f>SUM(B$95:B105)</f>
        <v>13</v>
      </c>
    </row>
    <row r="106" spans="1:3" ht="15.75" x14ac:dyDescent="0.25">
      <c r="A106" s="50">
        <f t="shared" si="3"/>
        <v>20</v>
      </c>
      <c r="B106" s="47">
        <v>7</v>
      </c>
      <c r="C106" s="47">
        <f>SUM(B$95:B106)</f>
        <v>20</v>
      </c>
    </row>
    <row r="107" spans="1:3" ht="15.75" x14ac:dyDescent="0.25">
      <c r="A107" s="50">
        <f t="shared" si="3"/>
        <v>21</v>
      </c>
      <c r="B107" s="47">
        <v>6</v>
      </c>
      <c r="C107" s="47">
        <f>SUM(B$95:B107)</f>
        <v>26</v>
      </c>
    </row>
    <row r="108" spans="1:3" ht="15.75" x14ac:dyDescent="0.25">
      <c r="A108" s="50">
        <f t="shared" si="3"/>
        <v>22</v>
      </c>
      <c r="B108" s="47">
        <v>6</v>
      </c>
      <c r="C108" s="47">
        <f>SUM(B$95:B108)</f>
        <v>32</v>
      </c>
    </row>
    <row r="109" spans="1:3" ht="15.75" x14ac:dyDescent="0.25">
      <c r="A109" s="50">
        <f t="shared" si="3"/>
        <v>23</v>
      </c>
      <c r="B109" s="47">
        <v>2</v>
      </c>
      <c r="C109" s="47">
        <f>SUM(B$95:B109)</f>
        <v>34</v>
      </c>
    </row>
    <row r="110" spans="1:3" ht="15.75" x14ac:dyDescent="0.25">
      <c r="A110" s="50">
        <f t="shared" si="3"/>
        <v>24</v>
      </c>
      <c r="B110" s="47">
        <v>0</v>
      </c>
      <c r="C110" s="47">
        <f>SUM(B$95:B110)</f>
        <v>34</v>
      </c>
    </row>
    <row r="111" spans="1:3" ht="15.75" x14ac:dyDescent="0.25">
      <c r="A111" s="50">
        <f t="shared" si="3"/>
        <v>25</v>
      </c>
      <c r="B111" s="47">
        <v>0</v>
      </c>
      <c r="C111" s="47">
        <f>SUM(B$95:B111)</f>
        <v>34</v>
      </c>
    </row>
    <row r="112" spans="1:3" ht="15.75" x14ac:dyDescent="0.25">
      <c r="A112" s="50">
        <f t="shared" si="3"/>
        <v>26</v>
      </c>
      <c r="B112" s="47">
        <v>0</v>
      </c>
      <c r="C112" s="47">
        <f>SUM(B$95:B112)</f>
        <v>34</v>
      </c>
    </row>
    <row r="113" spans="1:3" ht="15.75" x14ac:dyDescent="0.25">
      <c r="A113" s="50">
        <f t="shared" si="3"/>
        <v>27</v>
      </c>
      <c r="B113" s="47">
        <v>2</v>
      </c>
      <c r="C113" s="47">
        <f>SUM(B$95:B113)</f>
        <v>36</v>
      </c>
    </row>
    <row r="114" spans="1:3" x14ac:dyDescent="0.25">
      <c r="A114" s="52" t="s">
        <v>56</v>
      </c>
      <c r="B114" s="51">
        <f>SUM(B95:B113)</f>
        <v>36</v>
      </c>
    </row>
    <row r="116" spans="1:3" x14ac:dyDescent="0.25">
      <c r="A116" s="40" t="s">
        <v>84</v>
      </c>
    </row>
    <row r="117" spans="1:3" x14ac:dyDescent="0.25">
      <c r="A117" s="40" t="s">
        <v>85</v>
      </c>
    </row>
    <row r="118" spans="1:3" x14ac:dyDescent="0.25">
      <c r="A118" s="42" t="s">
        <v>86</v>
      </c>
    </row>
    <row r="119" spans="1:3" x14ac:dyDescent="0.25">
      <c r="A119" s="42" t="s">
        <v>87</v>
      </c>
    </row>
  </sheetData>
  <mergeCells count="2">
    <mergeCell ref="A13:B13"/>
    <mergeCell ref="A60:B6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showGridLines="0" topLeftCell="A3" zoomScale="115" zoomScaleNormal="115" workbookViewId="0">
      <selection activeCell="A5" sqref="A5"/>
    </sheetView>
  </sheetViews>
  <sheetFormatPr defaultRowHeight="15" x14ac:dyDescent="0.25"/>
  <cols>
    <col min="1" max="1" width="18" style="40" customWidth="1"/>
    <col min="2" max="5" width="9.140625" style="40"/>
    <col min="6" max="6" width="9.5703125" style="40" bestFit="1" customWidth="1"/>
    <col min="7" max="7" width="9.140625" style="40"/>
    <col min="8" max="8" width="13.7109375" style="40" customWidth="1"/>
    <col min="9" max="9" width="19.85546875" style="40" customWidth="1"/>
    <col min="10" max="11" width="13.42578125" style="40" customWidth="1"/>
    <col min="12" max="12" width="12" style="40" customWidth="1"/>
    <col min="13" max="13" width="15.140625" style="40" customWidth="1"/>
    <col min="14" max="16384" width="9.140625" style="40"/>
  </cols>
  <sheetData>
    <row r="1" spans="1:12" ht="18.75" x14ac:dyDescent="0.3">
      <c r="A1" s="76" t="s">
        <v>39</v>
      </c>
    </row>
    <row r="2" spans="1:12" ht="15.75" x14ac:dyDescent="0.25">
      <c r="A2" s="40" t="s">
        <v>127</v>
      </c>
      <c r="D2" s="25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40" t="s">
        <v>128</v>
      </c>
      <c r="C3" s="31"/>
    </row>
    <row r="4" spans="1:12" x14ac:dyDescent="0.25">
      <c r="C4" s="31"/>
    </row>
    <row r="5" spans="1:12" ht="18.75" x14ac:dyDescent="0.3">
      <c r="A5" s="76" t="s">
        <v>45</v>
      </c>
      <c r="C5" s="31"/>
    </row>
    <row r="6" spans="1:12" x14ac:dyDescent="0.25">
      <c r="A6" s="55" t="s">
        <v>129</v>
      </c>
      <c r="B6" s="21"/>
    </row>
    <row r="7" spans="1:12" x14ac:dyDescent="0.25">
      <c r="A7" s="40" t="s">
        <v>105</v>
      </c>
      <c r="B7" s="21"/>
    </row>
    <row r="9" spans="1:12" x14ac:dyDescent="0.25">
      <c r="A9" s="40" t="s">
        <v>131</v>
      </c>
    </row>
    <row r="10" spans="1:12" x14ac:dyDescent="0.25">
      <c r="A10" s="40" t="s">
        <v>130</v>
      </c>
    </row>
    <row r="11" spans="1:12" ht="18" x14ac:dyDescent="0.35">
      <c r="A11" s="40" t="s">
        <v>109</v>
      </c>
    </row>
    <row r="12" spans="1:12" ht="15.75" x14ac:dyDescent="0.25">
      <c r="A12" s="40" t="s">
        <v>132</v>
      </c>
      <c r="C12" s="56"/>
      <c r="D12" s="56"/>
      <c r="E12" s="56"/>
      <c r="F12" s="56"/>
      <c r="G12" s="56"/>
      <c r="H12" s="56"/>
    </row>
    <row r="13" spans="1:12" ht="15.75" x14ac:dyDescent="0.25">
      <c r="A13" s="40" t="s">
        <v>124</v>
      </c>
      <c r="C13" s="56"/>
      <c r="D13" s="56"/>
      <c r="E13" s="56"/>
      <c r="F13" s="56"/>
      <c r="G13" s="56"/>
      <c r="H13" s="56"/>
    </row>
    <row r="14" spans="1:12" ht="15.75" x14ac:dyDescent="0.25">
      <c r="C14" s="56"/>
      <c r="D14" s="56"/>
      <c r="E14" s="56"/>
      <c r="F14" s="56"/>
      <c r="G14" s="56"/>
      <c r="H14" s="56"/>
    </row>
    <row r="15" spans="1:12" ht="15.75" x14ac:dyDescent="0.25">
      <c r="A15" s="30" t="s">
        <v>122</v>
      </c>
      <c r="C15" s="56"/>
      <c r="D15" s="56"/>
      <c r="E15" s="56"/>
      <c r="F15" s="56"/>
      <c r="G15" s="56"/>
      <c r="H15" s="56"/>
    </row>
    <row r="16" spans="1:12" ht="15.75" x14ac:dyDescent="0.25">
      <c r="C16" s="56"/>
      <c r="D16" s="56"/>
      <c r="E16" s="56"/>
      <c r="F16" s="56"/>
      <c r="G16" s="56"/>
    </row>
    <row r="17" spans="1:12" x14ac:dyDescent="0.25">
      <c r="A17" s="24" t="s">
        <v>100</v>
      </c>
      <c r="C17" s="121" t="s">
        <v>120</v>
      </c>
      <c r="D17" s="122"/>
      <c r="E17" s="122"/>
      <c r="F17" s="123"/>
      <c r="H17" s="118" t="s">
        <v>119</v>
      </c>
      <c r="I17" s="119"/>
      <c r="J17" s="119"/>
      <c r="K17" s="119"/>
      <c r="L17" s="120"/>
    </row>
    <row r="18" spans="1:12" ht="15" customHeight="1" x14ac:dyDescent="0.25">
      <c r="A18" s="46">
        <v>-1</v>
      </c>
      <c r="C18" s="115" t="s">
        <v>101</v>
      </c>
      <c r="D18" s="116"/>
      <c r="E18" s="117"/>
      <c r="F18" s="67">
        <f>MIN(A18:A53)</f>
        <v>-7.9</v>
      </c>
      <c r="H18" s="57" t="s">
        <v>99</v>
      </c>
      <c r="I18" s="57" t="s">
        <v>34</v>
      </c>
      <c r="J18" s="57" t="s">
        <v>30</v>
      </c>
      <c r="K18" s="57" t="s">
        <v>31</v>
      </c>
      <c r="L18" s="24" t="s">
        <v>92</v>
      </c>
    </row>
    <row r="19" spans="1:12" ht="15.75" x14ac:dyDescent="0.25">
      <c r="A19" s="46">
        <v>-7.9</v>
      </c>
      <c r="C19" s="72" t="s">
        <v>102</v>
      </c>
      <c r="D19" s="73"/>
      <c r="E19" s="74"/>
      <c r="F19" s="67">
        <f>MAX(A18:A53)</f>
        <v>6.3</v>
      </c>
      <c r="H19" s="58" t="s">
        <v>93</v>
      </c>
      <c r="I19" s="61" t="s">
        <v>118</v>
      </c>
      <c r="J19" s="65">
        <f>F18</f>
        <v>-7.9</v>
      </c>
      <c r="K19" s="66">
        <f t="shared" ref="K19:K24" si="0">J19+F$24</f>
        <v>-5.53</v>
      </c>
      <c r="L19" s="71">
        <f t="array" ref="L19:L24">FREQUENCY(A18:A53,K19:K24)</f>
        <v>3</v>
      </c>
    </row>
    <row r="20" spans="1:12" ht="15.75" x14ac:dyDescent="0.25">
      <c r="A20" s="46">
        <v>0</v>
      </c>
      <c r="C20" s="72" t="s">
        <v>103</v>
      </c>
      <c r="D20" s="73"/>
      <c r="E20" s="74"/>
      <c r="F20" s="63">
        <f>F19-F18</f>
        <v>14.2</v>
      </c>
      <c r="H20" s="59" t="s">
        <v>94</v>
      </c>
      <c r="I20" s="61" t="str">
        <f>CONCATENATE(J20," do ",K20)</f>
        <v>-5,52 do -3,15</v>
      </c>
      <c r="J20" s="65">
        <f>K19+10^(-F$23)</f>
        <v>-5.5200000000000005</v>
      </c>
      <c r="K20" s="66">
        <f t="shared" si="0"/>
        <v>-3.1500000000000004</v>
      </c>
      <c r="L20" s="71">
        <v>0</v>
      </c>
    </row>
    <row r="21" spans="1:12" ht="15.75" x14ac:dyDescent="0.25">
      <c r="A21" s="46">
        <v>-0.5</v>
      </c>
      <c r="C21" s="72" t="s">
        <v>33</v>
      </c>
      <c r="D21" s="73"/>
      <c r="E21" s="74"/>
      <c r="F21" s="22">
        <v>6</v>
      </c>
      <c r="H21" s="59" t="s">
        <v>95</v>
      </c>
      <c r="I21" s="61" t="str">
        <f t="shared" ref="I21:I24" si="1">CONCATENATE(J21," do ",K21)</f>
        <v>-3,14 do -0,77</v>
      </c>
      <c r="J21" s="65">
        <f>K20+10^(-F$23)</f>
        <v>-3.1400000000000006</v>
      </c>
      <c r="K21" s="66">
        <f t="shared" si="0"/>
        <v>-0.77000000000000046</v>
      </c>
      <c r="L21" s="71">
        <v>3</v>
      </c>
    </row>
    <row r="22" spans="1:12" ht="15.75" x14ac:dyDescent="0.25">
      <c r="A22" s="46">
        <v>-2.2000000000000002</v>
      </c>
      <c r="C22" s="72" t="s">
        <v>107</v>
      </c>
      <c r="D22" s="73"/>
      <c r="E22" s="74"/>
      <c r="F22" s="75">
        <f>F20/F21</f>
        <v>2.3666666666666667</v>
      </c>
      <c r="H22" s="59" t="s">
        <v>96</v>
      </c>
      <c r="I22" s="61" t="str">
        <f t="shared" si="1"/>
        <v>-0,76 do 1,61</v>
      </c>
      <c r="J22" s="65">
        <f>K21+10^(-F$23)</f>
        <v>-0.76000000000000045</v>
      </c>
      <c r="K22" s="66">
        <f t="shared" si="0"/>
        <v>1.6099999999999997</v>
      </c>
      <c r="L22" s="71">
        <v>19</v>
      </c>
    </row>
    <row r="23" spans="1:12" ht="15.75" x14ac:dyDescent="0.25">
      <c r="A23" s="46">
        <v>0.2</v>
      </c>
      <c r="C23" s="72" t="s">
        <v>106</v>
      </c>
      <c r="D23" s="73"/>
      <c r="E23" s="74"/>
      <c r="F23" s="22">
        <v>2</v>
      </c>
      <c r="H23" s="59" t="s">
        <v>97</v>
      </c>
      <c r="I23" s="61" t="str">
        <f t="shared" si="1"/>
        <v>1,62 do 3,99</v>
      </c>
      <c r="J23" s="65">
        <f>K22+10^(-F$23)</f>
        <v>1.6199999999999997</v>
      </c>
      <c r="K23" s="66">
        <f t="shared" si="0"/>
        <v>3.9899999999999998</v>
      </c>
      <c r="L23" s="71">
        <v>8</v>
      </c>
    </row>
    <row r="24" spans="1:12" ht="15.75" x14ac:dyDescent="0.25">
      <c r="A24" s="46">
        <v>-0.7</v>
      </c>
      <c r="C24" s="72" t="s">
        <v>104</v>
      </c>
      <c r="D24" s="73"/>
      <c r="E24" s="74"/>
      <c r="F24" s="22">
        <f>ROUND(F22,F23)</f>
        <v>2.37</v>
      </c>
      <c r="H24" s="60" t="s">
        <v>98</v>
      </c>
      <c r="I24" s="61" t="str">
        <f t="shared" si="1"/>
        <v>4 do 6,37</v>
      </c>
      <c r="J24" s="65">
        <f>K23+10^(-F$23)</f>
        <v>3.9999999999999996</v>
      </c>
      <c r="K24" s="66">
        <f t="shared" si="0"/>
        <v>6.3699999999999992</v>
      </c>
      <c r="L24" s="71">
        <v>3</v>
      </c>
    </row>
    <row r="25" spans="1:12" ht="15.75" x14ac:dyDescent="0.25">
      <c r="A25" s="46">
        <v>5.4</v>
      </c>
      <c r="H25" s="68" t="s">
        <v>117</v>
      </c>
      <c r="I25" s="69"/>
      <c r="J25" s="69"/>
      <c r="K25" s="70"/>
      <c r="L25" s="23">
        <f>SUM(L19:L24)</f>
        <v>36</v>
      </c>
    </row>
    <row r="26" spans="1:12" ht="15.75" x14ac:dyDescent="0.25">
      <c r="A26" s="46">
        <v>0</v>
      </c>
    </row>
    <row r="27" spans="1:12" ht="15.75" x14ac:dyDescent="0.25">
      <c r="A27" s="46">
        <v>0.4</v>
      </c>
      <c r="C27" s="40" t="s">
        <v>110</v>
      </c>
    </row>
    <row r="28" spans="1:12" ht="15.75" x14ac:dyDescent="0.25">
      <c r="A28" s="46">
        <v>-0.3</v>
      </c>
      <c r="C28" s="40" t="s">
        <v>111</v>
      </c>
    </row>
    <row r="29" spans="1:12" ht="15.75" x14ac:dyDescent="0.25">
      <c r="A29" s="64">
        <v>0.9</v>
      </c>
      <c r="C29" s="40" t="s">
        <v>112</v>
      </c>
    </row>
    <row r="30" spans="1:12" ht="15.75" x14ac:dyDescent="0.25">
      <c r="A30" s="46">
        <v>3.3</v>
      </c>
      <c r="C30" s="40" t="s">
        <v>115</v>
      </c>
      <c r="F30" s="56"/>
      <c r="G30" s="56"/>
      <c r="H30" s="56"/>
    </row>
    <row r="31" spans="1:12" ht="15.75" x14ac:dyDescent="0.25">
      <c r="A31" s="46">
        <v>-6</v>
      </c>
      <c r="F31" s="56"/>
      <c r="G31" s="56"/>
      <c r="H31" s="56"/>
    </row>
    <row r="32" spans="1:12" ht="15.75" x14ac:dyDescent="0.25">
      <c r="A32" s="46">
        <v>1.1000000000000001</v>
      </c>
      <c r="C32" s="40" t="s">
        <v>113</v>
      </c>
    </row>
    <row r="33" spans="1:3" ht="15.75" x14ac:dyDescent="0.25">
      <c r="A33" s="46">
        <v>3.1</v>
      </c>
    </row>
    <row r="34" spans="1:3" ht="15.75" x14ac:dyDescent="0.25">
      <c r="A34" s="46">
        <v>-0.3</v>
      </c>
      <c r="C34" s="40" t="s">
        <v>114</v>
      </c>
    </row>
    <row r="35" spans="1:3" ht="15.75" x14ac:dyDescent="0.25">
      <c r="A35" s="46">
        <v>1.6</v>
      </c>
    </row>
    <row r="36" spans="1:3" ht="15.75" x14ac:dyDescent="0.25">
      <c r="A36" s="46">
        <v>1.3</v>
      </c>
      <c r="C36" s="40" t="s">
        <v>137</v>
      </c>
    </row>
    <row r="37" spans="1:3" ht="15.75" x14ac:dyDescent="0.25">
      <c r="A37" s="46">
        <v>6.3</v>
      </c>
    </row>
    <row r="38" spans="1:3" ht="15.75" x14ac:dyDescent="0.25">
      <c r="A38" s="46">
        <v>1.7</v>
      </c>
      <c r="C38" s="40" t="s">
        <v>121</v>
      </c>
    </row>
    <row r="39" spans="1:3" ht="15.75" x14ac:dyDescent="0.25">
      <c r="A39" s="46">
        <v>1.8</v>
      </c>
      <c r="C39" s="40" t="s">
        <v>116</v>
      </c>
    </row>
    <row r="40" spans="1:3" ht="15.75" x14ac:dyDescent="0.25">
      <c r="A40" s="46">
        <v>1.8</v>
      </c>
    </row>
    <row r="41" spans="1:3" ht="15.75" x14ac:dyDescent="0.25">
      <c r="A41" s="64">
        <v>2.2999999999999998</v>
      </c>
    </row>
    <row r="42" spans="1:3" ht="15.75" x14ac:dyDescent="0.25">
      <c r="A42" s="64">
        <v>2</v>
      </c>
    </row>
    <row r="43" spans="1:3" ht="15.75" x14ac:dyDescent="0.25">
      <c r="A43" s="64">
        <v>-6.7</v>
      </c>
    </row>
    <row r="44" spans="1:3" ht="15.75" x14ac:dyDescent="0.25">
      <c r="A44" s="64">
        <v>0.9</v>
      </c>
    </row>
    <row r="45" spans="1:3" ht="15.75" x14ac:dyDescent="0.25">
      <c r="A45" s="64">
        <v>1.9</v>
      </c>
    </row>
    <row r="46" spans="1:3" ht="15.75" x14ac:dyDescent="0.25">
      <c r="A46" s="64">
        <v>-0.8</v>
      </c>
    </row>
    <row r="47" spans="1:3" ht="15.75" x14ac:dyDescent="0.25">
      <c r="A47" s="64">
        <v>1</v>
      </c>
    </row>
    <row r="48" spans="1:3" ht="15.75" x14ac:dyDescent="0.25">
      <c r="A48" s="64">
        <v>0.7</v>
      </c>
    </row>
    <row r="49" spans="1:12" ht="15.75" x14ac:dyDescent="0.25">
      <c r="A49" s="64">
        <v>6</v>
      </c>
    </row>
    <row r="50" spans="1:12" ht="15.75" x14ac:dyDescent="0.25">
      <c r="A50" s="64">
        <v>0.9</v>
      </c>
    </row>
    <row r="51" spans="1:12" ht="15.75" x14ac:dyDescent="0.25">
      <c r="A51" s="64">
        <v>1.5</v>
      </c>
    </row>
    <row r="52" spans="1:12" ht="15.75" x14ac:dyDescent="0.25">
      <c r="A52" s="64">
        <v>1.3</v>
      </c>
    </row>
    <row r="53" spans="1:12" ht="15.75" x14ac:dyDescent="0.25">
      <c r="A53" s="64">
        <v>1.2</v>
      </c>
    </row>
    <row r="56" spans="1:12" ht="15.75" x14ac:dyDescent="0.25">
      <c r="A56" s="30" t="s">
        <v>123</v>
      </c>
      <c r="C56" s="56"/>
      <c r="D56" s="56"/>
      <c r="E56" s="56"/>
      <c r="F56" s="56"/>
      <c r="G56" s="56"/>
      <c r="H56" s="56"/>
    </row>
    <row r="57" spans="1:12" ht="15.75" x14ac:dyDescent="0.25">
      <c r="C57" s="56"/>
      <c r="D57" s="56"/>
      <c r="E57" s="56"/>
      <c r="F57" s="56"/>
      <c r="G57" s="56"/>
    </row>
    <row r="58" spans="1:12" x14ac:dyDescent="0.25">
      <c r="A58" s="62" t="s">
        <v>100</v>
      </c>
      <c r="C58" s="121" t="s">
        <v>120</v>
      </c>
      <c r="D58" s="122"/>
      <c r="E58" s="122"/>
      <c r="F58" s="123"/>
      <c r="H58" s="118" t="s">
        <v>125</v>
      </c>
      <c r="I58" s="119"/>
      <c r="J58" s="119"/>
      <c r="K58" s="119"/>
      <c r="L58" s="120"/>
    </row>
    <row r="59" spans="1:12" ht="15.75" customHeight="1" x14ac:dyDescent="0.25">
      <c r="A59" s="46">
        <v>-1</v>
      </c>
      <c r="C59" s="115" t="s">
        <v>101</v>
      </c>
      <c r="D59" s="116"/>
      <c r="E59" s="117"/>
      <c r="F59" s="67">
        <f>MIN(A59:A94)</f>
        <v>-7.9</v>
      </c>
      <c r="H59" s="57" t="s">
        <v>99</v>
      </c>
      <c r="I59" s="57" t="s">
        <v>34</v>
      </c>
      <c r="J59" s="57" t="s">
        <v>30</v>
      </c>
      <c r="K59" s="57" t="s">
        <v>31</v>
      </c>
      <c r="L59" s="24" t="s">
        <v>92</v>
      </c>
    </row>
    <row r="60" spans="1:12" ht="15.75" x14ac:dyDescent="0.25">
      <c r="A60" s="46">
        <v>-7.9</v>
      </c>
      <c r="C60" s="72" t="s">
        <v>102</v>
      </c>
      <c r="D60" s="73"/>
      <c r="E60" s="74"/>
      <c r="F60" s="67">
        <f>MAX(A59:A94)</f>
        <v>6.3</v>
      </c>
      <c r="H60" s="58" t="s">
        <v>93</v>
      </c>
      <c r="I60" s="61" t="str">
        <f>CONCATENATE(J60," do ",K60)</f>
        <v>-7,9 do -5,06</v>
      </c>
      <c r="J60" s="65">
        <f>F59</f>
        <v>-7.9</v>
      </c>
      <c r="K60" s="66">
        <f>J60+F$65</f>
        <v>-5.0600000000000005</v>
      </c>
      <c r="L60" s="71">
        <f t="array" ref="L60:L64">FREQUENCY(A59:A94,K60:K64)</f>
        <v>3</v>
      </c>
    </row>
    <row r="61" spans="1:12" ht="15.75" x14ac:dyDescent="0.25">
      <c r="A61" s="46">
        <v>0</v>
      </c>
      <c r="C61" s="72" t="s">
        <v>103</v>
      </c>
      <c r="D61" s="73"/>
      <c r="E61" s="74"/>
      <c r="F61" s="63">
        <f>F60-F59</f>
        <v>14.2</v>
      </c>
      <c r="H61" s="59" t="s">
        <v>94</v>
      </c>
      <c r="I61" s="61" t="str">
        <f t="shared" ref="I61:I64" si="2">CONCATENATE(J61," do ",K61)</f>
        <v>-5,05 do -2,21</v>
      </c>
      <c r="J61" s="65">
        <f>K60+10^(-F$23)</f>
        <v>-5.0500000000000007</v>
      </c>
      <c r="K61" s="66">
        <f t="shared" ref="K61:K64" si="3">J61+F$65</f>
        <v>-2.2100000000000009</v>
      </c>
      <c r="L61" s="71">
        <v>0</v>
      </c>
    </row>
    <row r="62" spans="1:12" ht="15.75" x14ac:dyDescent="0.25">
      <c r="A62" s="46">
        <v>-0.5</v>
      </c>
      <c r="C62" s="72" t="s">
        <v>33</v>
      </c>
      <c r="D62" s="73"/>
      <c r="E62" s="74"/>
      <c r="F62" s="22">
        <v>5</v>
      </c>
      <c r="H62" s="59" t="s">
        <v>95</v>
      </c>
      <c r="I62" s="61" t="str">
        <f>CONCATENATE(J62," do ",ROUND(K62,2))</f>
        <v>-2,2 do 0,64</v>
      </c>
      <c r="J62" s="65">
        <f>K61+10^(-F$23)</f>
        <v>-2.2000000000000011</v>
      </c>
      <c r="K62" s="66">
        <f t="shared" si="3"/>
        <v>0.63999999999999879</v>
      </c>
      <c r="L62" s="71">
        <v>11</v>
      </c>
    </row>
    <row r="63" spans="1:12" ht="15.75" x14ac:dyDescent="0.25">
      <c r="A63" s="46">
        <v>-2.2000000000000002</v>
      </c>
      <c r="C63" s="72" t="s">
        <v>107</v>
      </c>
      <c r="D63" s="73"/>
      <c r="E63" s="74"/>
      <c r="F63" s="75">
        <f>F61/F62</f>
        <v>2.84</v>
      </c>
      <c r="H63" s="59" t="s">
        <v>96</v>
      </c>
      <c r="I63" s="61" t="str">
        <f>CONCATENATE(ROUND(J63,2)," do ",K63)</f>
        <v>0,65 do 3,49</v>
      </c>
      <c r="J63" s="65">
        <f>K62+10^(-F$23)</f>
        <v>0.6499999999999988</v>
      </c>
      <c r="K63" s="66">
        <f t="shared" si="3"/>
        <v>3.4899999999999984</v>
      </c>
      <c r="L63" s="71">
        <v>19</v>
      </c>
    </row>
    <row r="64" spans="1:12" ht="15.75" x14ac:dyDescent="0.25">
      <c r="A64" s="46">
        <v>0.2</v>
      </c>
      <c r="C64" s="72" t="s">
        <v>106</v>
      </c>
      <c r="D64" s="73"/>
      <c r="E64" s="74"/>
      <c r="F64" s="22">
        <v>2</v>
      </c>
      <c r="H64" s="59" t="s">
        <v>97</v>
      </c>
      <c r="I64" s="61" t="str">
        <f t="shared" si="2"/>
        <v>3,5 do 6,34</v>
      </c>
      <c r="J64" s="65">
        <f>K63+10^(-F$23)</f>
        <v>3.4999999999999982</v>
      </c>
      <c r="K64" s="66">
        <f t="shared" si="3"/>
        <v>6.3399999999999981</v>
      </c>
      <c r="L64" s="71">
        <v>3</v>
      </c>
    </row>
    <row r="65" spans="1:12" ht="15.75" x14ac:dyDescent="0.25">
      <c r="A65" s="46">
        <v>-0.7</v>
      </c>
      <c r="C65" s="72" t="s">
        <v>104</v>
      </c>
      <c r="D65" s="73"/>
      <c r="E65" s="74"/>
      <c r="F65" s="22">
        <f>ROUND(F63,F64)</f>
        <v>2.84</v>
      </c>
      <c r="H65" s="68" t="s">
        <v>117</v>
      </c>
      <c r="I65" s="69"/>
      <c r="J65" s="69"/>
      <c r="K65" s="70"/>
      <c r="L65" s="23">
        <f>SUM(L60:L64)</f>
        <v>36</v>
      </c>
    </row>
    <row r="66" spans="1:12" ht="15.75" x14ac:dyDescent="0.25">
      <c r="A66" s="46">
        <v>5.4</v>
      </c>
    </row>
    <row r="67" spans="1:12" ht="15.75" x14ac:dyDescent="0.25">
      <c r="A67" s="46">
        <v>0</v>
      </c>
    </row>
    <row r="68" spans="1:12" ht="15.75" x14ac:dyDescent="0.25">
      <c r="A68" s="46">
        <v>0.4</v>
      </c>
    </row>
    <row r="69" spans="1:12" ht="15.75" x14ac:dyDescent="0.25">
      <c r="A69" s="46">
        <v>-0.3</v>
      </c>
    </row>
    <row r="70" spans="1:12" ht="15.75" x14ac:dyDescent="0.25">
      <c r="A70" s="64">
        <v>0.9</v>
      </c>
      <c r="H70" s="56"/>
    </row>
    <row r="71" spans="1:12" ht="15.75" x14ac:dyDescent="0.25">
      <c r="A71" s="46">
        <v>3.3</v>
      </c>
      <c r="F71" s="56"/>
      <c r="G71" s="56"/>
      <c r="H71" s="56"/>
    </row>
    <row r="72" spans="1:12" ht="15.75" x14ac:dyDescent="0.25">
      <c r="A72" s="46">
        <v>-6</v>
      </c>
      <c r="F72" s="56"/>
      <c r="G72" s="56"/>
    </row>
    <row r="73" spans="1:12" ht="15.75" x14ac:dyDescent="0.25">
      <c r="A73" s="46">
        <v>1.1000000000000001</v>
      </c>
    </row>
    <row r="74" spans="1:12" ht="15.75" x14ac:dyDescent="0.25">
      <c r="A74" s="46">
        <v>3.1</v>
      </c>
    </row>
    <row r="75" spans="1:12" ht="15.75" x14ac:dyDescent="0.25">
      <c r="A75" s="46">
        <v>-0.3</v>
      </c>
    </row>
    <row r="76" spans="1:12" ht="15.75" x14ac:dyDescent="0.25">
      <c r="A76" s="46">
        <v>1.6</v>
      </c>
    </row>
    <row r="77" spans="1:12" ht="15.75" x14ac:dyDescent="0.25">
      <c r="A77" s="46">
        <v>1.3</v>
      </c>
    </row>
    <row r="78" spans="1:12" ht="15.75" x14ac:dyDescent="0.25">
      <c r="A78" s="46">
        <v>6.3</v>
      </c>
    </row>
    <row r="79" spans="1:12" ht="15.75" x14ac:dyDescent="0.25">
      <c r="A79" s="46">
        <v>1.7</v>
      </c>
    </row>
    <row r="80" spans="1:12" ht="15.75" x14ac:dyDescent="0.25">
      <c r="A80" s="46">
        <v>1.8</v>
      </c>
    </row>
    <row r="81" spans="1:7" ht="15.75" x14ac:dyDescent="0.25">
      <c r="A81" s="46">
        <v>1.8</v>
      </c>
    </row>
    <row r="82" spans="1:7" ht="15.75" x14ac:dyDescent="0.25">
      <c r="A82" s="64">
        <v>2.2999999999999998</v>
      </c>
      <c r="C82" s="30" t="s">
        <v>126</v>
      </c>
    </row>
    <row r="83" spans="1:7" ht="15.75" x14ac:dyDescent="0.25">
      <c r="A83" s="64">
        <v>2</v>
      </c>
    </row>
    <row r="84" spans="1:7" ht="15.75" x14ac:dyDescent="0.25">
      <c r="A84" s="64">
        <v>-6.7</v>
      </c>
    </row>
    <row r="85" spans="1:7" ht="15.75" x14ac:dyDescent="0.25">
      <c r="A85" s="64">
        <v>0.9</v>
      </c>
    </row>
    <row r="86" spans="1:7" ht="15.75" x14ac:dyDescent="0.25">
      <c r="A86" s="64">
        <v>1.9</v>
      </c>
    </row>
    <row r="87" spans="1:7" ht="15.75" x14ac:dyDescent="0.25">
      <c r="A87" s="64">
        <v>-0.8</v>
      </c>
    </row>
    <row r="88" spans="1:7" ht="15.75" x14ac:dyDescent="0.25">
      <c r="A88" s="64">
        <v>1</v>
      </c>
    </row>
    <row r="89" spans="1:7" ht="15.75" x14ac:dyDescent="0.25">
      <c r="A89" s="64">
        <v>0.7</v>
      </c>
    </row>
    <row r="90" spans="1:7" ht="15.75" x14ac:dyDescent="0.25">
      <c r="A90" s="64">
        <v>6</v>
      </c>
    </row>
    <row r="91" spans="1:7" ht="15.75" x14ac:dyDescent="0.25">
      <c r="A91" s="64">
        <v>0.9</v>
      </c>
    </row>
    <row r="92" spans="1:7" ht="15.75" x14ac:dyDescent="0.25">
      <c r="A92" s="64">
        <v>1.5</v>
      </c>
    </row>
    <row r="93" spans="1:7" ht="15.75" x14ac:dyDescent="0.25">
      <c r="A93" s="64">
        <v>1.3</v>
      </c>
    </row>
    <row r="94" spans="1:7" ht="15.75" x14ac:dyDescent="0.25">
      <c r="A94" s="64">
        <v>1.2</v>
      </c>
    </row>
    <row r="96" spans="1:7" x14ac:dyDescent="0.25">
      <c r="D96" s="42"/>
      <c r="E96" s="42"/>
      <c r="F96" s="42"/>
      <c r="G96" s="42"/>
    </row>
    <row r="120" spans="4:7" ht="15.75" x14ac:dyDescent="0.25">
      <c r="D120" s="41"/>
      <c r="E120" s="41"/>
      <c r="F120" s="41"/>
      <c r="G120" s="41"/>
    </row>
    <row r="125" spans="4:7" x14ac:dyDescent="0.25">
      <c r="D125" s="43"/>
      <c r="E125" s="43"/>
      <c r="F125" s="43"/>
      <c r="G125" s="43"/>
    </row>
    <row r="128" spans="4:7" x14ac:dyDescent="0.25">
      <c r="D128" s="27" t="e">
        <f>#REF!/6</f>
        <v>#REF!</v>
      </c>
      <c r="E128" s="43"/>
      <c r="F128" s="43"/>
      <c r="G128" s="43"/>
    </row>
    <row r="130" spans="4:7" x14ac:dyDescent="0.25">
      <c r="D130" s="43"/>
      <c r="E130" s="43"/>
      <c r="F130" s="43"/>
      <c r="G130" s="43"/>
    </row>
    <row r="131" spans="4:7" x14ac:dyDescent="0.25">
      <c r="D131" s="43"/>
      <c r="E131" s="43"/>
      <c r="F131" s="43"/>
      <c r="G131" s="43"/>
    </row>
    <row r="133" spans="4:7" x14ac:dyDescent="0.25">
      <c r="D133" s="43"/>
      <c r="E133" s="43"/>
      <c r="F133" s="43"/>
      <c r="G133" s="43"/>
    </row>
    <row r="134" spans="4:7" x14ac:dyDescent="0.25">
      <c r="D134" s="44"/>
      <c r="E134" s="44"/>
      <c r="F134" s="44"/>
      <c r="G134" s="44"/>
    </row>
    <row r="135" spans="4:7" x14ac:dyDescent="0.25">
      <c r="D135" s="43"/>
      <c r="E135" s="43"/>
      <c r="F135" s="43"/>
      <c r="G135" s="43"/>
    </row>
    <row r="139" spans="4:7" x14ac:dyDescent="0.25">
      <c r="D139" s="43"/>
      <c r="E139" s="43"/>
      <c r="F139" s="43"/>
      <c r="G139" s="43"/>
    </row>
  </sheetData>
  <sortState ref="A21:A56">
    <sortCondition ref="A21"/>
  </sortState>
  <mergeCells count="6">
    <mergeCell ref="C59:E59"/>
    <mergeCell ref="H17:L17"/>
    <mergeCell ref="C17:F17"/>
    <mergeCell ref="C58:F58"/>
    <mergeCell ref="H58:L58"/>
    <mergeCell ref="C18:E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showGridLines="0" zoomScale="115" zoomScaleNormal="115" workbookViewId="0">
      <selection activeCell="A4" sqref="A4"/>
    </sheetView>
  </sheetViews>
  <sheetFormatPr defaultRowHeight="15" x14ac:dyDescent="0.25"/>
  <cols>
    <col min="1" max="1" width="7.7109375" style="79" customWidth="1"/>
    <col min="2" max="2" width="18.28515625" style="78" customWidth="1"/>
    <col min="3" max="4" width="8" style="79" customWidth="1"/>
    <col min="5" max="5" width="16.7109375" style="79" customWidth="1"/>
    <col min="6" max="6" width="5.7109375" style="79" customWidth="1"/>
    <col min="7" max="7" width="16.5703125" style="79" customWidth="1"/>
    <col min="8" max="8" width="10.140625" style="79" customWidth="1"/>
    <col min="9" max="9" width="16.7109375" style="79" customWidth="1"/>
    <col min="10" max="10" width="14.5703125" style="79" customWidth="1"/>
    <col min="11" max="11" width="16.5703125" style="79" bestFit="1" customWidth="1"/>
    <col min="12" max="12" width="14.7109375" style="79" customWidth="1"/>
    <col min="13" max="14" width="12.5703125" style="79" customWidth="1"/>
    <col min="15" max="16" width="11.28515625" style="79" customWidth="1"/>
    <col min="17" max="16384" width="9.140625" style="79"/>
  </cols>
  <sheetData>
    <row r="1" spans="1:14" ht="18.75" x14ac:dyDescent="0.25">
      <c r="A1" s="77" t="s">
        <v>41</v>
      </c>
    </row>
    <row r="2" spans="1:14" x14ac:dyDescent="0.25">
      <c r="A2" s="127" t="s">
        <v>153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</row>
    <row r="4" spans="1:14" ht="18.75" x14ac:dyDescent="0.25">
      <c r="A4" s="77" t="s">
        <v>45</v>
      </c>
    </row>
    <row r="5" spans="1:14" x14ac:dyDescent="0.25">
      <c r="A5" s="79" t="s">
        <v>160</v>
      </c>
    </row>
    <row r="6" spans="1:14" s="80" customFormat="1" x14ac:dyDescent="0.25">
      <c r="A6" s="79" t="s">
        <v>161</v>
      </c>
      <c r="B6" s="78"/>
    </row>
    <row r="7" spans="1:14" s="80" customFormat="1" x14ac:dyDescent="0.25">
      <c r="A7" s="79" t="s">
        <v>159</v>
      </c>
      <c r="B7" s="78"/>
    </row>
    <row r="8" spans="1:14" x14ac:dyDescent="0.25">
      <c r="A8" s="79" t="s">
        <v>162</v>
      </c>
    </row>
    <row r="9" spans="1:14" s="80" customFormat="1" x14ac:dyDescent="0.25">
      <c r="A9" s="80" t="s">
        <v>163</v>
      </c>
      <c r="B9" s="78"/>
    </row>
    <row r="10" spans="1:14" s="80" customFormat="1" x14ac:dyDescent="0.25">
      <c r="B10" s="78"/>
    </row>
    <row r="11" spans="1:14" x14ac:dyDescent="0.25">
      <c r="A11" s="86" t="s">
        <v>158</v>
      </c>
    </row>
    <row r="12" spans="1:14" x14ac:dyDescent="0.25">
      <c r="A12" s="79" t="s">
        <v>172</v>
      </c>
    </row>
    <row r="13" spans="1:14" x14ac:dyDescent="0.25">
      <c r="A13" s="79" t="s">
        <v>133</v>
      </c>
    </row>
    <row r="14" spans="1:14" x14ac:dyDescent="0.25">
      <c r="A14" s="79" t="s">
        <v>164</v>
      </c>
    </row>
    <row r="15" spans="1:14" x14ac:dyDescent="0.25">
      <c r="B15" s="79"/>
    </row>
    <row r="16" spans="1:14" ht="27.75" customHeight="1" x14ac:dyDescent="0.25">
      <c r="A16" s="39" t="s">
        <v>40</v>
      </c>
      <c r="B16" s="39" t="s">
        <v>100</v>
      </c>
      <c r="C16" s="81" t="s">
        <v>147</v>
      </c>
      <c r="E16" s="82" t="s">
        <v>25</v>
      </c>
      <c r="F16" s="82">
        <f>COUNT(B17:B52)</f>
        <v>36</v>
      </c>
    </row>
    <row r="17" spans="1:17" x14ac:dyDescent="0.25">
      <c r="A17" s="62">
        <v>1</v>
      </c>
      <c r="B17" s="83">
        <v>8.6999999999999993</v>
      </c>
      <c r="C17" s="128" t="s">
        <v>143</v>
      </c>
      <c r="E17" s="82" t="s">
        <v>138</v>
      </c>
      <c r="F17" s="82">
        <v>4</v>
      </c>
    </row>
    <row r="18" spans="1:17" x14ac:dyDescent="0.25">
      <c r="A18" s="62">
        <v>2</v>
      </c>
      <c r="B18" s="83">
        <v>10.6</v>
      </c>
      <c r="C18" s="128"/>
      <c r="E18" s="82" t="s">
        <v>139</v>
      </c>
      <c r="F18" s="84">
        <f>F16/F17</f>
        <v>9</v>
      </c>
      <c r="H18" s="85"/>
    </row>
    <row r="19" spans="1:17" x14ac:dyDescent="0.25">
      <c r="A19" s="62">
        <v>3</v>
      </c>
      <c r="B19" s="83">
        <v>11.7</v>
      </c>
      <c r="C19" s="128"/>
    </row>
    <row r="20" spans="1:17" x14ac:dyDescent="0.25">
      <c r="A20" s="62">
        <v>4</v>
      </c>
      <c r="B20" s="83">
        <v>15.1</v>
      </c>
      <c r="C20" s="128"/>
      <c r="E20" s="86" t="s">
        <v>154</v>
      </c>
    </row>
    <row r="21" spans="1:17" x14ac:dyDescent="0.25">
      <c r="A21" s="62">
        <v>5</v>
      </c>
      <c r="B21" s="83">
        <v>17.600000000000001</v>
      </c>
      <c r="C21" s="128"/>
      <c r="E21" s="79" t="s">
        <v>165</v>
      </c>
    </row>
    <row r="22" spans="1:17" x14ac:dyDescent="0.25">
      <c r="A22" s="62">
        <v>6</v>
      </c>
      <c r="B22" s="83">
        <v>17.7</v>
      </c>
      <c r="C22" s="128"/>
    </row>
    <row r="23" spans="1:17" x14ac:dyDescent="0.25">
      <c r="A23" s="62">
        <v>7</v>
      </c>
      <c r="B23" s="83">
        <v>17.899999999999999</v>
      </c>
      <c r="C23" s="128"/>
      <c r="E23" s="133" t="s">
        <v>140</v>
      </c>
      <c r="F23" s="121" t="s">
        <v>30</v>
      </c>
      <c r="G23" s="123"/>
      <c r="H23" s="121" t="s">
        <v>31</v>
      </c>
      <c r="I23" s="123"/>
      <c r="J23" s="131" t="s">
        <v>148</v>
      </c>
    </row>
    <row r="24" spans="1:17" x14ac:dyDescent="0.25">
      <c r="A24" s="62">
        <v>8</v>
      </c>
      <c r="B24" s="83">
        <v>18.100000000000001</v>
      </c>
      <c r="C24" s="128"/>
      <c r="E24" s="134"/>
      <c r="F24" s="95" t="s">
        <v>141</v>
      </c>
      <c r="G24" s="95" t="s">
        <v>151</v>
      </c>
      <c r="H24" s="95" t="s">
        <v>141</v>
      </c>
      <c r="I24" s="95" t="s">
        <v>151</v>
      </c>
      <c r="J24" s="132"/>
    </row>
    <row r="25" spans="1:17" x14ac:dyDescent="0.25">
      <c r="A25" s="62">
        <v>9</v>
      </c>
      <c r="B25" s="83">
        <v>18.3</v>
      </c>
      <c r="C25" s="128"/>
      <c r="E25" s="88">
        <v>1</v>
      </c>
      <c r="F25" s="92">
        <v>1</v>
      </c>
      <c r="G25" s="81">
        <f>B17</f>
        <v>8.6999999999999993</v>
      </c>
      <c r="H25" s="92">
        <f>F18</f>
        <v>9</v>
      </c>
      <c r="I25" s="81">
        <f>B25</f>
        <v>18.3</v>
      </c>
      <c r="J25" s="89">
        <f t="array" ref="J25:J28">FREQUENCY(B17:B52,I25:I28)</f>
        <v>9</v>
      </c>
    </row>
    <row r="26" spans="1:17" ht="15" customHeight="1" x14ac:dyDescent="0.25">
      <c r="A26" s="62">
        <v>10</v>
      </c>
      <c r="B26" s="87">
        <v>18.5</v>
      </c>
      <c r="C26" s="128" t="s">
        <v>144</v>
      </c>
      <c r="E26" s="88">
        <v>2</v>
      </c>
      <c r="F26" s="92">
        <f>H25+1</f>
        <v>10</v>
      </c>
      <c r="G26" s="81">
        <f>B26</f>
        <v>18.5</v>
      </c>
      <c r="H26" s="92">
        <f>H25+F$18</f>
        <v>18</v>
      </c>
      <c r="I26" s="81">
        <f>B34</f>
        <v>20.2</v>
      </c>
      <c r="J26" s="89">
        <v>9</v>
      </c>
    </row>
    <row r="27" spans="1:17" x14ac:dyDescent="0.25">
      <c r="A27" s="62">
        <v>11</v>
      </c>
      <c r="B27" s="87">
        <v>19</v>
      </c>
      <c r="C27" s="128"/>
      <c r="E27" s="62">
        <v>3</v>
      </c>
      <c r="F27" s="92">
        <f t="shared" ref="F27:F28" si="0">H26+1</f>
        <v>19</v>
      </c>
      <c r="G27" s="81">
        <f>B35</f>
        <v>20.3</v>
      </c>
      <c r="H27" s="92">
        <f>H26+F$18</f>
        <v>27</v>
      </c>
      <c r="I27" s="81">
        <f>B43</f>
        <v>21.6</v>
      </c>
      <c r="J27" s="89">
        <v>9</v>
      </c>
    </row>
    <row r="28" spans="1:17" x14ac:dyDescent="0.25">
      <c r="A28" s="62">
        <v>12</v>
      </c>
      <c r="B28" s="87">
        <v>19.3</v>
      </c>
      <c r="C28" s="128"/>
      <c r="E28" s="62">
        <v>4</v>
      </c>
      <c r="F28" s="92">
        <f t="shared" si="0"/>
        <v>28</v>
      </c>
      <c r="G28" s="81">
        <f>B44</f>
        <v>21.7</v>
      </c>
      <c r="H28" s="92">
        <f>H27+F$18</f>
        <v>36</v>
      </c>
      <c r="I28" s="81">
        <f>B52</f>
        <v>26.8</v>
      </c>
      <c r="J28" s="89">
        <v>9</v>
      </c>
    </row>
    <row r="29" spans="1:17" x14ac:dyDescent="0.25">
      <c r="A29" s="62">
        <v>13</v>
      </c>
      <c r="B29" s="87">
        <v>19.399999999999999</v>
      </c>
      <c r="C29" s="128"/>
      <c r="E29" s="135" t="s">
        <v>117</v>
      </c>
      <c r="F29" s="136"/>
      <c r="G29" s="136"/>
      <c r="H29" s="136"/>
      <c r="I29" s="137"/>
      <c r="J29" s="92">
        <f>SUM(J25:J28)</f>
        <v>36</v>
      </c>
    </row>
    <row r="30" spans="1:17" x14ac:dyDescent="0.25">
      <c r="A30" s="62">
        <v>14</v>
      </c>
      <c r="B30" s="87">
        <v>19.600000000000001</v>
      </c>
      <c r="C30" s="128"/>
      <c r="E30" s="79" t="s">
        <v>170</v>
      </c>
    </row>
    <row r="31" spans="1:17" x14ac:dyDescent="0.25">
      <c r="A31" s="62">
        <v>15</v>
      </c>
      <c r="B31" s="87">
        <v>20.100000000000001</v>
      </c>
      <c r="C31" s="128"/>
      <c r="E31" s="80"/>
      <c r="F31" s="80"/>
      <c r="G31" s="80"/>
      <c r="H31" s="80"/>
      <c r="I31" s="80"/>
      <c r="J31" s="80"/>
      <c r="K31" s="80"/>
    </row>
    <row r="32" spans="1:17" x14ac:dyDescent="0.25">
      <c r="A32" s="62">
        <v>16</v>
      </c>
      <c r="B32" s="87">
        <v>20.2</v>
      </c>
      <c r="C32" s="128"/>
      <c r="E32" s="86" t="s">
        <v>157</v>
      </c>
      <c r="N32" s="80"/>
      <c r="O32" s="80"/>
      <c r="P32" s="80"/>
      <c r="Q32" s="80"/>
    </row>
    <row r="33" spans="1:17" x14ac:dyDescent="0.25">
      <c r="A33" s="62">
        <v>17</v>
      </c>
      <c r="B33" s="87">
        <v>20.2</v>
      </c>
      <c r="C33" s="128"/>
      <c r="E33" s="79" t="s">
        <v>167</v>
      </c>
      <c r="N33" s="80"/>
      <c r="O33" s="80"/>
      <c r="P33" s="80"/>
      <c r="Q33" s="80"/>
    </row>
    <row r="34" spans="1:17" x14ac:dyDescent="0.25">
      <c r="A34" s="62">
        <v>18</v>
      </c>
      <c r="B34" s="87">
        <v>20.2</v>
      </c>
      <c r="C34" s="128"/>
      <c r="E34" s="79" t="s">
        <v>168</v>
      </c>
      <c r="N34" s="80"/>
      <c r="O34" s="80"/>
      <c r="P34" s="80"/>
      <c r="Q34" s="80"/>
    </row>
    <row r="35" spans="1:17" x14ac:dyDescent="0.25">
      <c r="A35" s="62">
        <v>19</v>
      </c>
      <c r="B35" s="83">
        <v>20.3</v>
      </c>
      <c r="C35" s="128" t="s">
        <v>145</v>
      </c>
      <c r="E35" s="79" t="s">
        <v>169</v>
      </c>
      <c r="N35" s="80"/>
      <c r="O35" s="80"/>
      <c r="P35" s="80"/>
      <c r="Q35" s="80"/>
    </row>
    <row r="36" spans="1:17" x14ac:dyDescent="0.25">
      <c r="A36" s="62">
        <v>20</v>
      </c>
      <c r="B36" s="83">
        <v>20.399999999999999</v>
      </c>
      <c r="C36" s="128"/>
      <c r="N36" s="80"/>
      <c r="O36" s="80"/>
      <c r="P36" s="80"/>
      <c r="Q36" s="80"/>
    </row>
    <row r="37" spans="1:17" x14ac:dyDescent="0.25">
      <c r="A37" s="62">
        <v>21</v>
      </c>
      <c r="B37" s="83">
        <v>20.5</v>
      </c>
      <c r="C37" s="128"/>
      <c r="E37" s="79" t="s">
        <v>155</v>
      </c>
      <c r="N37" s="80"/>
      <c r="O37" s="80"/>
      <c r="P37" s="80"/>
      <c r="Q37" s="80"/>
    </row>
    <row r="38" spans="1:17" x14ac:dyDescent="0.25">
      <c r="A38" s="62">
        <v>22</v>
      </c>
      <c r="B38" s="83">
        <v>20.7</v>
      </c>
      <c r="C38" s="128"/>
      <c r="E38" s="79" t="s">
        <v>183</v>
      </c>
      <c r="N38" s="80"/>
      <c r="O38" s="80"/>
      <c r="P38" s="80"/>
      <c r="Q38" s="80"/>
    </row>
    <row r="39" spans="1:17" x14ac:dyDescent="0.25">
      <c r="A39" s="62">
        <v>23</v>
      </c>
      <c r="B39" s="83">
        <v>20.8</v>
      </c>
      <c r="C39" s="128"/>
      <c r="E39" s="79" t="s">
        <v>182</v>
      </c>
      <c r="I39" s="80"/>
      <c r="J39" s="80"/>
      <c r="K39" s="80"/>
      <c r="N39" s="80"/>
      <c r="O39" s="80"/>
      <c r="P39" s="80"/>
      <c r="Q39" s="80"/>
    </row>
    <row r="40" spans="1:17" x14ac:dyDescent="0.25">
      <c r="A40" s="62">
        <v>24</v>
      </c>
      <c r="B40" s="83">
        <v>20.8</v>
      </c>
      <c r="C40" s="128"/>
      <c r="E40" s="79" t="s">
        <v>156</v>
      </c>
      <c r="I40" s="80"/>
      <c r="J40" s="80"/>
      <c r="K40" s="80"/>
      <c r="N40" s="80"/>
      <c r="O40" s="80"/>
      <c r="P40" s="80"/>
      <c r="Q40" s="80"/>
    </row>
    <row r="41" spans="1:17" x14ac:dyDescent="0.25">
      <c r="A41" s="62">
        <v>25</v>
      </c>
      <c r="B41" s="83">
        <v>21.1</v>
      </c>
      <c r="C41" s="128"/>
      <c r="E41" s="98" t="s">
        <v>166</v>
      </c>
      <c r="I41" s="80"/>
      <c r="J41" s="80"/>
      <c r="K41" s="80"/>
      <c r="N41" s="80"/>
      <c r="O41" s="80"/>
      <c r="P41" s="80"/>
      <c r="Q41" s="80"/>
    </row>
    <row r="42" spans="1:17" x14ac:dyDescent="0.25">
      <c r="A42" s="62">
        <v>26</v>
      </c>
      <c r="B42" s="83">
        <v>21.1</v>
      </c>
      <c r="C42" s="128"/>
      <c r="I42" s="80"/>
      <c r="J42" s="80"/>
      <c r="K42" s="80"/>
      <c r="N42" s="80"/>
      <c r="O42" s="80"/>
      <c r="P42" s="80"/>
      <c r="Q42" s="80"/>
    </row>
    <row r="43" spans="1:17" x14ac:dyDescent="0.25">
      <c r="A43" s="62">
        <v>27</v>
      </c>
      <c r="B43" s="83">
        <v>21.6</v>
      </c>
      <c r="C43" s="128"/>
      <c r="E43" s="129" t="s">
        <v>140</v>
      </c>
      <c r="F43" s="130" t="s">
        <v>150</v>
      </c>
      <c r="G43" s="130"/>
      <c r="H43" s="121" t="s">
        <v>30</v>
      </c>
      <c r="I43" s="123"/>
      <c r="J43" s="121" t="s">
        <v>31</v>
      </c>
      <c r="K43" s="123"/>
      <c r="L43" s="131" t="s">
        <v>148</v>
      </c>
      <c r="O43" s="80"/>
      <c r="P43" s="80"/>
      <c r="Q43" s="80"/>
    </row>
    <row r="44" spans="1:17" ht="30" x14ac:dyDescent="0.25">
      <c r="A44" s="62">
        <v>28</v>
      </c>
      <c r="B44" s="87">
        <v>21.7</v>
      </c>
      <c r="C44" s="128" t="s">
        <v>146</v>
      </c>
      <c r="E44" s="129"/>
      <c r="F44" s="96" t="s">
        <v>149</v>
      </c>
      <c r="G44" s="97" t="s">
        <v>52</v>
      </c>
      <c r="H44" s="95" t="s">
        <v>141</v>
      </c>
      <c r="I44" s="95" t="s">
        <v>151</v>
      </c>
      <c r="J44" s="95" t="s">
        <v>141</v>
      </c>
      <c r="K44" s="95" t="s">
        <v>151</v>
      </c>
      <c r="L44" s="132"/>
      <c r="O44" s="80"/>
      <c r="P44" s="80"/>
      <c r="Q44" s="80"/>
    </row>
    <row r="45" spans="1:17" x14ac:dyDescent="0.25">
      <c r="A45" s="62">
        <v>29</v>
      </c>
      <c r="B45" s="87">
        <v>21.8</v>
      </c>
      <c r="C45" s="128"/>
      <c r="E45" s="62">
        <v>1</v>
      </c>
      <c r="F45" s="90">
        <f>1/F17</f>
        <v>0.25</v>
      </c>
      <c r="G45" s="91">
        <f>_xlfn.PERCENTILE.INC(B$17:B$52,F45)</f>
        <v>18.45</v>
      </c>
      <c r="H45" s="92">
        <f>A17</f>
        <v>1</v>
      </c>
      <c r="I45" s="81">
        <f>B17</f>
        <v>8.6999999999999993</v>
      </c>
      <c r="J45" s="92">
        <f>A25</f>
        <v>9</v>
      </c>
      <c r="K45" s="81">
        <f>B25</f>
        <v>18.3</v>
      </c>
      <c r="L45" s="89">
        <f t="array" ref="L45:L48">FREQUENCY(B17:B52,G45:G48)</f>
        <v>9</v>
      </c>
      <c r="O45" s="80"/>
      <c r="P45" s="80"/>
      <c r="Q45" s="80"/>
    </row>
    <row r="46" spans="1:17" x14ac:dyDescent="0.25">
      <c r="A46" s="62">
        <v>30</v>
      </c>
      <c r="B46" s="87">
        <v>21.9</v>
      </c>
      <c r="C46" s="128"/>
      <c r="E46" s="62">
        <v>2</v>
      </c>
      <c r="F46" s="90">
        <f>F45+F$45</f>
        <v>0.5</v>
      </c>
      <c r="G46" s="91">
        <f>_xlfn.PERCENTILE.INC(B$17:B$52,F46)</f>
        <v>20.25</v>
      </c>
      <c r="H46" s="92">
        <f>J45+1</f>
        <v>10</v>
      </c>
      <c r="I46" s="81">
        <f>B26</f>
        <v>18.5</v>
      </c>
      <c r="J46" s="92">
        <f>J45+F$18</f>
        <v>18</v>
      </c>
      <c r="K46" s="81">
        <f>B34</f>
        <v>20.2</v>
      </c>
      <c r="L46" s="89">
        <v>9</v>
      </c>
      <c r="M46" s="80"/>
      <c r="O46" s="80"/>
      <c r="P46" s="80"/>
      <c r="Q46" s="80"/>
    </row>
    <row r="47" spans="1:17" x14ac:dyDescent="0.25">
      <c r="A47" s="62">
        <v>31</v>
      </c>
      <c r="B47" s="87">
        <v>22</v>
      </c>
      <c r="C47" s="128"/>
      <c r="E47" s="62">
        <v>3</v>
      </c>
      <c r="F47" s="90">
        <f>F46+F$45</f>
        <v>0.75</v>
      </c>
      <c r="G47" s="91">
        <f>_xlfn.PERCENTILE.INC(B$17:B$52,F47)</f>
        <v>21.625</v>
      </c>
      <c r="H47" s="92">
        <f t="shared" ref="H47:H48" si="1">J46+1</f>
        <v>19</v>
      </c>
      <c r="I47" s="81">
        <f>B35</f>
        <v>20.3</v>
      </c>
      <c r="J47" s="92">
        <f t="shared" ref="J47:J48" si="2">J46+F$18</f>
        <v>27</v>
      </c>
      <c r="K47" s="81">
        <f>B43</f>
        <v>21.6</v>
      </c>
      <c r="L47" s="89">
        <v>9</v>
      </c>
      <c r="M47" s="80"/>
      <c r="O47" s="80"/>
      <c r="P47" s="80"/>
      <c r="Q47" s="80"/>
    </row>
    <row r="48" spans="1:17" x14ac:dyDescent="0.25">
      <c r="A48" s="62">
        <v>32</v>
      </c>
      <c r="B48" s="87">
        <v>22.1</v>
      </c>
      <c r="C48" s="128"/>
      <c r="E48" s="62">
        <v>4</v>
      </c>
      <c r="F48" s="90">
        <f>F47+F$45</f>
        <v>1</v>
      </c>
      <c r="G48" s="91">
        <f>_xlfn.PERCENTILE.INC(B$17:B$52,F48)</f>
        <v>26.8</v>
      </c>
      <c r="H48" s="92">
        <f t="shared" si="1"/>
        <v>28</v>
      </c>
      <c r="I48" s="81">
        <f>B44</f>
        <v>21.7</v>
      </c>
      <c r="J48" s="92">
        <f t="shared" si="2"/>
        <v>36</v>
      </c>
      <c r="K48" s="81">
        <f>B52</f>
        <v>26.8</v>
      </c>
      <c r="L48" s="89">
        <v>9</v>
      </c>
      <c r="M48" s="80"/>
      <c r="O48" s="80"/>
      <c r="P48" s="80"/>
      <c r="Q48" s="80"/>
    </row>
    <row r="49" spans="1:19" x14ac:dyDescent="0.25">
      <c r="A49" s="62">
        <v>33</v>
      </c>
      <c r="B49" s="87">
        <v>22.8</v>
      </c>
      <c r="C49" s="128"/>
      <c r="E49" s="135" t="s">
        <v>117</v>
      </c>
      <c r="F49" s="136"/>
      <c r="G49" s="136"/>
      <c r="H49" s="136"/>
      <c r="I49" s="136"/>
      <c r="J49" s="136"/>
      <c r="K49" s="137"/>
      <c r="L49" s="92">
        <f>SUM(L45:L48)</f>
        <v>36</v>
      </c>
      <c r="M49" s="80"/>
      <c r="N49" s="80"/>
      <c r="O49" s="80"/>
      <c r="P49" s="80"/>
    </row>
    <row r="50" spans="1:19" x14ac:dyDescent="0.25">
      <c r="A50" s="62">
        <v>34</v>
      </c>
      <c r="B50" s="87">
        <v>22.9</v>
      </c>
      <c r="C50" s="128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  <row r="51" spans="1:19" x14ac:dyDescent="0.25">
      <c r="A51" s="62">
        <v>35</v>
      </c>
      <c r="B51" s="87">
        <v>26.7</v>
      </c>
      <c r="C51" s="128"/>
      <c r="E51" s="79" t="s">
        <v>142</v>
      </c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</row>
    <row r="52" spans="1:19" x14ac:dyDescent="0.25">
      <c r="A52" s="62">
        <v>36</v>
      </c>
      <c r="B52" s="87">
        <v>26.8</v>
      </c>
      <c r="C52" s="128"/>
      <c r="E52" s="80" t="s">
        <v>152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</row>
    <row r="53" spans="1:19" x14ac:dyDescent="0.25"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1:19" x14ac:dyDescent="0.25"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</row>
    <row r="55" spans="1:19" x14ac:dyDescent="0.25">
      <c r="A55" s="86" t="s">
        <v>171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</row>
    <row r="56" spans="1:19" x14ac:dyDescent="0.25">
      <c r="A56" s="80" t="s">
        <v>173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</row>
    <row r="57" spans="1:19" x14ac:dyDescent="0.25">
      <c r="A57" s="80" t="s">
        <v>174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</row>
    <row r="58" spans="1:19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</row>
    <row r="59" spans="1:19" ht="30" x14ac:dyDescent="0.25">
      <c r="A59" s="39" t="s">
        <v>40</v>
      </c>
      <c r="B59" s="39" t="s">
        <v>100</v>
      </c>
      <c r="C59" s="81" t="s">
        <v>147</v>
      </c>
      <c r="D59" s="80"/>
      <c r="E59" s="82" t="s">
        <v>25</v>
      </c>
      <c r="F59" s="82">
        <f>COUNT(B60:B95)</f>
        <v>36</v>
      </c>
      <c r="G59" s="80"/>
      <c r="H59" s="80"/>
      <c r="I59" s="80"/>
      <c r="J59" s="80"/>
      <c r="L59" s="80"/>
      <c r="M59" s="80"/>
      <c r="N59" s="80"/>
      <c r="O59" s="80"/>
      <c r="P59" s="80"/>
      <c r="Q59" s="80"/>
      <c r="R59" s="80"/>
      <c r="S59" s="80"/>
    </row>
    <row r="60" spans="1:19" ht="15" customHeight="1" x14ac:dyDescent="0.25">
      <c r="A60" s="88">
        <v>1</v>
      </c>
      <c r="B60" s="99">
        <v>8.6999999999999993</v>
      </c>
      <c r="C60" s="124" t="s">
        <v>187</v>
      </c>
      <c r="D60" s="80"/>
      <c r="E60" s="82" t="s">
        <v>138</v>
      </c>
      <c r="F60" s="82">
        <v>5</v>
      </c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</row>
    <row r="61" spans="1:19" x14ac:dyDescent="0.25">
      <c r="A61" s="88">
        <v>2</v>
      </c>
      <c r="B61" s="99">
        <v>10.6</v>
      </c>
      <c r="C61" s="125"/>
      <c r="D61" s="80"/>
      <c r="E61" s="82" t="s">
        <v>139</v>
      </c>
      <c r="F61" s="84">
        <f>F59/F60</f>
        <v>7.2</v>
      </c>
      <c r="G61" s="80"/>
      <c r="H61" s="85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</row>
    <row r="62" spans="1:19" x14ac:dyDescent="0.25">
      <c r="A62" s="88">
        <v>3</v>
      </c>
      <c r="B62" s="99">
        <v>11.7</v>
      </c>
      <c r="C62" s="125"/>
      <c r="D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</row>
    <row r="63" spans="1:19" x14ac:dyDescent="0.25">
      <c r="A63" s="88">
        <v>4</v>
      </c>
      <c r="B63" s="99">
        <v>15.1</v>
      </c>
      <c r="C63" s="125"/>
      <c r="D63" s="80"/>
      <c r="E63" s="86" t="s">
        <v>154</v>
      </c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</row>
    <row r="64" spans="1:19" x14ac:dyDescent="0.25">
      <c r="A64" s="88">
        <v>5</v>
      </c>
      <c r="B64" s="99">
        <v>17.600000000000001</v>
      </c>
      <c r="C64" s="125"/>
      <c r="D64" s="80"/>
      <c r="E64" s="80" t="s">
        <v>195</v>
      </c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</row>
    <row r="65" spans="1:19" x14ac:dyDescent="0.25">
      <c r="A65" s="88">
        <v>6</v>
      </c>
      <c r="B65" s="99">
        <v>17.7</v>
      </c>
      <c r="C65" s="125"/>
      <c r="D65" s="80"/>
      <c r="E65" s="100" t="s">
        <v>194</v>
      </c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</row>
    <row r="66" spans="1:19" ht="15" customHeight="1" x14ac:dyDescent="0.25">
      <c r="A66" s="88">
        <v>7</v>
      </c>
      <c r="B66" s="99">
        <v>17.899999999999999</v>
      </c>
      <c r="C66" s="125"/>
      <c r="D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</row>
    <row r="67" spans="1:19" x14ac:dyDescent="0.25">
      <c r="A67" s="88">
        <v>8</v>
      </c>
      <c r="B67" s="99">
        <v>18.100000000000001</v>
      </c>
      <c r="C67" s="126"/>
      <c r="D67" s="80"/>
      <c r="E67" s="133" t="s">
        <v>140</v>
      </c>
      <c r="F67" s="121" t="s">
        <v>30</v>
      </c>
      <c r="G67" s="123"/>
      <c r="H67" s="121" t="s">
        <v>31</v>
      </c>
      <c r="I67" s="123"/>
      <c r="J67" s="131" t="s">
        <v>148</v>
      </c>
      <c r="K67" s="94"/>
      <c r="L67" s="94" t="s">
        <v>177</v>
      </c>
      <c r="M67" s="94"/>
      <c r="N67" s="94"/>
      <c r="O67" s="94"/>
      <c r="P67" s="94"/>
      <c r="Q67" s="94"/>
      <c r="R67" s="94"/>
      <c r="S67" s="80"/>
    </row>
    <row r="68" spans="1:19" ht="15" customHeight="1" x14ac:dyDescent="0.25">
      <c r="A68" s="88">
        <v>9</v>
      </c>
      <c r="B68" s="87">
        <v>18.3</v>
      </c>
      <c r="C68" s="124" t="s">
        <v>188</v>
      </c>
      <c r="D68" s="80"/>
      <c r="E68" s="134"/>
      <c r="F68" s="95" t="s">
        <v>141</v>
      </c>
      <c r="G68" s="95" t="s">
        <v>151</v>
      </c>
      <c r="H68" s="95" t="s">
        <v>141</v>
      </c>
      <c r="I68" s="95" t="s">
        <v>151</v>
      </c>
      <c r="J68" s="132"/>
      <c r="L68" s="94" t="s">
        <v>176</v>
      </c>
      <c r="M68" s="94"/>
      <c r="N68" s="94"/>
      <c r="O68" s="94"/>
      <c r="P68" s="94"/>
      <c r="Q68" s="94"/>
      <c r="R68" s="94"/>
      <c r="S68" s="80"/>
    </row>
    <row r="69" spans="1:19" ht="15" customHeight="1" x14ac:dyDescent="0.25">
      <c r="A69" s="88">
        <v>10</v>
      </c>
      <c r="B69" s="87">
        <v>18.5</v>
      </c>
      <c r="C69" s="125"/>
      <c r="D69" s="80"/>
      <c r="E69" s="88">
        <v>1</v>
      </c>
      <c r="F69" s="92">
        <v>1</v>
      </c>
      <c r="G69" s="81">
        <f>B60</f>
        <v>8.6999999999999993</v>
      </c>
      <c r="H69" s="101">
        <f>F61</f>
        <v>7.2</v>
      </c>
      <c r="I69" s="81">
        <f>B67</f>
        <v>18.100000000000001</v>
      </c>
      <c r="J69" s="89">
        <f t="array" ref="J69:J73">FREQUENCY(B60:B95,I69:I73)</f>
        <v>8</v>
      </c>
      <c r="L69" s="94" t="s">
        <v>178</v>
      </c>
      <c r="M69" s="94"/>
      <c r="N69" s="94"/>
      <c r="O69" s="94"/>
      <c r="P69" s="94"/>
      <c r="Q69" s="94"/>
      <c r="R69" s="94"/>
      <c r="S69" s="80"/>
    </row>
    <row r="70" spans="1:19" x14ac:dyDescent="0.25">
      <c r="A70" s="88">
        <v>11</v>
      </c>
      <c r="B70" s="87">
        <v>19</v>
      </c>
      <c r="C70" s="125"/>
      <c r="D70" s="80"/>
      <c r="E70" s="88">
        <v>2</v>
      </c>
      <c r="F70" s="92">
        <v>9</v>
      </c>
      <c r="G70" s="81">
        <f>B68</f>
        <v>18.3</v>
      </c>
      <c r="H70" s="101">
        <f>H69+F$61</f>
        <v>14.4</v>
      </c>
      <c r="I70" s="81">
        <f>B74</f>
        <v>20.100000000000001</v>
      </c>
      <c r="J70" s="89">
        <v>7</v>
      </c>
      <c r="L70" s="94" t="s">
        <v>179</v>
      </c>
      <c r="M70" s="94"/>
      <c r="N70" s="94"/>
      <c r="O70" s="94"/>
      <c r="P70" s="94"/>
      <c r="Q70" s="94"/>
      <c r="R70" s="94"/>
      <c r="S70" s="80"/>
    </row>
    <row r="71" spans="1:19" x14ac:dyDescent="0.25">
      <c r="A71" s="88">
        <v>12</v>
      </c>
      <c r="B71" s="87">
        <v>19.3</v>
      </c>
      <c r="C71" s="125"/>
      <c r="D71" s="80"/>
      <c r="E71" s="88">
        <v>3</v>
      </c>
      <c r="F71" s="92">
        <v>16</v>
      </c>
      <c r="G71" s="81">
        <f>B75</f>
        <v>20.2</v>
      </c>
      <c r="H71" s="101">
        <f t="shared" ref="H71:H72" si="3">H70+F$61</f>
        <v>21.6</v>
      </c>
      <c r="I71" s="81">
        <f>B81</f>
        <v>20.7</v>
      </c>
      <c r="J71" s="89">
        <v>7</v>
      </c>
      <c r="L71" s="94"/>
      <c r="M71" s="94"/>
      <c r="N71" s="94"/>
      <c r="O71" s="94"/>
      <c r="P71" s="94"/>
      <c r="Q71" s="94"/>
      <c r="R71" s="94"/>
      <c r="S71" s="80"/>
    </row>
    <row r="72" spans="1:19" x14ac:dyDescent="0.25">
      <c r="A72" s="88">
        <v>13</v>
      </c>
      <c r="B72" s="87">
        <v>19.399999999999999</v>
      </c>
      <c r="C72" s="125"/>
      <c r="D72" s="80"/>
      <c r="E72" s="88">
        <v>4</v>
      </c>
      <c r="F72" s="92">
        <v>23</v>
      </c>
      <c r="G72" s="81">
        <f>B82</f>
        <v>20.8</v>
      </c>
      <c r="H72" s="101">
        <f t="shared" si="3"/>
        <v>28.8</v>
      </c>
      <c r="I72" s="81">
        <f>B88</f>
        <v>21.8</v>
      </c>
      <c r="J72" s="89">
        <v>7</v>
      </c>
      <c r="L72" s="94" t="s">
        <v>175</v>
      </c>
      <c r="M72" s="94"/>
      <c r="N72" s="94"/>
      <c r="O72" s="94"/>
      <c r="P72" s="94"/>
      <c r="Q72" s="94"/>
      <c r="R72" s="94"/>
      <c r="S72" s="80"/>
    </row>
    <row r="73" spans="1:19" x14ac:dyDescent="0.25">
      <c r="A73" s="88">
        <v>14</v>
      </c>
      <c r="B73" s="87">
        <v>19.600000000000001</v>
      </c>
      <c r="C73" s="125"/>
      <c r="D73" s="80"/>
      <c r="E73" s="88">
        <v>5</v>
      </c>
      <c r="F73" s="92">
        <v>30</v>
      </c>
      <c r="G73" s="81">
        <f>B89</f>
        <v>21.9</v>
      </c>
      <c r="H73" s="101">
        <f>H72+F$61</f>
        <v>36</v>
      </c>
      <c r="I73" s="81">
        <f>B95</f>
        <v>26.8</v>
      </c>
      <c r="J73" s="81">
        <v>7</v>
      </c>
      <c r="L73" s="94"/>
      <c r="M73" s="94"/>
      <c r="N73" s="94"/>
      <c r="O73" s="94"/>
      <c r="P73" s="94"/>
      <c r="Q73" s="94"/>
      <c r="R73" s="94"/>
      <c r="S73" s="80"/>
    </row>
    <row r="74" spans="1:19" x14ac:dyDescent="0.25">
      <c r="A74" s="88">
        <v>15</v>
      </c>
      <c r="B74" s="87">
        <v>20.100000000000001</v>
      </c>
      <c r="C74" s="126"/>
      <c r="D74" s="80"/>
      <c r="E74" s="135" t="s">
        <v>117</v>
      </c>
      <c r="F74" s="136"/>
      <c r="G74" s="136"/>
      <c r="H74" s="136"/>
      <c r="I74" s="137"/>
      <c r="J74" s="92">
        <f>SUM(J69:J73)</f>
        <v>36</v>
      </c>
      <c r="K74" s="94"/>
      <c r="M74" s="94"/>
      <c r="N74" s="94"/>
      <c r="O74" s="94"/>
      <c r="P74" s="94"/>
      <c r="Q74" s="94"/>
      <c r="R74" s="94"/>
      <c r="S74" s="80"/>
    </row>
    <row r="75" spans="1:19" x14ac:dyDescent="0.25">
      <c r="A75" s="88">
        <v>16</v>
      </c>
      <c r="B75" s="99">
        <v>20.2</v>
      </c>
      <c r="C75" s="124" t="s">
        <v>189</v>
      </c>
      <c r="D75" s="80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80"/>
    </row>
    <row r="76" spans="1:19" ht="15" customHeight="1" x14ac:dyDescent="0.25">
      <c r="A76" s="88">
        <v>17</v>
      </c>
      <c r="B76" s="99">
        <v>20.2</v>
      </c>
      <c r="C76" s="12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1:19" x14ac:dyDescent="0.25">
      <c r="A77" s="88">
        <v>18</v>
      </c>
      <c r="B77" s="99">
        <v>20.2</v>
      </c>
      <c r="C77" s="125"/>
      <c r="D77" s="80"/>
      <c r="E77" s="86" t="s">
        <v>157</v>
      </c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1:19" ht="15" customHeight="1" x14ac:dyDescent="0.25">
      <c r="A78" s="88">
        <v>19</v>
      </c>
      <c r="B78" s="99">
        <v>20.3</v>
      </c>
      <c r="C78" s="125"/>
      <c r="D78" s="80"/>
      <c r="E78" s="80" t="s">
        <v>192</v>
      </c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1:19" x14ac:dyDescent="0.25">
      <c r="A79" s="88">
        <v>20</v>
      </c>
      <c r="B79" s="99">
        <v>20.399999999999999</v>
      </c>
      <c r="C79" s="125"/>
      <c r="D79" s="80"/>
      <c r="E79" s="80" t="s">
        <v>180</v>
      </c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1:19" x14ac:dyDescent="0.25">
      <c r="A80" s="88">
        <v>21</v>
      </c>
      <c r="B80" s="99">
        <v>20.5</v>
      </c>
      <c r="C80" s="125"/>
      <c r="D80" s="80"/>
      <c r="E80" s="80" t="s">
        <v>181</v>
      </c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1:19" x14ac:dyDescent="0.25">
      <c r="A81" s="88">
        <v>22</v>
      </c>
      <c r="B81" s="99">
        <v>20.7</v>
      </c>
      <c r="C81" s="126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1:19" x14ac:dyDescent="0.25">
      <c r="A82" s="88">
        <v>23</v>
      </c>
      <c r="B82" s="87">
        <v>20.8</v>
      </c>
      <c r="C82" s="124" t="s">
        <v>190</v>
      </c>
      <c r="D82" s="80"/>
      <c r="E82" s="80" t="s">
        <v>184</v>
      </c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1:19" x14ac:dyDescent="0.25">
      <c r="A83" s="88">
        <v>24</v>
      </c>
      <c r="B83" s="87">
        <v>20.8</v>
      </c>
      <c r="C83" s="125"/>
      <c r="D83" s="80"/>
      <c r="E83" s="80" t="s">
        <v>185</v>
      </c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1:19" ht="15" customHeight="1" x14ac:dyDescent="0.25">
      <c r="A84" s="88">
        <v>25</v>
      </c>
      <c r="B84" s="87">
        <v>21.1</v>
      </c>
      <c r="C84" s="125"/>
      <c r="D84" s="80"/>
      <c r="E84" s="80" t="s">
        <v>186</v>
      </c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1:19" x14ac:dyDescent="0.25">
      <c r="A85" s="88">
        <v>26</v>
      </c>
      <c r="B85" s="87">
        <v>21.1</v>
      </c>
      <c r="C85" s="125"/>
      <c r="D85" s="80"/>
      <c r="E85" s="102" t="s">
        <v>193</v>
      </c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1:19" x14ac:dyDescent="0.25">
      <c r="A86" s="88">
        <v>27</v>
      </c>
      <c r="B86" s="87">
        <v>21.6</v>
      </c>
      <c r="C86" s="125"/>
      <c r="D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 ht="15" customHeight="1" x14ac:dyDescent="0.25">
      <c r="A87" s="88">
        <v>28</v>
      </c>
      <c r="B87" s="87">
        <v>21.7</v>
      </c>
      <c r="C87" s="125"/>
      <c r="D87" s="80"/>
      <c r="E87" s="129" t="s">
        <v>140</v>
      </c>
      <c r="F87" s="130" t="s">
        <v>150</v>
      </c>
      <c r="G87" s="130"/>
      <c r="H87" s="121" t="s">
        <v>30</v>
      </c>
      <c r="I87" s="123"/>
      <c r="J87" s="121" t="s">
        <v>31</v>
      </c>
      <c r="K87" s="123"/>
      <c r="L87" s="131" t="s">
        <v>148</v>
      </c>
      <c r="M87" s="80"/>
      <c r="N87" s="80"/>
      <c r="O87" s="80"/>
      <c r="P87" s="80"/>
      <c r="Q87" s="80"/>
      <c r="R87" s="80"/>
      <c r="S87" s="80"/>
    </row>
    <row r="88" spans="1:19" ht="30" x14ac:dyDescent="0.25">
      <c r="A88" s="88">
        <v>29</v>
      </c>
      <c r="B88" s="87">
        <v>21.8</v>
      </c>
      <c r="C88" s="126"/>
      <c r="D88" s="80"/>
      <c r="E88" s="129"/>
      <c r="F88" s="96" t="s">
        <v>149</v>
      </c>
      <c r="G88" s="97" t="s">
        <v>52</v>
      </c>
      <c r="H88" s="95" t="s">
        <v>141</v>
      </c>
      <c r="I88" s="95" t="s">
        <v>151</v>
      </c>
      <c r="J88" s="95" t="s">
        <v>141</v>
      </c>
      <c r="K88" s="95" t="s">
        <v>151</v>
      </c>
      <c r="L88" s="132"/>
      <c r="M88" s="80"/>
      <c r="N88" s="80"/>
      <c r="O88" s="80"/>
      <c r="P88" s="80"/>
      <c r="Q88" s="80"/>
      <c r="R88" s="80"/>
      <c r="S88" s="80"/>
    </row>
    <row r="89" spans="1:19" x14ac:dyDescent="0.25">
      <c r="A89" s="88">
        <v>30</v>
      </c>
      <c r="B89" s="99">
        <v>21.9</v>
      </c>
      <c r="C89" s="124" t="s">
        <v>191</v>
      </c>
      <c r="D89" s="80"/>
      <c r="E89" s="88">
        <v>1</v>
      </c>
      <c r="F89" s="90">
        <f>1/F60</f>
        <v>0.2</v>
      </c>
      <c r="G89" s="91">
        <f>_xlfn.PERCENTILE.INC(B$60:B$95,F89)</f>
        <v>18.100000000000001</v>
      </c>
      <c r="H89" s="92">
        <f>A60</f>
        <v>1</v>
      </c>
      <c r="I89" s="81">
        <f>B60</f>
        <v>8.6999999999999993</v>
      </c>
      <c r="J89" s="92">
        <f>A67</f>
        <v>8</v>
      </c>
      <c r="K89" s="81">
        <f>B67</f>
        <v>18.100000000000001</v>
      </c>
      <c r="L89" s="89">
        <f t="array" ref="L89:L93">FREQUENCY(B60:B95,G89:G93)</f>
        <v>8</v>
      </c>
      <c r="M89" s="80"/>
      <c r="N89" s="80"/>
      <c r="O89" s="80"/>
      <c r="P89" s="80"/>
      <c r="Q89" s="80"/>
      <c r="R89" s="80"/>
      <c r="S89" s="80"/>
    </row>
    <row r="90" spans="1:19" x14ac:dyDescent="0.25">
      <c r="A90" s="88">
        <v>31</v>
      </c>
      <c r="B90" s="99">
        <v>22</v>
      </c>
      <c r="C90" s="125"/>
      <c r="D90" s="80"/>
      <c r="E90" s="88">
        <v>2</v>
      </c>
      <c r="F90" s="90">
        <f>F89+F$89</f>
        <v>0.4</v>
      </c>
      <c r="G90" s="91">
        <f t="shared" ref="G90:G93" si="4">_xlfn.PERCENTILE.INC(B$60:B$95,F90)</f>
        <v>20.100000000000001</v>
      </c>
      <c r="H90" s="92">
        <f>J89+1</f>
        <v>9</v>
      </c>
      <c r="I90" s="81">
        <f>B68</f>
        <v>18.3</v>
      </c>
      <c r="J90" s="92">
        <f>A74</f>
        <v>15</v>
      </c>
      <c r="K90" s="81">
        <f>B74</f>
        <v>20.100000000000001</v>
      </c>
      <c r="L90" s="89">
        <v>7</v>
      </c>
      <c r="M90" s="80"/>
      <c r="N90" s="80"/>
      <c r="O90" s="80"/>
      <c r="P90" s="80"/>
      <c r="Q90" s="80"/>
      <c r="R90" s="80"/>
      <c r="S90" s="80"/>
    </row>
    <row r="91" spans="1:19" x14ac:dyDescent="0.25">
      <c r="A91" s="88">
        <v>32</v>
      </c>
      <c r="B91" s="99">
        <v>22.1</v>
      </c>
      <c r="C91" s="125"/>
      <c r="D91" s="80"/>
      <c r="E91" s="88">
        <v>3</v>
      </c>
      <c r="F91" s="90">
        <f t="shared" ref="F91:F93" si="5">F90+F$89</f>
        <v>0.60000000000000009</v>
      </c>
      <c r="G91" s="91">
        <f t="shared" si="4"/>
        <v>20.7</v>
      </c>
      <c r="H91" s="92">
        <f>J90+1</f>
        <v>16</v>
      </c>
      <c r="I91" s="81">
        <f>B75</f>
        <v>20.2</v>
      </c>
      <c r="J91" s="92">
        <f>A81</f>
        <v>22</v>
      </c>
      <c r="K91" s="81">
        <f>B81</f>
        <v>20.7</v>
      </c>
      <c r="L91" s="89">
        <v>7</v>
      </c>
      <c r="M91" s="80"/>
      <c r="N91" s="80"/>
      <c r="O91" s="80"/>
      <c r="P91" s="80"/>
      <c r="Q91" s="80"/>
      <c r="R91" s="80"/>
      <c r="S91" s="80"/>
    </row>
    <row r="92" spans="1:19" ht="15" customHeight="1" x14ac:dyDescent="0.25">
      <c r="A92" s="88">
        <v>33</v>
      </c>
      <c r="B92" s="99">
        <v>22.8</v>
      </c>
      <c r="C92" s="125"/>
      <c r="D92" s="80"/>
      <c r="E92" s="88">
        <v>4</v>
      </c>
      <c r="F92" s="90">
        <f t="shared" si="5"/>
        <v>0.8</v>
      </c>
      <c r="G92" s="91">
        <f t="shared" si="4"/>
        <v>21.8</v>
      </c>
      <c r="H92" s="92">
        <f t="shared" ref="H92:H93" si="6">J91+1</f>
        <v>23</v>
      </c>
      <c r="I92" s="81">
        <f>B82</f>
        <v>20.8</v>
      </c>
      <c r="J92" s="92">
        <f>A88</f>
        <v>29</v>
      </c>
      <c r="K92" s="81">
        <f>B88</f>
        <v>21.8</v>
      </c>
      <c r="L92" s="89">
        <v>7</v>
      </c>
      <c r="M92" s="80"/>
      <c r="N92" s="80"/>
      <c r="O92" s="80"/>
      <c r="P92" s="80"/>
      <c r="Q92" s="80"/>
      <c r="R92" s="80"/>
      <c r="S92" s="80"/>
    </row>
    <row r="93" spans="1:19" x14ac:dyDescent="0.25">
      <c r="A93" s="88">
        <v>34</v>
      </c>
      <c r="B93" s="99">
        <v>22.9</v>
      </c>
      <c r="C93" s="125"/>
      <c r="D93" s="80"/>
      <c r="E93" s="88">
        <v>5</v>
      </c>
      <c r="F93" s="90">
        <f t="shared" si="5"/>
        <v>1</v>
      </c>
      <c r="G93" s="91">
        <f t="shared" si="4"/>
        <v>26.8</v>
      </c>
      <c r="H93" s="92">
        <f t="shared" si="6"/>
        <v>30</v>
      </c>
      <c r="I93" s="81">
        <f>B89</f>
        <v>21.9</v>
      </c>
      <c r="J93" s="81">
        <f>A95</f>
        <v>36</v>
      </c>
      <c r="K93" s="81">
        <f>B95</f>
        <v>26.8</v>
      </c>
      <c r="L93" s="81">
        <v>7</v>
      </c>
      <c r="M93" s="80"/>
      <c r="N93" s="80"/>
      <c r="O93" s="80"/>
      <c r="P93" s="80"/>
      <c r="Q93" s="80"/>
      <c r="R93" s="80"/>
      <c r="S93" s="80"/>
    </row>
    <row r="94" spans="1:19" x14ac:dyDescent="0.25">
      <c r="A94" s="88">
        <v>35</v>
      </c>
      <c r="B94" s="99">
        <v>26.7</v>
      </c>
      <c r="C94" s="125"/>
      <c r="D94" s="80"/>
      <c r="E94" s="135" t="s">
        <v>117</v>
      </c>
      <c r="F94" s="136"/>
      <c r="G94" s="136"/>
      <c r="H94" s="136"/>
      <c r="I94" s="136"/>
      <c r="J94" s="136"/>
      <c r="K94" s="137"/>
      <c r="L94" s="92">
        <f>SUM(L89:L93)</f>
        <v>36</v>
      </c>
      <c r="M94" s="80"/>
      <c r="N94" s="80"/>
      <c r="O94" s="80"/>
      <c r="P94" s="80"/>
      <c r="Q94" s="80"/>
      <c r="R94" s="80"/>
      <c r="S94" s="80"/>
    </row>
    <row r="95" spans="1:19" x14ac:dyDescent="0.25">
      <c r="A95" s="88">
        <v>36</v>
      </c>
      <c r="B95" s="99">
        <v>26.8</v>
      </c>
      <c r="C95" s="126"/>
      <c r="D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</row>
    <row r="96" spans="1:19" x14ac:dyDescent="0.25"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</row>
    <row r="97" spans="5:19" x14ac:dyDescent="0.25">
      <c r="S97" s="80"/>
    </row>
    <row r="98" spans="5:19" x14ac:dyDescent="0.25">
      <c r="E98" s="80"/>
    </row>
    <row r="99" spans="5:19" x14ac:dyDescent="0.25">
      <c r="E99" s="80"/>
    </row>
    <row r="100" spans="5:19" ht="15" customHeight="1" x14ac:dyDescent="0.25"/>
  </sheetData>
  <sortState ref="B14:B49">
    <sortCondition ref="B43"/>
  </sortState>
  <mergeCells count="32">
    <mergeCell ref="J87:K87"/>
    <mergeCell ref="L87:L88"/>
    <mergeCell ref="E94:K94"/>
    <mergeCell ref="E74:I74"/>
    <mergeCell ref="E87:E88"/>
    <mergeCell ref="F87:G87"/>
    <mergeCell ref="H87:I87"/>
    <mergeCell ref="C44:C52"/>
    <mergeCell ref="E29:I29"/>
    <mergeCell ref="J43:K43"/>
    <mergeCell ref="E49:K49"/>
    <mergeCell ref="E67:E68"/>
    <mergeCell ref="F67:G67"/>
    <mergeCell ref="H67:I67"/>
    <mergeCell ref="J67:J68"/>
    <mergeCell ref="C60:C67"/>
    <mergeCell ref="C68:C74"/>
    <mergeCell ref="C75:C81"/>
    <mergeCell ref="C82:C88"/>
    <mergeCell ref="C89:C95"/>
    <mergeCell ref="A2:N2"/>
    <mergeCell ref="C17:C25"/>
    <mergeCell ref="C26:C34"/>
    <mergeCell ref="E43:E44"/>
    <mergeCell ref="F43:G43"/>
    <mergeCell ref="F23:G23"/>
    <mergeCell ref="H23:I23"/>
    <mergeCell ref="J23:J24"/>
    <mergeCell ref="E23:E24"/>
    <mergeCell ref="H43:I43"/>
    <mergeCell ref="L43:L44"/>
    <mergeCell ref="C35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Postavka</vt:lpstr>
      <vt:lpstr>Podaci</vt:lpstr>
      <vt:lpstr>Zadatak 1</vt:lpstr>
      <vt:lpstr>Zadatak 2</vt:lpstr>
      <vt:lpstr>Zadatak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2016-03-26T13:32:00Z</dcterms:modified>
</cp:coreProperties>
</file>