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e kontingencije" sheetId="7" r:id="rId1"/>
    <sheet name="Zadatak 1" sheetId="1" r:id="rId2"/>
    <sheet name="Zadatak 2" sheetId="4" r:id="rId3"/>
  </sheets>
  <calcPr calcId="152511"/>
</workbook>
</file>

<file path=xl/calcChain.xml><?xml version="1.0" encoding="utf-8"?>
<calcChain xmlns="http://schemas.openxmlformats.org/spreadsheetml/2006/main">
  <c r="C41" i="4" l="1"/>
  <c r="C40" i="4"/>
  <c r="C33" i="4"/>
  <c r="D33" i="4"/>
  <c r="E33" i="4"/>
  <c r="C34" i="4"/>
  <c r="F34" i="4" s="1"/>
  <c r="D34" i="4"/>
  <c r="E34" i="4"/>
  <c r="D32" i="4"/>
  <c r="E32" i="4"/>
  <c r="C32" i="4"/>
  <c r="F33" i="4"/>
  <c r="E20" i="4"/>
  <c r="D20" i="4"/>
  <c r="C20" i="4"/>
  <c r="D19" i="4"/>
  <c r="C19" i="4"/>
  <c r="E18" i="4"/>
  <c r="D18" i="4"/>
  <c r="C18" i="4"/>
  <c r="F18" i="4" s="1"/>
  <c r="C35" i="4" l="1"/>
  <c r="E35" i="4"/>
  <c r="F32" i="4"/>
  <c r="D35" i="4"/>
  <c r="F35" i="4" s="1"/>
  <c r="F20" i="4"/>
  <c r="D21" i="4"/>
  <c r="E21" i="4"/>
  <c r="F19" i="4"/>
  <c r="C21" i="4"/>
  <c r="F21" i="4" s="1"/>
  <c r="C25" i="4" s="1"/>
  <c r="C43" i="1"/>
  <c r="C42" i="1"/>
  <c r="E27" i="4" l="1"/>
  <c r="D27" i="4"/>
  <c r="C27" i="4"/>
  <c r="F27" i="4" s="1"/>
  <c r="E25" i="4"/>
  <c r="D25" i="4"/>
  <c r="D28" i="4" s="1"/>
  <c r="C26" i="4"/>
  <c r="C28" i="4" s="1"/>
  <c r="D26" i="4"/>
  <c r="E26" i="4"/>
  <c r="C35" i="1"/>
  <c r="F35" i="1" s="1"/>
  <c r="D35" i="1"/>
  <c r="E35" i="1"/>
  <c r="D34" i="1"/>
  <c r="D36" i="1" s="1"/>
  <c r="E34" i="1"/>
  <c r="E36" i="1" s="1"/>
  <c r="C34" i="1"/>
  <c r="F28" i="1"/>
  <c r="F27" i="1"/>
  <c r="F29" i="1" s="1"/>
  <c r="C27" i="1"/>
  <c r="D27" i="1"/>
  <c r="C28" i="1"/>
  <c r="D28" i="1"/>
  <c r="E29" i="1"/>
  <c r="E28" i="1"/>
  <c r="E27" i="1"/>
  <c r="F20" i="1"/>
  <c r="F19" i="1"/>
  <c r="F21" i="1" s="1"/>
  <c r="D21" i="1"/>
  <c r="E21" i="1"/>
  <c r="C21" i="1"/>
  <c r="E28" i="4" l="1"/>
  <c r="F28" i="4" s="1"/>
  <c r="F26" i="4"/>
  <c r="F25" i="4"/>
  <c r="C36" i="1"/>
  <c r="F34" i="1"/>
  <c r="F36" i="1" s="1"/>
  <c r="E8" i="4" l="1"/>
  <c r="D8" i="4"/>
  <c r="C8" i="4"/>
  <c r="D7" i="4"/>
  <c r="C7" i="4"/>
  <c r="E6" i="4"/>
  <c r="D6" i="4"/>
  <c r="C6" i="4"/>
  <c r="C29" i="1" l="1"/>
  <c r="D29" i="1"/>
</calcChain>
</file>

<file path=xl/sharedStrings.xml><?xml version="1.0" encoding="utf-8"?>
<sst xmlns="http://schemas.openxmlformats.org/spreadsheetml/2006/main" count="112" uniqueCount="56">
  <si>
    <t>Na jednom kursu iz statistike, na kojem je bilo 40 muškaraca i 30 žena,</t>
  </si>
  <si>
    <t>na završnom ispitu postignuti su sljedeći rezultati:</t>
  </si>
  <si>
    <t>nedovoljan</t>
  </si>
  <si>
    <t>dovoljan i dobar</t>
  </si>
  <si>
    <t>v.dobar i odličan</t>
  </si>
  <si>
    <t>Muškarci</t>
  </si>
  <si>
    <t>Žene</t>
  </si>
  <si>
    <t>Kupci automobila izabrani u slučajni uzorak, klasificirani su prema modelu kupljenog</t>
  </si>
  <si>
    <t>automobila i tipu naselja u kojem žive. Podaci su prikazani u narednoj tabeli:</t>
  </si>
  <si>
    <t>Model automobila</t>
  </si>
  <si>
    <t>Tip naselja</t>
  </si>
  <si>
    <t>Kompaktni</t>
  </si>
  <si>
    <t>Standardni</t>
  </si>
  <si>
    <t>Seosko</t>
  </si>
  <si>
    <t>Mali grad</t>
  </si>
  <si>
    <t>Grad</t>
  </si>
  <si>
    <t xml:space="preserve">Očekivane frekvencije se dobiju na osnovu formule: </t>
  </si>
  <si>
    <r>
      <t>m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-suma frekvencija u redu i;</t>
    </r>
  </si>
  <si>
    <r>
      <t>m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 suma frekvencija u koloni j;</t>
    </r>
  </si>
  <si>
    <t>n - suma svih opaženih frekvencija.</t>
  </si>
  <si>
    <t>Dalji postupak je isti kao kod testiranja hipoteza o saglasnosti sa teorijiskim raspodjelama.</t>
  </si>
  <si>
    <t>Može li se prihvatiti pretpostavka da izbor modela automobila ne zavisi od tipa naselja u kojem kupci žive?</t>
  </si>
  <si>
    <t>zavisnost među datim obilježjima. Isti postupak se koristi i za testiranje homogenosti uzoraka.</t>
  </si>
  <si>
    <t>Zadatak 1</t>
  </si>
  <si>
    <t>Rješenje</t>
  </si>
  <si>
    <t>Tabele kontingencije i hi-kvadrat test</t>
  </si>
  <si>
    <r>
      <t xml:space="preserve">veze među tim obilježjima zove se </t>
    </r>
    <r>
      <rPr>
        <b/>
        <sz val="11"/>
        <color theme="1"/>
        <rFont val="Calibri"/>
        <family val="2"/>
        <charset val="238"/>
        <scheme val="minor"/>
      </rPr>
      <t>tabela kontingencije</t>
    </r>
    <r>
      <rPr>
        <sz val="11"/>
        <color theme="1"/>
        <rFont val="Calibri"/>
        <family val="2"/>
        <scheme val="minor"/>
      </rPr>
      <t xml:space="preserve">. Nul-hipotezom se uvijek pretpostavlja </t>
    </r>
    <r>
      <rPr>
        <sz val="11"/>
        <color theme="1"/>
        <rFont val="Calibri"/>
        <family val="2"/>
        <charset val="238"/>
        <scheme val="minor"/>
      </rPr>
      <t>da</t>
    </r>
    <r>
      <rPr>
        <b/>
        <sz val="11"/>
        <color theme="1"/>
        <rFont val="Calibri"/>
        <family val="2"/>
        <charset val="238"/>
        <scheme val="minor"/>
      </rPr>
      <t xml:space="preserve"> ne postoji zavisnost</t>
    </r>
    <r>
      <rPr>
        <sz val="11"/>
        <color theme="1"/>
        <rFont val="Calibri"/>
        <family val="2"/>
        <scheme val="minor"/>
      </rPr>
      <t xml:space="preserve"> među obilježjima.</t>
    </r>
  </si>
  <si>
    <t>Nakon toga se na osnovu frekvencija u tabeli kontingencije izračunaju frekvencije kakve bi bile da je nul-hipoteza istinita , tj. kada ne bi postojala</t>
  </si>
  <si>
    <t>Jedna od primjena hi-kvadrat testa je u poređenju frekvencija više nezavisnih uzoraka po datim svojstvima. Tabela koja služi za utvrđivanje</t>
  </si>
  <si>
    <r>
      <t xml:space="preserve">Broj stepeni slobode se računa kao </t>
    </r>
    <r>
      <rPr>
        <b/>
        <sz val="11"/>
        <color theme="1"/>
        <rFont val="Calibri"/>
        <family val="2"/>
        <charset val="238"/>
        <scheme val="minor"/>
      </rPr>
      <t>ν=(r-1)*(c-1)</t>
    </r>
    <r>
      <rPr>
        <sz val="11"/>
        <color theme="1"/>
        <rFont val="Calibri"/>
        <family val="2"/>
        <scheme val="minor"/>
      </rPr>
      <t>, gdje je r-broj redova i c-broj kolona .</t>
    </r>
  </si>
  <si>
    <t xml:space="preserve">Značajnost razlike između muškaraca i žena utvrdiće se hi-kvadrat testom na datoj tabeli kontingencije. </t>
  </si>
  <si>
    <t xml:space="preserve">Za potrebe testiranja treba prvo postaviti nul-hipotezu, a zatim pronaći očekivane frekvencije rezultata završnog ispita i na osnovu razlika pronaći vrijednost hi-kvadrata. </t>
  </si>
  <si>
    <t>Poređenjem dobijenog hi-kvadrata  s referentnom vrijednošću treba na kraju donijeti zaključak o prihvatanju hipoteze.</t>
  </si>
  <si>
    <t>Svega</t>
  </si>
  <si>
    <t>Za računanje očekivanih frekvencija treba sabrati vrijednosti po redovima i kolonama:</t>
  </si>
  <si>
    <t xml:space="preserve">Zatim se na osnovu dobijenih zbirova računaju očekivane frekvencije. Preporuka je da se počne s krajnjom desnom kolonom, a da se onda formule iz te kolone razvuku ulijevo na ostatak tabele. </t>
  </si>
  <si>
    <t>Pritom treba fiksirati pojedine reference, kako bi se formula pravilno primijenila. Zbirovi očekivanih frekvencija po redovima i kolonama moraju odgovarati zbirovima dobijenih frekvencija.</t>
  </si>
  <si>
    <t>Sada se može pristupiti uobičajenom određivanju hi-kvadrat varijable:</t>
  </si>
  <si>
    <t>Očekivane frekv.</t>
  </si>
  <si>
    <t>Empirijske frekv.</t>
  </si>
  <si>
    <t>Referentni hi-kvadrat u Excelu dobija se kao i ranije - korištenjem ugrađene funkcije CHISQ.INV.RT. Broj stepeni slobode računa se kao (r-1)*(c-1), gdje je r broj redova, a c broj kolona u tabeli kontingencije.</t>
  </si>
  <si>
    <r>
      <t xml:space="preserve">Empirijski </t>
    </r>
    <r>
      <rPr>
        <b/>
        <sz val="11"/>
        <color theme="1"/>
        <rFont val="Calibri"/>
        <family val="2"/>
        <charset val="238"/>
      </rPr>
      <t>χ</t>
    </r>
    <r>
      <rPr>
        <b/>
        <vertAlign val="superscript"/>
        <sz val="11"/>
        <color theme="1"/>
        <rFont val="Calibri"/>
        <family val="2"/>
        <charset val="238"/>
      </rPr>
      <t>2</t>
    </r>
  </si>
  <si>
    <r>
      <t>Referentni χ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</si>
  <si>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t>Zaključak: Postavljena nul-hipoteza se prihvata, uz mogućnost greške od 3%.</t>
  </si>
  <si>
    <r>
      <t xml:space="preserve">Broj stepeni slobode biće 2, a nivo rizika kod procjene je </t>
    </r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  <charset val="238"/>
        <scheme val="minor"/>
      </rPr>
      <t>=0.03, s obzirom da je nivo značajnosti 97%.</t>
    </r>
  </si>
  <si>
    <t>Da li je razlika između muškaraca i žena statistički značajna na nivou značajnosti 97%?</t>
  </si>
  <si>
    <r>
      <t>Nul-hipoteza H</t>
    </r>
    <r>
      <rPr>
        <b/>
        <vertAlign val="subscript"/>
        <sz val="11"/>
        <color theme="1"/>
        <rFont val="Calibri"/>
        <family val="2"/>
        <charset val="238"/>
        <scheme val="minor"/>
      </rPr>
      <t>0</t>
    </r>
    <r>
      <rPr>
        <b/>
        <sz val="11"/>
        <color theme="1"/>
        <rFont val="Calibri"/>
        <family val="2"/>
        <charset val="238"/>
        <scheme val="minor"/>
      </rPr>
      <t>: Nema statistički značajne razlike između muškaraca i žena na završnom ispitu iz statistike.</t>
    </r>
  </si>
  <si>
    <t>Vrijednost u ćeliji F36 je empirijski hi-kvadrat, kog treba usporediti s referentnim.</t>
  </si>
  <si>
    <t>Postupak rješavanja nije potrebno detaljnije objašnjavati - dovoljno je pogledati rješenje Zadatka 1.</t>
  </si>
  <si>
    <t>De luxe</t>
  </si>
  <si>
    <r>
      <t>Nul-hipoteza H</t>
    </r>
    <r>
      <rPr>
        <b/>
        <vertAlign val="subscript"/>
        <sz val="11"/>
        <rFont val="Calibri"/>
        <family val="2"/>
        <charset val="238"/>
        <scheme val="minor"/>
      </rPr>
      <t>0</t>
    </r>
    <r>
      <rPr>
        <b/>
        <sz val="11"/>
        <rFont val="Calibri"/>
        <family val="2"/>
        <charset val="238"/>
        <scheme val="minor"/>
      </rPr>
      <t>: Izbor modela automobila ne zavisi od tipa naselja u kojem kupci žive.</t>
    </r>
  </si>
  <si>
    <t>Hi-kvadrat</t>
  </si>
  <si>
    <t>Broj redova je 3, a broj kolona takođe 3, pa je broj stepeni slobode (3-1)*(3-1)=4.</t>
  </si>
  <si>
    <r>
      <t xml:space="preserve">Pošto nije naglašen, nivo rizika u slučaju neprihvatanja hipoteze je </t>
    </r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  <charset val="238"/>
        <scheme val="minor"/>
      </rPr>
      <t>=0.05.</t>
    </r>
  </si>
  <si>
    <t xml:space="preserve">Empirijski hi-kvadrat veći je od referentnog, pa se polazna hipoteza ne može prihvatiti. </t>
  </si>
  <si>
    <t>Zadatak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</si>
</sst>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vertAlign val="superscript"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vertAlign val="subscript"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4">
    <xf numFmtId="0" fontId="0" fillId="0" borderId="0" xfId="0"/>
    <xf numFmtId="0" fontId="0" fillId="0" borderId="0" xfId="0"/>
    <xf numFmtId="0" fontId="2" fillId="0" borderId="10" xfId="0" applyFont="1" applyBorder="1"/>
    <xf numFmtId="0" fontId="0" fillId="0" borderId="0" xfId="0" applyAlignment="1"/>
    <xf numFmtId="0" fontId="0" fillId="0" borderId="0" xfId="0" applyFont="1" applyAlignment="1"/>
    <xf numFmtId="0" fontId="2" fillId="0" borderId="0" xfId="0" applyFont="1"/>
    <xf numFmtId="0" fontId="1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2" fontId="9" fillId="3" borderId="10" xfId="0" applyNumberFormat="1" applyFont="1" applyFill="1" applyBorder="1" applyAlignment="1">
      <alignment horizontal="center"/>
    </xf>
    <xf numFmtId="0" fontId="1" fillId="4" borderId="10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2" fontId="2" fillId="5" borderId="10" xfId="0" applyNumberFormat="1" applyFont="1" applyFill="1" applyBorder="1" applyAlignment="1">
      <alignment horizontal="right"/>
    </xf>
    <xf numFmtId="0" fontId="2" fillId="0" borderId="0" xfId="0" applyFont="1" applyFill="1"/>
    <xf numFmtId="0" fontId="1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5" fillId="0" borderId="10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right"/>
    </xf>
    <xf numFmtId="0" fontId="15" fillId="0" borderId="10" xfId="1" applyFont="1" applyFill="1" applyBorder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5" fillId="0" borderId="0" xfId="1" applyFont="1" applyFill="1" applyBorder="1" applyAlignment="1">
      <alignment horizontal="center"/>
    </xf>
    <xf numFmtId="2" fontId="15" fillId="0" borderId="10" xfId="0" applyNumberFormat="1" applyFont="1" applyFill="1" applyBorder="1" applyAlignment="1">
      <alignment horizontal="right"/>
    </xf>
    <xf numFmtId="2" fontId="15" fillId="0" borderId="10" xfId="1" applyNumberFormat="1" applyFont="1" applyFill="1" applyBorder="1" applyAlignment="1">
      <alignment horizontal="right"/>
    </xf>
    <xf numFmtId="0" fontId="15" fillId="0" borderId="0" xfId="1" applyFont="1" applyFill="1" applyBorder="1" applyAlignment="1">
      <alignment horizontal="right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523875</xdr:colOff>
      <xdr:row>7</xdr:row>
      <xdr:rowOff>123825</xdr:rowOff>
    </xdr:from>
    <xdr:ext cx="1247775" cy="3870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343400" y="1276350"/>
              <a:ext cx="1247775" cy="387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r-B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r-BA" sz="1100" b="0" i="1">
                            <a:latin typeface="Cambria Math"/>
                          </a:rPr>
                          <m:t>𝑒</m:t>
                        </m:r>
                      </m:e>
                      <m:sub>
                        <m:r>
                          <a:rPr lang="hr-BA" sz="1100" b="0" i="1">
                            <a:latin typeface="Cambria Math"/>
                          </a:rPr>
                          <m:t>𝑖𝑗</m:t>
                        </m:r>
                      </m:sub>
                    </m:sSub>
                    <m:r>
                      <a:rPr lang="hr-BA" sz="110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hr-BA" sz="110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hr-BA" sz="11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𝑚</m:t>
                            </m:r>
                          </m:e>
                          <m:sub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  <m:r>
                          <a:rPr lang="hr-BA" sz="1100" i="1">
                            <a:latin typeface="Cambria Math"/>
                            <a:ea typeface="Cambria Math"/>
                          </a:rPr>
                          <m:t>∙</m:t>
                        </m:r>
                        <m:sSub>
                          <m:sSubPr>
                            <m:ctrlPr>
                              <a:rPr lang="hr-BA" sz="11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𝑚</m:t>
                            </m:r>
                          </m:e>
                          <m:sub>
                            <m:r>
                              <a:rPr lang="hr-BA" sz="1100" b="0" i="1">
                                <a:latin typeface="Cambria Math"/>
                                <a:ea typeface="Cambria Math"/>
                              </a:rPr>
                              <m:t>𝑗</m:t>
                            </m:r>
                          </m:sub>
                        </m:sSub>
                      </m:num>
                      <m:den>
                        <m:r>
                          <a:rPr lang="hr-BA" sz="1100" b="0" i="1">
                            <a:latin typeface="Cambria Math"/>
                            <a:ea typeface="Cambria Math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hr-BA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343400" y="1276350"/>
              <a:ext cx="1247775" cy="387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hr-BA" sz="1100" b="0" i="0">
                  <a:latin typeface="Cambria Math"/>
                </a:rPr>
                <a:t>𝑒</a:t>
              </a:r>
              <a:r>
                <a:rPr lang="hr-BA" sz="1100" b="0" i="0">
                  <a:latin typeface="Cambria Math" panose="02040503050406030204" pitchFamily="18" charset="0"/>
                </a:rPr>
                <a:t>_</a:t>
              </a:r>
              <a:r>
                <a:rPr lang="hr-BA" sz="1100" b="0" i="0">
                  <a:latin typeface="Cambria Math"/>
                </a:rPr>
                <a:t>𝑖𝑗</a:t>
              </a:r>
              <a:r>
                <a:rPr lang="hr-BA" sz="1100" i="0">
                  <a:latin typeface="Cambria Math"/>
                  <a:ea typeface="Cambria Math"/>
                </a:rPr>
                <a:t>=</a:t>
              </a:r>
              <a:r>
                <a:rPr lang="hr-BA" sz="1100" i="0">
                  <a:latin typeface="Cambria Math" panose="02040503050406030204" pitchFamily="18" charset="0"/>
                  <a:ea typeface="Cambria Math"/>
                </a:rPr>
                <a:t>(</a:t>
              </a:r>
              <a:r>
                <a:rPr lang="hr-BA" sz="1100" b="0" i="0">
                  <a:latin typeface="Cambria Math"/>
                  <a:ea typeface="Cambria Math"/>
                </a:rPr>
                <a:t>𝑚</a:t>
              </a:r>
              <a:r>
                <a:rPr lang="hr-BA" sz="11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hr-BA" sz="1100" b="0" i="0">
                  <a:latin typeface="Cambria Math"/>
                  <a:ea typeface="Cambria Math"/>
                </a:rPr>
                <a:t>𝑖</a:t>
              </a:r>
              <a:r>
                <a:rPr lang="hr-BA" sz="1100" i="0">
                  <a:latin typeface="Cambria Math"/>
                  <a:ea typeface="Cambria Math"/>
                </a:rPr>
                <a:t>∙</a:t>
              </a:r>
              <a:r>
                <a:rPr lang="hr-BA" sz="1100" b="0" i="0">
                  <a:latin typeface="Cambria Math"/>
                  <a:ea typeface="Cambria Math"/>
                </a:rPr>
                <a:t>𝑚</a:t>
              </a:r>
              <a:r>
                <a:rPr lang="hr-BA" sz="11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hr-BA" sz="1100" b="0" i="0">
                  <a:latin typeface="Cambria Math"/>
                  <a:ea typeface="Cambria Math"/>
                </a:rPr>
                <a:t>𝑗</a:t>
              </a:r>
              <a:r>
                <a:rPr lang="hr-BA" sz="1100" b="0" i="0">
                  <a:latin typeface="Cambria Math" panose="02040503050406030204" pitchFamily="18" charset="0"/>
                  <a:ea typeface="Cambria Math"/>
                </a:rPr>
                <a:t>)/</a:t>
              </a:r>
              <a:r>
                <a:rPr lang="hr-BA" sz="1100" b="0" i="0">
                  <a:latin typeface="Cambria Math"/>
                  <a:ea typeface="Cambria Math"/>
                </a:rPr>
                <a:t>𝑛</a:t>
              </a:r>
              <a:endParaRPr lang="hr-B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showGridLines="0" tabSelected="1" zoomScale="145" zoomScaleNormal="145" workbookViewId="0">
      <selection activeCell="D15" sqref="D15"/>
    </sheetView>
  </sheetViews>
  <sheetFormatPr defaultRowHeight="15" x14ac:dyDescent="0.25"/>
  <cols>
    <col min="1" max="16384" width="9.140625" style="1"/>
  </cols>
  <sheetData>
    <row r="1" spans="2:13" ht="18.75" x14ac:dyDescent="0.3">
      <c r="B1" s="6" t="s">
        <v>25</v>
      </c>
    </row>
    <row r="3" spans="2:13" x14ac:dyDescent="0.25">
      <c r="B3" s="3" t="s">
        <v>28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3" t="s">
        <v>22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ht="18" x14ac:dyDescent="0.35">
      <c r="B8" s="3"/>
      <c r="C8" s="3"/>
      <c r="D8" s="3"/>
      <c r="E8" s="3"/>
      <c r="F8" s="3"/>
      <c r="G8" s="3"/>
      <c r="H8" s="3"/>
      <c r="I8" s="4" t="s">
        <v>17</v>
      </c>
      <c r="J8" s="4"/>
      <c r="K8" s="4"/>
      <c r="L8" s="4"/>
      <c r="M8" s="4"/>
    </row>
    <row r="9" spans="2:13" ht="18" x14ac:dyDescent="0.35">
      <c r="B9" s="3" t="s">
        <v>16</v>
      </c>
      <c r="C9" s="3"/>
      <c r="D9" s="3"/>
      <c r="E9" s="3"/>
      <c r="F9" s="3"/>
      <c r="G9" s="3"/>
      <c r="H9" s="3"/>
      <c r="I9" s="4" t="s">
        <v>18</v>
      </c>
      <c r="J9" s="4"/>
      <c r="K9" s="4"/>
      <c r="L9" s="4"/>
      <c r="M9" s="4"/>
    </row>
    <row r="10" spans="2:13" x14ac:dyDescent="0.25">
      <c r="B10" s="3"/>
      <c r="C10" s="3"/>
      <c r="D10" s="3"/>
      <c r="E10" s="3"/>
      <c r="F10" s="3"/>
      <c r="G10" s="3"/>
      <c r="H10" s="3"/>
      <c r="I10" s="4" t="s">
        <v>19</v>
      </c>
      <c r="J10" s="4"/>
      <c r="K10" s="4"/>
      <c r="L10" s="4"/>
      <c r="M10" s="4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3" t="s">
        <v>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3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zoomScale="130" zoomScaleNormal="130" workbookViewId="0">
      <selection activeCell="C13" sqref="C13"/>
    </sheetView>
  </sheetViews>
  <sheetFormatPr defaultRowHeight="15" x14ac:dyDescent="0.25"/>
  <cols>
    <col min="1" max="1" width="11.28515625" style="7" customWidth="1"/>
    <col min="2" max="2" width="18.28515625" style="7" customWidth="1"/>
    <col min="3" max="3" width="12.28515625" style="7" customWidth="1"/>
    <col min="4" max="4" width="18.140625" style="7" customWidth="1"/>
    <col min="5" max="5" width="19.28515625" style="7" customWidth="1"/>
    <col min="6" max="16384" width="9.140625" style="7"/>
  </cols>
  <sheetData>
    <row r="1" spans="1:5" x14ac:dyDescent="0.25">
      <c r="A1" s="5" t="s">
        <v>23</v>
      </c>
      <c r="B1" s="7" t="s">
        <v>0</v>
      </c>
    </row>
    <row r="2" spans="1:5" x14ac:dyDescent="0.25">
      <c r="B2" s="7" t="s">
        <v>1</v>
      </c>
    </row>
    <row r="4" spans="1:5" x14ac:dyDescent="0.25">
      <c r="B4" s="8"/>
      <c r="C4" s="21" t="s">
        <v>2</v>
      </c>
      <c r="D4" s="22" t="s">
        <v>3</v>
      </c>
      <c r="E4" s="23" t="s">
        <v>4</v>
      </c>
    </row>
    <row r="5" spans="1:5" x14ac:dyDescent="0.25">
      <c r="B5" s="24" t="s">
        <v>5</v>
      </c>
      <c r="C5" s="9">
        <v>8</v>
      </c>
      <c r="D5" s="9">
        <v>24</v>
      </c>
      <c r="E5" s="10">
        <v>8</v>
      </c>
    </row>
    <row r="6" spans="1:5" x14ac:dyDescent="0.25">
      <c r="B6" s="25" t="s">
        <v>6</v>
      </c>
      <c r="C6" s="11">
        <v>5</v>
      </c>
      <c r="D6" s="11">
        <v>16</v>
      </c>
      <c r="E6" s="12">
        <v>9</v>
      </c>
    </row>
    <row r="8" spans="1:5" x14ac:dyDescent="0.25">
      <c r="B8" s="7" t="s">
        <v>45</v>
      </c>
    </row>
    <row r="10" spans="1:5" x14ac:dyDescent="0.25">
      <c r="A10" s="5" t="s">
        <v>24</v>
      </c>
      <c r="B10" s="7" t="s">
        <v>30</v>
      </c>
    </row>
    <row r="11" spans="1:5" x14ac:dyDescent="0.25">
      <c r="B11" s="7" t="s">
        <v>31</v>
      </c>
    </row>
    <row r="12" spans="1:5" x14ac:dyDescent="0.25">
      <c r="B12" s="7" t="s">
        <v>32</v>
      </c>
    </row>
    <row r="14" spans="1:5" ht="18" x14ac:dyDescent="0.35">
      <c r="B14" s="5" t="s">
        <v>46</v>
      </c>
    </row>
    <row r="16" spans="1:5" x14ac:dyDescent="0.25">
      <c r="B16" s="7" t="s">
        <v>34</v>
      </c>
    </row>
    <row r="18" spans="2:6" x14ac:dyDescent="0.25">
      <c r="B18" s="19" t="s">
        <v>39</v>
      </c>
      <c r="C18" s="14" t="s">
        <v>2</v>
      </c>
      <c r="D18" s="14" t="s">
        <v>3</v>
      </c>
      <c r="E18" s="14" t="s">
        <v>4</v>
      </c>
      <c r="F18" s="20" t="s">
        <v>33</v>
      </c>
    </row>
    <row r="19" spans="2:6" x14ac:dyDescent="0.25">
      <c r="B19" s="13" t="s">
        <v>5</v>
      </c>
      <c r="C19" s="15">
        <v>8</v>
      </c>
      <c r="D19" s="15">
        <v>24</v>
      </c>
      <c r="E19" s="15">
        <v>8</v>
      </c>
      <c r="F19" s="15">
        <f>SUM(C19:E19)</f>
        <v>40</v>
      </c>
    </row>
    <row r="20" spans="2:6" x14ac:dyDescent="0.25">
      <c r="B20" s="13" t="s">
        <v>6</v>
      </c>
      <c r="C20" s="15">
        <v>5</v>
      </c>
      <c r="D20" s="15">
        <v>16</v>
      </c>
      <c r="E20" s="15">
        <v>9</v>
      </c>
      <c r="F20" s="15">
        <f>SUM(C20:E20)</f>
        <v>30</v>
      </c>
    </row>
    <row r="21" spans="2:6" x14ac:dyDescent="0.25">
      <c r="B21" s="13" t="s">
        <v>33</v>
      </c>
      <c r="C21" s="15">
        <f>SUM(C19:C20)</f>
        <v>13</v>
      </c>
      <c r="D21" s="15">
        <f t="shared" ref="D21:E21" si="0">SUM(D19:D20)</f>
        <v>40</v>
      </c>
      <c r="E21" s="15">
        <f t="shared" si="0"/>
        <v>17</v>
      </c>
      <c r="F21" s="15">
        <f>SUM(F19:F20)</f>
        <v>70</v>
      </c>
    </row>
    <row r="23" spans="2:6" x14ac:dyDescent="0.25">
      <c r="B23" s="7" t="s">
        <v>35</v>
      </c>
    </row>
    <row r="24" spans="2:6" x14ac:dyDescent="0.25">
      <c r="B24" s="7" t="s">
        <v>36</v>
      </c>
    </row>
    <row r="26" spans="2:6" x14ac:dyDescent="0.25">
      <c r="B26" s="19" t="s">
        <v>38</v>
      </c>
      <c r="C26" s="14" t="s">
        <v>2</v>
      </c>
      <c r="D26" s="14" t="s">
        <v>3</v>
      </c>
      <c r="E26" s="14" t="s">
        <v>4</v>
      </c>
      <c r="F26" s="20" t="s">
        <v>33</v>
      </c>
    </row>
    <row r="27" spans="2:6" x14ac:dyDescent="0.25">
      <c r="B27" s="13" t="s">
        <v>5</v>
      </c>
      <c r="C27" s="16">
        <f t="shared" ref="C27:D27" si="1">$F19/$F$21*C$21</f>
        <v>7.4285714285714279</v>
      </c>
      <c r="D27" s="16">
        <f t="shared" si="1"/>
        <v>22.857142857142854</v>
      </c>
      <c r="E27" s="16">
        <f>$F19/$F$21*E$21</f>
        <v>9.7142857142857135</v>
      </c>
      <c r="F27" s="15">
        <f>SUM(C27:E27)</f>
        <v>39.999999999999993</v>
      </c>
    </row>
    <row r="28" spans="2:6" x14ac:dyDescent="0.25">
      <c r="B28" s="13" t="s">
        <v>6</v>
      </c>
      <c r="C28" s="16">
        <f t="shared" ref="C28:D28" si="2">$F20/$F$21*C$21</f>
        <v>5.5714285714285712</v>
      </c>
      <c r="D28" s="16">
        <f t="shared" si="2"/>
        <v>17.142857142857142</v>
      </c>
      <c r="E28" s="16">
        <f>$F20/$F$21*E$21</f>
        <v>7.2857142857142856</v>
      </c>
      <c r="F28" s="15">
        <f>SUM(C28:E28)</f>
        <v>30</v>
      </c>
    </row>
    <row r="29" spans="2:6" x14ac:dyDescent="0.25">
      <c r="B29" s="13" t="s">
        <v>33</v>
      </c>
      <c r="C29" s="15">
        <f>SUM(C27:C28)</f>
        <v>13</v>
      </c>
      <c r="D29" s="15">
        <f t="shared" ref="D29" si="3">SUM(D27:D28)</f>
        <v>40</v>
      </c>
      <c r="E29" s="15">
        <f t="shared" ref="E29" si="4">SUM(E27:E28)</f>
        <v>17</v>
      </c>
      <c r="F29" s="15">
        <f>SUM(F27:F28)</f>
        <v>70</v>
      </c>
    </row>
    <row r="31" spans="2:6" x14ac:dyDescent="0.25">
      <c r="B31" s="7" t="s">
        <v>37</v>
      </c>
    </row>
    <row r="33" spans="2:6" x14ac:dyDescent="0.25">
      <c r="B33" s="19" t="s">
        <v>51</v>
      </c>
      <c r="C33" s="14" t="s">
        <v>2</v>
      </c>
      <c r="D33" s="14" t="s">
        <v>3</v>
      </c>
      <c r="E33" s="14" t="s">
        <v>4</v>
      </c>
      <c r="F33" s="20" t="s">
        <v>33</v>
      </c>
    </row>
    <row r="34" spans="2:6" x14ac:dyDescent="0.25">
      <c r="B34" s="13" t="s">
        <v>5</v>
      </c>
      <c r="C34" s="16">
        <f>(C27-C19)^2/C27</f>
        <v>4.3956043956044064E-2</v>
      </c>
      <c r="D34" s="16">
        <f t="shared" ref="D34:E35" si="5">(D27-D19)^2/D27</f>
        <v>5.7142857142857453E-2</v>
      </c>
      <c r="E34" s="16">
        <f t="shared" si="5"/>
        <v>0.3025210084033611</v>
      </c>
      <c r="F34" s="16">
        <f>SUM(C34:E34)</f>
        <v>0.40361990950226262</v>
      </c>
    </row>
    <row r="35" spans="2:6" x14ac:dyDescent="0.25">
      <c r="B35" s="13" t="s">
        <v>6</v>
      </c>
      <c r="C35" s="16">
        <f>(C28-C20)^2/C28</f>
        <v>5.8608058608058559E-2</v>
      </c>
      <c r="D35" s="16">
        <f t="shared" si="5"/>
        <v>7.6190476190476128E-2</v>
      </c>
      <c r="E35" s="16">
        <f t="shared" si="5"/>
        <v>0.40336134453781519</v>
      </c>
      <c r="F35" s="16">
        <f>SUM(C35:E35)</f>
        <v>0.5381598793363499</v>
      </c>
    </row>
    <row r="36" spans="2:6" x14ac:dyDescent="0.25">
      <c r="B36" s="13" t="s">
        <v>33</v>
      </c>
      <c r="C36" s="16">
        <f>SUM(C34:C35)</f>
        <v>0.10256410256410262</v>
      </c>
      <c r="D36" s="16">
        <f t="shared" ref="D36" si="6">SUM(D34:D35)</f>
        <v>0.13333333333333358</v>
      </c>
      <c r="E36" s="16">
        <f t="shared" ref="E36" si="7">SUM(E34:E35)</f>
        <v>0.70588235294117629</v>
      </c>
      <c r="F36" s="26">
        <f>SUM(F34:F35)</f>
        <v>0.94177978883861257</v>
      </c>
    </row>
    <row r="38" spans="2:6" x14ac:dyDescent="0.25">
      <c r="B38" s="7" t="s">
        <v>47</v>
      </c>
    </row>
    <row r="39" spans="2:6" x14ac:dyDescent="0.25">
      <c r="B39" s="7" t="s">
        <v>40</v>
      </c>
    </row>
    <row r="40" spans="2:6" x14ac:dyDescent="0.25">
      <c r="B40" s="7" t="s">
        <v>44</v>
      </c>
    </row>
    <row r="42" spans="2:6" ht="17.25" x14ac:dyDescent="0.25">
      <c r="B42" s="2" t="s">
        <v>41</v>
      </c>
      <c r="C42" s="18">
        <f>F36</f>
        <v>0.94177978883861257</v>
      </c>
    </row>
    <row r="43" spans="2:6" ht="17.25" x14ac:dyDescent="0.25">
      <c r="B43" s="2" t="s">
        <v>42</v>
      </c>
      <c r="C43" s="18">
        <f>_xlfn.CHISQ.INV.RT(0.03,2)</f>
        <v>7.0131157946399636</v>
      </c>
    </row>
    <row r="45" spans="2:6" x14ac:dyDescent="0.25">
      <c r="B45" s="5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showGridLines="0" zoomScale="130" zoomScaleNormal="130" workbookViewId="0">
      <selection activeCell="C44" sqref="C44"/>
    </sheetView>
  </sheetViews>
  <sheetFormatPr defaultRowHeight="15" x14ac:dyDescent="0.25"/>
  <cols>
    <col min="1" max="1" width="11.42578125" style="30" customWidth="1"/>
    <col min="2" max="2" width="15.7109375" style="30" customWidth="1"/>
    <col min="3" max="3" width="12.28515625" style="30" customWidth="1"/>
    <col min="4" max="4" width="12" style="30" customWidth="1"/>
    <col min="5" max="6" width="9.140625" style="30"/>
    <col min="7" max="7" width="12.5703125" style="30" customWidth="1"/>
    <col min="8" max="16384" width="9.140625" style="30"/>
  </cols>
  <sheetData>
    <row r="1" spans="1:15" x14ac:dyDescent="0.25">
      <c r="A1" s="27" t="s">
        <v>55</v>
      </c>
      <c r="B1" s="30" t="s">
        <v>7</v>
      </c>
    </row>
    <row r="2" spans="1:15" x14ac:dyDescent="0.25">
      <c r="B2" s="30" t="s">
        <v>8</v>
      </c>
    </row>
    <row r="4" spans="1:15" x14ac:dyDescent="0.25">
      <c r="B4" s="34"/>
      <c r="C4" s="33" t="s">
        <v>9</v>
      </c>
      <c r="D4" s="33"/>
      <c r="E4" s="33"/>
    </row>
    <row r="5" spans="1:15" x14ac:dyDescent="0.25">
      <c r="B5" s="34" t="s">
        <v>10</v>
      </c>
      <c r="C5" s="34" t="s">
        <v>11</v>
      </c>
      <c r="D5" s="34" t="s">
        <v>12</v>
      </c>
      <c r="E5" s="35" t="s">
        <v>49</v>
      </c>
    </row>
    <row r="6" spans="1:15" x14ac:dyDescent="0.25">
      <c r="B6" s="34" t="s">
        <v>13</v>
      </c>
      <c r="C6" s="20">
        <f>10*400/100</f>
        <v>40</v>
      </c>
      <c r="D6" s="20">
        <f>12.5*4</f>
        <v>50</v>
      </c>
      <c r="E6" s="20">
        <f>2.5*4</f>
        <v>10</v>
      </c>
    </row>
    <row r="7" spans="1:15" x14ac:dyDescent="0.25">
      <c r="B7" s="34" t="s">
        <v>14</v>
      </c>
      <c r="C7" s="20">
        <f>12.5*400/100</f>
        <v>50</v>
      </c>
      <c r="D7" s="20">
        <f>22.5*4</f>
        <v>90</v>
      </c>
      <c r="E7" s="20">
        <v>10</v>
      </c>
    </row>
    <row r="8" spans="1:15" x14ac:dyDescent="0.25">
      <c r="B8" s="34" t="s">
        <v>15</v>
      </c>
      <c r="C8" s="20">
        <f>17.5*400/100</f>
        <v>70</v>
      </c>
      <c r="D8" s="20">
        <f>15*4</f>
        <v>60</v>
      </c>
      <c r="E8" s="20">
        <f>5*4</f>
        <v>20</v>
      </c>
    </row>
    <row r="10" spans="1:15" x14ac:dyDescent="0.25">
      <c r="B10" s="30" t="s">
        <v>21</v>
      </c>
    </row>
    <row r="12" spans="1:15" x14ac:dyDescent="0.25">
      <c r="A12" s="27" t="s">
        <v>24</v>
      </c>
      <c r="B12" s="30" t="s">
        <v>48</v>
      </c>
    </row>
    <row r="13" spans="1:15" x14ac:dyDescent="0.25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ht="18" x14ac:dyDescent="0.35">
      <c r="B14" s="28" t="s">
        <v>50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x14ac:dyDescent="0.25">
      <c r="G15" s="31"/>
      <c r="H15" s="31"/>
      <c r="I15" s="31"/>
      <c r="J15" s="31"/>
      <c r="K15" s="31"/>
    </row>
    <row r="16" spans="1:15" x14ac:dyDescent="0.25">
      <c r="B16" s="19" t="s">
        <v>39</v>
      </c>
      <c r="C16" s="33" t="s">
        <v>9</v>
      </c>
      <c r="D16" s="33"/>
      <c r="E16" s="33"/>
      <c r="F16" s="34"/>
    </row>
    <row r="17" spans="2:15" x14ac:dyDescent="0.25">
      <c r="B17" s="34" t="s">
        <v>10</v>
      </c>
      <c r="C17" s="34" t="s">
        <v>11</v>
      </c>
      <c r="D17" s="34" t="s">
        <v>12</v>
      </c>
      <c r="E17" s="35" t="s">
        <v>49</v>
      </c>
      <c r="F17" s="17" t="s">
        <v>33</v>
      </c>
    </row>
    <row r="18" spans="2:15" x14ac:dyDescent="0.25">
      <c r="B18" s="34" t="s">
        <v>13</v>
      </c>
      <c r="C18" s="36">
        <f>10*400/100</f>
        <v>40</v>
      </c>
      <c r="D18" s="36">
        <f>12.5*4</f>
        <v>50</v>
      </c>
      <c r="E18" s="36">
        <f>2.5*4</f>
        <v>10</v>
      </c>
      <c r="F18" s="37">
        <f>SUM(C18:E18)</f>
        <v>100</v>
      </c>
    </row>
    <row r="19" spans="2:15" x14ac:dyDescent="0.25">
      <c r="B19" s="34" t="s">
        <v>14</v>
      </c>
      <c r="C19" s="36">
        <f>12.5*400/100</f>
        <v>50</v>
      </c>
      <c r="D19" s="36">
        <f>22.5*4</f>
        <v>90</v>
      </c>
      <c r="E19" s="36">
        <v>10</v>
      </c>
      <c r="F19" s="37">
        <f t="shared" ref="F19:F21" si="0">SUM(C19:E19)</f>
        <v>150</v>
      </c>
    </row>
    <row r="20" spans="2:15" x14ac:dyDescent="0.25">
      <c r="B20" s="34" t="s">
        <v>15</v>
      </c>
      <c r="C20" s="36">
        <f>17.5*400/100</f>
        <v>70</v>
      </c>
      <c r="D20" s="36">
        <f>15*4</f>
        <v>60</v>
      </c>
      <c r="E20" s="36">
        <f>5*4</f>
        <v>20</v>
      </c>
      <c r="F20" s="37">
        <f t="shared" si="0"/>
        <v>150</v>
      </c>
    </row>
    <row r="21" spans="2:15" x14ac:dyDescent="0.25">
      <c r="B21" s="34" t="s">
        <v>33</v>
      </c>
      <c r="C21" s="37">
        <f>SUM(C18:C20)</f>
        <v>160</v>
      </c>
      <c r="D21" s="37">
        <f t="shared" ref="D21:E21" si="1">SUM(D18:D20)</f>
        <v>200</v>
      </c>
      <c r="E21" s="37">
        <f t="shared" si="1"/>
        <v>40</v>
      </c>
      <c r="F21" s="37">
        <f t="shared" si="0"/>
        <v>400</v>
      </c>
      <c r="L21" s="38"/>
      <c r="M21" s="38"/>
      <c r="N21" s="38"/>
      <c r="O21" s="38"/>
    </row>
    <row r="22" spans="2:15" x14ac:dyDescent="0.25">
      <c r="B22" s="39"/>
      <c r="C22" s="40"/>
      <c r="D22" s="40"/>
      <c r="E22" s="40"/>
      <c r="F22" s="43"/>
      <c r="L22" s="38"/>
      <c r="M22" s="38"/>
      <c r="N22" s="38"/>
      <c r="O22" s="38"/>
    </row>
    <row r="23" spans="2:15" x14ac:dyDescent="0.25">
      <c r="B23" s="19" t="s">
        <v>38</v>
      </c>
      <c r="C23" s="33" t="s">
        <v>9</v>
      </c>
      <c r="D23" s="33"/>
      <c r="E23" s="33"/>
      <c r="F23" s="17"/>
    </row>
    <row r="24" spans="2:15" x14ac:dyDescent="0.25">
      <c r="B24" s="34" t="s">
        <v>10</v>
      </c>
      <c r="C24" s="34" t="s">
        <v>11</v>
      </c>
      <c r="D24" s="34" t="s">
        <v>12</v>
      </c>
      <c r="E24" s="35" t="s">
        <v>49</v>
      </c>
      <c r="F24" s="17" t="s">
        <v>33</v>
      </c>
    </row>
    <row r="25" spans="2:15" x14ac:dyDescent="0.25">
      <c r="B25" s="34" t="s">
        <v>13</v>
      </c>
      <c r="C25" s="36">
        <f t="shared" ref="C25:D25" si="2">$F18/$F$21*C$21</f>
        <v>40</v>
      </c>
      <c r="D25" s="36">
        <f t="shared" si="2"/>
        <v>50</v>
      </c>
      <c r="E25" s="36">
        <f>$F18/$F$21*E$21</f>
        <v>10</v>
      </c>
      <c r="F25" s="37">
        <f>SUM(C25:E25)</f>
        <v>100</v>
      </c>
    </row>
    <row r="26" spans="2:15" x14ac:dyDescent="0.25">
      <c r="B26" s="34" t="s">
        <v>14</v>
      </c>
      <c r="C26" s="36">
        <f t="shared" ref="C26:E27" si="3">$F19/$F$21*C$21</f>
        <v>60</v>
      </c>
      <c r="D26" s="36">
        <f t="shared" si="3"/>
        <v>75</v>
      </c>
      <c r="E26" s="36">
        <f t="shared" si="3"/>
        <v>15</v>
      </c>
      <c r="F26" s="37">
        <f t="shared" ref="F26:F28" si="4">SUM(C26:E26)</f>
        <v>150</v>
      </c>
    </row>
    <row r="27" spans="2:15" x14ac:dyDescent="0.25">
      <c r="B27" s="34" t="s">
        <v>15</v>
      </c>
      <c r="C27" s="36">
        <f t="shared" si="3"/>
        <v>60</v>
      </c>
      <c r="D27" s="36">
        <f t="shared" si="3"/>
        <v>75</v>
      </c>
      <c r="E27" s="36">
        <f t="shared" si="3"/>
        <v>15</v>
      </c>
      <c r="F27" s="37">
        <f t="shared" si="4"/>
        <v>150</v>
      </c>
    </row>
    <row r="28" spans="2:15" x14ac:dyDescent="0.25">
      <c r="B28" s="34" t="s">
        <v>33</v>
      </c>
      <c r="C28" s="37">
        <f>SUM(C25:C27)</f>
        <v>160</v>
      </c>
      <c r="D28" s="37">
        <f t="shared" ref="D28" si="5">SUM(D25:D27)</f>
        <v>200</v>
      </c>
      <c r="E28" s="37">
        <f t="shared" ref="E28" si="6">SUM(E25:E27)</f>
        <v>40</v>
      </c>
      <c r="F28" s="37">
        <f t="shared" si="4"/>
        <v>400</v>
      </c>
      <c r="L28" s="38"/>
      <c r="M28" s="38"/>
      <c r="N28" s="38"/>
      <c r="O28" s="38"/>
    </row>
    <row r="29" spans="2:15" x14ac:dyDescent="0.25">
      <c r="B29" s="7"/>
      <c r="C29" s="7"/>
      <c r="D29" s="7"/>
      <c r="E29" s="7"/>
      <c r="F29" s="7"/>
      <c r="G29" s="7"/>
      <c r="L29" s="38"/>
      <c r="M29" s="38"/>
      <c r="N29" s="38"/>
      <c r="O29" s="38"/>
    </row>
    <row r="30" spans="2:15" x14ac:dyDescent="0.25">
      <c r="B30" s="19" t="s">
        <v>51</v>
      </c>
      <c r="C30" s="33" t="s">
        <v>9</v>
      </c>
      <c r="D30" s="33"/>
      <c r="E30" s="33"/>
      <c r="F30" s="34"/>
    </row>
    <row r="31" spans="2:15" x14ac:dyDescent="0.25">
      <c r="B31" s="34" t="s">
        <v>10</v>
      </c>
      <c r="C31" s="34" t="s">
        <v>11</v>
      </c>
      <c r="D31" s="34" t="s">
        <v>12</v>
      </c>
      <c r="E31" s="35" t="s">
        <v>49</v>
      </c>
      <c r="F31" s="17" t="s">
        <v>33</v>
      </c>
    </row>
    <row r="32" spans="2:15" x14ac:dyDescent="0.25">
      <c r="B32" s="34" t="s">
        <v>13</v>
      </c>
      <c r="C32" s="41">
        <f>(C18-C25)^2/C25</f>
        <v>0</v>
      </c>
      <c r="D32" s="41">
        <f t="shared" ref="D32:E32" si="7">(D18-D25)^2/D25</f>
        <v>0</v>
      </c>
      <c r="E32" s="41">
        <f t="shared" si="7"/>
        <v>0</v>
      </c>
      <c r="F32" s="42">
        <f>SUM(C32:E32)</f>
        <v>0</v>
      </c>
    </row>
    <row r="33" spans="2:15" x14ac:dyDescent="0.25">
      <c r="B33" s="34" t="s">
        <v>14</v>
      </c>
      <c r="C33" s="41">
        <f t="shared" ref="C33:E33" si="8">(C19-C26)^2/C26</f>
        <v>1.6666666666666667</v>
      </c>
      <c r="D33" s="41">
        <f t="shared" si="8"/>
        <v>3</v>
      </c>
      <c r="E33" s="41">
        <f t="shared" si="8"/>
        <v>1.6666666666666667</v>
      </c>
      <c r="F33" s="42">
        <f t="shared" ref="F33:F35" si="9">SUM(C33:E33)</f>
        <v>6.3333333333333339</v>
      </c>
    </row>
    <row r="34" spans="2:15" x14ac:dyDescent="0.25">
      <c r="B34" s="34" t="s">
        <v>15</v>
      </c>
      <c r="C34" s="41">
        <f t="shared" ref="C34:E34" si="10">(C20-C27)^2/C27</f>
        <v>1.6666666666666667</v>
      </c>
      <c r="D34" s="41">
        <f t="shared" si="10"/>
        <v>3</v>
      </c>
      <c r="E34" s="41">
        <f t="shared" si="10"/>
        <v>1.6666666666666667</v>
      </c>
      <c r="F34" s="42">
        <f t="shared" si="9"/>
        <v>6.3333333333333339</v>
      </c>
    </row>
    <row r="35" spans="2:15" x14ac:dyDescent="0.25">
      <c r="B35" s="34" t="s">
        <v>33</v>
      </c>
      <c r="C35" s="42">
        <f>SUM(C32:C34)</f>
        <v>3.3333333333333335</v>
      </c>
      <c r="D35" s="42">
        <f t="shared" ref="D35" si="11">SUM(D32:D34)</f>
        <v>6</v>
      </c>
      <c r="E35" s="42">
        <f t="shared" ref="E35" si="12">SUM(E32:E34)</f>
        <v>3.3333333333333335</v>
      </c>
      <c r="F35" s="26">
        <f t="shared" si="9"/>
        <v>12.666666666666668</v>
      </c>
      <c r="L35" s="38"/>
      <c r="M35" s="38"/>
      <c r="N35" s="38"/>
      <c r="O35" s="38"/>
    </row>
    <row r="37" spans="2:15" x14ac:dyDescent="0.25">
      <c r="B37" s="30" t="s">
        <v>52</v>
      </c>
    </row>
    <row r="38" spans="2:15" x14ac:dyDescent="0.25">
      <c r="B38" s="30" t="s">
        <v>53</v>
      </c>
    </row>
    <row r="40" spans="2:15" ht="17.25" x14ac:dyDescent="0.25">
      <c r="B40" s="2" t="s">
        <v>41</v>
      </c>
      <c r="C40" s="18">
        <f>F35</f>
        <v>12.666666666666668</v>
      </c>
    </row>
    <row r="41" spans="2:15" ht="17.25" x14ac:dyDescent="0.25">
      <c r="B41" s="2" t="s">
        <v>42</v>
      </c>
      <c r="C41" s="18">
        <f>_xlfn.CHISQ.INV.RT(0.05,4)</f>
        <v>9.4877290367811575</v>
      </c>
    </row>
    <row r="43" spans="2:15" x14ac:dyDescent="0.25">
      <c r="B43" s="27" t="s">
        <v>54</v>
      </c>
    </row>
  </sheetData>
  <mergeCells count="4">
    <mergeCell ref="C30:E30"/>
    <mergeCell ref="C23:E23"/>
    <mergeCell ref="C16:E16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Tabele kontingencije</vt:lpstr>
      <vt:lpstr>Zadatak 1</vt:lpstr>
      <vt:lpstr>Zadatak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2016-05-13T09:08:08Z</dcterms:modified>
</cp:coreProperties>
</file>