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xr:revisionPtr revIDLastSave="0" documentId="8_{471A5639-9183-4391-ACF9-B4EA0D15469A}" xr6:coauthVersionLast="47" xr6:coauthVersionMax="47" xr10:uidLastSave="{00000000-0000-0000-0000-000000000000}"/>
  <bookViews>
    <workbookView xWindow="38280" yWindow="-120" windowWidth="29040" windowHeight="15840" xr2:uid="{05FA69F8-249A-423B-9EE7-4A4E00284924}"/>
  </bookViews>
  <sheets>
    <sheet name="Project" sheetId="1" r:id="rId1"/>
    <sheet name="History" sheetId="2" r:id="rId2"/>
    <sheet name="Tracking_1er_Sprint" sheetId="5" r:id="rId3"/>
  </sheets>
  <calcPr calcId="191028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I41" i="1"/>
  <c r="F41" i="1"/>
  <c r="J41" i="1" s="1"/>
  <c r="J40" i="1"/>
  <c r="I40" i="1"/>
  <c r="F40" i="1"/>
  <c r="H40" i="1" s="1"/>
  <c r="I39" i="1"/>
  <c r="F39" i="1"/>
  <c r="J39" i="1" s="1"/>
  <c r="I38" i="1"/>
  <c r="F38" i="1"/>
  <c r="J38" i="1" s="1"/>
  <c r="J37" i="1"/>
  <c r="I37" i="1"/>
  <c r="F37" i="1"/>
  <c r="H37" i="1" s="1"/>
  <c r="I36" i="1"/>
  <c r="F36" i="1"/>
  <c r="J36" i="1" s="1"/>
  <c r="I35" i="1"/>
  <c r="F35" i="1"/>
  <c r="J35" i="1" s="1"/>
  <c r="J34" i="1"/>
  <c r="I34" i="1"/>
  <c r="F34" i="1"/>
  <c r="H34" i="1" s="1"/>
  <c r="I33" i="1"/>
  <c r="F33" i="1"/>
  <c r="J33" i="1" s="1"/>
  <c r="F32" i="1"/>
  <c r="J32" i="1" s="1"/>
  <c r="F31" i="1"/>
  <c r="H31" i="1" s="1"/>
  <c r="F30" i="1"/>
  <c r="J30" i="1" s="1"/>
  <c r="I29" i="1"/>
  <c r="E29" i="1"/>
  <c r="E28" i="1"/>
  <c r="F28" i="1" s="1"/>
  <c r="I27" i="1"/>
  <c r="E27" i="1"/>
  <c r="E26" i="1"/>
  <c r="F26" i="1" s="1"/>
  <c r="I25" i="1"/>
  <c r="F25" i="1"/>
  <c r="J25" i="1" s="1"/>
  <c r="D7" i="1"/>
  <c r="I32" i="1" l="1"/>
  <c r="I31" i="1"/>
  <c r="I28" i="1"/>
  <c r="H28" i="1"/>
  <c r="J28" i="1"/>
  <c r="I26" i="1"/>
  <c r="H26" i="1"/>
  <c r="J27" i="1"/>
  <c r="J26" i="1"/>
  <c r="F29" i="1"/>
  <c r="H29" i="1" s="1"/>
  <c r="H32" i="1"/>
  <c r="H35" i="1"/>
  <c r="H38" i="1"/>
  <c r="H41" i="1"/>
  <c r="F27" i="1"/>
  <c r="H27" i="1" s="1"/>
  <c r="E43" i="1"/>
  <c r="H25" i="1"/>
  <c r="H30" i="1"/>
  <c r="H33" i="1"/>
  <c r="H36" i="1"/>
  <c r="H39" i="1"/>
  <c r="J31" i="1"/>
  <c r="I30" i="1"/>
  <c r="F43" i="1" l="1"/>
  <c r="J43" i="1" s="1"/>
  <c r="H43" i="1"/>
  <c r="I43" i="1" s="1"/>
  <c r="J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6" authorId="0" shapeId="0" xr:uid="{8FF79F6C-2F2F-462D-93D9-7CCF89C482A3}">
      <text>
        <r>
          <rPr>
            <sz val="10"/>
            <color theme="1"/>
            <rFont val="Arial"/>
            <family val="2"/>
          </rPr>
          <t>4 * 1,5h = 0,8j
* nb members</t>
        </r>
      </text>
    </comment>
    <comment ref="E27" authorId="0" shapeId="0" xr:uid="{72FC4469-860E-4956-9DE1-69111DC793EA}">
      <text>
        <r>
          <rPr>
            <sz val="10"/>
            <color theme="1"/>
            <rFont val="Arial"/>
            <family val="2"/>
          </rPr>
          <t>6 * 2h = 1,6j
* nb members</t>
        </r>
      </text>
    </comment>
    <comment ref="E28" authorId="0" shapeId="0" xr:uid="{2CDE317D-EA9E-4550-803E-A05DBBF59C3E}">
      <text>
        <r>
          <rPr>
            <sz val="10"/>
            <color theme="1"/>
            <rFont val="Arial"/>
            <family val="2"/>
          </rPr>
          <t>2 * 1,5h = 0,4j
* nb members</t>
        </r>
      </text>
    </comment>
    <comment ref="E29" authorId="0" shapeId="0" xr:uid="{0363066E-970F-4FAB-92BE-A19C0D4026E0}">
      <text>
        <r>
          <rPr>
            <sz val="10"/>
            <color theme="1"/>
            <rFont val="Arial"/>
            <family val="2"/>
          </rPr>
          <t>4 * 2h = 1j
* nb members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2DFA70EE-76F1-4A87-B78F-E9A642A1789A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<sst xmlns="http://schemas.openxmlformats.org/spreadsheetml/2006/main" count="192" uniqueCount="90">
  <si>
    <t>Project information</t>
  </si>
  <si>
    <t>Group name</t>
  </si>
  <si>
    <t xml:space="preserve">Tabeb </t>
  </si>
  <si>
    <t>Time unit</t>
  </si>
  <si>
    <t>Days</t>
  </si>
  <si>
    <t>Duration</t>
  </si>
  <si>
    <t>Duration in working days</t>
  </si>
  <si>
    <t>Total workload</t>
  </si>
  <si>
    <t>Team members</t>
  </si>
  <si>
    <t>Id</t>
  </si>
  <si>
    <t>Name</t>
  </si>
  <si>
    <t>Wen-Miin CHENG</t>
  </si>
  <si>
    <t>Thomas DELAMARE</t>
  </si>
  <si>
    <t>Hasnaa ELALAOUI</t>
  </si>
  <si>
    <t>Thomas KLEIN</t>
  </si>
  <si>
    <t>Nicolas PARIZET</t>
  </si>
  <si>
    <t>Marie-Céleste SANCHEZ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</si>
  <si>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</si>
  <si>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</si>
  <si>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</si>
  <si>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</si>
  <si>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</si>
  <si>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</si>
  <si>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</si>
  <si>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</si>
  <si>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</si>
  <si>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Learning</t>
  </si>
  <si>
    <t>LRN.CRS</t>
  </si>
  <si>
    <t>Learning activities</t>
  </si>
  <si>
    <t>LRN.ING.CRS</t>
  </si>
  <si>
    <t>Course « Outils pour Ing. Logicielle »</t>
  </si>
  <si>
    <t>LRN.ING.TD</t>
  </si>
  <si>
    <t>TD « Outils pour Ing. Logicielle »</t>
  </si>
  <si>
    <t>LRN.TRK.CRS</t>
  </si>
  <si>
    <t>Course « Tracking »</t>
  </si>
  <si>
    <t>LRN.TRK.TD</t>
  </si>
  <si>
    <t>TD « Tracking »</t>
  </si>
  <si>
    <t>Management</t>
  </si>
  <si>
    <t>MGT</t>
  </si>
  <si>
    <t>Project management activities</t>
  </si>
  <si>
    <t>MGT.MET</t>
  </si>
  <si>
    <t>Working meetings</t>
  </si>
  <si>
    <t>MGT.TRK</t>
  </si>
  <si>
    <t>Project tracking</t>
  </si>
  <si>
    <t>Documents</t>
  </si>
  <si>
    <t>DOC</t>
  </si>
  <si>
    <t>Documentation activities</t>
  </si>
  <si>
    <t>DOC.TRK</t>
  </si>
  <si>
    <t>Tracking end report</t>
  </si>
  <si>
    <t>DOC.USR</t>
  </si>
  <si>
    <t>User documentation</t>
  </si>
  <si>
    <t>DEV</t>
  </si>
  <si>
    <t>Development activities</t>
  </si>
  <si>
    <t>DEV.IHM</t>
  </si>
  <si>
    <t>Man machine interface</t>
  </si>
  <si>
    <t>DEV.SRV</t>
  </si>
  <si>
    <t>Server side</t>
  </si>
  <si>
    <t>IMP</t>
  </si>
  <si>
    <t>Imponderables</t>
  </si>
  <si>
    <t>IMP.ABS</t>
  </si>
  <si>
    <t>Absent</t>
  </si>
  <si>
    <t>IMP.SCK</t>
  </si>
  <si>
    <t>Sick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</si>
  <si>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</si>
  <si>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</si>
  <si>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</si>
  <si>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</si>
  <si>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</si>
  <si>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</si>
  <si>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</si>
  <si>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</si>
  <si>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First course on « Outils pour Ing. Logicielle »</t>
  </si>
  <si>
    <t>First course on project tracking</t>
  </si>
  <si>
    <t>Second course on  « Outils pour Ing. Logicielle »</t>
  </si>
  <si>
    <t>Prepare team Github</t>
  </si>
  <si>
    <t>Somme de Workload</t>
  </si>
  <si>
    <t>Étiquettes de colonnes</t>
  </si>
  <si>
    <t>Étiquettes de lignes</t>
  </si>
  <si>
    <t>Total général</t>
  </si>
  <si>
    <t>WC</t>
  </si>
  <si>
    <t>TD</t>
  </si>
  <si>
    <t>HE</t>
  </si>
  <si>
    <t>TK</t>
  </si>
  <si>
    <t>NP</t>
  </si>
  <si>
    <t>MS</t>
  </si>
  <si>
    <t>Creation des Issues</t>
  </si>
  <si>
    <t>Developpement</t>
  </si>
  <si>
    <t xml:space="preserve">MS </t>
  </si>
  <si>
    <t xml:space="preserve">Tracking du projet </t>
  </si>
  <si>
    <t>Creation du Projet 1er commit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</si>
</sst>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&quot;%"/>
    <numFmt numFmtId="165" formatCode="dd/mm/yy"/>
  </numFmts>
  <fonts count="7" x14ac:knownFonts="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right"/>
    </xf>
    <xf numFmtId="164" fontId="3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6" fillId="0" borderId="0" xfId="0" applyFont="1" applyBorder="1" applyAlignment="1"/>
    <xf numFmtId="0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 sanchez" refreshedDate="44691.661212962965" createdVersion="7" refreshedVersion="7" minRefreshableVersion="3" recordCount="32" xr:uid="{F51EAFF6-1F4C-4EB9-92BC-9D54E7835542}">
  <cacheSource type="worksheet">
    <worksheetSource ref="D4:F36" sheet="History"/>
  </cacheSource>
  <cacheFields count="3">
    <cacheField name="Who" numFmtId="0">
      <sharedItems count="7">
        <s v="WC"/>
        <s v="TD"/>
        <s v="HE"/>
        <s v="TK"/>
        <s v="NP"/>
        <s v="MS"/>
        <s v="MS "/>
      </sharedItems>
    </cacheField>
    <cacheField name="What" numFmtId="0">
      <sharedItems count="5">
        <s v="LRN.ING.CRS"/>
        <s v="LRN.TRK.CRS"/>
        <s v="MGT"/>
        <s v="MGT.MET"/>
        <s v="MGT.TRK"/>
      </sharedItems>
    </cacheField>
    <cacheField name="Workload" numFmtId="0">
      <sharedItems containsSemiMixedTypes="0" containsString="0" containsNumber="1" minValue="0.16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0.16"/>
  </r>
  <r>
    <x v="1"/>
    <x v="0"/>
    <n v="0.16"/>
  </r>
  <r>
    <x v="2"/>
    <x v="0"/>
    <n v="0.16"/>
  </r>
  <r>
    <x v="3"/>
    <x v="0"/>
    <n v="0.16"/>
  </r>
  <r>
    <x v="4"/>
    <x v="0"/>
    <n v="0.16"/>
  </r>
  <r>
    <x v="5"/>
    <x v="0"/>
    <n v="0.16"/>
  </r>
  <r>
    <x v="0"/>
    <x v="1"/>
    <n v="0.16"/>
  </r>
  <r>
    <x v="1"/>
    <x v="1"/>
    <n v="0.16"/>
  </r>
  <r>
    <x v="2"/>
    <x v="1"/>
    <n v="0.16"/>
  </r>
  <r>
    <x v="3"/>
    <x v="1"/>
    <n v="0.16"/>
  </r>
  <r>
    <x v="4"/>
    <x v="1"/>
    <n v="0.16"/>
  </r>
  <r>
    <x v="5"/>
    <x v="1"/>
    <n v="0.16"/>
  </r>
  <r>
    <x v="0"/>
    <x v="0"/>
    <n v="0.16"/>
  </r>
  <r>
    <x v="1"/>
    <x v="0"/>
    <n v="0.16"/>
  </r>
  <r>
    <x v="2"/>
    <x v="0"/>
    <n v="0.16"/>
  </r>
  <r>
    <x v="3"/>
    <x v="0"/>
    <n v="0.16"/>
  </r>
  <r>
    <x v="4"/>
    <x v="0"/>
    <n v="0.16"/>
  </r>
  <r>
    <x v="5"/>
    <x v="0"/>
    <n v="0.16"/>
  </r>
  <r>
    <x v="0"/>
    <x v="2"/>
    <n v="0.16"/>
  </r>
  <r>
    <x v="0"/>
    <x v="3"/>
    <n v="0.5"/>
  </r>
  <r>
    <x v="1"/>
    <x v="3"/>
    <n v="0.5"/>
  </r>
  <r>
    <x v="2"/>
    <x v="3"/>
    <n v="0.5"/>
  </r>
  <r>
    <x v="3"/>
    <x v="3"/>
    <n v="0.5"/>
  </r>
  <r>
    <x v="4"/>
    <x v="3"/>
    <n v="0.5"/>
  </r>
  <r>
    <x v="5"/>
    <x v="3"/>
    <n v="0.5"/>
  </r>
  <r>
    <x v="0"/>
    <x v="3"/>
    <n v="0.5"/>
  </r>
  <r>
    <x v="1"/>
    <x v="3"/>
    <n v="0.5"/>
  </r>
  <r>
    <x v="2"/>
    <x v="3"/>
    <n v="0.5"/>
  </r>
  <r>
    <x v="3"/>
    <x v="3"/>
    <n v="0.5"/>
  </r>
  <r>
    <x v="4"/>
    <x v="3"/>
    <n v="0.5"/>
  </r>
  <r>
    <x v="5"/>
    <x v="3"/>
    <n v="0.5"/>
  </r>
  <r>
    <x v="6"/>
    <x v="4"/>
    <n v="0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2EBE7-4233-4F3D-8DDF-B6F3CDFFF601}" name="Tableau croisé dynamique2" cacheId="8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I10" firstHeaderRow="1" firstDataRow="2" firstDataCol="1"/>
  <pivotFields count="3">
    <pivotField axis="axisCol" showAll="0">
      <items count="8">
        <item x="2"/>
        <item x="5"/>
        <item x="6"/>
        <item x="4"/>
        <item x="1"/>
        <item x="3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e de Worklo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6064-DE0A-4394-8B81-BB7A1AA9AB86}">
  <dimension ref="B2:J43"/>
  <sheetViews>
    <sheetView tabSelected="1" topLeftCell="A28" workbookViewId="0">
      <selection activeCell="G33" sqref="G33"/>
    </sheetView>
  </sheetViews>
  <sheetFormatPr baseColWidth="10" defaultColWidth="11.42578125" defaultRowHeight="15" x14ac:dyDescent="0.25"/>
  <cols>
    <col min="2" max="2" width="23" bestFit="1" customWidth="1"/>
    <col min="3" max="3" width="14.5703125" bestFit="1" customWidth="1"/>
    <col min="4" max="4" width="33.7109375" bestFit="1" customWidth="1"/>
    <col min="5" max="5" width="23.140625" bestFit="1" customWidth="1"/>
    <col min="6" max="6" width="17.5703125" bestFit="1" customWidth="1"/>
    <col min="7" max="7" width="9" bestFit="1" customWidth="1"/>
    <col min="8" max="8" width="10.28515625" bestFit="1" customWidth="1"/>
    <col min="10" max="10" width="6.140625" bestFit="1" customWidth="1"/>
  </cols>
  <sheetData>
    <row r="2" spans="2:5" ht="16.5" x14ac:dyDescent="0.25">
      <c r="B2" s="1" t="s">
        <v>0</v>
      </c>
    </row>
    <row r="4" spans="2:5" x14ac:dyDescent="0.25">
      <c r="C4" t="s">
        <v>1</v>
      </c>
      <c r="D4" t="s">
        <v>2</v>
      </c>
    </row>
    <row r="5" spans="2:5" x14ac:dyDescent="0.25">
      <c r="C5" t="s">
        <v>3</v>
      </c>
      <c r="D5" t="s">
        <v>4</v>
      </c>
    </row>
    <row r="6" spans="2:5" x14ac:dyDescent="0.25">
      <c r="C6" t="s">
        <v>5</v>
      </c>
      <c r="D6" s="2">
        <v>12</v>
      </c>
      <c r="E6" t="s">
        <v>6</v>
      </c>
    </row>
    <row r="7" spans="2:5" x14ac:dyDescent="0.25">
      <c r="C7" s="3" t="s">
        <v>7</v>
      </c>
      <c r="D7" s="4">
        <f>$D$19*D6</f>
        <v>72</v>
      </c>
    </row>
    <row r="10" spans="2:5" ht="16.5" x14ac:dyDescent="0.25">
      <c r="B10" s="1" t="s">
        <v>8</v>
      </c>
    </row>
    <row r="12" spans="2:5" x14ac:dyDescent="0.25">
      <c r="C12" s="5" t="s">
        <v>9</v>
      </c>
      <c r="D12" s="5" t="s">
        <v>10</v>
      </c>
    </row>
    <row r="13" spans="2:5" x14ac:dyDescent="0.25">
      <c r="C13" t="s">
        <v>79</v>
      </c>
      <c r="D13" s="16" t="s">
        <v>11</v>
      </c>
    </row>
    <row r="14" spans="2:5" x14ac:dyDescent="0.25">
      <c r="C14" t="s">
        <v>80</v>
      </c>
      <c r="D14" t="s">
        <v>12</v>
      </c>
    </row>
    <row r="15" spans="2:5" x14ac:dyDescent="0.25">
      <c r="C15" t="s">
        <v>81</v>
      </c>
      <c r="D15" t="s">
        <v>13</v>
      </c>
    </row>
    <row r="16" spans="2:5" x14ac:dyDescent="0.25">
      <c r="C16" t="s">
        <v>82</v>
      </c>
      <c r="D16" t="s">
        <v>14</v>
      </c>
    </row>
    <row r="17" spans="2:10" x14ac:dyDescent="0.25">
      <c r="C17" t="s">
        <v>83</v>
      </c>
      <c r="D17" t="s">
        <v>15</v>
      </c>
    </row>
    <row r="18" spans="2:10" x14ac:dyDescent="0.25">
      <c r="C18" t="s">
        <v>84</v>
      </c>
      <c r="D18" t="s">
        <v>16</v>
      </c>
    </row>
    <row r="19" spans="2:10" x14ac:dyDescent="0.25">
      <c r="C19" s="3" t="s">
        <v>17</v>
      </c>
      <c r="D19" s="4">
        <v>6</v>
      </c>
    </row>
    <row r="21" spans="2:10" ht="16.5" x14ac:dyDescent="0.25">
      <c r="B21" s="1" t="s">
        <v>18</v>
      </c>
    </row>
    <row r="23" spans="2:10" x14ac:dyDescent="0.25">
      <c r="C23" s="5" t="s">
        <v>9</v>
      </c>
      <c r="D23" s="5" t="s">
        <v>19</v>
      </c>
      <c r="E23" s="5" t="s">
        <v>20</v>
      </c>
      <c r="F23" s="6" t="s">
        <v>21</v>
      </c>
      <c r="G23" s="5" t="s">
        <v>22</v>
      </c>
      <c r="H23" s="7" t="s">
        <v>23</v>
      </c>
      <c r="I23" s="7" t="s">
        <v>24</v>
      </c>
      <c r="J23" s="7" t="s">
        <v>25</v>
      </c>
    </row>
    <row r="24" spans="2:10" x14ac:dyDescent="0.25">
      <c r="C24" s="3"/>
      <c r="D24" s="3"/>
      <c r="E24" s="3"/>
      <c r="F24" s="8"/>
      <c r="G24" s="3"/>
      <c r="H24" s="3"/>
      <c r="I24" s="9"/>
      <c r="J24" s="9"/>
    </row>
    <row r="25" spans="2:10" x14ac:dyDescent="0.25">
      <c r="B25" t="s">
        <v>26</v>
      </c>
      <c r="C25" s="2" t="s">
        <v>27</v>
      </c>
      <c r="D25" s="2" t="s">
        <v>28</v>
      </c>
      <c r="F25" s="9" t="str">
        <f t="shared" ref="F25:F41" si="0">IF(ISNUMBER(E25),E25,IF(ISNUMBER(G25),G25,""))</f>
        <v/>
      </c>
      <c r="H25" t="str">
        <f t="shared" ref="H25:H41" si="1">IF(ISNUMBER(F25), F25-G25,"")</f>
        <v/>
      </c>
      <c r="I25" s="10" t="str">
        <f t="shared" ref="I25:I41" si="2">IF(ISNUMBER(G25), G25/F25,"")</f>
        <v/>
      </c>
      <c r="J25" s="9" t="str">
        <f t="shared" ref="J25:J41" si="3">IF(E25 &lt;&gt; F25, F25-E25, "")</f>
        <v/>
      </c>
    </row>
    <row r="26" spans="2:10" x14ac:dyDescent="0.25">
      <c r="C26" s="2" t="s">
        <v>29</v>
      </c>
      <c r="D26" s="2" t="s">
        <v>30</v>
      </c>
      <c r="E26">
        <f>$D$19*0.8</f>
        <v>4.8000000000000007</v>
      </c>
      <c r="F26" s="9">
        <f t="shared" si="0"/>
        <v>4.8000000000000007</v>
      </c>
      <c r="G26">
        <v>1.96</v>
      </c>
      <c r="H26">
        <f t="shared" si="1"/>
        <v>2.8400000000000007</v>
      </c>
      <c r="I26" s="10">
        <f t="shared" si="2"/>
        <v>0.40833333333333327</v>
      </c>
      <c r="J26" s="9" t="str">
        <f t="shared" si="3"/>
        <v/>
      </c>
    </row>
    <row r="27" spans="2:10" x14ac:dyDescent="0.25">
      <c r="C27" s="2" t="s">
        <v>31</v>
      </c>
      <c r="D27" s="2" t="s">
        <v>32</v>
      </c>
      <c r="E27">
        <f>$D$19*1.6</f>
        <v>9.6000000000000014</v>
      </c>
      <c r="F27" s="9">
        <f t="shared" si="0"/>
        <v>9.6000000000000014</v>
      </c>
      <c r="H27">
        <f t="shared" si="1"/>
        <v>9.6000000000000014</v>
      </c>
      <c r="I27" s="10" t="str">
        <f t="shared" si="2"/>
        <v/>
      </c>
      <c r="J27" s="9" t="str">
        <f t="shared" si="3"/>
        <v/>
      </c>
    </row>
    <row r="28" spans="2:10" x14ac:dyDescent="0.25">
      <c r="C28" s="2" t="s">
        <v>33</v>
      </c>
      <c r="D28" s="2" t="s">
        <v>34</v>
      </c>
      <c r="E28">
        <f>$D$19*0.4</f>
        <v>2.4000000000000004</v>
      </c>
      <c r="F28" s="9">
        <f t="shared" si="0"/>
        <v>2.4000000000000004</v>
      </c>
      <c r="G28">
        <v>0.96</v>
      </c>
      <c r="H28">
        <f t="shared" si="1"/>
        <v>1.4400000000000004</v>
      </c>
      <c r="I28" s="10">
        <f t="shared" si="2"/>
        <v>0.39999999999999991</v>
      </c>
      <c r="J28" s="9" t="str">
        <f t="shared" si="3"/>
        <v/>
      </c>
    </row>
    <row r="29" spans="2:10" x14ac:dyDescent="0.25">
      <c r="C29" s="2" t="s">
        <v>35</v>
      </c>
      <c r="D29" s="2" t="s">
        <v>36</v>
      </c>
      <c r="E29">
        <f>$D$19*1</f>
        <v>6</v>
      </c>
      <c r="F29" s="9">
        <f t="shared" si="0"/>
        <v>6</v>
      </c>
      <c r="H29">
        <f t="shared" si="1"/>
        <v>6</v>
      </c>
      <c r="I29" s="10" t="str">
        <f t="shared" si="2"/>
        <v/>
      </c>
      <c r="J29" s="9" t="str">
        <f t="shared" si="3"/>
        <v/>
      </c>
    </row>
    <row r="30" spans="2:10" x14ac:dyDescent="0.25">
      <c r="B30" t="s">
        <v>37</v>
      </c>
      <c r="C30" t="s">
        <v>38</v>
      </c>
      <c r="D30" t="s">
        <v>39</v>
      </c>
      <c r="F30" s="9">
        <f t="shared" si="0"/>
        <v>0.16</v>
      </c>
      <c r="G30">
        <v>0.16</v>
      </c>
      <c r="H30">
        <f t="shared" si="1"/>
        <v>0</v>
      </c>
      <c r="I30" s="10">
        <f t="shared" si="2"/>
        <v>1</v>
      </c>
      <c r="J30" s="9">
        <f t="shared" si="3"/>
        <v>0.16</v>
      </c>
    </row>
    <row r="31" spans="2:10" x14ac:dyDescent="0.25">
      <c r="C31" t="s">
        <v>40</v>
      </c>
      <c r="D31" t="s">
        <v>41</v>
      </c>
      <c r="F31" s="9">
        <f t="shared" si="0"/>
        <v>6</v>
      </c>
      <c r="G31">
        <v>6</v>
      </c>
      <c r="H31">
        <f t="shared" si="1"/>
        <v>0</v>
      </c>
      <c r="I31" s="10">
        <f t="shared" si="2"/>
        <v>1</v>
      </c>
      <c r="J31" s="9">
        <f t="shared" si="3"/>
        <v>6</v>
      </c>
    </row>
    <row r="32" spans="2:10" x14ac:dyDescent="0.25">
      <c r="C32" t="s">
        <v>42</v>
      </c>
      <c r="D32" t="s">
        <v>43</v>
      </c>
      <c r="E32">
        <v>2</v>
      </c>
      <c r="F32" s="9">
        <f t="shared" si="0"/>
        <v>2</v>
      </c>
      <c r="G32">
        <v>0.16</v>
      </c>
      <c r="H32">
        <f t="shared" si="1"/>
        <v>1.84</v>
      </c>
      <c r="I32" s="10">
        <f t="shared" si="2"/>
        <v>0.08</v>
      </c>
      <c r="J32" s="9" t="str">
        <f t="shared" si="3"/>
        <v/>
      </c>
    </row>
    <row r="33" spans="2:10" x14ac:dyDescent="0.25">
      <c r="B33" t="s">
        <v>44</v>
      </c>
      <c r="C33" t="s">
        <v>45</v>
      </c>
      <c r="D33" t="s">
        <v>46</v>
      </c>
      <c r="F33" s="9" t="str">
        <f t="shared" si="0"/>
        <v/>
      </c>
      <c r="H33" t="str">
        <f t="shared" si="1"/>
        <v/>
      </c>
      <c r="I33" s="10" t="str">
        <f t="shared" si="2"/>
        <v/>
      </c>
      <c r="J33" s="9" t="str">
        <f t="shared" si="3"/>
        <v/>
      </c>
    </row>
    <row r="34" spans="2:10" x14ac:dyDescent="0.25">
      <c r="C34" t="s">
        <v>47</v>
      </c>
      <c r="D34" t="s">
        <v>48</v>
      </c>
      <c r="E34">
        <v>3</v>
      </c>
      <c r="F34" s="9">
        <f t="shared" si="0"/>
        <v>3</v>
      </c>
      <c r="H34">
        <f t="shared" si="1"/>
        <v>3</v>
      </c>
      <c r="I34" s="10" t="str">
        <f t="shared" si="2"/>
        <v/>
      </c>
      <c r="J34" s="9" t="str">
        <f t="shared" si="3"/>
        <v/>
      </c>
    </row>
    <row r="35" spans="2:10" x14ac:dyDescent="0.25">
      <c r="C35" t="s">
        <v>49</v>
      </c>
      <c r="D35" t="s">
        <v>50</v>
      </c>
      <c r="F35" s="9" t="str">
        <f t="shared" si="0"/>
        <v/>
      </c>
      <c r="H35" t="str">
        <f t="shared" si="1"/>
        <v/>
      </c>
      <c r="I35" s="10" t="str">
        <f t="shared" si="2"/>
        <v/>
      </c>
      <c r="J35" s="9" t="str">
        <f t="shared" si="3"/>
        <v/>
      </c>
    </row>
    <row r="36" spans="2:10" x14ac:dyDescent="0.25">
      <c r="B36" t="s">
        <v>86</v>
      </c>
      <c r="C36" t="s">
        <v>51</v>
      </c>
      <c r="D36" t="s">
        <v>52</v>
      </c>
      <c r="F36" s="9" t="str">
        <f t="shared" si="0"/>
        <v/>
      </c>
      <c r="H36" t="str">
        <f t="shared" si="1"/>
        <v/>
      </c>
      <c r="I36" s="10" t="str">
        <f t="shared" si="2"/>
        <v/>
      </c>
      <c r="J36" s="9" t="str">
        <f t="shared" si="3"/>
        <v/>
      </c>
    </row>
    <row r="37" spans="2:10" x14ac:dyDescent="0.25">
      <c r="C37" t="s">
        <v>53</v>
      </c>
      <c r="D37" t="s">
        <v>54</v>
      </c>
      <c r="F37" s="9" t="str">
        <f t="shared" si="0"/>
        <v/>
      </c>
      <c r="H37" t="str">
        <f t="shared" si="1"/>
        <v/>
      </c>
      <c r="I37" s="10" t="str">
        <f t="shared" si="2"/>
        <v/>
      </c>
      <c r="J37" s="9" t="str">
        <f t="shared" si="3"/>
        <v/>
      </c>
    </row>
    <row r="38" spans="2:10" x14ac:dyDescent="0.25">
      <c r="C38" t="s">
        <v>55</v>
      </c>
      <c r="D38" t="s">
        <v>56</v>
      </c>
      <c r="F38" s="9" t="str">
        <f t="shared" si="0"/>
        <v/>
      </c>
      <c r="H38" t="str">
        <f t="shared" si="1"/>
        <v/>
      </c>
      <c r="I38" s="10" t="str">
        <f t="shared" si="2"/>
        <v/>
      </c>
      <c r="J38" s="9" t="str">
        <f t="shared" si="3"/>
        <v/>
      </c>
    </row>
    <row r="39" spans="2:10" x14ac:dyDescent="0.25">
      <c r="C39" t="s">
        <v>57</v>
      </c>
      <c r="D39" t="s">
        <v>58</v>
      </c>
      <c r="F39" s="9" t="str">
        <f t="shared" si="0"/>
        <v/>
      </c>
      <c r="H39" t="str">
        <f t="shared" si="1"/>
        <v/>
      </c>
      <c r="I39" s="10" t="str">
        <f t="shared" si="2"/>
        <v/>
      </c>
      <c r="J39" s="9" t="str">
        <f t="shared" si="3"/>
        <v/>
      </c>
    </row>
    <row r="40" spans="2:10" x14ac:dyDescent="0.25">
      <c r="C40" t="s">
        <v>59</v>
      </c>
      <c r="D40" t="s">
        <v>60</v>
      </c>
      <c r="F40" s="9" t="str">
        <f t="shared" si="0"/>
        <v/>
      </c>
      <c r="H40" t="str">
        <f t="shared" si="1"/>
        <v/>
      </c>
      <c r="I40" s="10" t="str">
        <f t="shared" si="2"/>
        <v/>
      </c>
      <c r="J40" s="9" t="str">
        <f t="shared" si="3"/>
        <v/>
      </c>
    </row>
    <row r="41" spans="2:10" x14ac:dyDescent="0.25">
      <c r="C41" t="s">
        <v>61</v>
      </c>
      <c r="D41" t="s">
        <v>62</v>
      </c>
      <c r="F41" s="9" t="str">
        <f t="shared" si="0"/>
        <v/>
      </c>
      <c r="H41" t="str">
        <f t="shared" si="1"/>
        <v/>
      </c>
      <c r="I41" s="10" t="str">
        <f t="shared" si="2"/>
        <v/>
      </c>
      <c r="J41" s="9" t="str">
        <f t="shared" si="3"/>
        <v/>
      </c>
    </row>
    <row r="42" spans="2:10" x14ac:dyDescent="0.25">
      <c r="I42" s="9"/>
      <c r="J42" s="9"/>
    </row>
    <row r="43" spans="2:10" x14ac:dyDescent="0.25">
      <c r="D43" s="3" t="s">
        <v>63</v>
      </c>
      <c r="E43" s="11">
        <f>SUM(E24:E42)</f>
        <v>27.800000000000004</v>
      </c>
      <c r="F43" s="11">
        <f>SUM(F24:F42)</f>
        <v>33.960000000000008</v>
      </c>
      <c r="G43" s="3">
        <f>SUM(G24:G42)</f>
        <v>9.24</v>
      </c>
      <c r="H43" s="3">
        <f>SUM(H24:H42)</f>
        <v>24.720000000000002</v>
      </c>
      <c r="I43" s="12">
        <f>G43/(G43+H43)</f>
        <v>0.27208480565371024</v>
      </c>
      <c r="J43" s="8">
        <f>IF(E43 &lt;&gt; F43, F43-E43, "")</f>
        <v>6.1600000000000037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2572-E7A1-49E4-9675-F5353317EB80}">
  <dimension ref="B2:H36"/>
  <sheetViews>
    <sheetView topLeftCell="A4" workbookViewId="0">
      <selection activeCell="D4" sqref="D4:F36"/>
    </sheetView>
  </sheetViews>
  <sheetFormatPr baseColWidth="10" defaultColWidth="11.42578125" defaultRowHeight="15" x14ac:dyDescent="0.25"/>
  <cols>
    <col min="2" max="2" width="19.7109375" bestFit="1" customWidth="1"/>
    <col min="3" max="3" width="10.7109375" bestFit="1" customWidth="1"/>
    <col min="4" max="4" width="5.140625" bestFit="1" customWidth="1"/>
    <col min="5" max="5" width="12.140625" bestFit="1" customWidth="1"/>
    <col min="6" max="6" width="9.7109375" bestFit="1" customWidth="1"/>
    <col min="7" max="7" width="43.7109375" bestFit="1" customWidth="1"/>
    <col min="8" max="8" width="8" bestFit="1" customWidth="1"/>
  </cols>
  <sheetData>
    <row r="2" spans="2:8" ht="16.5" x14ac:dyDescent="0.25">
      <c r="B2" s="1" t="s">
        <v>64</v>
      </c>
      <c r="E2" s="13"/>
    </row>
    <row r="3" spans="2:8" x14ac:dyDescent="0.25">
      <c r="E3" s="13"/>
    </row>
    <row r="4" spans="2:8" x14ac:dyDescent="0.25"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</row>
    <row r="5" spans="2:8" x14ac:dyDescent="0.25">
      <c r="C5" s="14">
        <v>44683</v>
      </c>
      <c r="D5" s="17" t="s">
        <v>79</v>
      </c>
      <c r="E5" s="13" t="s">
        <v>29</v>
      </c>
      <c r="F5" s="13">
        <v>0.16</v>
      </c>
      <c r="G5" t="s">
        <v>71</v>
      </c>
    </row>
    <row r="6" spans="2:8" x14ac:dyDescent="0.25">
      <c r="C6" s="14">
        <v>44683</v>
      </c>
      <c r="D6" s="13" t="s">
        <v>80</v>
      </c>
      <c r="E6" s="13" t="s">
        <v>29</v>
      </c>
      <c r="F6" s="13">
        <v>0.16</v>
      </c>
      <c r="G6" t="s">
        <v>71</v>
      </c>
    </row>
    <row r="7" spans="2:8" x14ac:dyDescent="0.25">
      <c r="C7" s="14">
        <v>44683</v>
      </c>
      <c r="D7" s="13" t="s">
        <v>81</v>
      </c>
      <c r="E7" s="13" t="s">
        <v>29</v>
      </c>
      <c r="F7" s="13">
        <v>0.16</v>
      </c>
      <c r="G7" t="s">
        <v>71</v>
      </c>
    </row>
    <row r="8" spans="2:8" x14ac:dyDescent="0.25">
      <c r="C8" s="14">
        <v>44683</v>
      </c>
      <c r="D8" s="13" t="s">
        <v>82</v>
      </c>
      <c r="E8" s="13" t="s">
        <v>29</v>
      </c>
      <c r="F8" s="13">
        <v>0.16</v>
      </c>
      <c r="G8" t="s">
        <v>71</v>
      </c>
    </row>
    <row r="9" spans="2:8" x14ac:dyDescent="0.25">
      <c r="C9" s="14">
        <v>44683</v>
      </c>
      <c r="D9" s="13" t="s">
        <v>83</v>
      </c>
      <c r="E9" s="13" t="s">
        <v>29</v>
      </c>
      <c r="F9" s="13">
        <v>0.16</v>
      </c>
      <c r="G9" t="s">
        <v>71</v>
      </c>
    </row>
    <row r="10" spans="2:8" x14ac:dyDescent="0.25">
      <c r="C10" s="14">
        <v>44683</v>
      </c>
      <c r="D10" s="13" t="s">
        <v>84</v>
      </c>
      <c r="E10" s="13" t="s">
        <v>29</v>
      </c>
      <c r="F10" s="13">
        <v>0.16</v>
      </c>
      <c r="G10" t="s">
        <v>71</v>
      </c>
    </row>
    <row r="11" spans="2:8" x14ac:dyDescent="0.25">
      <c r="C11" s="14">
        <v>44683</v>
      </c>
      <c r="D11" s="13" t="s">
        <v>79</v>
      </c>
      <c r="E11" s="13" t="s">
        <v>33</v>
      </c>
      <c r="F11" s="13">
        <v>0.16</v>
      </c>
      <c r="G11" t="s">
        <v>72</v>
      </c>
    </row>
    <row r="12" spans="2:8" x14ac:dyDescent="0.25">
      <c r="C12" s="14">
        <v>44683</v>
      </c>
      <c r="D12" s="13" t="s">
        <v>80</v>
      </c>
      <c r="E12" s="13" t="s">
        <v>33</v>
      </c>
      <c r="F12" s="13">
        <v>0.16</v>
      </c>
      <c r="G12" t="s">
        <v>72</v>
      </c>
    </row>
    <row r="13" spans="2:8" x14ac:dyDescent="0.25">
      <c r="C13" s="14">
        <v>44683</v>
      </c>
      <c r="D13" s="13" t="s">
        <v>81</v>
      </c>
      <c r="E13" s="13" t="s">
        <v>33</v>
      </c>
      <c r="F13" s="13">
        <v>0.16</v>
      </c>
      <c r="G13" t="s">
        <v>72</v>
      </c>
    </row>
    <row r="14" spans="2:8" x14ac:dyDescent="0.25">
      <c r="C14" s="14">
        <v>44683</v>
      </c>
      <c r="D14" s="13" t="s">
        <v>82</v>
      </c>
      <c r="E14" s="13" t="s">
        <v>33</v>
      </c>
      <c r="F14" s="13">
        <v>0.16</v>
      </c>
      <c r="G14" t="s">
        <v>72</v>
      </c>
    </row>
    <row r="15" spans="2:8" x14ac:dyDescent="0.25">
      <c r="C15" s="14">
        <v>44683</v>
      </c>
      <c r="D15" s="13" t="s">
        <v>83</v>
      </c>
      <c r="E15" s="13" t="s">
        <v>33</v>
      </c>
      <c r="F15" s="13">
        <v>0.16</v>
      </c>
      <c r="G15" t="s">
        <v>72</v>
      </c>
    </row>
    <row r="16" spans="2:8" x14ac:dyDescent="0.25">
      <c r="C16" s="14">
        <v>44683</v>
      </c>
      <c r="D16" s="13" t="s">
        <v>84</v>
      </c>
      <c r="E16" s="13" t="s">
        <v>33</v>
      </c>
      <c r="F16" s="13">
        <v>0.16</v>
      </c>
      <c r="G16" t="s">
        <v>72</v>
      </c>
    </row>
    <row r="17" spans="3:7" x14ac:dyDescent="0.25">
      <c r="C17" s="14">
        <v>44684</v>
      </c>
      <c r="D17" s="13" t="s">
        <v>79</v>
      </c>
      <c r="E17" s="13" t="s">
        <v>29</v>
      </c>
      <c r="F17" s="13">
        <v>0.16</v>
      </c>
      <c r="G17" t="s">
        <v>73</v>
      </c>
    </row>
    <row r="18" spans="3:7" x14ac:dyDescent="0.25">
      <c r="C18" s="14">
        <v>44684</v>
      </c>
      <c r="D18" s="13" t="s">
        <v>80</v>
      </c>
      <c r="E18" s="13" t="s">
        <v>29</v>
      </c>
      <c r="F18" s="13">
        <v>0.16</v>
      </c>
      <c r="G18" t="s">
        <v>73</v>
      </c>
    </row>
    <row r="19" spans="3:7" x14ac:dyDescent="0.25">
      <c r="C19" s="14">
        <v>44684</v>
      </c>
      <c r="D19" s="13" t="s">
        <v>81</v>
      </c>
      <c r="E19" s="13" t="s">
        <v>29</v>
      </c>
      <c r="F19" s="13">
        <v>0.16</v>
      </c>
      <c r="G19" t="s">
        <v>73</v>
      </c>
    </row>
    <row r="20" spans="3:7" x14ac:dyDescent="0.25">
      <c r="C20" s="14">
        <v>44684</v>
      </c>
      <c r="D20" s="13" t="s">
        <v>82</v>
      </c>
      <c r="E20" s="13" t="s">
        <v>29</v>
      </c>
      <c r="F20" s="13">
        <v>0.16</v>
      </c>
      <c r="G20" t="s">
        <v>73</v>
      </c>
    </row>
    <row r="21" spans="3:7" x14ac:dyDescent="0.25">
      <c r="C21" s="14">
        <v>44684</v>
      </c>
      <c r="D21" s="13" t="s">
        <v>83</v>
      </c>
      <c r="E21" s="13" t="s">
        <v>29</v>
      </c>
      <c r="F21" s="13">
        <v>0.16</v>
      </c>
      <c r="G21" t="s">
        <v>73</v>
      </c>
    </row>
    <row r="22" spans="3:7" x14ac:dyDescent="0.25">
      <c r="C22" s="14">
        <v>44684</v>
      </c>
      <c r="D22" s="13" t="s">
        <v>84</v>
      </c>
      <c r="E22" s="13" t="s">
        <v>29</v>
      </c>
      <c r="F22" s="13">
        <v>0.16</v>
      </c>
      <c r="G22" t="s">
        <v>73</v>
      </c>
    </row>
    <row r="23" spans="3:7" x14ac:dyDescent="0.25">
      <c r="C23" s="14">
        <v>44684</v>
      </c>
      <c r="D23" s="13" t="s">
        <v>79</v>
      </c>
      <c r="E23" s="13" t="s">
        <v>38</v>
      </c>
      <c r="F23" s="13">
        <v>0.16</v>
      </c>
      <c r="G23" t="s">
        <v>74</v>
      </c>
    </row>
    <row r="24" spans="3:7" x14ac:dyDescent="0.25">
      <c r="C24" s="18">
        <v>44690</v>
      </c>
      <c r="D24" s="17" t="s">
        <v>79</v>
      </c>
      <c r="E24" t="s">
        <v>40</v>
      </c>
      <c r="F24" s="13">
        <v>0.5</v>
      </c>
      <c r="G24" t="s">
        <v>89</v>
      </c>
    </row>
    <row r="25" spans="3:7" x14ac:dyDescent="0.25">
      <c r="C25" s="18">
        <v>44690</v>
      </c>
      <c r="D25" s="13" t="s">
        <v>80</v>
      </c>
      <c r="E25" t="s">
        <v>40</v>
      </c>
      <c r="F25" s="13">
        <v>0.5</v>
      </c>
      <c r="G25" t="s">
        <v>89</v>
      </c>
    </row>
    <row r="26" spans="3:7" x14ac:dyDescent="0.25">
      <c r="C26" s="18">
        <v>44690</v>
      </c>
      <c r="D26" s="13" t="s">
        <v>81</v>
      </c>
      <c r="E26" t="s">
        <v>40</v>
      </c>
      <c r="F26" s="13">
        <v>0.5</v>
      </c>
      <c r="G26" t="s">
        <v>89</v>
      </c>
    </row>
    <row r="27" spans="3:7" x14ac:dyDescent="0.25">
      <c r="C27" s="18">
        <v>44690</v>
      </c>
      <c r="D27" s="13" t="s">
        <v>82</v>
      </c>
      <c r="E27" t="s">
        <v>40</v>
      </c>
      <c r="F27" s="13">
        <v>0.5</v>
      </c>
      <c r="G27" t="s">
        <v>89</v>
      </c>
    </row>
    <row r="28" spans="3:7" x14ac:dyDescent="0.25">
      <c r="C28" s="18">
        <v>44690</v>
      </c>
      <c r="D28" s="13" t="s">
        <v>83</v>
      </c>
      <c r="E28" t="s">
        <v>40</v>
      </c>
      <c r="F28" s="13">
        <v>0.5</v>
      </c>
      <c r="G28" t="s">
        <v>89</v>
      </c>
    </row>
    <row r="29" spans="3:7" x14ac:dyDescent="0.25">
      <c r="C29" s="18">
        <v>44690</v>
      </c>
      <c r="D29" s="13" t="s">
        <v>84</v>
      </c>
      <c r="E29" t="s">
        <v>40</v>
      </c>
      <c r="F29" s="13">
        <v>0.5</v>
      </c>
      <c r="G29" t="s">
        <v>89</v>
      </c>
    </row>
    <row r="30" spans="3:7" x14ac:dyDescent="0.25">
      <c r="C30" s="18">
        <v>44691</v>
      </c>
      <c r="D30" s="17" t="s">
        <v>79</v>
      </c>
      <c r="E30" t="s">
        <v>40</v>
      </c>
      <c r="F30" s="13">
        <v>0.5</v>
      </c>
      <c r="G30" t="s">
        <v>85</v>
      </c>
    </row>
    <row r="31" spans="3:7" x14ac:dyDescent="0.25">
      <c r="C31" s="18">
        <v>44691</v>
      </c>
      <c r="D31" s="13" t="s">
        <v>80</v>
      </c>
      <c r="E31" t="s">
        <v>40</v>
      </c>
      <c r="F31" s="13">
        <v>0.5</v>
      </c>
      <c r="G31" t="s">
        <v>85</v>
      </c>
    </row>
    <row r="32" spans="3:7" x14ac:dyDescent="0.25">
      <c r="C32" s="18">
        <v>44691</v>
      </c>
      <c r="D32" s="13" t="s">
        <v>81</v>
      </c>
      <c r="E32" t="s">
        <v>40</v>
      </c>
      <c r="F32" s="13">
        <v>0.5</v>
      </c>
      <c r="G32" t="s">
        <v>85</v>
      </c>
    </row>
    <row r="33" spans="3:7" x14ac:dyDescent="0.25">
      <c r="C33" s="18">
        <v>44691</v>
      </c>
      <c r="D33" s="13" t="s">
        <v>82</v>
      </c>
      <c r="E33" t="s">
        <v>40</v>
      </c>
      <c r="F33" s="13">
        <v>0.5</v>
      </c>
      <c r="G33" t="s">
        <v>85</v>
      </c>
    </row>
    <row r="34" spans="3:7" x14ac:dyDescent="0.25">
      <c r="C34" s="18">
        <v>44691</v>
      </c>
      <c r="D34" s="13" t="s">
        <v>83</v>
      </c>
      <c r="E34" t="s">
        <v>40</v>
      </c>
      <c r="F34" s="13">
        <v>0.5</v>
      </c>
      <c r="G34" t="s">
        <v>85</v>
      </c>
    </row>
    <row r="35" spans="3:7" x14ac:dyDescent="0.25">
      <c r="C35" s="18">
        <v>44691</v>
      </c>
      <c r="D35" s="13" t="s">
        <v>84</v>
      </c>
      <c r="E35" t="s">
        <v>40</v>
      </c>
      <c r="F35" s="13">
        <v>0.5</v>
      </c>
      <c r="G35" t="s">
        <v>85</v>
      </c>
    </row>
    <row r="36" spans="3:7" x14ac:dyDescent="0.25">
      <c r="C36" s="18">
        <v>44691</v>
      </c>
      <c r="D36" s="13" t="s">
        <v>87</v>
      </c>
      <c r="E36" t="s">
        <v>42</v>
      </c>
      <c r="F36" s="13">
        <v>0.16</v>
      </c>
      <c r="G36" t="s">
        <v>88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0208-F379-4752-95B8-C95A04668C1E}">
  <dimension ref="A3:I10"/>
  <sheetViews>
    <sheetView workbookViewId="0">
      <selection activeCell="L10" sqref="L10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8" width="5" bestFit="1" customWidth="1"/>
    <col min="9" max="9" width="12.5703125" bestFit="1" customWidth="1"/>
  </cols>
  <sheetData>
    <row r="3" spans="1:9" x14ac:dyDescent="0.25">
      <c r="A3" s="15" t="s">
        <v>75</v>
      </c>
      <c r="B3" s="15" t="s">
        <v>76</v>
      </c>
    </row>
    <row r="4" spans="1:9" x14ac:dyDescent="0.25">
      <c r="A4" s="15" t="s">
        <v>77</v>
      </c>
      <c r="B4" t="s">
        <v>81</v>
      </c>
      <c r="C4" t="s">
        <v>84</v>
      </c>
      <c r="D4" t="s">
        <v>87</v>
      </c>
      <c r="E4" t="s">
        <v>83</v>
      </c>
      <c r="F4" t="s">
        <v>80</v>
      </c>
      <c r="G4" t="s">
        <v>82</v>
      </c>
      <c r="H4" t="s">
        <v>79</v>
      </c>
      <c r="I4" t="s">
        <v>78</v>
      </c>
    </row>
    <row r="5" spans="1:9" x14ac:dyDescent="0.25">
      <c r="A5" s="2" t="s">
        <v>29</v>
      </c>
      <c r="B5" s="19">
        <v>0.32</v>
      </c>
      <c r="C5" s="19">
        <v>0.32</v>
      </c>
      <c r="D5" s="19"/>
      <c r="E5" s="19">
        <v>0.32</v>
      </c>
      <c r="F5" s="19">
        <v>0.32</v>
      </c>
      <c r="G5" s="19">
        <v>0.32</v>
      </c>
      <c r="H5" s="19">
        <v>0.32</v>
      </c>
      <c r="I5" s="19">
        <v>1.9200000000000002</v>
      </c>
    </row>
    <row r="6" spans="1:9" x14ac:dyDescent="0.25">
      <c r="A6" s="2" t="s">
        <v>33</v>
      </c>
      <c r="B6" s="19">
        <v>0.16</v>
      </c>
      <c r="C6" s="19">
        <v>0.16</v>
      </c>
      <c r="D6" s="19"/>
      <c r="E6" s="19">
        <v>0.16</v>
      </c>
      <c r="F6" s="19">
        <v>0.16</v>
      </c>
      <c r="G6" s="19">
        <v>0.16</v>
      </c>
      <c r="H6" s="19">
        <v>0.16</v>
      </c>
      <c r="I6" s="19">
        <v>0.96000000000000008</v>
      </c>
    </row>
    <row r="7" spans="1:9" x14ac:dyDescent="0.25">
      <c r="A7" s="2" t="s">
        <v>38</v>
      </c>
      <c r="B7" s="19"/>
      <c r="C7" s="19"/>
      <c r="D7" s="19"/>
      <c r="E7" s="19"/>
      <c r="F7" s="19"/>
      <c r="G7" s="19"/>
      <c r="H7" s="19">
        <v>0.16</v>
      </c>
      <c r="I7" s="19">
        <v>0.16</v>
      </c>
    </row>
    <row r="8" spans="1:9" x14ac:dyDescent="0.25">
      <c r="A8" s="2" t="s">
        <v>40</v>
      </c>
      <c r="B8" s="19">
        <v>1</v>
      </c>
      <c r="C8" s="19">
        <v>1</v>
      </c>
      <c r="D8" s="19"/>
      <c r="E8" s="19">
        <v>1</v>
      </c>
      <c r="F8" s="19">
        <v>1</v>
      </c>
      <c r="G8" s="19">
        <v>1</v>
      </c>
      <c r="H8" s="19">
        <v>1</v>
      </c>
      <c r="I8" s="19">
        <v>6</v>
      </c>
    </row>
    <row r="9" spans="1:9" x14ac:dyDescent="0.25">
      <c r="A9" s="2" t="s">
        <v>42</v>
      </c>
      <c r="B9" s="19"/>
      <c r="C9" s="19"/>
      <c r="D9" s="19">
        <v>0.16</v>
      </c>
      <c r="E9" s="19"/>
      <c r="F9" s="19"/>
      <c r="G9" s="19"/>
      <c r="H9" s="19"/>
      <c r="I9" s="19">
        <v>0.16</v>
      </c>
    </row>
    <row r="10" spans="1:9" x14ac:dyDescent="0.25">
      <c r="A10" s="2" t="s">
        <v>78</v>
      </c>
      <c r="B10" s="19">
        <v>1.48</v>
      </c>
      <c r="C10" s="19">
        <v>1.48</v>
      </c>
      <c r="D10" s="19">
        <v>0.16</v>
      </c>
      <c r="E10" s="19">
        <v>1.48</v>
      </c>
      <c r="F10" s="19">
        <v>1.48</v>
      </c>
      <c r="G10" s="19">
        <v>1.48</v>
      </c>
      <c r="H10" s="19">
        <v>1.6400000000000001</v>
      </c>
      <c r="I10" s="19">
        <v>9.2000000000000011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F693B0AC5FE64696042FF7E411B669" ma:contentTypeVersion="9" ma:contentTypeDescription="Crée un document." ma:contentTypeScope="" ma:versionID="3fb6b643a1ea92c653ef46876cb1d603">
  <xsd:schema xmlns:xsd="http://www.w3.org/2001/XMLSchema" xmlns:xs="http://www.w3.org/2001/XMLSchema" xmlns:p="http://schemas.microsoft.com/office/2006/metadata/properties" xmlns:ns3="07fd9412-f551-4fca-b362-06da098575b6" targetNamespace="http://schemas.microsoft.com/office/2006/metadata/properties" ma:root="true" ma:fieldsID="343b8cc73fdd27ebd00e0a9b44884d03" ns3:_="">
    <xsd:import namespace="07fd9412-f551-4fca-b362-06da098575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d9412-f551-4fca-b362-06da098575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51E10A-FF7B-4173-BD9A-99A717CC22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fd9412-f551-4fca-b362-06da098575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9597CB-699D-4759-86D9-19CC202C72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3108A9-B6C2-4DEB-8D49-5788259EBA1A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7fd9412-f551-4fca-b362-06da098575b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Project</vt:lpstr>
      <vt:lpstr>History</vt:lpstr>
      <vt:lpstr>Tracking_1er_Sprint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sanchez</dc:creator>
  <cp:keywords/>
  <dc:description/>
  <cp:lastModifiedBy>marie sanchez</cp:lastModifiedBy>
  <cp:revision/>
  <cp:lastPrinted>2022-05-10T13:55:35Z</cp:lastPrinted>
  <dcterms:created xsi:type="dcterms:W3CDTF">2022-05-09T12:34:07Z</dcterms:created>
  <dcterms:modified xsi:type="dcterms:W3CDTF">2022-05-10T13:56:18Z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0x010100F4F693B0AC5FE64696042FF7E411B669</vt:lpwstr>
  </property>
</Properties>
</file>