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D4B10B1F-C8AA-46C8-A09F-CEF12CD2684E}" xr6:coauthVersionLast="47" xr6:coauthVersionMax="47" xr10:uidLastSave="{00000000-0000-0000-0000-000000000000}"/>
  <bookViews>
    <workbookView xWindow="240" yWindow="105" windowWidth="14805" windowHeight="8010" firstSheet="20" xr2:uid="{00000000-000D-0000-FFFF-FFFF00000000}"/>
  </bookViews>
  <sheets>
    <sheet name="Q1" sheetId="1" r:id="rId1"/>
    <sheet name="Q1_part2" sheetId="2" r:id="rId2"/>
    <sheet name="Q1_part3" sheetId="3" r:id="rId3"/>
    <sheet name="Q2 -&gt; MULtinomial" sheetId="20" r:id="rId4"/>
    <sheet name="Q3 - Poisson" sheetId="5" r:id="rId5"/>
    <sheet name="Q4 - Geometric " sheetId="9" r:id="rId6"/>
    <sheet name="Q6 - Exponential" sheetId="6" r:id="rId7"/>
    <sheet name="Q7 - Normal" sheetId="4" r:id="rId8"/>
    <sheet name="Q8 - Exponential" sheetId="7" r:id="rId9"/>
    <sheet name="Q8 - Normal" sheetId="8" r:id="rId10"/>
    <sheet name="Q9" sheetId="10" r:id="rId11"/>
    <sheet name="Q10 - Bin application" sheetId="13" r:id="rId12"/>
    <sheet name="Q12 - Bivariate ki correlation" sheetId="16" r:id="rId13"/>
    <sheet name="Q13" sheetId="15" r:id="rId14"/>
    <sheet name="Q14 - Bivariate Correlation" sheetId="17" r:id="rId15"/>
    <sheet name="Q15-Binomial Random Number" sheetId="11" r:id="rId16"/>
    <sheet name="Q16 - UNiform Random Num" sheetId="12" r:id="rId17"/>
    <sheet name="Sheet14" sheetId="14" r:id="rId18"/>
    <sheet name="Sheet19" sheetId="19" r:id="rId19"/>
    <sheet name="Sheet18" sheetId="18" r:id="rId20"/>
    <sheet name="Q18- Entropy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1" l="1"/>
  <c r="C7" i="21"/>
  <c r="D7" i="21"/>
  <c r="B15" i="20"/>
  <c r="B14" i="20"/>
  <c r="B13" i="20"/>
  <c r="B11" i="20"/>
  <c r="B12" i="20"/>
  <c r="B8" i="20"/>
  <c r="B6" i="20"/>
  <c r="B4" i="20"/>
  <c r="G3" i="19"/>
  <c r="G4" i="19"/>
  <c r="G2" i="19"/>
  <c r="F3" i="19"/>
  <c r="F4" i="19"/>
  <c r="F2" i="19"/>
  <c r="E3" i="16"/>
  <c r="G2" i="15"/>
  <c r="B6" i="13"/>
  <c r="B7" i="13"/>
  <c r="B8" i="13"/>
  <c r="B9" i="13"/>
  <c r="B5" i="13"/>
  <c r="B7" i="11"/>
  <c r="B4" i="11"/>
  <c r="B3" i="11"/>
  <c r="B4" i="12"/>
  <c r="B5" i="11"/>
  <c r="B6" i="11"/>
  <c r="B8" i="11"/>
  <c r="B9" i="11"/>
  <c r="B10" i="11"/>
  <c r="B11" i="11"/>
  <c r="E3" i="10"/>
  <c r="C7" i="9"/>
  <c r="C8" i="9"/>
  <c r="C9" i="9"/>
  <c r="C10" i="9"/>
  <c r="C11" i="9"/>
  <c r="C12" i="9"/>
  <c r="C13" i="9"/>
  <c r="C14" i="9"/>
  <c r="C3" i="9"/>
  <c r="C4" i="9"/>
  <c r="C5" i="9"/>
  <c r="C6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B2" i="6"/>
  <c r="B8" i="6"/>
  <c r="B9" i="6"/>
  <c r="B10" i="6"/>
  <c r="B11" i="6"/>
  <c r="B12" i="6"/>
  <c r="B13" i="6"/>
  <c r="B14" i="6"/>
  <c r="B15" i="6"/>
  <c r="B16" i="6"/>
  <c r="B17" i="6"/>
  <c r="B18" i="6"/>
  <c r="B3" i="6"/>
  <c r="B4" i="6"/>
  <c r="B5" i="6"/>
  <c r="B6" i="6"/>
  <c r="B7" i="6"/>
  <c r="B13" i="5"/>
  <c r="B14" i="5"/>
  <c r="B3" i="5"/>
  <c r="B4" i="5"/>
  <c r="B5" i="5"/>
  <c r="B6" i="5"/>
  <c r="B7" i="5"/>
  <c r="B8" i="5"/>
  <c r="B9" i="5"/>
  <c r="B10" i="5"/>
  <c r="B11" i="5"/>
  <c r="B12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E3" i="4"/>
  <c r="E2" i="4"/>
  <c r="B6" i="3"/>
  <c r="B7" i="3"/>
  <c r="B8" i="3"/>
  <c r="B9" i="3"/>
  <c r="B10" i="3"/>
  <c r="B11" i="3"/>
  <c r="B12" i="3"/>
  <c r="B13" i="3"/>
  <c r="B14" i="3"/>
  <c r="B15" i="3"/>
  <c r="B5" i="3"/>
  <c r="B5" i="2"/>
  <c r="B15" i="2"/>
  <c r="B14" i="2"/>
  <c r="B13" i="2"/>
  <c r="B12" i="2"/>
  <c r="B11" i="2"/>
  <c r="B10" i="2"/>
  <c r="B9" i="2"/>
  <c r="B8" i="2"/>
  <c r="B7" i="2"/>
  <c r="B6" i="2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<sst xmlns="http://schemas.openxmlformats.org/spreadsheetml/2006/main" count="175" uniqueCount="106">
  <si>
    <t>p (success)</t>
  </si>
  <si>
    <t>n</t>
  </si>
  <si>
    <t>Successes:</t>
  </si>
  <si>
    <t>Binomial Dist</t>
  </si>
  <si>
    <t>A</t>
  </si>
  <si>
    <t>B</t>
  </si>
  <si>
    <t>C</t>
  </si>
  <si>
    <t>Red x1</t>
  </si>
  <si>
    <t>P1</t>
  </si>
  <si>
    <t>Green x2</t>
  </si>
  <si>
    <t>P2</t>
  </si>
  <si>
    <t>Blue x3</t>
  </si>
  <si>
    <t>P3</t>
  </si>
  <si>
    <t>n (Total Trials)</t>
  </si>
  <si>
    <t>multinomial</t>
  </si>
  <si>
    <t>p1^outcome1</t>
  </si>
  <si>
    <t>p2^outcome2</t>
  </si>
  <si>
    <t>p3^outcome3</t>
  </si>
  <si>
    <t>prob</t>
  </si>
  <si>
    <t>K (computers stocked)</t>
  </si>
  <si>
    <t>Poisson dist</t>
  </si>
  <si>
    <t>Lambda</t>
  </si>
  <si>
    <t>X (success in ith trial)</t>
  </si>
  <si>
    <t>Failures</t>
  </si>
  <si>
    <t>Geom Dist</t>
  </si>
  <si>
    <t>p(success)</t>
  </si>
  <si>
    <t>Weeks until the next update</t>
  </si>
  <si>
    <t>Exponential Dist</t>
  </si>
  <si>
    <t>lambda</t>
  </si>
  <si>
    <t>NORM_DIST</t>
  </si>
  <si>
    <t>EMP1</t>
  </si>
  <si>
    <t>MEAN</t>
  </si>
  <si>
    <t>EMP2</t>
  </si>
  <si>
    <t>STD DEV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</si>
  <si>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</si>
  <si>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</si>
  <si>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</si>
  <si>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</si>
  <si>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</si>
  <si>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</si>
  <si>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</si>
  <si>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</si>
  <si>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</si>
  <si>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</si>
  <si>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</si>
  <si>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</si>
  <si>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</si>
  <si>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</si>
  <si>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</si>
  <si>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</si>
  <si>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</si>
  <si>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</si>
  <si>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</si>
  <si>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</si>
  <si>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</si>
  <si>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</si>
  <si>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</si>
  <si>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Binomial</t>
  </si>
  <si>
    <t>Poisson</t>
  </si>
  <si>
    <t>X</t>
  </si>
  <si>
    <t>Y</t>
  </si>
  <si>
    <t>Euclidean dist:</t>
  </si>
  <si>
    <t>p</t>
  </si>
  <si>
    <t>HOURS(X)</t>
  </si>
  <si>
    <t>Score (Y)</t>
  </si>
  <si>
    <t>CORRELATION</t>
  </si>
  <si>
    <t>Gender</t>
  </si>
  <si>
    <t>Height</t>
  </si>
  <si>
    <t>Weight</t>
  </si>
  <si>
    <t>F</t>
  </si>
  <si>
    <t>Pearson Correlation Coeff.</t>
  </si>
  <si>
    <t>M</t>
  </si>
  <si>
    <t>Blood Pressure (Y)</t>
  </si>
  <si>
    <t>105-120</t>
  </si>
  <si>
    <t>120-135</t>
  </si>
  <si>
    <t>135-150</t>
  </si>
  <si>
    <t>150-165</t>
  </si>
  <si>
    <t>T</t>
  </si>
  <si>
    <t>Age (X)</t>
  </si>
  <si>
    <t>25-35</t>
  </si>
  <si>
    <t>35-45</t>
  </si>
  <si>
    <t>45-55</t>
  </si>
  <si>
    <t>55-65</t>
  </si>
  <si>
    <t>Marginal Freq Dist of X</t>
  </si>
  <si>
    <t>Req. Interval (X)</t>
  </si>
  <si>
    <t>Freq</t>
  </si>
  <si>
    <t>Marginal Freq Dist of Y</t>
  </si>
  <si>
    <t>Req. Interval (Y)</t>
  </si>
  <si>
    <t>Random Number</t>
  </si>
  <si>
    <t>Random Num</t>
  </si>
  <si>
    <t>Probability</t>
  </si>
  <si>
    <t>X1</t>
  </si>
  <si>
    <t>X2</t>
  </si>
  <si>
    <t>G</t>
  </si>
  <si>
    <t>H</t>
  </si>
  <si>
    <t>outcome 1</t>
  </si>
  <si>
    <t>outcome 2</t>
  </si>
  <si>
    <t>outcome 3</t>
  </si>
  <si>
    <t>p1</t>
  </si>
  <si>
    <t>p2</t>
  </si>
  <si>
    <t>p3</t>
  </si>
  <si>
    <t>Matrix</t>
  </si>
  <si>
    <t>LOG(SUM,2)</t>
  </si>
  <si>
    <t>SUM</t>
  </si>
  <si>
    <t>SUM(</t>
  </si>
  <si>
    <t>Entropy (individual)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</si>
</sst>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</font>
    <font>
      <sz val="11"/>
      <color rgb="FF000000"/>
      <name val="Aptos Narrow"/>
      <family val="2"/>
    </font>
    <font>
      <sz val="12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ptos Narrow"/>
      <charset val="1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0" fillId="7" borderId="0" xfId="0" applyFill="1"/>
    <xf numFmtId="0" fontId="7" fillId="7" borderId="0" xfId="0" applyFont="1" applyFill="1"/>
    <xf numFmtId="0" fontId="0" fillId="8" borderId="0" xfId="0" applyFill="1"/>
    <xf numFmtId="0" fontId="0" fillId="10" borderId="0" xfId="0" applyFill="1"/>
    <xf numFmtId="0" fontId="0" fillId="9" borderId="1" xfId="0" applyFill="1" applyBorder="1"/>
    <xf numFmtId="0" fontId="0" fillId="10" borderId="1" xfId="0" applyFill="1" applyBorder="1"/>
    <xf numFmtId="0" fontId="0" fillId="9" borderId="2" xfId="0" applyFill="1" applyBorder="1"/>
    <xf numFmtId="0" fontId="0" fillId="10" borderId="3" xfId="0" applyFill="1" applyBorder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5" borderId="1" xfId="0" applyFill="1" applyBorder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'Q1'!$B$5:$B$15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A-4533-85F5-7046DBA5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5832"/>
        <c:axId val="61007880"/>
      </c:barChart>
      <c:catAx>
        <c:axId val="6100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880"/>
        <c:crosses val="autoZero"/>
        <c:auto val="1"/>
        <c:lblAlgn val="ctr"/>
        <c:lblOffset val="100"/>
        <c:noMultiLvlLbl val="0"/>
      </c:catAx>
      <c:valAx>
        <c:axId val="610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'Q8 - Normal'!$C$2:$C$26</c:f>
              <c:numCache>
                <c:formatCode>General</c:formatCode>
                <c:ptCount val="25"/>
                <c:pt idx="0">
                  <c:v>5.1500157482802962E-2</c:v>
                </c:pt>
                <c:pt idx="1">
                  <c:v>6.7508690787787498E-2</c:v>
                </c:pt>
                <c:pt idx="2">
                  <c:v>8.7115694124012516E-2</c:v>
                </c:pt>
                <c:pt idx="3">
                  <c:v>0.11069144108584333</c:v>
                </c:pt>
                <c:pt idx="4">
                  <c:v>0.13852150890167284</c:v>
                </c:pt>
                <c:pt idx="5">
                  <c:v>0.17077358201038331</c:v>
                </c:pt>
                <c:pt idx="6">
                  <c:v>0.20746762604856292</c:v>
                </c:pt>
                <c:pt idx="7">
                  <c:v>0.24845292378238393</c:v>
                </c:pt>
                <c:pt idx="8">
                  <c:v>0.29339521272272029</c:v>
                </c:pt>
                <c:pt idx="9">
                  <c:v>0.34177643763632748</c:v>
                </c:pt>
                <c:pt idx="10">
                  <c:v>0.3929084767178993</c:v>
                </c:pt>
                <c:pt idx="11">
                  <c:v>0.44596074370317457</c:v>
                </c:pt>
                <c:pt idx="12">
                  <c:v>0.5</c:v>
                </c:pt>
                <c:pt idx="13">
                  <c:v>0.55403925629682549</c:v>
                </c:pt>
                <c:pt idx="14">
                  <c:v>0.6070915232821007</c:v>
                </c:pt>
                <c:pt idx="15">
                  <c:v>0.65822356236367252</c:v>
                </c:pt>
                <c:pt idx="16">
                  <c:v>0.70660478727727971</c:v>
                </c:pt>
                <c:pt idx="17">
                  <c:v>0.75154707621761607</c:v>
                </c:pt>
                <c:pt idx="18">
                  <c:v>0.79253237395143705</c:v>
                </c:pt>
                <c:pt idx="19">
                  <c:v>0.82922641798961672</c:v>
                </c:pt>
                <c:pt idx="20">
                  <c:v>0.86147849109832719</c:v>
                </c:pt>
                <c:pt idx="21">
                  <c:v>0.88930855891415672</c:v>
                </c:pt>
                <c:pt idx="22">
                  <c:v>0.91288430587598746</c:v>
                </c:pt>
                <c:pt idx="23">
                  <c:v>0.93249130921221246</c:v>
                </c:pt>
                <c:pt idx="24">
                  <c:v>0.94849984251719699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F-43B6-9138-8BBA8871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00519"/>
        <c:axId val="657948679"/>
      </c:scatterChart>
      <c:valAx>
        <c:axId val="515200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8679"/>
        <c:crosses val="autoZero"/>
        <c:crossBetween val="midCat"/>
      </c:valAx>
      <c:valAx>
        <c:axId val="65794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0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'Q10 - Bin application'!$B$5:$B$9</c:f>
              <c:numCache>
                <c:formatCode>General</c:formatCode>
                <c:ptCount val="5"/>
                <c:pt idx="0">
                  <c:v>0.65610000000000002</c:v>
                </c:pt>
                <c:pt idx="1">
                  <c:v>0.29159999999999991</c:v>
                </c:pt>
                <c:pt idx="2">
                  <c:v>4.8600000000000011E-2</c:v>
                </c:pt>
                <c:pt idx="3">
                  <c:v>3.6000000000000025E-3</c:v>
                </c:pt>
                <c:pt idx="4">
                  <c:v>1.0000000000000009E-4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A-4F7B-8C4E-77A4CBB9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648904"/>
        <c:axId val="1381659144"/>
      </c:barChart>
      <c:catAx>
        <c:axId val="138164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59144"/>
        <c:crosses val="autoZero"/>
        <c:auto val="1"/>
        <c:lblAlgn val="ctr"/>
        <c:lblOffset val="100"/>
        <c:noMultiLvlLbl val="0"/>
      </c:catAx>
      <c:valAx>
        <c:axId val="13816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4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'Q12 - Bivariate ki correlation'!$A$2</c:f>
              <c:strCache>
                <c:ptCount val="1"/>
                <c:pt idx="0">
                  <c:v>HOURS(X)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'Q12 - Bivariate ki correlation'!$A$3:$A$22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E-4E5B-B490-21EDAC56EDD8}"/>
            </c:ext>
          </c:extLst>
        </c:ser>
        <c:ser>
          <c:idx val="1"/>
          <c:order val="1"/>
          <c:tx>
            <c:strRef>
              <c:f>'Q12 - Bivariate ki correlation'!$B$2</c:f>
              <c:strCache>
                <c:ptCount val="1"/>
                <c:pt idx="0">
                  <c:v>Score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'Q12 - Bivariate ki correlation'!$B$3:$B$22</c:f>
              <c:numCache>
                <c:formatCode>General</c:formatCode>
                <c:ptCount val="20"/>
                <c:pt idx="1">
                  <c:v>75</c:v>
                </c:pt>
                <c:pt idx="2">
                  <c:v>66</c:v>
                </c:pt>
                <c:pt idx="3">
                  <c:v>68</c:v>
                </c:pt>
                <c:pt idx="4">
                  <c:v>74</c:v>
                </c:pt>
                <c:pt idx="5">
                  <c:v>78</c:v>
                </c:pt>
                <c:pt idx="6">
                  <c:v>72</c:v>
                </c:pt>
                <c:pt idx="7">
                  <c:v>85</c:v>
                </c:pt>
                <c:pt idx="8">
                  <c:v>82</c:v>
                </c:pt>
                <c:pt idx="9">
                  <c:v>90</c:v>
                </c:pt>
                <c:pt idx="10">
                  <c:v>82</c:v>
                </c:pt>
                <c:pt idx="11">
                  <c:v>88</c:v>
                </c:pt>
                <c:pt idx="12">
                  <c:v>85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E-4E5B-B490-21EDAC56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727"/>
        <c:axId val="121362439"/>
      </c:scatterChart>
      <c:valAx>
        <c:axId val="4574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2439"/>
        <c:crosses val="autoZero"/>
        <c:crossBetween val="midCat"/>
      </c:valAx>
      <c:valAx>
        <c:axId val="12136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'Q13'!$B$2:$B$11</c:f>
              <c:numCache>
                <c:formatCode>General</c:formatCode>
                <c:ptCount val="10"/>
                <c:pt idx="0">
                  <c:v>1.62</c:v>
                </c:pt>
                <c:pt idx="1">
                  <c:v>1.83</c:v>
                </c:pt>
                <c:pt idx="2">
                  <c:v>1.89</c:v>
                </c:pt>
                <c:pt idx="3">
                  <c:v>1.55</c:v>
                </c:pt>
                <c:pt idx="4">
                  <c:v>1.74</c:v>
                </c:pt>
                <c:pt idx="5">
                  <c:v>1.6</c:v>
                </c:pt>
                <c:pt idx="6">
                  <c:v>1.6</c:v>
                </c:pt>
                <c:pt idx="7">
                  <c:v>1.72</c:v>
                </c:pt>
                <c:pt idx="8">
                  <c:v>1.54</c:v>
                </c:pt>
                <c:pt idx="9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BF3-BDFC-630A93E75917}"/>
            </c:ext>
          </c:extLst>
        </c:ser>
        <c:ser>
          <c:idx val="1"/>
          <c:order val="1"/>
          <c:tx>
            <c:v>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'Q13'!$C$2:$C$11</c:f>
              <c:numCache>
                <c:formatCode>General</c:formatCode>
                <c:ptCount val="10"/>
                <c:pt idx="0">
                  <c:v>57.14</c:v>
                </c:pt>
                <c:pt idx="1">
                  <c:v>91.69</c:v>
                </c:pt>
                <c:pt idx="2">
                  <c:v>95.27</c:v>
                </c:pt>
                <c:pt idx="3">
                  <c:v>56.16</c:v>
                </c:pt>
                <c:pt idx="4">
                  <c:v>78.52</c:v>
                </c:pt>
                <c:pt idx="5">
                  <c:v>63.75</c:v>
                </c:pt>
                <c:pt idx="6">
                  <c:v>66.09</c:v>
                </c:pt>
                <c:pt idx="7">
                  <c:v>79.52</c:v>
                </c:pt>
                <c:pt idx="8">
                  <c:v>50.22</c:v>
                </c:pt>
                <c:pt idx="9">
                  <c:v>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5-4BF3-BDFC-630A93E7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15847"/>
        <c:axId val="121317895"/>
      </c:barChart>
      <c:catAx>
        <c:axId val="121315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7895"/>
        <c:crosses val="autoZero"/>
        <c:auto val="1"/>
        <c:lblAlgn val="ctr"/>
        <c:lblOffset val="100"/>
        <c:noMultiLvlLbl val="0"/>
      </c:catAx>
      <c:valAx>
        <c:axId val="12131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Bivariate Correlation'!$B$1</c:f>
              <c:strCache>
                <c:ptCount val="1"/>
                <c:pt idx="0">
                  <c:v>105-120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Bivariate Correlation'!$A$2:$A$7</c:f>
              <c:strCache>
                <c:ptCount val="6"/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Correlation'!$B$2:$B$7</c:f>
              <c:numCache>
                <c:formatCode>General</c:formatCode>
                <c:ptCount val="6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9-4C77-B0F7-73989072ADC0}"/>
            </c:ext>
          </c:extLst>
        </c:ser>
        <c:ser>
          <c:idx val="1"/>
          <c:order val="1"/>
          <c:tx>
            <c:strRef>
              <c:f>'Q14 - Bivariate Correlation'!$C$1</c:f>
              <c:strCache>
                <c:ptCount val="1"/>
                <c:pt idx="0">
                  <c:v>120-135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'Q14 - Bivariate Correlation'!$A$2:$A$7</c:f>
              <c:strCache>
                <c:ptCount val="6"/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Correlation'!$C$2:$C$7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9-4C77-B0F7-73989072ADC0}"/>
            </c:ext>
          </c:extLst>
        </c:ser>
        <c:ser>
          <c:idx val="2"/>
          <c:order val="2"/>
          <c:tx>
            <c:strRef>
              <c:f>'Q14 - Bivariate Correlation'!$D$1</c:f>
              <c:strCache>
                <c:ptCount val="1"/>
                <c:pt idx="0">
                  <c:v>135-150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'Q14 - Bivariate Correlation'!$A$2:$A$7</c:f>
              <c:strCache>
                <c:ptCount val="6"/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Correlation'!$D$2:$D$7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9-4C77-B0F7-73989072ADC0}"/>
            </c:ext>
          </c:extLst>
        </c:ser>
        <c:ser>
          <c:idx val="3"/>
          <c:order val="3"/>
          <c:tx>
            <c:strRef>
              <c:f>'Q14 - Bivariate Correlation'!$E$1</c:f>
              <c:strCache>
                <c:ptCount val="1"/>
                <c:pt idx="0">
                  <c:v>150-165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'Q14 - Bivariate Correlation'!$A$2:$A$7</c:f>
              <c:strCache>
                <c:ptCount val="6"/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Correlation'!$E$2:$E$7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99-4C77-B0F7-73989072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701319"/>
        <c:axId val="1242723847"/>
      </c:barChart>
      <c:catAx>
        <c:axId val="124270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23847"/>
        <c:crosses val="autoZero"/>
        <c:auto val="1"/>
        <c:lblAlgn val="ctr"/>
        <c:lblOffset val="100"/>
        <c:noMultiLvlLbl val="0"/>
      </c:catAx>
      <c:valAx>
        <c:axId val="124272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01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Q1_part2!$B$5:$B$15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B8F-AC61-109EE26D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65576"/>
        <c:axId val="142767624"/>
      </c:barChart>
      <c:catAx>
        <c:axId val="14276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624"/>
        <c:crosses val="autoZero"/>
        <c:auto val="1"/>
        <c:lblAlgn val="ctr"/>
        <c:lblOffset val="100"/>
        <c:noMultiLvlLbl val="0"/>
      </c:catAx>
      <c:valAx>
        <c:axId val="1427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Q1_part3!$B$5:$B$15</c:f>
              <c:numCache>
                <c:formatCode>General</c:formatCode>
                <c:ptCount val="11"/>
                <c:pt idx="0">
                  <c:v>1.0240000000000004E-7</c:v>
                </c:pt>
                <c:pt idx="1">
                  <c:v>4.0959999999999935E-6</c:v>
                </c:pt>
                <c:pt idx="2">
                  <c:v>7.3727999999999861E-5</c:v>
                </c:pt>
                <c:pt idx="3">
                  <c:v>7.8643199999999815E-4</c:v>
                </c:pt>
                <c:pt idx="4">
                  <c:v>5.5050239999999894E-3</c:v>
                </c:pt>
                <c:pt idx="5">
                  <c:v>2.642411519999999E-2</c:v>
                </c:pt>
                <c:pt idx="6">
                  <c:v>8.8080383999999984E-2</c:v>
                </c:pt>
                <c:pt idx="7">
                  <c:v>0.20132659199999994</c:v>
                </c:pt>
                <c:pt idx="8">
                  <c:v>0.3019898880000001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9-4FF4-B0C9-FCF81E71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744"/>
        <c:axId val="2230792"/>
      </c:barChart>
      <c:catAx>
        <c:axId val="222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92"/>
        <c:crosses val="autoZero"/>
        <c:auto val="1"/>
        <c:lblAlgn val="ctr"/>
        <c:lblOffset val="100"/>
        <c:noMultiLvlLbl val="0"/>
      </c:catAx>
      <c:valAx>
        <c:axId val="22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'Q2 -&gt; MULtinomial'!$B$12:$B$15</c:f>
              <c:numCache>
                <c:formatCode>General</c:formatCode>
                <c:ptCount val="4"/>
                <c:pt idx="0">
                  <c:v>1.9775390625E-2</c:v>
                </c:pt>
                <c:pt idx="1">
                  <c:v>1</c:v>
                </c:pt>
                <c:pt idx="2">
                  <c:v>1.5625E-2</c:v>
                </c:pt>
                <c:pt idx="3">
                  <c:v>6.488800048828125E-2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58-BB48-4F25FBC6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1905800"/>
        <c:axId val="311908360"/>
      </c:barChart>
      <c:catAx>
        <c:axId val="31190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8360"/>
        <c:crosses val="autoZero"/>
        <c:auto val="1"/>
        <c:lblAlgn val="ctr"/>
        <c:lblOffset val="100"/>
        <c:noMultiLvlLbl val="0"/>
      </c:catAx>
      <c:valAx>
        <c:axId val="3119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Dist (lambda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'Q3 - Poisson'!$B$2:$B$14</c:f>
              <c:numCache>
                <c:formatCode>General</c:formatCode>
                <c:ptCount val="13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C-494A-8D51-68D0D088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243784"/>
        <c:axId val="1935249928"/>
      </c:barChart>
      <c:catAx>
        <c:axId val="193524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49928"/>
        <c:crosses val="autoZero"/>
        <c:auto val="1"/>
        <c:lblAlgn val="ctr"/>
        <c:lblOffset val="100"/>
        <c:noMultiLvlLbl val="0"/>
      </c:catAx>
      <c:valAx>
        <c:axId val="19352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'Q4 - Geometric '!$C$2:$C$14</c:f>
              <c:numCache>
                <c:formatCode>General</c:formatCode>
                <c:ptCount val="13"/>
                <c:pt idx="0">
                  <c:v>0.2</c:v>
                </c:pt>
                <c:pt idx="1">
                  <c:v>6.3999999999999987E-2</c:v>
                </c:pt>
                <c:pt idx="2">
                  <c:v>3.0719999999999994E-2</c:v>
                </c:pt>
                <c:pt idx="3">
                  <c:v>1.6384000000000006E-2</c:v>
                </c:pt>
                <c:pt idx="4">
                  <c:v>9.1750399999999989E-3</c:v>
                </c:pt>
                <c:pt idx="5">
                  <c:v>5.2848230400000043E-3</c:v>
                </c:pt>
                <c:pt idx="6">
                  <c:v>3.1004295168000039E-3</c:v>
                </c:pt>
                <c:pt idx="7">
                  <c:v>1.8425409699840023E-3</c:v>
                </c:pt>
                <c:pt idx="8">
                  <c:v>1.1055245819903989E-3</c:v>
                </c:pt>
                <c:pt idx="9">
                  <c:v>6.6822819178086309E-4</c:v>
                </c:pt>
                <c:pt idx="10">
                  <c:v>4.0628274060276515E-4</c:v>
                </c:pt>
                <c:pt idx="11">
                  <c:v>2.4820181971368932E-4</c:v>
                </c:pt>
                <c:pt idx="12">
                  <c:v>1.5223044942439646E-4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5-4B7C-8836-5DF2BADC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31751"/>
        <c:axId val="515233799"/>
      </c:scatterChart>
      <c:valAx>
        <c:axId val="515231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3799"/>
        <c:crosses val="autoZero"/>
        <c:crossBetween val="midCat"/>
      </c:valAx>
      <c:valAx>
        <c:axId val="51523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1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'Q6 - Exponential'!$B$2:$B$18</c:f>
              <c:numCache>
                <c:formatCode>General</c:formatCode>
                <c:ptCount val="17"/>
                <c:pt idx="0">
                  <c:v>1.9470019576785125E-2</c:v>
                </c:pt>
                <c:pt idx="1">
                  <c:v>1.5163266492815837E-2</c:v>
                </c:pt>
                <c:pt idx="2">
                  <c:v>1.1809163818525368E-2</c:v>
                </c:pt>
                <c:pt idx="3">
                  <c:v>9.1969860292860587E-3</c:v>
                </c:pt>
                <c:pt idx="4">
                  <c:v>7.162619921504753E-3</c:v>
                </c:pt>
                <c:pt idx="5">
                  <c:v>5.5782540037107456E-3</c:v>
                </c:pt>
                <c:pt idx="6">
                  <c:v>4.3443485862611287E-3</c:v>
                </c:pt>
                <c:pt idx="7">
                  <c:v>3.3833820809153177E-3</c:v>
                </c:pt>
                <c:pt idx="8">
                  <c:v>2.6349806140466086E-3</c:v>
                </c:pt>
                <c:pt idx="9">
                  <c:v>2.0521249655974703E-3</c:v>
                </c:pt>
                <c:pt idx="10">
                  <c:v>1.5981965301676893E-3</c:v>
                </c:pt>
                <c:pt idx="11">
                  <c:v>1.2446767091965987E-3</c:v>
                </c:pt>
                <c:pt idx="12">
                  <c:v>9.6935519579305026E-4</c:v>
                </c:pt>
                <c:pt idx="13">
                  <c:v>7.5493458555796254E-4</c:v>
                </c:pt>
                <c:pt idx="14">
                  <c:v>5.8794364640022767E-4</c:v>
                </c:pt>
                <c:pt idx="15">
                  <c:v>4.5789097221835451E-4</c:v>
                </c:pt>
                <c:pt idx="16">
                  <c:v>3.5660584772498143E-4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4761-BDDF-A71614C1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0503"/>
        <c:axId val="707380743"/>
      </c:scatterChart>
      <c:valAx>
        <c:axId val="707370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0743"/>
        <c:crosses val="autoZero"/>
        <c:crossBetween val="midCat"/>
      </c:valAx>
      <c:valAx>
        <c:axId val="707380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0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'Q7 - Normal'!$C$2:$C$26</c:f>
              <c:numCache>
                <c:formatCode>General</c:formatCode>
                <c:ptCount val="25"/>
                <c:pt idx="0">
                  <c:v>1.4347175879223676E-5</c:v>
                </c:pt>
                <c:pt idx="1">
                  <c:v>1.77406889537661E-5</c:v>
                </c:pt>
                <c:pt idx="2">
                  <c:v>2.153559109311751E-5</c:v>
                </c:pt>
                <c:pt idx="3">
                  <c:v>2.5664060306626677E-5</c:v>
                </c:pt>
                <c:pt idx="4">
                  <c:v>3.0024528325707526E-5</c:v>
                </c:pt>
                <c:pt idx="5">
                  <c:v>3.4483336140121205E-5</c:v>
                </c:pt>
                <c:pt idx="6">
                  <c:v>3.8879852929939965E-5</c:v>
                </c:pt>
                <c:pt idx="7">
                  <c:v>4.3035039607536737E-5</c:v>
                </c:pt>
                <c:pt idx="8">
                  <c:v>4.6762966779060294E-5</c:v>
                </c:pt>
                <c:pt idx="9">
                  <c:v>4.9884332033558409E-5</c:v>
                </c:pt>
                <c:pt idx="10">
                  <c:v>5.2240643983969051E-5</c:v>
                </c:pt>
                <c:pt idx="11">
                  <c:v>5.3707524889607309E-5</c:v>
                </c:pt>
                <c:pt idx="12">
                  <c:v>5.4205581845737911E-5</c:v>
                </c:pt>
                <c:pt idx="13">
                  <c:v>5.3707524889607309E-5</c:v>
                </c:pt>
                <c:pt idx="14">
                  <c:v>5.2240643983969051E-5</c:v>
                </c:pt>
                <c:pt idx="15">
                  <c:v>4.9884332033558409E-5</c:v>
                </c:pt>
                <c:pt idx="16">
                  <c:v>4.6762966779060294E-5</c:v>
                </c:pt>
                <c:pt idx="17">
                  <c:v>4.3035039607536737E-5</c:v>
                </c:pt>
                <c:pt idx="18">
                  <c:v>3.8879852929939965E-5</c:v>
                </c:pt>
                <c:pt idx="19">
                  <c:v>3.4483336140121205E-5</c:v>
                </c:pt>
                <c:pt idx="20">
                  <c:v>3.0024528325707526E-5</c:v>
                </c:pt>
                <c:pt idx="21">
                  <c:v>2.5664060306626677E-5</c:v>
                </c:pt>
                <c:pt idx="22">
                  <c:v>2.153559109311751E-5</c:v>
                </c:pt>
                <c:pt idx="23">
                  <c:v>1.77406889537661E-5</c:v>
                </c:pt>
                <c:pt idx="24">
                  <c:v>1.4347175879223676E-5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8-4E03-B466-64D8D8A7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8936"/>
        <c:axId val="77630984"/>
      </c:barChart>
      <c:catAx>
        <c:axId val="7762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0984"/>
        <c:crosses val="autoZero"/>
        <c:auto val="1"/>
        <c:lblAlgn val="ctr"/>
        <c:lblOffset val="100"/>
        <c:noMultiLvlLbl val="0"/>
      </c:catAx>
      <c:valAx>
        <c:axId val="776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'Q8 - Exponential'!$B$2:$B$18</c:f>
              <c:numCache>
                <c:formatCode>General</c:formatCode>
                <c:ptCount val="17"/>
                <c:pt idx="0">
                  <c:v>0.22119921692859512</c:v>
                </c:pt>
                <c:pt idx="1">
                  <c:v>0.39346934028736658</c:v>
                </c:pt>
                <c:pt idx="2">
                  <c:v>0.52763344725898531</c:v>
                </c:pt>
                <c:pt idx="3">
                  <c:v>0.63212055882855767</c:v>
                </c:pt>
                <c:pt idx="4">
                  <c:v>0.71349520313980985</c:v>
                </c:pt>
                <c:pt idx="5">
                  <c:v>0.77686983985157021</c:v>
                </c:pt>
                <c:pt idx="6">
                  <c:v>0.82622605654955483</c:v>
                </c:pt>
                <c:pt idx="7">
                  <c:v>0.8646647167633873</c:v>
                </c:pt>
                <c:pt idx="8">
                  <c:v>0.89460077543813565</c:v>
                </c:pt>
                <c:pt idx="9">
                  <c:v>0.91791500137610116</c:v>
                </c:pt>
                <c:pt idx="10">
                  <c:v>0.93607213879329243</c:v>
                </c:pt>
                <c:pt idx="11">
                  <c:v>0.95021293163213605</c:v>
                </c:pt>
                <c:pt idx="12">
                  <c:v>0.96122579216827797</c:v>
                </c:pt>
                <c:pt idx="13">
                  <c:v>0.96980261657768152</c:v>
                </c:pt>
                <c:pt idx="14">
                  <c:v>0.97648225414399092</c:v>
                </c:pt>
                <c:pt idx="15">
                  <c:v>0.98168436111126578</c:v>
                </c:pt>
                <c:pt idx="16">
                  <c:v>0.98573576609100078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F-47AF-83A0-28FDF337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2792"/>
        <c:axId val="23224840"/>
      </c:scatterChart>
      <c:valAx>
        <c:axId val="232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4840"/>
        <c:crosses val="autoZero"/>
        <c:crossBetween val="midCat"/>
      </c:valAx>
      <c:valAx>
        <c:axId val="232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142875</xdr:rowOff>
    </xdr:from>
    <xdr:to>
      <xdr:col>12</xdr:col>
      <xdr:colOff>28575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88C35-53B2-C192-8E04-DEB6E568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142875</xdr:rowOff>
    </xdr:from>
    <xdr:to>
      <xdr:col>12</xdr:col>
      <xdr:colOff>342900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E401E-E2F2-88CB-8334-EC24D2F2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57150</xdr:rowOff>
    </xdr:from>
    <xdr:to>
      <xdr:col>10</xdr:col>
      <xdr:colOff>314325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4562C-A194-D9A1-FD05-18818B8B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161925</xdr:rowOff>
    </xdr:from>
    <xdr:to>
      <xdr:col>17</xdr:col>
      <xdr:colOff>590550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C3A64-34F6-98C2-75AE-92972E51B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114300</xdr:rowOff>
    </xdr:from>
    <xdr:to>
      <xdr:col>17</xdr:col>
      <xdr:colOff>266700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72E48-FCCD-780D-6E56-B41857FC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47625</xdr:rowOff>
    </xdr:from>
    <xdr:to>
      <xdr:col>13</xdr:col>
      <xdr:colOff>390525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05242-E3CB-907F-72A3-9FF26F48B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142875</xdr:rowOff>
    </xdr:from>
    <xdr:to>
      <xdr:col>10</xdr:col>
      <xdr:colOff>266700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E34CA-8F24-6944-7336-9EBF170D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123825</xdr:rowOff>
    </xdr:from>
    <xdr:to>
      <xdr:col>10</xdr:col>
      <xdr:colOff>476250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3A8DA-30A1-DBC8-50B7-BFD1CD3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12</xdr:col>
      <xdr:colOff>390525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B66E0-9BD4-1469-00E0-4D54CD8D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133350</xdr:rowOff>
    </xdr:from>
    <xdr:to>
      <xdr:col>13</xdr:col>
      <xdr:colOff>342900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701B-3F08-7570-3CB8-82738C7F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0</xdr:rowOff>
    </xdr:from>
    <xdr:to>
      <xdr:col>12</xdr:col>
      <xdr:colOff>523875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61C30-FDAC-6AAE-B4BB-5270D8A680C7}"/>
            </a:ext>
            <a:ext uri="{147F2762-F138-4A5C-976F-8EAC2B608ADB}">
              <a16:predDERef xmlns:a16="http://schemas.microsoft.com/office/drawing/2014/main" pred="{97F88E84-B81E-CD79-A8C2-7AFF38A5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161925</xdr:rowOff>
    </xdr:from>
    <xdr:to>
      <xdr:col>11</xdr:col>
      <xdr:colOff>533400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C4ED3-3821-D97A-3EA3-C009A3E3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8</xdr:row>
      <xdr:rowOff>0</xdr:rowOff>
    </xdr:from>
    <xdr:to>
      <xdr:col>13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FF987-9A0C-9974-DDEA-A20D06F0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</xdr:row>
      <xdr:rowOff>47625</xdr:rowOff>
    </xdr:from>
    <xdr:to>
      <xdr:col>10</xdr:col>
      <xdr:colOff>266700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03AF0-9BEA-F36A-D1EB-C20318859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8" sqref="B18"/>
    </sheetView>
  </sheetViews>
  <sheetFormatPr defaultRowHeight="15"/>
  <cols>
    <col min="1" max="1" width="22.5703125" customWidth="1"/>
    <col min="2" max="2" width="25.7109375" customWidth="1"/>
  </cols>
  <sheetData>
    <row r="1" spans="1:2" ht="15.75">
      <c r="A1" s="1" t="s">
        <v>0</v>
      </c>
      <c r="B1" s="7">
        <v>0.5</v>
      </c>
    </row>
    <row r="2" spans="1:2" ht="15.75">
      <c r="A2" s="2" t="s">
        <v>1</v>
      </c>
      <c r="B2" s="6">
        <v>10</v>
      </c>
    </row>
    <row r="4" spans="1:2">
      <c r="A4" t="s">
        <v>2</v>
      </c>
      <c r="B4" t="s">
        <v>3</v>
      </c>
    </row>
    <row r="5" spans="1:2">
      <c r="A5">
        <v>0</v>
      </c>
      <c r="B5">
        <f>_xlfn.BINOM.DIST(A5,B$2,B$1,FALSE)</f>
        <v>9.765625E-4</v>
      </c>
    </row>
    <row r="6" spans="1:2">
      <c r="A6">
        <v>1</v>
      </c>
      <c r="B6">
        <f t="shared" ref="B6:B15" si="0">_xlfn.BINOM.DIST(A6,B$2,B$1,FALSE)</f>
        <v>9.7656250000000017E-3</v>
      </c>
    </row>
    <row r="7" spans="1:2">
      <c r="A7">
        <v>2</v>
      </c>
      <c r="B7">
        <f t="shared" si="0"/>
        <v>4.3945312499999972E-2</v>
      </c>
    </row>
    <row r="8" spans="1:2">
      <c r="A8">
        <v>3</v>
      </c>
      <c r="B8">
        <f t="shared" si="0"/>
        <v>0.11718750000000003</v>
      </c>
    </row>
    <row r="9" spans="1:2">
      <c r="A9">
        <v>4</v>
      </c>
      <c r="B9">
        <f t="shared" si="0"/>
        <v>0.20507812500000006</v>
      </c>
    </row>
    <row r="10" spans="1:2">
      <c r="A10">
        <v>5</v>
      </c>
      <c r="B10">
        <f t="shared" si="0"/>
        <v>0.24609375000000008</v>
      </c>
    </row>
    <row r="11" spans="1:2">
      <c r="A11">
        <v>6</v>
      </c>
      <c r="B11">
        <f t="shared" si="0"/>
        <v>0.20507812500000006</v>
      </c>
    </row>
    <row r="12" spans="1:2">
      <c r="A12">
        <v>7</v>
      </c>
      <c r="B12">
        <f t="shared" si="0"/>
        <v>0.11718750000000003</v>
      </c>
    </row>
    <row r="13" spans="1:2">
      <c r="A13">
        <v>8</v>
      </c>
      <c r="B13">
        <f t="shared" si="0"/>
        <v>4.3945312499999986E-2</v>
      </c>
    </row>
    <row r="14" spans="1:2">
      <c r="A14">
        <v>9</v>
      </c>
      <c r="B14">
        <f t="shared" si="0"/>
        <v>9.7656250000000017E-3</v>
      </c>
    </row>
    <row r="15" spans="1:2">
      <c r="A15">
        <v>10</v>
      </c>
      <c r="B15">
        <f t="shared" si="0"/>
        <v>9.765625E-4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3DF7-F56C-4E60-965F-4FBC01492DF8}">
  <dimension ref="A1:E26"/>
  <sheetViews>
    <sheetView topLeftCell="A3" workbookViewId="0">
      <selection activeCell="F15" sqref="F15"/>
    </sheetView>
  </sheetViews>
  <sheetFormatPr defaultRowHeight="15"/>
  <cols>
    <col min="2" max="2" width="10.42578125" customWidth="1"/>
    <col min="3" max="3" width="24.42578125" customWidth="1"/>
    <col min="4" max="4" width="17.85546875" customWidth="1"/>
  </cols>
  <sheetData>
    <row r="1" spans="1:5">
      <c r="C1" s="6" t="s">
        <v>29</v>
      </c>
    </row>
    <row r="2" spans="1:5">
      <c r="A2" t="s">
        <v>30</v>
      </c>
      <c r="B2">
        <v>1000</v>
      </c>
      <c r="C2">
        <f>_xlfn.NORM.DIST(B2,E$2,E$3,TRUE)</f>
        <v>5.1500157482802962E-2</v>
      </c>
      <c r="D2" s="10" t="s">
        <v>31</v>
      </c>
      <c r="E2">
        <v>13000</v>
      </c>
    </row>
    <row r="3" spans="1:5">
      <c r="A3" t="s">
        <v>32</v>
      </c>
      <c r="B3">
        <v>2000</v>
      </c>
      <c r="C3">
        <f t="shared" ref="C3:C26" si="0">_xlfn.NORM.DIST(B3,E$2,E$3,TRUE)</f>
        <v>6.7508690787787498E-2</v>
      </c>
      <c r="D3" s="10" t="s">
        <v>33</v>
      </c>
      <c r="E3">
        <v>7359.8007219398723</v>
      </c>
    </row>
    <row r="4" spans="1:5">
      <c r="A4" t="s">
        <v>34</v>
      </c>
      <c r="B4">
        <v>3000</v>
      </c>
      <c r="C4">
        <f t="shared" si="0"/>
        <v>8.7115694124012516E-2</v>
      </c>
    </row>
    <row r="5" spans="1:5">
      <c r="A5" t="s">
        <v>35</v>
      </c>
      <c r="B5">
        <v>4000</v>
      </c>
      <c r="C5">
        <f t="shared" si="0"/>
        <v>0.11069144108584333</v>
      </c>
    </row>
    <row r="6" spans="1:5">
      <c r="A6" t="s">
        <v>36</v>
      </c>
      <c r="B6">
        <v>5000</v>
      </c>
      <c r="C6">
        <f t="shared" si="0"/>
        <v>0.13852150890167284</v>
      </c>
    </row>
    <row r="7" spans="1:5">
      <c r="A7" t="s">
        <v>37</v>
      </c>
      <c r="B7">
        <v>6000</v>
      </c>
      <c r="C7">
        <f t="shared" si="0"/>
        <v>0.17077358201038331</v>
      </c>
    </row>
    <row r="8" spans="1:5">
      <c r="A8" t="s">
        <v>38</v>
      </c>
      <c r="B8">
        <v>7000</v>
      </c>
      <c r="C8">
        <f t="shared" si="0"/>
        <v>0.20746762604856292</v>
      </c>
    </row>
    <row r="9" spans="1:5">
      <c r="A9" t="s">
        <v>39</v>
      </c>
      <c r="B9">
        <v>8000</v>
      </c>
      <c r="C9">
        <f t="shared" si="0"/>
        <v>0.24845292378238393</v>
      </c>
    </row>
    <row r="10" spans="1:5">
      <c r="A10" t="s">
        <v>40</v>
      </c>
      <c r="B10">
        <v>9000</v>
      </c>
      <c r="C10">
        <f t="shared" si="0"/>
        <v>0.29339521272272029</v>
      </c>
    </row>
    <row r="11" spans="1:5">
      <c r="A11" t="s">
        <v>41</v>
      </c>
      <c r="B11">
        <v>10000</v>
      </c>
      <c r="C11">
        <f t="shared" si="0"/>
        <v>0.34177643763632748</v>
      </c>
    </row>
    <row r="12" spans="1:5">
      <c r="A12" t="s">
        <v>42</v>
      </c>
      <c r="B12">
        <v>11000</v>
      </c>
      <c r="C12">
        <f t="shared" si="0"/>
        <v>0.3929084767178993</v>
      </c>
    </row>
    <row r="13" spans="1:5">
      <c r="A13" t="s">
        <v>43</v>
      </c>
      <c r="B13">
        <v>12000</v>
      </c>
      <c r="C13">
        <f t="shared" si="0"/>
        <v>0.44596074370317457</v>
      </c>
    </row>
    <row r="14" spans="1:5">
      <c r="A14" t="s">
        <v>44</v>
      </c>
      <c r="B14">
        <v>13000</v>
      </c>
      <c r="C14">
        <f t="shared" si="0"/>
        <v>0.5</v>
      </c>
    </row>
    <row r="15" spans="1:5">
      <c r="A15" t="s">
        <v>45</v>
      </c>
      <c r="B15">
        <v>14000</v>
      </c>
      <c r="C15">
        <f t="shared" si="0"/>
        <v>0.55403925629682549</v>
      </c>
    </row>
    <row r="16" spans="1:5">
      <c r="A16" t="s">
        <v>46</v>
      </c>
      <c r="B16">
        <v>15000</v>
      </c>
      <c r="C16">
        <f t="shared" si="0"/>
        <v>0.6070915232821007</v>
      </c>
    </row>
    <row r="17" spans="1:3">
      <c r="A17" t="s">
        <v>47</v>
      </c>
      <c r="B17">
        <v>16000</v>
      </c>
      <c r="C17">
        <f t="shared" si="0"/>
        <v>0.65822356236367252</v>
      </c>
    </row>
    <row r="18" spans="1:3">
      <c r="A18" t="s">
        <v>48</v>
      </c>
      <c r="B18">
        <v>17000</v>
      </c>
      <c r="C18">
        <f t="shared" si="0"/>
        <v>0.70660478727727971</v>
      </c>
    </row>
    <row r="19" spans="1:3">
      <c r="A19" t="s">
        <v>49</v>
      </c>
      <c r="B19">
        <v>18000</v>
      </c>
      <c r="C19">
        <f t="shared" si="0"/>
        <v>0.75154707621761607</v>
      </c>
    </row>
    <row r="20" spans="1:3">
      <c r="A20" t="s">
        <v>50</v>
      </c>
      <c r="B20">
        <v>19000</v>
      </c>
      <c r="C20">
        <f t="shared" si="0"/>
        <v>0.79253237395143705</v>
      </c>
    </row>
    <row r="21" spans="1:3">
      <c r="A21" t="s">
        <v>51</v>
      </c>
      <c r="B21">
        <v>20000</v>
      </c>
      <c r="C21">
        <f t="shared" si="0"/>
        <v>0.82922641798961672</v>
      </c>
    </row>
    <row r="22" spans="1:3">
      <c r="A22" t="s">
        <v>52</v>
      </c>
      <c r="B22">
        <v>21000</v>
      </c>
      <c r="C22">
        <f t="shared" si="0"/>
        <v>0.86147849109832719</v>
      </c>
    </row>
    <row r="23" spans="1:3">
      <c r="A23" t="s">
        <v>53</v>
      </c>
      <c r="B23">
        <v>22000</v>
      </c>
      <c r="C23">
        <f t="shared" si="0"/>
        <v>0.88930855891415672</v>
      </c>
    </row>
    <row r="24" spans="1:3">
      <c r="A24" t="s">
        <v>54</v>
      </c>
      <c r="B24">
        <v>23000</v>
      </c>
      <c r="C24">
        <f t="shared" si="0"/>
        <v>0.91288430587598746</v>
      </c>
    </row>
    <row r="25" spans="1:3">
      <c r="A25" t="s">
        <v>55</v>
      </c>
      <c r="B25">
        <v>24000</v>
      </c>
      <c r="C25">
        <f t="shared" si="0"/>
        <v>0.93249130921221246</v>
      </c>
    </row>
    <row r="26" spans="1:3">
      <c r="A26" t="s">
        <v>56</v>
      </c>
      <c r="B26">
        <v>25000</v>
      </c>
      <c r="C26">
        <f t="shared" si="0"/>
        <v>0.94849984251719699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622A-4BF4-49EB-9ACC-52289D10D9A1}">
  <dimension ref="A1:E12"/>
  <sheetViews>
    <sheetView workbookViewId="0">
      <selection activeCell="E3" sqref="E3"/>
    </sheetView>
  </sheetViews>
  <sheetFormatPr defaultRowHeight="15"/>
  <cols>
    <col min="1" max="1" width="17.28515625" customWidth="1"/>
    <col min="2" max="2" width="20.5703125" customWidth="1"/>
    <col min="4" max="4" width="13.85546875" customWidth="1"/>
  </cols>
  <sheetData>
    <row r="1" spans="1:5">
      <c r="A1" s="7" t="s">
        <v>57</v>
      </c>
      <c r="B1" s="7" t="s">
        <v>58</v>
      </c>
    </row>
    <row r="2" spans="1:5">
      <c r="A2" s="12" t="s">
        <v>59</v>
      </c>
      <c r="B2" s="12" t="s">
        <v>60</v>
      </c>
    </row>
    <row r="3" spans="1:5">
      <c r="A3">
        <v>0.1</v>
      </c>
      <c r="B3">
        <v>0.3</v>
      </c>
      <c r="D3" s="10" t="s">
        <v>61</v>
      </c>
      <c r="E3" s="11">
        <f>SQRT(SUMXMY2(A2:A12,B2:B12))</f>
        <v>1.0351328417164631</v>
      </c>
    </row>
    <row r="4" spans="1:5">
      <c r="A4">
        <v>0.3</v>
      </c>
      <c r="B4">
        <v>0.5</v>
      </c>
    </row>
    <row r="5" spans="1:5">
      <c r="A5">
        <v>0.4</v>
      </c>
      <c r="B5">
        <v>0.8</v>
      </c>
    </row>
    <row r="6" spans="1:5">
      <c r="A6">
        <v>0.7</v>
      </c>
      <c r="B6">
        <v>0.11</v>
      </c>
    </row>
    <row r="7" spans="1:5">
      <c r="A7">
        <v>0.8</v>
      </c>
      <c r="B7">
        <v>0.14000000000000001</v>
      </c>
    </row>
    <row r="8" spans="1:5">
      <c r="A8">
        <v>0.1</v>
      </c>
      <c r="B8">
        <v>0.19</v>
      </c>
    </row>
    <row r="9" spans="1:5">
      <c r="A9">
        <v>0.15</v>
      </c>
      <c r="B9">
        <v>0.25</v>
      </c>
    </row>
    <row r="10" spans="1:5">
      <c r="A10">
        <v>0.28000000000000003</v>
      </c>
      <c r="B10">
        <v>0.27</v>
      </c>
    </row>
    <row r="11" spans="1:5">
      <c r="A11">
        <v>0.2</v>
      </c>
      <c r="B11">
        <v>0.3</v>
      </c>
    </row>
    <row r="12" spans="1:5">
      <c r="A12">
        <v>0.21</v>
      </c>
      <c r="B12">
        <v>0.35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E301-064E-4C4E-8CCE-6D0BBDE21E0E}">
  <dimension ref="A1:B9"/>
  <sheetViews>
    <sheetView workbookViewId="0">
      <selection activeCell="P16" sqref="P16"/>
    </sheetView>
  </sheetViews>
  <sheetFormatPr defaultRowHeight="15"/>
  <sheetData>
    <row r="1" spans="1:2">
      <c r="A1" s="6" t="s">
        <v>1</v>
      </c>
      <c r="B1">
        <v>4</v>
      </c>
    </row>
    <row r="2" spans="1:2">
      <c r="A2" s="10" t="s">
        <v>62</v>
      </c>
      <c r="B2">
        <v>0.1</v>
      </c>
    </row>
    <row r="4" spans="1:2">
      <c r="A4" t="s">
        <v>59</v>
      </c>
    </row>
    <row r="5" spans="1:2">
      <c r="A5">
        <v>0</v>
      </c>
      <c r="B5">
        <f>_xlfn.BINOM.DIST(A5,B$1,B$2,FALSE)</f>
        <v>0.65610000000000002</v>
      </c>
    </row>
    <row r="6" spans="1:2">
      <c r="A6">
        <v>1</v>
      </c>
      <c r="B6">
        <f t="shared" ref="B6:B10" si="0">_xlfn.BINOM.DIST(A6,B$1,B$2,FALSE)</f>
        <v>0.29159999999999991</v>
      </c>
    </row>
    <row r="7" spans="1:2">
      <c r="A7">
        <v>2</v>
      </c>
      <c r="B7">
        <f t="shared" si="0"/>
        <v>4.8600000000000011E-2</v>
      </c>
    </row>
    <row r="8" spans="1:2">
      <c r="A8">
        <v>3</v>
      </c>
      <c r="B8">
        <f t="shared" si="0"/>
        <v>3.6000000000000025E-3</v>
      </c>
    </row>
    <row r="9" spans="1:2">
      <c r="A9">
        <v>4</v>
      </c>
      <c r="B9">
        <f t="shared" si="0"/>
        <v>1.0000000000000009E-4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1D7C-1F14-4E9D-812D-D561A68189C9}">
  <dimension ref="A2:E22"/>
  <sheetViews>
    <sheetView topLeftCell="G1" workbookViewId="0">
      <selection activeCell="I22" sqref="I22"/>
    </sheetView>
  </sheetViews>
  <sheetFormatPr defaultRowHeight="15"/>
  <cols>
    <col min="1" max="1" width="19.140625" customWidth="1"/>
    <col min="2" max="2" width="19.85546875" customWidth="1"/>
    <col min="4" max="4" width="15.42578125" customWidth="1"/>
    <col min="5" max="5" width="13.85546875" customWidth="1"/>
  </cols>
  <sheetData>
    <row r="2" spans="1:5">
      <c r="A2" t="s">
        <v>63</v>
      </c>
      <c r="B2" t="s">
        <v>64</v>
      </c>
    </row>
    <row r="3" spans="1:5">
      <c r="D3" t="s">
        <v>65</v>
      </c>
      <c r="E3" s="10">
        <f>CORREL(A4:A22,B4:B22)</f>
        <v>0.89046967618141759</v>
      </c>
    </row>
    <row r="4" spans="1:5">
      <c r="A4">
        <v>1</v>
      </c>
      <c r="B4">
        <v>75</v>
      </c>
    </row>
    <row r="5" spans="1:5">
      <c r="A5">
        <v>1</v>
      </c>
      <c r="B5">
        <v>66</v>
      </c>
    </row>
    <row r="6" spans="1:5">
      <c r="A6">
        <v>1</v>
      </c>
      <c r="B6">
        <v>68</v>
      </c>
    </row>
    <row r="7" spans="1:5">
      <c r="A7">
        <v>2</v>
      </c>
      <c r="B7">
        <v>74</v>
      </c>
    </row>
    <row r="8" spans="1:5">
      <c r="A8">
        <v>2</v>
      </c>
      <c r="B8">
        <v>78</v>
      </c>
    </row>
    <row r="9" spans="1:5">
      <c r="A9">
        <v>2</v>
      </c>
      <c r="B9">
        <v>72</v>
      </c>
    </row>
    <row r="10" spans="1:5">
      <c r="A10">
        <v>3</v>
      </c>
      <c r="B10">
        <v>85</v>
      </c>
    </row>
    <row r="11" spans="1:5">
      <c r="A11">
        <v>3</v>
      </c>
      <c r="B11">
        <v>82</v>
      </c>
    </row>
    <row r="12" spans="1:5">
      <c r="A12">
        <v>3</v>
      </c>
      <c r="B12">
        <v>90</v>
      </c>
    </row>
    <row r="13" spans="1:5">
      <c r="A13">
        <v>3</v>
      </c>
      <c r="B13">
        <v>82</v>
      </c>
    </row>
    <row r="14" spans="1:5">
      <c r="A14">
        <v>4</v>
      </c>
      <c r="B14">
        <v>88</v>
      </c>
    </row>
    <row r="15" spans="1:5">
      <c r="A15">
        <v>4</v>
      </c>
      <c r="B15">
        <v>85</v>
      </c>
    </row>
    <row r="16" spans="1:5">
      <c r="A16">
        <v>5</v>
      </c>
      <c r="B16">
        <v>90</v>
      </c>
    </row>
    <row r="17" spans="1:2">
      <c r="A17">
        <v>5</v>
      </c>
      <c r="B17">
        <v>92</v>
      </c>
    </row>
    <row r="18" spans="1:2">
      <c r="A18">
        <v>6</v>
      </c>
      <c r="B18">
        <v>94</v>
      </c>
    </row>
    <row r="19" spans="1:2">
      <c r="A19">
        <v>6</v>
      </c>
      <c r="B19">
        <v>94</v>
      </c>
    </row>
    <row r="20" spans="1:2">
      <c r="A20">
        <v>6</v>
      </c>
      <c r="B20">
        <v>88</v>
      </c>
    </row>
    <row r="21" spans="1:2">
      <c r="A21">
        <v>7</v>
      </c>
      <c r="B21">
        <v>91</v>
      </c>
    </row>
    <row r="22" spans="1:2">
      <c r="A22">
        <v>8</v>
      </c>
      <c r="B22">
        <v>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B8F7-6CFE-434A-BBC1-AF3E02D1449B}">
  <dimension ref="A1:G11"/>
  <sheetViews>
    <sheetView workbookViewId="0">
      <selection activeCell="G11" sqref="G11"/>
    </sheetView>
  </sheetViews>
  <sheetFormatPr defaultRowHeight="15"/>
  <cols>
    <col min="3" max="3" width="7.140625" bestFit="1" customWidth="1"/>
    <col min="4" max="4" width="0.28515625" customWidth="1"/>
    <col min="5" max="5" width="0.7109375" hidden="1" customWidth="1"/>
    <col min="6" max="6" width="24.5703125" customWidth="1"/>
    <col min="7" max="7" width="25.140625" customWidth="1"/>
  </cols>
  <sheetData>
    <row r="1" spans="1:7">
      <c r="A1" s="15" t="s">
        <v>66</v>
      </c>
      <c r="B1" s="15" t="s">
        <v>67</v>
      </c>
      <c r="C1" s="15" t="s">
        <v>68</v>
      </c>
    </row>
    <row r="2" spans="1:7">
      <c r="A2" t="s">
        <v>69</v>
      </c>
      <c r="B2">
        <v>1.62</v>
      </c>
      <c r="C2">
        <v>57.14</v>
      </c>
      <c r="F2" t="s">
        <v>70</v>
      </c>
      <c r="G2" s="10">
        <f>PEARSON(B2:B11,C2:C11)</f>
        <v>0.97563506890167984</v>
      </c>
    </row>
    <row r="3" spans="1:7">
      <c r="A3" t="s">
        <v>71</v>
      </c>
      <c r="B3">
        <v>1.83</v>
      </c>
      <c r="C3">
        <v>91.69</v>
      </c>
    </row>
    <row r="4" spans="1:7">
      <c r="A4" t="s">
        <v>71</v>
      </c>
      <c r="B4">
        <v>1.89</v>
      </c>
      <c r="C4">
        <v>95.27</v>
      </c>
    </row>
    <row r="5" spans="1:7">
      <c r="A5" t="s">
        <v>69</v>
      </c>
      <c r="B5">
        <v>1.55</v>
      </c>
      <c r="C5">
        <v>56.16</v>
      </c>
    </row>
    <row r="6" spans="1:7">
      <c r="A6" t="s">
        <v>69</v>
      </c>
      <c r="B6">
        <v>1.74</v>
      </c>
      <c r="C6">
        <v>78.52</v>
      </c>
    </row>
    <row r="7" spans="1:7">
      <c r="A7" t="s">
        <v>71</v>
      </c>
      <c r="B7">
        <v>1.6</v>
      </c>
      <c r="C7">
        <v>63.75</v>
      </c>
    </row>
    <row r="8" spans="1:7">
      <c r="A8" t="s">
        <v>69</v>
      </c>
      <c r="B8">
        <v>1.6</v>
      </c>
      <c r="C8">
        <v>66.09</v>
      </c>
    </row>
    <row r="9" spans="1:7">
      <c r="A9" t="s">
        <v>71</v>
      </c>
      <c r="B9">
        <v>1.72</v>
      </c>
      <c r="C9">
        <v>79.52</v>
      </c>
    </row>
    <row r="10" spans="1:7">
      <c r="A10" t="s">
        <v>69</v>
      </c>
      <c r="B10">
        <v>1.54</v>
      </c>
      <c r="C10">
        <v>50.22</v>
      </c>
    </row>
    <row r="11" spans="1:7">
      <c r="A11" t="s">
        <v>71</v>
      </c>
      <c r="B11">
        <v>1.82</v>
      </c>
      <c r="C11">
        <v>93.39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8106-3E8F-4A47-9E73-D294FDDB1D54}">
  <dimension ref="A1:F17"/>
  <sheetViews>
    <sheetView workbookViewId="0">
      <selection activeCell="F18" sqref="F18"/>
    </sheetView>
  </sheetViews>
  <sheetFormatPr defaultRowHeight="15"/>
  <cols>
    <col min="1" max="1" width="23.7109375" customWidth="1"/>
  </cols>
  <sheetData>
    <row r="1" spans="1:6">
      <c r="A1" s="10" t="s">
        <v>72</v>
      </c>
      <c r="B1" t="s">
        <v>73</v>
      </c>
      <c r="C1" t="s">
        <v>74</v>
      </c>
      <c r="D1" t="s">
        <v>75</v>
      </c>
      <c r="E1" t="s">
        <v>76</v>
      </c>
      <c r="F1" s="17" t="s">
        <v>77</v>
      </c>
    </row>
    <row r="2" spans="1:6">
      <c r="F2" s="17"/>
    </row>
    <row r="3" spans="1:6">
      <c r="A3" s="15" t="s">
        <v>78</v>
      </c>
      <c r="F3" s="17"/>
    </row>
    <row r="4" spans="1:6">
      <c r="A4" t="s">
        <v>79</v>
      </c>
      <c r="B4">
        <v>3</v>
      </c>
      <c r="C4">
        <v>2</v>
      </c>
      <c r="D4">
        <v>1</v>
      </c>
      <c r="E4">
        <v>1</v>
      </c>
      <c r="F4" s="17">
        <v>7</v>
      </c>
    </row>
    <row r="5" spans="1:6">
      <c r="A5" t="s">
        <v>80</v>
      </c>
      <c r="C5">
        <v>1</v>
      </c>
      <c r="D5">
        <v>1</v>
      </c>
      <c r="E5">
        <v>2</v>
      </c>
      <c r="F5" s="17">
        <v>4</v>
      </c>
    </row>
    <row r="6" spans="1:6">
      <c r="A6" t="s">
        <v>81</v>
      </c>
      <c r="C6">
        <v>2</v>
      </c>
      <c r="D6">
        <v>2</v>
      </c>
      <c r="E6">
        <v>2</v>
      </c>
      <c r="F6" s="17">
        <v>6</v>
      </c>
    </row>
    <row r="7" spans="1:6">
      <c r="A7" t="s">
        <v>82</v>
      </c>
      <c r="D7">
        <v>2</v>
      </c>
      <c r="E7">
        <v>1</v>
      </c>
      <c r="F7" s="17">
        <v>3</v>
      </c>
    </row>
    <row r="8" spans="1:6">
      <c r="F8" s="19"/>
    </row>
    <row r="9" spans="1:6">
      <c r="A9" s="18" t="s">
        <v>77</v>
      </c>
      <c r="B9" s="18">
        <v>3</v>
      </c>
      <c r="C9" s="18">
        <v>5</v>
      </c>
      <c r="D9" s="18">
        <v>6</v>
      </c>
      <c r="E9" s="20">
        <v>6</v>
      </c>
      <c r="F9" s="18">
        <v>20</v>
      </c>
    </row>
    <row r="11" spans="1:6">
      <c r="A11" t="s">
        <v>83</v>
      </c>
    </row>
    <row r="12" spans="1:6">
      <c r="A12" t="s">
        <v>84</v>
      </c>
      <c r="B12" s="16" t="s">
        <v>79</v>
      </c>
      <c r="C12" s="16" t="s">
        <v>80</v>
      </c>
      <c r="D12" s="16" t="s">
        <v>81</v>
      </c>
      <c r="E12" s="16" t="s">
        <v>82</v>
      </c>
    </row>
    <row r="13" spans="1:6">
      <c r="A13" s="15" t="s">
        <v>85</v>
      </c>
      <c r="B13">
        <v>7</v>
      </c>
      <c r="C13">
        <v>4</v>
      </c>
      <c r="D13">
        <v>6</v>
      </c>
      <c r="E13">
        <v>3</v>
      </c>
    </row>
    <row r="15" spans="1:6">
      <c r="A15" t="s">
        <v>86</v>
      </c>
    </row>
    <row r="16" spans="1:6">
      <c r="A16" t="s">
        <v>87</v>
      </c>
      <c r="B16" s="16" t="s">
        <v>73</v>
      </c>
      <c r="C16" s="16" t="s">
        <v>74</v>
      </c>
      <c r="D16" s="16" t="s">
        <v>75</v>
      </c>
      <c r="E16" s="16" t="s">
        <v>76</v>
      </c>
    </row>
    <row r="17" spans="1:5">
      <c r="A17" s="15" t="s">
        <v>85</v>
      </c>
      <c r="B17">
        <v>3</v>
      </c>
      <c r="C17">
        <v>5</v>
      </c>
      <c r="D17">
        <v>6</v>
      </c>
      <c r="E17">
        <v>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4AB1-AA88-4FB3-B9EA-AB835B12526B}">
  <dimension ref="A1:B11"/>
  <sheetViews>
    <sheetView workbookViewId="0">
      <selection activeCell="E9" sqref="E9"/>
    </sheetView>
  </sheetViews>
  <sheetFormatPr defaultRowHeight="15"/>
  <cols>
    <col min="1" max="1" width="32.28515625" customWidth="1"/>
    <col min="2" max="2" width="25.42578125" customWidth="1"/>
  </cols>
  <sheetData>
    <row r="1" spans="1:2">
      <c r="A1" s="14" t="s">
        <v>62</v>
      </c>
      <c r="B1" s="13" t="s">
        <v>88</v>
      </c>
    </row>
    <row r="3" spans="1:2">
      <c r="A3">
        <v>0.1</v>
      </c>
      <c r="B3">
        <f ca="1">_xlfn.BINOM.INV(1,A3,RAND())</f>
        <v>0</v>
      </c>
    </row>
    <row r="4" spans="1:2">
      <c r="A4">
        <v>0.2</v>
      </c>
      <c r="B4">
        <f ca="1">_xlfn.BINOM.INV(1,A4,RAND())</f>
        <v>0</v>
      </c>
    </row>
    <row r="5" spans="1:2">
      <c r="A5">
        <v>0.3</v>
      </c>
      <c r="B5">
        <f t="shared" ref="B4:B12" ca="1" si="0">_xlfn.BINOM.INV(1,A5,RAND())</f>
        <v>0</v>
      </c>
    </row>
    <row r="6" spans="1:2">
      <c r="A6">
        <v>0.4</v>
      </c>
      <c r="B6">
        <f t="shared" ca="1" si="0"/>
        <v>0</v>
      </c>
    </row>
    <row r="7" spans="1:2">
      <c r="A7">
        <v>0.5</v>
      </c>
      <c r="B7">
        <f ca="1">_xlfn.BINOM.INV(1,A7,RAND())</f>
        <v>1</v>
      </c>
    </row>
    <row r="8" spans="1:2">
      <c r="A8">
        <v>0.6</v>
      </c>
      <c r="B8">
        <f t="shared" ca="1" si="0"/>
        <v>1</v>
      </c>
    </row>
    <row r="9" spans="1:2">
      <c r="A9">
        <v>0.7</v>
      </c>
      <c r="B9">
        <f t="shared" ca="1" si="0"/>
        <v>1</v>
      </c>
    </row>
    <row r="10" spans="1:2">
      <c r="A10">
        <v>0.8</v>
      </c>
      <c r="B10">
        <f t="shared" ca="1" si="0"/>
        <v>1</v>
      </c>
    </row>
    <row r="11" spans="1:2">
      <c r="A11">
        <v>0.9</v>
      </c>
      <c r="B11">
        <f t="shared" ca="1" si="0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0560-9B90-45EC-B8E3-15744380DC84}">
  <dimension ref="A1:B4"/>
  <sheetViews>
    <sheetView workbookViewId="0">
      <selection activeCell="H5" sqref="H5"/>
    </sheetView>
  </sheetViews>
  <sheetFormatPr defaultRowHeight="15"/>
  <cols>
    <col min="1" max="1" width="12.7109375" customWidth="1"/>
  </cols>
  <sheetData>
    <row r="1" spans="1:2">
      <c r="A1" t="s">
        <v>33</v>
      </c>
      <c r="B1" s="13">
        <v>500</v>
      </c>
    </row>
    <row r="2" spans="1:2">
      <c r="A2" t="s">
        <v>31</v>
      </c>
      <c r="B2" s="13">
        <v>2000</v>
      </c>
    </row>
    <row r="4" spans="1:2">
      <c r="A4" t="s">
        <v>89</v>
      </c>
      <c r="B4">
        <f ca="1">_xlfn.NORM.INV(RAND(),B2,B1)</f>
        <v>1408.0962020580282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AEF4-B830-4A3A-82B6-3496A7B04492}">
  <dimension ref="A1:E5"/>
  <sheetViews>
    <sheetView workbookViewId="0">
      <selection activeCell="D7" sqref="D7"/>
    </sheetView>
  </sheetViews>
  <sheetFormatPr defaultRowHeight="15"/>
  <cols>
    <col min="5" max="5" width="18.140625" customWidth="1"/>
  </cols>
  <sheetData>
    <row r="1" spans="1:5">
      <c r="E1" t="s">
        <v>90</v>
      </c>
    </row>
    <row r="2" spans="1:5">
      <c r="A2" s="4" t="s">
        <v>4</v>
      </c>
      <c r="B2" s="4">
        <v>0</v>
      </c>
      <c r="C2" s="4">
        <v>15</v>
      </c>
      <c r="D2" s="4">
        <v>120</v>
      </c>
    </row>
    <row r="3" spans="1:5">
      <c r="A3" s="4" t="s">
        <v>5</v>
      </c>
      <c r="B3" s="4">
        <v>20</v>
      </c>
      <c r="C3" s="4">
        <v>25</v>
      </c>
      <c r="D3" s="4">
        <v>170</v>
      </c>
    </row>
    <row r="4" spans="1:5">
      <c r="A4" s="4" t="s">
        <v>91</v>
      </c>
      <c r="B4" s="4">
        <v>0</v>
      </c>
      <c r="C4" s="4">
        <v>17</v>
      </c>
      <c r="D4" s="4">
        <v>150</v>
      </c>
    </row>
    <row r="5" spans="1:5">
      <c r="A5" s="4" t="s">
        <v>92</v>
      </c>
      <c r="B5" s="4">
        <v>8</v>
      </c>
      <c r="C5" s="4">
        <v>19</v>
      </c>
      <c r="D5" s="4">
        <v>170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20A8-A5D4-4052-BB03-16341296CD7B}">
  <dimension ref="A1:H4"/>
  <sheetViews>
    <sheetView workbookViewId="0">
      <selection activeCell="F6" sqref="F6"/>
    </sheetView>
  </sheetViews>
  <sheetFormatPr defaultRowHeight="15"/>
  <cols>
    <col min="1" max="1" width="14.28515625" customWidth="1"/>
    <col min="6" max="6" width="17.85546875" customWidth="1"/>
  </cols>
  <sheetData>
    <row r="1" spans="1:8">
      <c r="B1" t="s">
        <v>4</v>
      </c>
      <c r="C1" t="s">
        <v>5</v>
      </c>
      <c r="D1" t="s">
        <v>59</v>
      </c>
      <c r="E1" t="s">
        <v>60</v>
      </c>
      <c r="F1" s="6" t="s">
        <v>90</v>
      </c>
      <c r="G1" t="s">
        <v>93</v>
      </c>
      <c r="H1" t="s">
        <v>94</v>
      </c>
    </row>
    <row r="2" spans="1:8">
      <c r="B2" s="22">
        <v>0</v>
      </c>
      <c r="C2" s="22">
        <v>20</v>
      </c>
      <c r="D2" s="22">
        <v>0</v>
      </c>
      <c r="E2" s="22">
        <v>8</v>
      </c>
      <c r="F2">
        <f>(E2-D2)/(C2-B2)</f>
        <v>0.4</v>
      </c>
      <c r="G2" t="str">
        <f>D2 &amp; "-" &amp; E2</f>
        <v>0-8</v>
      </c>
    </row>
    <row r="3" spans="1:8">
      <c r="B3" s="22">
        <v>15</v>
      </c>
      <c r="C3" s="22">
        <v>25</v>
      </c>
      <c r="D3" s="22">
        <v>17</v>
      </c>
      <c r="E3" s="22">
        <v>19</v>
      </c>
      <c r="F3">
        <f>(E3-D3)/(C3-B3)</f>
        <v>0.2</v>
      </c>
      <c r="G3" t="str">
        <f t="shared" ref="G3:G4" si="0">D3 &amp; "-" &amp; E3</f>
        <v>17-19</v>
      </c>
    </row>
    <row r="4" spans="1:8">
      <c r="A4" s="21"/>
      <c r="B4" s="22">
        <v>120</v>
      </c>
      <c r="C4" s="22">
        <v>170</v>
      </c>
      <c r="D4" s="22">
        <v>150</v>
      </c>
      <c r="E4" s="22">
        <v>170</v>
      </c>
      <c r="F4">
        <f t="shared" ref="F4" si="1">(E4-D4)/(C4-B4)</f>
        <v>0.4</v>
      </c>
      <c r="G4" t="str">
        <f t="shared" si="0"/>
        <v>150-170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3E2B-C3A0-467A-8EBC-DF1B1EC3F69F}">
  <dimension ref="A1:B15"/>
  <sheetViews>
    <sheetView workbookViewId="0">
      <selection activeCell="P11" sqref="P11"/>
    </sheetView>
  </sheetViews>
  <sheetFormatPr defaultRowHeight="15"/>
  <cols>
    <col min="1" max="1" width="18.5703125" customWidth="1"/>
    <col min="2" max="2" width="20.85546875" customWidth="1"/>
  </cols>
  <sheetData>
    <row r="1" spans="1:2" ht="15.75">
      <c r="A1" s="1" t="s">
        <v>0</v>
      </c>
      <c r="B1">
        <v>0.2</v>
      </c>
    </row>
    <row r="2" spans="1:2" ht="15.75">
      <c r="A2" s="2" t="s">
        <v>1</v>
      </c>
      <c r="B2">
        <v>10</v>
      </c>
    </row>
    <row r="4" spans="1:2">
      <c r="A4" t="s">
        <v>2</v>
      </c>
      <c r="B4" t="s">
        <v>3</v>
      </c>
    </row>
    <row r="5" spans="1:2">
      <c r="A5">
        <v>0</v>
      </c>
      <c r="B5">
        <f>_xlfn.BINOM.DIST(A5,B$2,B$1,FALSE)</f>
        <v>0.1073741824</v>
      </c>
    </row>
    <row r="6" spans="1:2">
      <c r="A6">
        <v>1</v>
      </c>
      <c r="B6">
        <f t="shared" ref="B6:B15" si="0">_xlfn.BINOM.DIST(A6,B$2,B$1,FALSE)</f>
        <v>0.26843545600000002</v>
      </c>
    </row>
    <row r="7" spans="1:2">
      <c r="A7">
        <v>2</v>
      </c>
      <c r="B7">
        <f t="shared" si="0"/>
        <v>0.3019898880000001</v>
      </c>
    </row>
    <row r="8" spans="1:2">
      <c r="A8">
        <v>3</v>
      </c>
      <c r="B8">
        <f t="shared" si="0"/>
        <v>0.20132659200000003</v>
      </c>
    </row>
    <row r="9" spans="1:2">
      <c r="A9">
        <v>4</v>
      </c>
      <c r="B9">
        <f t="shared" si="0"/>
        <v>8.8080384000000025E-2</v>
      </c>
    </row>
    <row r="10" spans="1:2">
      <c r="A10">
        <v>5</v>
      </c>
      <c r="B10">
        <f t="shared" si="0"/>
        <v>2.6424115200000015E-2</v>
      </c>
    </row>
    <row r="11" spans="1:2">
      <c r="A11">
        <v>6</v>
      </c>
      <c r="B11">
        <f t="shared" si="0"/>
        <v>5.5050240000000016E-3</v>
      </c>
    </row>
    <row r="12" spans="1:2">
      <c r="A12">
        <v>7</v>
      </c>
      <c r="B12">
        <f t="shared" si="0"/>
        <v>7.8643199999999956E-4</v>
      </c>
    </row>
    <row r="13" spans="1:2">
      <c r="A13">
        <v>8</v>
      </c>
      <c r="B13">
        <f t="shared" si="0"/>
        <v>7.3728000000000132E-5</v>
      </c>
    </row>
    <row r="14" spans="1:2">
      <c r="A14">
        <v>9</v>
      </c>
      <c r="B14">
        <f t="shared" si="0"/>
        <v>4.0959999999999935E-6</v>
      </c>
    </row>
    <row r="15" spans="1:2">
      <c r="A15">
        <v>10</v>
      </c>
      <c r="B15">
        <f t="shared" si="0"/>
        <v>1.0240000000000004E-7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DD4E-8EC8-40A3-A194-A3B0E666F7BD}">
  <dimension ref="A1:A7"/>
  <sheetViews>
    <sheetView workbookViewId="0">
      <selection activeCell="B5" sqref="B5"/>
    </sheetView>
  </sheetViews>
  <sheetFormatPr defaultRowHeight="15"/>
  <cols>
    <col min="1" max="1" width="11.140625" customWidth="1"/>
    <col min="2" max="2" width="13.7109375" customWidth="1"/>
  </cols>
  <sheetData>
    <row r="1" spans="1:1">
      <c r="A1" t="s">
        <v>95</v>
      </c>
    </row>
    <row r="2" spans="1:1">
      <c r="A2" t="s">
        <v>96</v>
      </c>
    </row>
    <row r="3" spans="1:1">
      <c r="A3" t="s">
        <v>97</v>
      </c>
    </row>
    <row r="5" spans="1:1">
      <c r="A5" t="s">
        <v>98</v>
      </c>
    </row>
    <row r="6" spans="1:1">
      <c r="A6" t="s">
        <v>99</v>
      </c>
    </row>
    <row r="7" spans="1:1">
      <c r="A7" t="s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9BC5-64A9-41E6-8BA8-EA921DB54A78}">
  <dimension ref="A1:D9"/>
  <sheetViews>
    <sheetView workbookViewId="0">
      <selection activeCell="B10" sqref="B10"/>
    </sheetView>
  </sheetViews>
  <sheetFormatPr defaultRowHeight="15"/>
  <cols>
    <col min="1" max="1" width="16.85546875" customWidth="1"/>
  </cols>
  <sheetData>
    <row r="1" spans="1:4">
      <c r="C1" s="28" t="s">
        <v>101</v>
      </c>
    </row>
    <row r="2" spans="1:4">
      <c r="B2" s="27">
        <v>12</v>
      </c>
      <c r="C2" s="27">
        <v>7</v>
      </c>
      <c r="D2" s="27">
        <v>17</v>
      </c>
    </row>
    <row r="3" spans="1:4">
      <c r="B3" s="27">
        <v>71</v>
      </c>
      <c r="C3" s="27">
        <v>45</v>
      </c>
      <c r="D3" s="27">
        <v>46</v>
      </c>
    </row>
    <row r="4" spans="1:4">
      <c r="B4" s="27">
        <v>48</v>
      </c>
      <c r="C4" s="27">
        <v>5</v>
      </c>
      <c r="D4" s="27">
        <v>25</v>
      </c>
    </row>
    <row r="5" spans="1:4">
      <c r="B5" s="27">
        <v>131</v>
      </c>
      <c r="C5" s="27">
        <v>57</v>
      </c>
      <c r="D5" s="27">
        <v>88</v>
      </c>
    </row>
    <row r="7" spans="1:4">
      <c r="A7" t="s">
        <v>102</v>
      </c>
      <c r="B7">
        <f>LOG(SUM(B2,B3,B4),2)</f>
        <v>7.0334230015374501</v>
      </c>
      <c r="C7">
        <f>LOG(SUM(C2,C3,C4),2)</f>
        <v>5.8328900141647422</v>
      </c>
      <c r="D7">
        <f>LOG(SUM(D2,D3,D4),2)</f>
        <v>6.4594316186372982</v>
      </c>
    </row>
    <row r="8" spans="1:4">
      <c r="A8" t="s">
        <v>103</v>
      </c>
      <c r="B8" t="s">
        <v>104</v>
      </c>
    </row>
    <row r="9" spans="1:4">
      <c r="A9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8308-0E40-4363-8AF0-984EF67AA2B5}">
  <dimension ref="A1:B15"/>
  <sheetViews>
    <sheetView workbookViewId="0">
      <selection activeCell="O13" sqref="O13"/>
    </sheetView>
  </sheetViews>
  <sheetFormatPr defaultRowHeight="15"/>
  <cols>
    <col min="1" max="1" width="27" customWidth="1"/>
    <col min="2" max="2" width="17.5703125" customWidth="1"/>
  </cols>
  <sheetData>
    <row r="1" spans="1:2" ht="15.75">
      <c r="A1" s="3" t="s">
        <v>0</v>
      </c>
      <c r="B1" s="4">
        <v>0.8</v>
      </c>
    </row>
    <row r="2" spans="1:2" ht="15.75">
      <c r="A2" s="5" t="s">
        <v>1</v>
      </c>
      <c r="B2" s="4">
        <v>10</v>
      </c>
    </row>
    <row r="3" spans="1:2">
      <c r="A3" s="4"/>
      <c r="B3" s="4"/>
    </row>
    <row r="4" spans="1:2">
      <c r="A4" s="4" t="s">
        <v>2</v>
      </c>
      <c r="B4" s="4" t="s">
        <v>3</v>
      </c>
    </row>
    <row r="5" spans="1:2">
      <c r="A5" s="4">
        <v>0</v>
      </c>
      <c r="B5" s="4">
        <f>_xlfn.BINOM.DIST(A5,B$2,B$1,FALSE)</f>
        <v>1.0240000000000004E-7</v>
      </c>
    </row>
    <row r="6" spans="1:2">
      <c r="A6" s="4">
        <v>1</v>
      </c>
      <c r="B6" s="4">
        <f t="shared" ref="B6:B15" si="0">_xlfn.BINOM.DIST(A6,B$2,B$1,FALSE)</f>
        <v>4.0959999999999935E-6</v>
      </c>
    </row>
    <row r="7" spans="1:2">
      <c r="A7" s="4">
        <v>2</v>
      </c>
      <c r="B7" s="4">
        <f t="shared" si="0"/>
        <v>7.3727999999999861E-5</v>
      </c>
    </row>
    <row r="8" spans="1:2">
      <c r="A8" s="4">
        <v>3</v>
      </c>
      <c r="B8" s="4">
        <f t="shared" si="0"/>
        <v>7.8643199999999815E-4</v>
      </c>
    </row>
    <row r="9" spans="1:2">
      <c r="A9" s="4">
        <v>4</v>
      </c>
      <c r="B9" s="4">
        <f t="shared" si="0"/>
        <v>5.5050239999999894E-3</v>
      </c>
    </row>
    <row r="10" spans="1:2">
      <c r="A10" s="4">
        <v>5</v>
      </c>
      <c r="B10" s="4">
        <f t="shared" si="0"/>
        <v>2.642411519999999E-2</v>
      </c>
    </row>
    <row r="11" spans="1:2">
      <c r="A11" s="4">
        <v>6</v>
      </c>
      <c r="B11" s="4">
        <f t="shared" si="0"/>
        <v>8.8080383999999984E-2</v>
      </c>
    </row>
    <row r="12" spans="1:2">
      <c r="A12" s="4">
        <v>7</v>
      </c>
      <c r="B12" s="4">
        <f t="shared" si="0"/>
        <v>0.20132659199999994</v>
      </c>
    </row>
    <row r="13" spans="1:2">
      <c r="A13" s="4">
        <v>8</v>
      </c>
      <c r="B13" s="4">
        <f t="shared" si="0"/>
        <v>0.3019898880000001</v>
      </c>
    </row>
    <row r="14" spans="1:2">
      <c r="A14" s="4">
        <v>9</v>
      </c>
      <c r="B14" s="4">
        <f t="shared" si="0"/>
        <v>0.26843545600000007</v>
      </c>
    </row>
    <row r="15" spans="1:2">
      <c r="A15" s="4">
        <v>10</v>
      </c>
      <c r="B15" s="4">
        <f t="shared" si="0"/>
        <v>0.10737418240000005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DF26-1407-46B9-80BF-5EEA6DF49FAD}">
  <dimension ref="A2:C15"/>
  <sheetViews>
    <sheetView topLeftCell="E1" workbookViewId="0">
      <selection activeCell="B12" sqref="B12:B14"/>
    </sheetView>
  </sheetViews>
  <sheetFormatPr defaultRowHeight="15"/>
  <cols>
    <col min="1" max="1" width="16" customWidth="1"/>
    <col min="2" max="2" width="16.85546875" customWidth="1"/>
  </cols>
  <sheetData>
    <row r="2" spans="1:3">
      <c r="A2" s="10" t="s">
        <v>4</v>
      </c>
      <c r="B2" s="10" t="s">
        <v>5</v>
      </c>
      <c r="C2" s="10" t="s">
        <v>6</v>
      </c>
    </row>
    <row r="3" spans="1:3">
      <c r="A3" s="23" t="s">
        <v>7</v>
      </c>
      <c r="B3">
        <v>4</v>
      </c>
    </row>
    <row r="4" spans="1:3">
      <c r="A4" t="s">
        <v>8</v>
      </c>
      <c r="B4">
        <f>3/8</f>
        <v>0.375</v>
      </c>
    </row>
    <row r="5" spans="1:3">
      <c r="A5" s="24" t="s">
        <v>9</v>
      </c>
      <c r="B5">
        <v>0</v>
      </c>
    </row>
    <row r="6" spans="1:3">
      <c r="A6" t="s">
        <v>10</v>
      </c>
      <c r="B6">
        <f>1/8</f>
        <v>0.125</v>
      </c>
    </row>
    <row r="7" spans="1:3">
      <c r="A7" s="25" t="s">
        <v>11</v>
      </c>
      <c r="B7">
        <v>6</v>
      </c>
    </row>
    <row r="8" spans="1:3">
      <c r="A8" t="s">
        <v>12</v>
      </c>
      <c r="B8">
        <f>1/2</f>
        <v>0.5</v>
      </c>
    </row>
    <row r="9" spans="1:3">
      <c r="A9" s="26" t="s">
        <v>13</v>
      </c>
      <c r="B9" s="26">
        <v>10</v>
      </c>
    </row>
    <row r="11" spans="1:3">
      <c r="A11" t="s">
        <v>14</v>
      </c>
      <c r="B11">
        <f>FACT(10)/(FACT(4)*FACT(6))</f>
        <v>210</v>
      </c>
    </row>
    <row r="12" spans="1:3">
      <c r="A12" t="s">
        <v>15</v>
      </c>
      <c r="B12">
        <f>B4^B3</f>
        <v>1.9775390625E-2</v>
      </c>
    </row>
    <row r="13" spans="1:3">
      <c r="A13" t="s">
        <v>16</v>
      </c>
      <c r="B13">
        <f>B4^B5</f>
        <v>1</v>
      </c>
    </row>
    <row r="14" spans="1:3">
      <c r="A14" t="s">
        <v>17</v>
      </c>
      <c r="B14">
        <f>B8^B7</f>
        <v>1.5625E-2</v>
      </c>
    </row>
    <row r="15" spans="1:3">
      <c r="A15" t="s">
        <v>18</v>
      </c>
      <c r="B15">
        <f>B11*PRODUCT(B12,B13,B14)</f>
        <v>6.488800048828125E-2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20D2-16C9-4437-8FE0-7EF749F173E3}">
  <dimension ref="A1:E14"/>
  <sheetViews>
    <sheetView workbookViewId="0">
      <selection activeCell="I21" sqref="I21"/>
    </sheetView>
  </sheetViews>
  <sheetFormatPr defaultRowHeight="15"/>
  <cols>
    <col min="1" max="1" width="24.85546875" customWidth="1"/>
    <col min="2" max="2" width="31.140625" customWidth="1"/>
  </cols>
  <sheetData>
    <row r="1" spans="1:5">
      <c r="A1" t="s">
        <v>19</v>
      </c>
      <c r="B1" s="7" t="s">
        <v>20</v>
      </c>
      <c r="D1" s="6" t="s">
        <v>21</v>
      </c>
      <c r="E1" s="6">
        <v>10</v>
      </c>
    </row>
    <row r="2" spans="1:5">
      <c r="A2">
        <v>0</v>
      </c>
      <c r="B2">
        <f>_xlfn.POISSON.DIST(A2,E$1,FALSE)</f>
        <v>4.5399929762484854E-5</v>
      </c>
    </row>
    <row r="3" spans="1:5">
      <c r="A3">
        <v>1</v>
      </c>
      <c r="B3">
        <f t="shared" ref="B3:B14" si="0">_xlfn.POISSON.DIST(A3,E$1,FALSE)</f>
        <v>4.5399929762484861E-4</v>
      </c>
    </row>
    <row r="4" spans="1:5">
      <c r="A4">
        <v>2</v>
      </c>
      <c r="B4">
        <f t="shared" si="0"/>
        <v>2.2699964881242444E-3</v>
      </c>
    </row>
    <row r="5" spans="1:5">
      <c r="A5">
        <v>3</v>
      </c>
      <c r="B5">
        <f t="shared" si="0"/>
        <v>7.5666549604141483E-3</v>
      </c>
    </row>
    <row r="6" spans="1:5">
      <c r="A6">
        <v>4</v>
      </c>
      <c r="B6">
        <f t="shared" si="0"/>
        <v>1.8916637401035354E-2</v>
      </c>
    </row>
    <row r="7" spans="1:5">
      <c r="A7">
        <v>5</v>
      </c>
      <c r="B7">
        <f t="shared" si="0"/>
        <v>3.7833274802070715E-2</v>
      </c>
    </row>
    <row r="8" spans="1:5">
      <c r="A8">
        <v>6</v>
      </c>
      <c r="B8">
        <f t="shared" si="0"/>
        <v>6.3055458003451192E-2</v>
      </c>
    </row>
    <row r="9" spans="1:5">
      <c r="A9">
        <v>7</v>
      </c>
      <c r="B9">
        <f t="shared" si="0"/>
        <v>9.0079225719215977E-2</v>
      </c>
    </row>
    <row r="10" spans="1:5">
      <c r="A10">
        <v>8</v>
      </c>
      <c r="B10">
        <f t="shared" si="0"/>
        <v>0.11259903214901996</v>
      </c>
    </row>
    <row r="11" spans="1:5">
      <c r="A11">
        <v>9</v>
      </c>
      <c r="B11">
        <f t="shared" si="0"/>
        <v>0.1251100357211333</v>
      </c>
    </row>
    <row r="12" spans="1:5">
      <c r="A12">
        <v>10</v>
      </c>
      <c r="B12">
        <f t="shared" si="0"/>
        <v>0.1251100357211333</v>
      </c>
    </row>
    <row r="13" spans="1:5">
      <c r="A13">
        <v>11</v>
      </c>
      <c r="B13">
        <f>_xlfn.POISSON.DIST(A13,E$1,FALSE)</f>
        <v>0.11373639611012118</v>
      </c>
    </row>
    <row r="14" spans="1:5">
      <c r="A14">
        <v>12</v>
      </c>
      <c r="B14">
        <f t="shared" si="0"/>
        <v>9.4780330091767673E-2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5F98-8EF4-4E8F-8CB0-C73A07D63101}">
  <dimension ref="A1:E14"/>
  <sheetViews>
    <sheetView workbookViewId="0">
      <selection activeCell="E5" sqref="E5"/>
    </sheetView>
  </sheetViews>
  <sheetFormatPr defaultRowHeight="15"/>
  <cols>
    <col min="1" max="1" width="20.85546875" customWidth="1"/>
    <col min="2" max="2" width="16.140625" customWidth="1"/>
    <col min="3" max="3" width="35.85546875" customWidth="1"/>
    <col min="4" max="4" width="12.7109375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>
        <v>0.2</v>
      </c>
    </row>
    <row r="2" spans="1:5">
      <c r="A2">
        <v>1</v>
      </c>
      <c r="B2">
        <v>0</v>
      </c>
      <c r="C2">
        <f>_xlfn.NEGBINOM.DIST(B2,A2,E$1,FALSE)</f>
        <v>0.2</v>
      </c>
    </row>
    <row r="3" spans="1:5">
      <c r="A3">
        <v>2</v>
      </c>
      <c r="B3">
        <v>1</v>
      </c>
      <c r="C3">
        <f t="shared" ref="C3:C14" si="0">_xlfn.NEGBINOM.DIST(B3,A3,E$1,FALSE)</f>
        <v>6.3999999999999987E-2</v>
      </c>
    </row>
    <row r="4" spans="1:5">
      <c r="A4">
        <v>3</v>
      </c>
      <c r="B4">
        <v>2</v>
      </c>
      <c r="C4">
        <f t="shared" si="0"/>
        <v>3.0719999999999994E-2</v>
      </c>
    </row>
    <row r="5" spans="1:5">
      <c r="A5">
        <v>4</v>
      </c>
      <c r="B5">
        <v>3</v>
      </c>
      <c r="C5">
        <f t="shared" si="0"/>
        <v>1.6384000000000006E-2</v>
      </c>
    </row>
    <row r="6" spans="1:5">
      <c r="A6" s="6">
        <v>5</v>
      </c>
      <c r="B6" s="6">
        <v>4</v>
      </c>
      <c r="C6" s="6">
        <f t="shared" si="0"/>
        <v>9.1750399999999989E-3</v>
      </c>
    </row>
    <row r="7" spans="1:5">
      <c r="A7">
        <v>6</v>
      </c>
      <c r="B7">
        <v>5</v>
      </c>
      <c r="C7">
        <f t="shared" si="0"/>
        <v>5.2848230400000043E-3</v>
      </c>
    </row>
    <row r="8" spans="1:5">
      <c r="A8">
        <v>7</v>
      </c>
      <c r="B8">
        <v>6</v>
      </c>
      <c r="C8">
        <f t="shared" si="0"/>
        <v>3.1004295168000039E-3</v>
      </c>
    </row>
    <row r="9" spans="1:5">
      <c r="A9">
        <v>8</v>
      </c>
      <c r="B9">
        <v>7</v>
      </c>
      <c r="C9">
        <f t="shared" si="0"/>
        <v>1.8425409699840023E-3</v>
      </c>
    </row>
    <row r="10" spans="1:5">
      <c r="A10">
        <v>9</v>
      </c>
      <c r="B10">
        <v>8</v>
      </c>
      <c r="C10">
        <f t="shared" si="0"/>
        <v>1.1055245819903989E-3</v>
      </c>
    </row>
    <row r="11" spans="1:5">
      <c r="A11">
        <v>10</v>
      </c>
      <c r="B11">
        <v>9</v>
      </c>
      <c r="C11">
        <f t="shared" si="0"/>
        <v>6.6822819178086309E-4</v>
      </c>
    </row>
    <row r="12" spans="1:5">
      <c r="A12">
        <v>11</v>
      </c>
      <c r="B12">
        <v>10</v>
      </c>
      <c r="C12">
        <f t="shared" si="0"/>
        <v>4.0628274060276515E-4</v>
      </c>
    </row>
    <row r="13" spans="1:5">
      <c r="A13">
        <v>12</v>
      </c>
      <c r="B13">
        <v>11</v>
      </c>
      <c r="C13">
        <f t="shared" si="0"/>
        <v>2.4820181971368932E-4</v>
      </c>
    </row>
    <row r="14" spans="1:5">
      <c r="A14">
        <v>13</v>
      </c>
      <c r="B14">
        <v>12</v>
      </c>
      <c r="C14">
        <f t="shared" si="0"/>
        <v>1.5223044942439646E-4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5824-3FCE-4934-96C9-8AC5B2B580BE}">
  <dimension ref="A1:D18"/>
  <sheetViews>
    <sheetView workbookViewId="0">
      <selection activeCell="C21" sqref="C21"/>
    </sheetView>
  </sheetViews>
  <sheetFormatPr defaultRowHeight="15"/>
  <cols>
    <col min="1" max="1" width="29" customWidth="1"/>
    <col min="2" max="2" width="20.85546875" customWidth="1"/>
  </cols>
  <sheetData>
    <row r="1" spans="1:4">
      <c r="A1" t="s">
        <v>26</v>
      </c>
      <c r="B1" t="s">
        <v>27</v>
      </c>
    </row>
    <row r="2" spans="1:4">
      <c r="A2">
        <v>10</v>
      </c>
      <c r="B2">
        <f>_xlfn.EXPON.DIST(A2,D$2,FALSE)</f>
        <v>1.9470019576785125E-2</v>
      </c>
      <c r="C2" s="6" t="s">
        <v>28</v>
      </c>
      <c r="D2" s="9">
        <v>2.5000000000000001E-2</v>
      </c>
    </row>
    <row r="3" spans="1:4">
      <c r="A3">
        <v>20</v>
      </c>
      <c r="B3">
        <f t="shared" ref="B3:B18" si="0">_xlfn.EXPON.DIST(A3,D$2,FALSE)</f>
        <v>1.5163266492815837E-2</v>
      </c>
    </row>
    <row r="4" spans="1:4">
      <c r="A4">
        <v>30</v>
      </c>
      <c r="B4">
        <f t="shared" si="0"/>
        <v>1.1809163818525368E-2</v>
      </c>
    </row>
    <row r="5" spans="1:4">
      <c r="A5">
        <v>40</v>
      </c>
      <c r="B5">
        <f t="shared" si="0"/>
        <v>9.1969860292860587E-3</v>
      </c>
    </row>
    <row r="6" spans="1:4">
      <c r="A6">
        <v>50</v>
      </c>
      <c r="B6">
        <f t="shared" si="0"/>
        <v>7.162619921504753E-3</v>
      </c>
    </row>
    <row r="7" spans="1:4">
      <c r="A7">
        <v>60</v>
      </c>
      <c r="B7">
        <f t="shared" si="0"/>
        <v>5.5782540037107456E-3</v>
      </c>
    </row>
    <row r="8" spans="1:4">
      <c r="A8">
        <v>70</v>
      </c>
      <c r="B8">
        <f t="shared" si="0"/>
        <v>4.3443485862611287E-3</v>
      </c>
    </row>
    <row r="9" spans="1:4">
      <c r="A9">
        <v>80</v>
      </c>
      <c r="B9">
        <f t="shared" si="0"/>
        <v>3.3833820809153177E-3</v>
      </c>
    </row>
    <row r="10" spans="1:4">
      <c r="A10">
        <v>90</v>
      </c>
      <c r="B10">
        <f t="shared" si="0"/>
        <v>2.6349806140466086E-3</v>
      </c>
    </row>
    <row r="11" spans="1:4">
      <c r="A11">
        <v>100</v>
      </c>
      <c r="B11">
        <f t="shared" si="0"/>
        <v>2.0521249655974703E-3</v>
      </c>
    </row>
    <row r="12" spans="1:4">
      <c r="A12">
        <v>110</v>
      </c>
      <c r="B12">
        <f t="shared" si="0"/>
        <v>1.5981965301676893E-3</v>
      </c>
    </row>
    <row r="13" spans="1:4">
      <c r="A13">
        <v>120</v>
      </c>
      <c r="B13">
        <f t="shared" si="0"/>
        <v>1.2446767091965987E-3</v>
      </c>
    </row>
    <row r="14" spans="1:4">
      <c r="A14">
        <v>130</v>
      </c>
      <c r="B14">
        <f t="shared" si="0"/>
        <v>9.6935519579305026E-4</v>
      </c>
    </row>
    <row r="15" spans="1:4">
      <c r="A15">
        <v>140</v>
      </c>
      <c r="B15">
        <f t="shared" si="0"/>
        <v>7.5493458555796254E-4</v>
      </c>
    </row>
    <row r="16" spans="1:4">
      <c r="A16">
        <v>150</v>
      </c>
      <c r="B16">
        <f t="shared" si="0"/>
        <v>5.8794364640022767E-4</v>
      </c>
    </row>
    <row r="17" spans="1:2">
      <c r="A17">
        <v>160</v>
      </c>
      <c r="B17">
        <f t="shared" si="0"/>
        <v>4.5789097221835451E-4</v>
      </c>
    </row>
    <row r="18" spans="1:2">
      <c r="A18">
        <v>170</v>
      </c>
      <c r="B18">
        <f t="shared" si="0"/>
        <v>3.5660584772498143E-4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38F9-FA44-4ED8-8116-9A9778B809ED}">
  <dimension ref="A1:E26"/>
  <sheetViews>
    <sheetView workbookViewId="0">
      <selection activeCell="J7" sqref="J7"/>
    </sheetView>
  </sheetViews>
  <sheetFormatPr defaultRowHeight="15"/>
  <cols>
    <col min="3" max="3" width="31.42578125" customWidth="1"/>
    <col min="4" max="4" width="20.140625" customWidth="1"/>
    <col min="5" max="5" width="26.140625" customWidth="1"/>
  </cols>
  <sheetData>
    <row r="1" spans="1:5">
      <c r="C1" s="8" t="s">
        <v>29</v>
      </c>
    </row>
    <row r="2" spans="1:5">
      <c r="A2" t="s">
        <v>30</v>
      </c>
      <c r="B2">
        <v>1000</v>
      </c>
      <c r="C2">
        <f>_xlfn.NORM.DIST(B2,E$2,E$3,FALSE)</f>
        <v>1.4347175879223676E-5</v>
      </c>
      <c r="D2" s="6" t="s">
        <v>31</v>
      </c>
      <c r="E2">
        <f>AVERAGE(B2:B26)</f>
        <v>13000</v>
      </c>
    </row>
    <row r="3" spans="1:5">
      <c r="A3" t="s">
        <v>32</v>
      </c>
      <c r="B3">
        <v>2000</v>
      </c>
      <c r="C3">
        <f t="shared" ref="C3:C26" si="0">_xlfn.NORM.DIST(B3,E$2,E$3,FALSE)</f>
        <v>1.77406889537661E-5</v>
      </c>
      <c r="D3" s="7" t="s">
        <v>33</v>
      </c>
      <c r="E3">
        <f>STDEV(B2:B26)</f>
        <v>7359.8007219398723</v>
      </c>
    </row>
    <row r="4" spans="1:5">
      <c r="A4" t="s">
        <v>34</v>
      </c>
      <c r="B4">
        <v>3000</v>
      </c>
      <c r="C4">
        <f t="shared" si="0"/>
        <v>2.153559109311751E-5</v>
      </c>
    </row>
    <row r="5" spans="1:5">
      <c r="A5" t="s">
        <v>35</v>
      </c>
      <c r="B5">
        <v>4000</v>
      </c>
      <c r="C5">
        <f t="shared" si="0"/>
        <v>2.5664060306626677E-5</v>
      </c>
    </row>
    <row r="6" spans="1:5">
      <c r="A6" t="s">
        <v>36</v>
      </c>
      <c r="B6">
        <v>5000</v>
      </c>
      <c r="C6">
        <f t="shared" si="0"/>
        <v>3.0024528325707526E-5</v>
      </c>
    </row>
    <row r="7" spans="1:5">
      <c r="A7" t="s">
        <v>37</v>
      </c>
      <c r="B7">
        <v>6000</v>
      </c>
      <c r="C7">
        <f t="shared" si="0"/>
        <v>3.4483336140121205E-5</v>
      </c>
    </row>
    <row r="8" spans="1:5">
      <c r="A8" t="s">
        <v>38</v>
      </c>
      <c r="B8">
        <v>7000</v>
      </c>
      <c r="C8">
        <f t="shared" si="0"/>
        <v>3.8879852929939965E-5</v>
      </c>
    </row>
    <row r="9" spans="1:5">
      <c r="A9" t="s">
        <v>39</v>
      </c>
      <c r="B9">
        <v>8000</v>
      </c>
      <c r="C9">
        <f t="shared" si="0"/>
        <v>4.3035039607536737E-5</v>
      </c>
    </row>
    <row r="10" spans="1:5">
      <c r="A10" t="s">
        <v>40</v>
      </c>
      <c r="B10">
        <v>9000</v>
      </c>
      <c r="C10">
        <f t="shared" si="0"/>
        <v>4.6762966779060294E-5</v>
      </c>
    </row>
    <row r="11" spans="1:5">
      <c r="A11" t="s">
        <v>41</v>
      </c>
      <c r="B11">
        <v>10000</v>
      </c>
      <c r="C11">
        <f t="shared" si="0"/>
        <v>4.9884332033558409E-5</v>
      </c>
    </row>
    <row r="12" spans="1:5">
      <c r="A12" t="s">
        <v>42</v>
      </c>
      <c r="B12">
        <v>11000</v>
      </c>
      <c r="C12">
        <f t="shared" si="0"/>
        <v>5.2240643983969051E-5</v>
      </c>
    </row>
    <row r="13" spans="1:5">
      <c r="A13" t="s">
        <v>43</v>
      </c>
      <c r="B13">
        <v>12000</v>
      </c>
      <c r="C13">
        <f t="shared" si="0"/>
        <v>5.3707524889607309E-5</v>
      </c>
    </row>
    <row r="14" spans="1:5">
      <c r="A14" t="s">
        <v>44</v>
      </c>
      <c r="B14">
        <v>13000</v>
      </c>
      <c r="C14">
        <f t="shared" si="0"/>
        <v>5.4205581845737911E-5</v>
      </c>
    </row>
    <row r="15" spans="1:5">
      <c r="A15" t="s">
        <v>45</v>
      </c>
      <c r="B15">
        <v>14000</v>
      </c>
      <c r="C15">
        <f t="shared" si="0"/>
        <v>5.3707524889607309E-5</v>
      </c>
    </row>
    <row r="16" spans="1:5">
      <c r="A16" t="s">
        <v>46</v>
      </c>
      <c r="B16">
        <v>15000</v>
      </c>
      <c r="C16">
        <f t="shared" si="0"/>
        <v>5.2240643983969051E-5</v>
      </c>
    </row>
    <row r="17" spans="1:3">
      <c r="A17" t="s">
        <v>47</v>
      </c>
      <c r="B17">
        <v>16000</v>
      </c>
      <c r="C17">
        <f t="shared" si="0"/>
        <v>4.9884332033558409E-5</v>
      </c>
    </row>
    <row r="18" spans="1:3">
      <c r="A18" t="s">
        <v>48</v>
      </c>
      <c r="B18">
        <v>17000</v>
      </c>
      <c r="C18">
        <f t="shared" si="0"/>
        <v>4.6762966779060294E-5</v>
      </c>
    </row>
    <row r="19" spans="1:3">
      <c r="A19" t="s">
        <v>49</v>
      </c>
      <c r="B19">
        <v>18000</v>
      </c>
      <c r="C19">
        <f t="shared" si="0"/>
        <v>4.3035039607536737E-5</v>
      </c>
    </row>
    <row r="20" spans="1:3">
      <c r="A20" t="s">
        <v>50</v>
      </c>
      <c r="B20">
        <v>19000</v>
      </c>
      <c r="C20">
        <f t="shared" si="0"/>
        <v>3.8879852929939965E-5</v>
      </c>
    </row>
    <row r="21" spans="1:3">
      <c r="A21" t="s">
        <v>51</v>
      </c>
      <c r="B21">
        <v>20000</v>
      </c>
      <c r="C21">
        <f t="shared" si="0"/>
        <v>3.4483336140121205E-5</v>
      </c>
    </row>
    <row r="22" spans="1:3">
      <c r="A22" t="s">
        <v>52</v>
      </c>
      <c r="B22">
        <v>21000</v>
      </c>
      <c r="C22">
        <f t="shared" si="0"/>
        <v>3.0024528325707526E-5</v>
      </c>
    </row>
    <row r="23" spans="1:3">
      <c r="A23" t="s">
        <v>53</v>
      </c>
      <c r="B23">
        <v>22000</v>
      </c>
      <c r="C23">
        <f t="shared" si="0"/>
        <v>2.5664060306626677E-5</v>
      </c>
    </row>
    <row r="24" spans="1:3">
      <c r="A24" t="s">
        <v>54</v>
      </c>
      <c r="B24">
        <v>23000</v>
      </c>
      <c r="C24">
        <f t="shared" si="0"/>
        <v>2.153559109311751E-5</v>
      </c>
    </row>
    <row r="25" spans="1:3">
      <c r="A25" t="s">
        <v>55</v>
      </c>
      <c r="B25">
        <v>24000</v>
      </c>
      <c r="C25">
        <f t="shared" si="0"/>
        <v>1.77406889537661E-5</v>
      </c>
    </row>
    <row r="26" spans="1:3">
      <c r="A26" t="s">
        <v>56</v>
      </c>
      <c r="B26">
        <v>25000</v>
      </c>
      <c r="C26">
        <f t="shared" si="0"/>
        <v>1.4347175879223676E-5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413D-8412-4C62-B7E3-9582F27875DE}">
  <dimension ref="A1:D18"/>
  <sheetViews>
    <sheetView workbookViewId="0">
      <selection activeCell="F4" sqref="F4"/>
    </sheetView>
  </sheetViews>
  <sheetFormatPr defaultRowHeight="15"/>
  <cols>
    <col min="1" max="1" width="20.5703125" customWidth="1"/>
    <col min="2" max="2" width="27.5703125" customWidth="1"/>
    <col min="3" max="4" width="12.42578125" customWidth="1"/>
  </cols>
  <sheetData>
    <row r="1" spans="1:4">
      <c r="A1" t="s">
        <v>26</v>
      </c>
      <c r="B1" t="s">
        <v>27</v>
      </c>
    </row>
    <row r="2" spans="1:4">
      <c r="A2">
        <v>10</v>
      </c>
      <c r="B2">
        <f>_xlfn.EXPON.DIST(A2,D$2,TRUE)</f>
        <v>0.22119921692859512</v>
      </c>
      <c r="C2" s="6" t="s">
        <v>28</v>
      </c>
      <c r="D2" s="9">
        <v>2.5000000000000001E-2</v>
      </c>
    </row>
    <row r="3" spans="1:4">
      <c r="A3">
        <v>20</v>
      </c>
      <c r="B3">
        <f t="shared" ref="B3:B18" si="0">_xlfn.EXPON.DIST(A3,D$2,TRUE)</f>
        <v>0.39346934028736658</v>
      </c>
    </row>
    <row r="4" spans="1:4">
      <c r="A4">
        <v>30</v>
      </c>
      <c r="B4">
        <f t="shared" si="0"/>
        <v>0.52763344725898531</v>
      </c>
    </row>
    <row r="5" spans="1:4">
      <c r="A5">
        <v>40</v>
      </c>
      <c r="B5">
        <f t="shared" si="0"/>
        <v>0.63212055882855767</v>
      </c>
    </row>
    <row r="6" spans="1:4">
      <c r="A6">
        <v>50</v>
      </c>
      <c r="B6">
        <f t="shared" si="0"/>
        <v>0.71349520313980985</v>
      </c>
    </row>
    <row r="7" spans="1:4">
      <c r="A7">
        <v>60</v>
      </c>
      <c r="B7">
        <f t="shared" si="0"/>
        <v>0.77686983985157021</v>
      </c>
    </row>
    <row r="8" spans="1:4">
      <c r="A8">
        <v>70</v>
      </c>
      <c r="B8">
        <f t="shared" si="0"/>
        <v>0.82622605654955483</v>
      </c>
    </row>
    <row r="9" spans="1:4">
      <c r="A9">
        <v>80</v>
      </c>
      <c r="B9">
        <f t="shared" si="0"/>
        <v>0.8646647167633873</v>
      </c>
    </row>
    <row r="10" spans="1:4">
      <c r="A10">
        <v>90</v>
      </c>
      <c r="B10">
        <f t="shared" si="0"/>
        <v>0.89460077543813565</v>
      </c>
    </row>
    <row r="11" spans="1:4">
      <c r="A11">
        <v>100</v>
      </c>
      <c r="B11">
        <f t="shared" si="0"/>
        <v>0.91791500137610116</v>
      </c>
    </row>
    <row r="12" spans="1:4">
      <c r="A12">
        <v>110</v>
      </c>
      <c r="B12">
        <f t="shared" si="0"/>
        <v>0.93607213879329243</v>
      </c>
    </row>
    <row r="13" spans="1:4">
      <c r="A13">
        <v>120</v>
      </c>
      <c r="B13">
        <f t="shared" si="0"/>
        <v>0.95021293163213605</v>
      </c>
    </row>
    <row r="14" spans="1:4">
      <c r="A14">
        <v>130</v>
      </c>
      <c r="B14">
        <f t="shared" si="0"/>
        <v>0.96122579216827797</v>
      </c>
    </row>
    <row r="15" spans="1:4">
      <c r="A15">
        <v>140</v>
      </c>
      <c r="B15">
        <f t="shared" si="0"/>
        <v>0.96980261657768152</v>
      </c>
    </row>
    <row r="16" spans="1:4">
      <c r="A16">
        <v>150</v>
      </c>
      <c r="B16">
        <f t="shared" si="0"/>
        <v>0.97648225414399092</v>
      </c>
    </row>
    <row r="17" spans="1:2">
      <c r="A17">
        <v>160</v>
      </c>
      <c r="B17">
        <f t="shared" si="0"/>
        <v>0.98168436111126578</v>
      </c>
    </row>
    <row r="18" spans="1:2">
      <c r="A18">
        <v>170</v>
      </c>
      <c r="B18">
        <f t="shared" si="0"/>
        <v>0.98573576609100078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2024-05-04T14:31:23Z</dcterms:created>
  <dcterms:modified xsi:type="dcterms:W3CDTF">2024-05-16T15:16:43Z</dcterms:modified>
  <cp:category/>
  <cp:contentStatus/>
</cp:coreProperties>
</file>